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un Ardiansyah\OneDrive\Skripsi Harun\Fixed Excels\"/>
    </mc:Choice>
  </mc:AlternateContent>
  <bookViews>
    <workbookView xWindow="0" yWindow="0" windowWidth="20490" windowHeight="7755" firstSheet="6" activeTab="7"/>
  </bookViews>
  <sheets>
    <sheet name="Core Parameters" sheetId="4" r:id="rId1"/>
    <sheet name="Geometri" sheetId="1" r:id="rId2"/>
    <sheet name="Suhu Gap dan Cladding" sheetId="7" r:id="rId3"/>
    <sheet name="Fraksi Volume" sheetId="8" r:id="rId4"/>
    <sheet name="HD FIX" sheetId="5" r:id="rId5"/>
    <sheet name="Nuklida FA1" sheetId="2" r:id="rId6"/>
    <sheet name="Nuklida FA2" sheetId="3" r:id="rId7"/>
    <sheet name="Hasil" sheetId="6" r:id="rId8"/>
    <sheet name="SALAH Hitung Burn Up" sheetId="9" r:id="rId9"/>
    <sheet name="FTC, Void, MTC" sheetId="10" r:id="rId10"/>
    <sheet name="Control Rod Worth" sheetId="12" r:id="rId11"/>
    <sheet name="Struktur Energi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6" l="1"/>
  <c r="AM14" i="6" s="1"/>
  <c r="AM15" i="6" s="1"/>
  <c r="AM16" i="6" s="1"/>
  <c r="AM17" i="6" s="1"/>
  <c r="AM18" i="6" s="1"/>
  <c r="AM19" i="6" s="1"/>
  <c r="AM20" i="6" s="1"/>
  <c r="AM21" i="6" s="1"/>
  <c r="AM22" i="6" s="1"/>
  <c r="AM23" i="6" s="1"/>
  <c r="AM24" i="6" s="1"/>
  <c r="AM25" i="6" s="1"/>
  <c r="AM26" i="6" s="1"/>
  <c r="AM27" i="6" s="1"/>
  <c r="AM28" i="6" s="1"/>
  <c r="AM29" i="6" s="1"/>
  <c r="AM30" i="6" s="1"/>
  <c r="AM31" i="6" s="1"/>
  <c r="AM32" i="6" s="1"/>
  <c r="AM33" i="6" s="1"/>
  <c r="AM34" i="6" s="1"/>
  <c r="AM35" i="6" s="1"/>
  <c r="AM36" i="6" s="1"/>
  <c r="AM37" i="6" s="1"/>
  <c r="AM38" i="6" s="1"/>
  <c r="AM39" i="6" s="1"/>
  <c r="AM40" i="6" s="1"/>
  <c r="AM41" i="6" s="1"/>
  <c r="AM42" i="6" s="1"/>
  <c r="AM43" i="6" s="1"/>
  <c r="AM44" i="6" s="1"/>
  <c r="AM45" i="6" s="1"/>
  <c r="AM46" i="6" s="1"/>
  <c r="AM47" i="6" s="1"/>
  <c r="AM48" i="6" s="1"/>
  <c r="AJ13" i="6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J39" i="6" s="1"/>
  <c r="AJ40" i="6" s="1"/>
  <c r="AJ41" i="6" s="1"/>
  <c r="AJ42" i="6" s="1"/>
  <c r="AJ43" i="6" s="1"/>
  <c r="AJ44" i="6" s="1"/>
  <c r="AJ45" i="6" s="1"/>
  <c r="AJ46" i="6" s="1"/>
  <c r="AJ47" i="6" s="1"/>
  <c r="AJ48" i="6" s="1"/>
  <c r="Z21" i="6"/>
  <c r="AJ49" i="6" l="1"/>
  <c r="AJ50" i="6"/>
  <c r="AM50" i="6"/>
  <c r="AM49" i="6"/>
  <c r="AO6" i="3" l="1"/>
  <c r="AC6" i="3"/>
  <c r="AD6" i="3"/>
  <c r="AE6" i="3"/>
  <c r="AF6" i="3"/>
  <c r="AG6" i="3"/>
  <c r="AH6" i="3"/>
  <c r="AI6" i="3"/>
  <c r="AJ6" i="3"/>
  <c r="AK6" i="3"/>
  <c r="AL6" i="3"/>
  <c r="AM6" i="3"/>
  <c r="AN6" i="3"/>
  <c r="AB6" i="3"/>
  <c r="V6" i="2"/>
  <c r="W6" i="2"/>
  <c r="X6" i="2"/>
  <c r="Y6" i="2"/>
  <c r="Z6" i="2"/>
  <c r="AA6" i="2"/>
  <c r="U6" i="2"/>
  <c r="C17" i="5"/>
  <c r="B17" i="5"/>
  <c r="B15" i="5"/>
  <c r="B16" i="5" s="1"/>
  <c r="C11" i="5"/>
  <c r="C6" i="5"/>
  <c r="B6" i="5"/>
  <c r="B11" i="5" s="1"/>
  <c r="B12" i="5" s="1"/>
  <c r="C3" i="5"/>
  <c r="B3" i="5"/>
  <c r="B18" i="5" l="1"/>
  <c r="C18" i="5"/>
  <c r="E15" i="12"/>
  <c r="E16" i="12"/>
  <c r="E17" i="12"/>
  <c r="E18" i="12"/>
  <c r="E14" i="12"/>
  <c r="D15" i="12"/>
  <c r="D16" i="12"/>
  <c r="D17" i="12"/>
  <c r="D18" i="12"/>
  <c r="D14" i="12"/>
  <c r="C15" i="12"/>
  <c r="C16" i="12"/>
  <c r="C17" i="12"/>
  <c r="C18" i="12"/>
  <c r="C14" i="12"/>
  <c r="B15" i="12"/>
  <c r="B16" i="12" s="1"/>
  <c r="B17" i="12" s="1"/>
  <c r="B18" i="12" s="1"/>
  <c r="B4" i="12"/>
  <c r="B5" i="12" s="1"/>
  <c r="B6" i="12" s="1"/>
  <c r="B7" i="12" s="1"/>
  <c r="L41" i="3" l="1"/>
  <c r="L40" i="3"/>
  <c r="L39" i="3"/>
  <c r="J36" i="3"/>
  <c r="D76" i="3"/>
  <c r="D75" i="3"/>
  <c r="D77" i="3" s="1"/>
  <c r="L26" i="2"/>
  <c r="L25" i="2"/>
  <c r="L24" i="2"/>
  <c r="D57" i="2" l="1"/>
  <c r="D56" i="2" l="1"/>
  <c r="D58" i="2" s="1"/>
  <c r="J21" i="2" s="1"/>
  <c r="P4" i="8"/>
  <c r="L6" i="3"/>
  <c r="T50" i="10" l="1"/>
  <c r="T51" i="10"/>
  <c r="T52" i="10"/>
  <c r="T53" i="10"/>
  <c r="T54" i="10"/>
  <c r="T55" i="10"/>
  <c r="T56" i="10"/>
  <c r="T57" i="10"/>
  <c r="T58" i="10"/>
  <c r="T59" i="10"/>
  <c r="T49" i="10"/>
  <c r="S50" i="10"/>
  <c r="S51" i="10"/>
  <c r="S52" i="10"/>
  <c r="S53" i="10"/>
  <c r="S54" i="10"/>
  <c r="S55" i="10"/>
  <c r="S56" i="10"/>
  <c r="S57" i="10"/>
  <c r="S58" i="10"/>
  <c r="S59" i="10"/>
  <c r="S49" i="10"/>
  <c r="R50" i="10"/>
  <c r="R51" i="10"/>
  <c r="R52" i="10"/>
  <c r="R53" i="10"/>
  <c r="R54" i="10"/>
  <c r="R55" i="10"/>
  <c r="R56" i="10"/>
  <c r="R57" i="10"/>
  <c r="R58" i="10"/>
  <c r="R59" i="10"/>
  <c r="R49" i="10"/>
  <c r="P50" i="10"/>
  <c r="P51" i="10" s="1"/>
  <c r="P52" i="10" s="1"/>
  <c r="P53" i="10" s="1"/>
  <c r="P54" i="10" s="1"/>
  <c r="P55" i="10" s="1"/>
  <c r="P56" i="10" s="1"/>
  <c r="P57" i="10" s="1"/>
  <c r="P58" i="10" s="1"/>
  <c r="P59" i="10" s="1"/>
  <c r="O50" i="10"/>
  <c r="O51" i="10" s="1"/>
  <c r="O52" i="10" s="1"/>
  <c r="O53" i="10" s="1"/>
  <c r="O54" i="10" s="1"/>
  <c r="O55" i="10" s="1"/>
  <c r="O56" i="10" s="1"/>
  <c r="O57" i="10" s="1"/>
  <c r="O58" i="10" s="1"/>
  <c r="O59" i="10" s="1"/>
  <c r="AA59" i="10"/>
  <c r="C19" i="10"/>
  <c r="C20" i="10" s="1"/>
  <c r="C21" i="10" s="1"/>
  <c r="C22" i="10" s="1"/>
  <c r="C23" i="10" s="1"/>
  <c r="C24" i="10" s="1"/>
  <c r="C25" i="10" s="1"/>
  <c r="C26" i="10" s="1"/>
  <c r="C27" i="10" s="1"/>
  <c r="C28" i="10" s="1"/>
  <c r="B19" i="10"/>
  <c r="B20" i="10" s="1"/>
  <c r="B21" i="10" s="1"/>
  <c r="B22" i="10" s="1"/>
  <c r="B23" i="10" s="1"/>
  <c r="B24" i="10" s="1"/>
  <c r="B25" i="10" s="1"/>
  <c r="B26" i="10" s="1"/>
  <c r="B27" i="10" s="1"/>
  <c r="B28" i="10" s="1"/>
  <c r="BE59" i="10" s="1"/>
  <c r="BC59" i="10"/>
  <c r="AZ59" i="10"/>
  <c r="AW59" i="10"/>
  <c r="AT59" i="10"/>
  <c r="AQ59" i="10"/>
  <c r="AN59" i="10"/>
  <c r="AK59" i="10"/>
  <c r="AH59" i="10"/>
  <c r="AE59" i="10"/>
  <c r="AB59" i="10"/>
  <c r="Y59" i="10"/>
  <c r="W59" i="10"/>
  <c r="AD59" i="10" l="1"/>
  <c r="AP59" i="10"/>
  <c r="BB59" i="10"/>
  <c r="AG59" i="10"/>
  <c r="AS59" i="10"/>
  <c r="AJ59" i="10"/>
  <c r="AV59" i="10"/>
  <c r="AM59" i="10"/>
  <c r="AY59" i="10"/>
  <c r="CX175" i="11"/>
  <c r="CX174" i="11"/>
  <c r="CX173" i="11"/>
  <c r="CX172" i="11"/>
  <c r="CY171" i="11" s="1"/>
  <c r="CX171" i="11"/>
  <c r="CX170" i="11"/>
  <c r="CX169" i="11"/>
  <c r="CY168" i="11" s="1"/>
  <c r="CX168" i="11"/>
  <c r="CY167" i="11" s="1"/>
  <c r="CX167" i="11"/>
  <c r="CX166" i="11"/>
  <c r="CX165" i="11"/>
  <c r="CY164" i="11" s="1"/>
  <c r="CX164" i="11"/>
  <c r="CY163" i="11" s="1"/>
  <c r="CX163" i="11"/>
  <c r="CX162" i="11"/>
  <c r="CX161" i="11"/>
  <c r="CX160" i="11"/>
  <c r="CY159" i="11" s="1"/>
  <c r="CX159" i="11"/>
  <c r="CX158" i="11"/>
  <c r="CX157" i="11"/>
  <c r="CY156" i="11" s="1"/>
  <c r="CX156" i="11"/>
  <c r="CY155" i="11" s="1"/>
  <c r="CX155" i="11"/>
  <c r="CX154" i="11"/>
  <c r="CX153" i="11"/>
  <c r="CY152" i="11" s="1"/>
  <c r="CX152" i="11"/>
  <c r="CY151" i="11" s="1"/>
  <c r="CX151" i="11"/>
  <c r="CX150" i="11"/>
  <c r="CX149" i="11"/>
  <c r="CY148" i="11" s="1"/>
  <c r="CX148" i="11"/>
  <c r="CY147" i="11" s="1"/>
  <c r="CX147" i="11"/>
  <c r="CX146" i="11"/>
  <c r="CX145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CX81" i="11"/>
  <c r="CY80" i="11" s="1"/>
  <c r="CX80" i="11"/>
  <c r="CY79" i="11" s="1"/>
  <c r="CX79" i="11"/>
  <c r="CX78" i="11"/>
  <c r="CX77" i="11"/>
  <c r="CY76" i="11" s="1"/>
  <c r="CX76" i="11"/>
  <c r="CY75" i="11" s="1"/>
  <c r="CX75" i="11"/>
  <c r="CX74" i="11"/>
  <c r="CX73" i="11"/>
  <c r="CY72" i="11" s="1"/>
  <c r="CX72" i="11"/>
  <c r="CY71" i="11" s="1"/>
  <c r="CX71" i="11"/>
  <c r="CX70" i="11"/>
  <c r="CX69" i="11"/>
  <c r="CY68" i="11" s="1"/>
  <c r="CX68" i="11"/>
  <c r="CY67" i="11" s="1"/>
  <c r="CX67" i="11"/>
  <c r="CX66" i="11"/>
  <c r="CX65" i="11"/>
  <c r="CY64" i="11" s="1"/>
  <c r="CX64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CX21" i="11"/>
  <c r="CX20" i="11"/>
  <c r="CX19" i="11"/>
  <c r="CY18" i="11" s="1"/>
  <c r="CX18" i="11"/>
  <c r="CY17" i="11" s="1"/>
  <c r="CX17" i="11"/>
  <c r="CX16" i="11"/>
  <c r="CX15" i="11"/>
  <c r="CY14" i="11" s="1"/>
  <c r="CX14" i="11"/>
  <c r="CY13" i="11" s="1"/>
  <c r="CX13" i="11"/>
  <c r="CX12" i="11"/>
  <c r="CX11" i="11"/>
  <c r="Q21" i="11"/>
  <c r="Q20" i="11"/>
  <c r="Q19" i="11"/>
  <c r="Q18" i="11"/>
  <c r="Q17" i="11"/>
  <c r="Q16" i="11"/>
  <c r="Q15" i="11"/>
  <c r="R14" i="11" s="1"/>
  <c r="Q14" i="11"/>
  <c r="R13" i="11" s="1"/>
  <c r="Q13" i="11"/>
  <c r="R12" i="11" s="1"/>
  <c r="Q12" i="11"/>
  <c r="R11" i="11" s="1"/>
  <c r="Q11" i="11"/>
  <c r="CY174" i="11"/>
  <c r="CY172" i="11"/>
  <c r="CY160" i="11"/>
  <c r="CY20" i="11"/>
  <c r="CZ64" i="11" l="1"/>
  <c r="CZ83" i="11" s="1"/>
  <c r="CZ102" i="11" s="1"/>
  <c r="CZ121" i="11" s="1"/>
  <c r="CZ80" i="11"/>
  <c r="CZ99" i="11" s="1"/>
  <c r="CZ118" i="11" s="1"/>
  <c r="CZ137" i="11" s="1"/>
  <c r="CZ164" i="11"/>
  <c r="CZ196" i="11" s="1"/>
  <c r="CZ228" i="11" s="1"/>
  <c r="CZ260" i="11" s="1"/>
  <c r="CZ172" i="11"/>
  <c r="CZ204" i="11" s="1"/>
  <c r="CZ236" i="11" s="1"/>
  <c r="CZ268" i="11" s="1"/>
  <c r="CZ160" i="11"/>
  <c r="CZ192" i="11" s="1"/>
  <c r="CZ224" i="11" s="1"/>
  <c r="CZ256" i="11" s="1"/>
  <c r="CZ75" i="11"/>
  <c r="CZ94" i="11" s="1"/>
  <c r="CZ113" i="11" s="1"/>
  <c r="CZ132" i="11" s="1"/>
  <c r="CZ76" i="11"/>
  <c r="CZ95" i="11" s="1"/>
  <c r="CZ114" i="11" s="1"/>
  <c r="CZ133" i="11" s="1"/>
  <c r="CZ148" i="11"/>
  <c r="CZ180" i="11" s="1"/>
  <c r="CZ212" i="11" s="1"/>
  <c r="CZ244" i="11" s="1"/>
  <c r="CZ18" i="11"/>
  <c r="CZ30" i="11" s="1"/>
  <c r="CZ42" i="11" s="1"/>
  <c r="CZ54" i="11" s="1"/>
  <c r="CZ72" i="11"/>
  <c r="CZ91" i="11" s="1"/>
  <c r="CZ110" i="11" s="1"/>
  <c r="CZ129" i="11" s="1"/>
  <c r="CZ155" i="11"/>
  <c r="CZ187" i="11" s="1"/>
  <c r="CZ219" i="11" s="1"/>
  <c r="CZ251" i="11" s="1"/>
  <c r="CZ156" i="11"/>
  <c r="CZ188" i="11" s="1"/>
  <c r="CZ220" i="11" s="1"/>
  <c r="CZ252" i="11" s="1"/>
  <c r="CZ171" i="11"/>
  <c r="CZ203" i="11" s="1"/>
  <c r="CZ235" i="11" s="1"/>
  <c r="CZ267" i="11" s="1"/>
  <c r="CZ13" i="11"/>
  <c r="CZ25" i="11" s="1"/>
  <c r="CZ37" i="11" s="1"/>
  <c r="CZ49" i="11" s="1"/>
  <c r="CZ14" i="11"/>
  <c r="CZ26" i="11" s="1"/>
  <c r="CZ38" i="11" s="1"/>
  <c r="CZ50" i="11" s="1"/>
  <c r="CZ67" i="11"/>
  <c r="CZ86" i="11" s="1"/>
  <c r="CZ105" i="11" s="1"/>
  <c r="CZ124" i="11" s="1"/>
  <c r="CZ68" i="11"/>
  <c r="CZ87" i="11" s="1"/>
  <c r="CZ106" i="11" s="1"/>
  <c r="CZ125" i="11" s="1"/>
  <c r="CZ152" i="11"/>
  <c r="CZ184" i="11" s="1"/>
  <c r="CZ216" i="11" s="1"/>
  <c r="CZ248" i="11" s="1"/>
  <c r="CZ167" i="11"/>
  <c r="CZ199" i="11" s="1"/>
  <c r="CZ231" i="11" s="1"/>
  <c r="CZ263" i="11" s="1"/>
  <c r="CZ168" i="11"/>
  <c r="CZ200" i="11" s="1"/>
  <c r="CZ232" i="11" s="1"/>
  <c r="CZ264" i="11" s="1"/>
  <c r="CZ147" i="11"/>
  <c r="CZ179" i="11" s="1"/>
  <c r="CZ211" i="11" s="1"/>
  <c r="CZ243" i="11" s="1"/>
  <c r="CZ163" i="11"/>
  <c r="CZ195" i="11" s="1"/>
  <c r="CZ227" i="11" s="1"/>
  <c r="CZ259" i="11" s="1"/>
  <c r="CZ20" i="11"/>
  <c r="CZ32" i="11" s="1"/>
  <c r="CZ44" i="11" s="1"/>
  <c r="CZ56" i="11" s="1"/>
  <c r="CY19" i="11"/>
  <c r="CZ19" i="11" s="1"/>
  <c r="CZ31" i="11" s="1"/>
  <c r="CZ43" i="11" s="1"/>
  <c r="CZ55" i="11" s="1"/>
  <c r="CY73" i="11"/>
  <c r="CZ73" i="11" s="1"/>
  <c r="CZ92" i="11" s="1"/>
  <c r="CZ111" i="11" s="1"/>
  <c r="CZ130" i="11" s="1"/>
  <c r="CZ79" i="11"/>
  <c r="CZ98" i="11" s="1"/>
  <c r="CZ117" i="11" s="1"/>
  <c r="CZ136" i="11" s="1"/>
  <c r="CY145" i="11"/>
  <c r="CZ145" i="11" s="1"/>
  <c r="CZ177" i="11" s="1"/>
  <c r="CZ209" i="11" s="1"/>
  <c r="CZ241" i="11" s="1"/>
  <c r="CZ151" i="11"/>
  <c r="CZ183" i="11" s="1"/>
  <c r="CZ215" i="11" s="1"/>
  <c r="CZ247" i="11" s="1"/>
  <c r="CY161" i="11"/>
  <c r="CZ161" i="11" s="1"/>
  <c r="CZ193" i="11" s="1"/>
  <c r="CZ225" i="11" s="1"/>
  <c r="CZ257" i="11" s="1"/>
  <c r="CY149" i="11"/>
  <c r="CZ149" i="11" s="1"/>
  <c r="CZ181" i="11" s="1"/>
  <c r="CZ213" i="11" s="1"/>
  <c r="CZ245" i="11" s="1"/>
  <c r="CY69" i="11"/>
  <c r="CZ69" i="11" s="1"/>
  <c r="CZ88" i="11" s="1"/>
  <c r="CZ107" i="11" s="1"/>
  <c r="CZ126" i="11" s="1"/>
  <c r="CY157" i="11"/>
  <c r="CZ157" i="11" s="1"/>
  <c r="CZ189" i="11" s="1"/>
  <c r="CZ221" i="11" s="1"/>
  <c r="CZ253" i="11" s="1"/>
  <c r="CZ174" i="11"/>
  <c r="CZ206" i="11" s="1"/>
  <c r="CZ238" i="11" s="1"/>
  <c r="CZ270" i="11" s="1"/>
  <c r="CY173" i="11"/>
  <c r="CZ173" i="11" s="1"/>
  <c r="CZ205" i="11" s="1"/>
  <c r="CZ237" i="11" s="1"/>
  <c r="CZ269" i="11" s="1"/>
  <c r="CY77" i="11"/>
  <c r="CZ77" i="11" s="1"/>
  <c r="CZ96" i="11" s="1"/>
  <c r="CZ115" i="11" s="1"/>
  <c r="CZ134" i="11" s="1"/>
  <c r="CY165" i="11"/>
  <c r="CZ165" i="11" s="1"/>
  <c r="CZ197" i="11" s="1"/>
  <c r="CZ229" i="11" s="1"/>
  <c r="CZ261" i="11" s="1"/>
  <c r="CY15" i="11"/>
  <c r="CZ15" i="11" s="1"/>
  <c r="CZ27" i="11" s="1"/>
  <c r="CZ39" i="11" s="1"/>
  <c r="CZ51" i="11" s="1"/>
  <c r="CY11" i="11"/>
  <c r="CZ11" i="11" s="1"/>
  <c r="CZ23" i="11" s="1"/>
  <c r="CZ35" i="11" s="1"/>
  <c r="CZ47" i="11" s="1"/>
  <c r="CZ17" i="11"/>
  <c r="CZ29" i="11" s="1"/>
  <c r="CZ41" i="11" s="1"/>
  <c r="CZ53" i="11" s="1"/>
  <c r="CY65" i="11"/>
  <c r="CZ65" i="11" s="1"/>
  <c r="CZ84" i="11" s="1"/>
  <c r="CZ103" i="11" s="1"/>
  <c r="CZ122" i="11" s="1"/>
  <c r="CZ71" i="11"/>
  <c r="CZ90" i="11" s="1"/>
  <c r="CZ109" i="11" s="1"/>
  <c r="CZ128" i="11" s="1"/>
  <c r="CY153" i="11"/>
  <c r="CZ153" i="11" s="1"/>
  <c r="CZ185" i="11" s="1"/>
  <c r="CZ217" i="11" s="1"/>
  <c r="CZ249" i="11" s="1"/>
  <c r="CZ159" i="11"/>
  <c r="CZ191" i="11" s="1"/>
  <c r="CZ223" i="11" s="1"/>
  <c r="CZ255" i="11" s="1"/>
  <c r="CY169" i="11"/>
  <c r="CZ169" i="11" s="1"/>
  <c r="CZ201" i="11" s="1"/>
  <c r="CZ233" i="11" s="1"/>
  <c r="CZ265" i="11" s="1"/>
  <c r="CY12" i="11"/>
  <c r="CZ12" i="11" s="1"/>
  <c r="CZ24" i="11" s="1"/>
  <c r="CZ36" i="11" s="1"/>
  <c r="CZ48" i="11" s="1"/>
  <c r="CY16" i="11"/>
  <c r="CZ16" i="11" s="1"/>
  <c r="CZ28" i="11" s="1"/>
  <c r="CZ40" i="11" s="1"/>
  <c r="CZ52" i="11" s="1"/>
  <c r="CY66" i="11"/>
  <c r="CZ66" i="11" s="1"/>
  <c r="CZ85" i="11" s="1"/>
  <c r="CZ104" i="11" s="1"/>
  <c r="CZ123" i="11" s="1"/>
  <c r="CY70" i="11"/>
  <c r="CZ70" i="11" s="1"/>
  <c r="CZ89" i="11" s="1"/>
  <c r="CZ108" i="11" s="1"/>
  <c r="CZ127" i="11" s="1"/>
  <c r="CY74" i="11"/>
  <c r="CZ74" i="11" s="1"/>
  <c r="CZ93" i="11" s="1"/>
  <c r="CZ112" i="11" s="1"/>
  <c r="CZ131" i="11" s="1"/>
  <c r="CY78" i="11"/>
  <c r="CZ78" i="11" s="1"/>
  <c r="CZ97" i="11" s="1"/>
  <c r="CZ116" i="11" s="1"/>
  <c r="CZ135" i="11" s="1"/>
  <c r="CY146" i="11"/>
  <c r="CZ146" i="11" s="1"/>
  <c r="CZ178" i="11" s="1"/>
  <c r="CZ210" i="11" s="1"/>
  <c r="CZ242" i="11" s="1"/>
  <c r="CY150" i="11"/>
  <c r="CZ150" i="11" s="1"/>
  <c r="CZ182" i="11" s="1"/>
  <c r="CZ214" i="11" s="1"/>
  <c r="CZ246" i="11" s="1"/>
  <c r="CY154" i="11"/>
  <c r="CZ154" i="11" s="1"/>
  <c r="CZ186" i="11" s="1"/>
  <c r="CZ218" i="11" s="1"/>
  <c r="CZ250" i="11" s="1"/>
  <c r="CY158" i="11"/>
  <c r="CZ158" i="11" s="1"/>
  <c r="CZ190" i="11" s="1"/>
  <c r="CZ222" i="11" s="1"/>
  <c r="CZ254" i="11" s="1"/>
  <c r="CY162" i="11"/>
  <c r="CZ162" i="11" s="1"/>
  <c r="CZ194" i="11" s="1"/>
  <c r="CZ226" i="11" s="1"/>
  <c r="CZ258" i="11" s="1"/>
  <c r="CY166" i="11"/>
  <c r="CZ166" i="11" s="1"/>
  <c r="CZ198" i="11" s="1"/>
  <c r="CZ230" i="11" s="1"/>
  <c r="CZ262" i="11" s="1"/>
  <c r="CY170" i="11"/>
  <c r="CZ170" i="11" s="1"/>
  <c r="CZ202" i="11" s="1"/>
  <c r="CZ234" i="11" s="1"/>
  <c r="CZ266" i="11" s="1"/>
  <c r="D6" i="5" l="1"/>
  <c r="J50" i="10" l="1"/>
  <c r="K50" i="10"/>
  <c r="L50" i="10"/>
  <c r="J51" i="10"/>
  <c r="K51" i="10"/>
  <c r="L51" i="10"/>
  <c r="J52" i="10"/>
  <c r="K52" i="10"/>
  <c r="L52" i="10"/>
  <c r="J53" i="10"/>
  <c r="K53" i="10"/>
  <c r="L53" i="10"/>
  <c r="J54" i="10"/>
  <c r="K54" i="10"/>
  <c r="L54" i="10"/>
  <c r="J55" i="10"/>
  <c r="K55" i="10"/>
  <c r="L55" i="10"/>
  <c r="J56" i="10"/>
  <c r="K56" i="10"/>
  <c r="L56" i="10"/>
  <c r="J57" i="10"/>
  <c r="K57" i="10"/>
  <c r="L57" i="10"/>
  <c r="J58" i="10"/>
  <c r="K58" i="10"/>
  <c r="L58" i="10"/>
  <c r="J59" i="10"/>
  <c r="K59" i="10"/>
  <c r="L59" i="10"/>
  <c r="L49" i="10"/>
  <c r="K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F49" i="10"/>
  <c r="E49" i="10"/>
  <c r="V8" i="9"/>
  <c r="L20" i="3"/>
  <c r="AV13" i="6"/>
  <c r="AV14" i="6" s="1"/>
  <c r="AV15" i="6" s="1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V27" i="6" s="1"/>
  <c r="AV28" i="6" s="1"/>
  <c r="AV29" i="6" s="1"/>
  <c r="AV30" i="6" s="1"/>
  <c r="AV31" i="6" s="1"/>
  <c r="AV32" i="6" s="1"/>
  <c r="AV33" i="6" s="1"/>
  <c r="AV34" i="6" s="1"/>
  <c r="AV35" i="6" s="1"/>
  <c r="AV36" i="6" s="1"/>
  <c r="AV37" i="6" s="1"/>
  <c r="AV38" i="6" s="1"/>
  <c r="AV39" i="6" s="1"/>
  <c r="AV40" i="6" s="1"/>
  <c r="AV41" i="6" s="1"/>
  <c r="AV42" i="6" s="1"/>
  <c r="AV43" i="6" s="1"/>
  <c r="AV44" i="6" s="1"/>
  <c r="AV45" i="6" s="1"/>
  <c r="AV46" i="6" s="1"/>
  <c r="AV47" i="6" s="1"/>
  <c r="AV48" i="6" s="1"/>
  <c r="AS13" i="6"/>
  <c r="AS14" i="6" s="1"/>
  <c r="AS15" i="6" s="1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S41" i="6" s="1"/>
  <c r="AS42" i="6" s="1"/>
  <c r="AS43" i="6" s="1"/>
  <c r="AS44" i="6" s="1"/>
  <c r="AS45" i="6" s="1"/>
  <c r="AS46" i="6" s="1"/>
  <c r="AS47" i="6" s="1"/>
  <c r="AS48" i="6" s="1"/>
  <c r="AP13" i="6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P27" i="6" s="1"/>
  <c r="AP28" i="6" s="1"/>
  <c r="AP29" i="6" s="1"/>
  <c r="AP30" i="6" s="1"/>
  <c r="AP31" i="6" s="1"/>
  <c r="AP32" i="6" s="1"/>
  <c r="AP33" i="6" s="1"/>
  <c r="AP34" i="6" s="1"/>
  <c r="AP35" i="6" s="1"/>
  <c r="AP36" i="6" s="1"/>
  <c r="AP37" i="6" s="1"/>
  <c r="AP38" i="6" s="1"/>
  <c r="AP39" i="6" s="1"/>
  <c r="AP40" i="6" s="1"/>
  <c r="AP41" i="6" s="1"/>
  <c r="AP42" i="6" s="1"/>
  <c r="AP43" i="6" s="1"/>
  <c r="AP44" i="6" s="1"/>
  <c r="AP45" i="6" s="1"/>
  <c r="AP46" i="6" s="1"/>
  <c r="AP47" i="6" s="1"/>
  <c r="AP48" i="6" s="1"/>
  <c r="AS50" i="6" l="1"/>
  <c r="AS49" i="6"/>
  <c r="AP49" i="6"/>
  <c r="AP50" i="6"/>
  <c r="AV50" i="6"/>
  <c r="AV49" i="6"/>
  <c r="R174" i="11"/>
  <c r="R173" i="11"/>
  <c r="R171" i="11"/>
  <c r="R170" i="11"/>
  <c r="R169" i="11"/>
  <c r="S169" i="11" s="1"/>
  <c r="S201" i="11" s="1"/>
  <c r="S233" i="11" s="1"/>
  <c r="S265" i="11" s="1"/>
  <c r="R168" i="11"/>
  <c r="R167" i="11"/>
  <c r="R166" i="11"/>
  <c r="R165" i="11"/>
  <c r="S165" i="11" s="1"/>
  <c r="S197" i="11" s="1"/>
  <c r="S229" i="11" s="1"/>
  <c r="S261" i="11" s="1"/>
  <c r="R164" i="11"/>
  <c r="R162" i="11"/>
  <c r="R161" i="11"/>
  <c r="R159" i="11"/>
  <c r="R156" i="11"/>
  <c r="R155" i="11"/>
  <c r="R152" i="11"/>
  <c r="R151" i="11"/>
  <c r="R148" i="11"/>
  <c r="R147" i="11"/>
  <c r="R172" i="11"/>
  <c r="R160" i="11"/>
  <c r="R80" i="11"/>
  <c r="R79" i="11"/>
  <c r="R78" i="11"/>
  <c r="R77" i="11"/>
  <c r="R76" i="11"/>
  <c r="R74" i="11"/>
  <c r="R73" i="11"/>
  <c r="R72" i="11"/>
  <c r="R69" i="11"/>
  <c r="R68" i="11"/>
  <c r="R65" i="11"/>
  <c r="R64" i="11"/>
  <c r="S173" i="11" l="1"/>
  <c r="S205" i="11" s="1"/>
  <c r="S237" i="11" s="1"/>
  <c r="S269" i="11" s="1"/>
  <c r="S174" i="11"/>
  <c r="S206" i="11" s="1"/>
  <c r="S238" i="11" s="1"/>
  <c r="S270" i="11" s="1"/>
  <c r="S170" i="11"/>
  <c r="S202" i="11" s="1"/>
  <c r="S234" i="11" s="1"/>
  <c r="S266" i="11" s="1"/>
  <c r="S162" i="11"/>
  <c r="S194" i="11" s="1"/>
  <c r="S226" i="11" s="1"/>
  <c r="S258" i="11" s="1"/>
  <c r="S166" i="11"/>
  <c r="S198" i="11" s="1"/>
  <c r="S230" i="11" s="1"/>
  <c r="S262" i="11" s="1"/>
  <c r="S164" i="11"/>
  <c r="S196" i="11" s="1"/>
  <c r="S228" i="11" s="1"/>
  <c r="S260" i="11" s="1"/>
  <c r="S171" i="11"/>
  <c r="S203" i="11" s="1"/>
  <c r="S235" i="11" s="1"/>
  <c r="S267" i="11" s="1"/>
  <c r="S167" i="11"/>
  <c r="S199" i="11" s="1"/>
  <c r="S231" i="11" s="1"/>
  <c r="S263" i="11" s="1"/>
  <c r="S172" i="11"/>
  <c r="S204" i="11" s="1"/>
  <c r="S236" i="11" s="1"/>
  <c r="S268" i="11" s="1"/>
  <c r="S168" i="11"/>
  <c r="S200" i="11" s="1"/>
  <c r="S232" i="11" s="1"/>
  <c r="S264" i="11" s="1"/>
  <c r="R163" i="11"/>
  <c r="S163" i="11" s="1"/>
  <c r="S195" i="11" s="1"/>
  <c r="S227" i="11" s="1"/>
  <c r="S259" i="11" s="1"/>
  <c r="S79" i="11"/>
  <c r="S98" i="11" s="1"/>
  <c r="S117" i="11" s="1"/>
  <c r="S136" i="11" s="1"/>
  <c r="S161" i="11"/>
  <c r="S193" i="11" s="1"/>
  <c r="S225" i="11" s="1"/>
  <c r="S257" i="11" s="1"/>
  <c r="S148" i="11"/>
  <c r="S180" i="11" s="1"/>
  <c r="S212" i="11" s="1"/>
  <c r="S244" i="11" s="1"/>
  <c r="S76" i="11"/>
  <c r="S95" i="11" s="1"/>
  <c r="S114" i="11" s="1"/>
  <c r="S133" i="11" s="1"/>
  <c r="S147" i="11"/>
  <c r="S179" i="11" s="1"/>
  <c r="S211" i="11" s="1"/>
  <c r="S243" i="11" s="1"/>
  <c r="R75" i="11"/>
  <c r="S75" i="11" s="1"/>
  <c r="S94" i="11" s="1"/>
  <c r="S113" i="11" s="1"/>
  <c r="S132" i="11" s="1"/>
  <c r="S160" i="11"/>
  <c r="S192" i="11" s="1"/>
  <c r="S224" i="11" s="1"/>
  <c r="S256" i="11" s="1"/>
  <c r="S77" i="11"/>
  <c r="S96" i="11" s="1"/>
  <c r="S115" i="11" s="1"/>
  <c r="S134" i="11" s="1"/>
  <c r="S152" i="11"/>
  <c r="S184" i="11" s="1"/>
  <c r="S216" i="11" s="1"/>
  <c r="S248" i="11" s="1"/>
  <c r="S159" i="11"/>
  <c r="S191" i="11" s="1"/>
  <c r="S223" i="11" s="1"/>
  <c r="S255" i="11" s="1"/>
  <c r="S78" i="11"/>
  <c r="S97" i="11" s="1"/>
  <c r="S116" i="11" s="1"/>
  <c r="S135" i="11" s="1"/>
  <c r="S155" i="11"/>
  <c r="S187" i="11" s="1"/>
  <c r="S219" i="11" s="1"/>
  <c r="S251" i="11" s="1"/>
  <c r="S156" i="11"/>
  <c r="S188" i="11" s="1"/>
  <c r="S220" i="11" s="1"/>
  <c r="S252" i="11" s="1"/>
  <c r="S151" i="11"/>
  <c r="S183" i="11" s="1"/>
  <c r="S215" i="11" s="1"/>
  <c r="S247" i="11" s="1"/>
  <c r="R146" i="11"/>
  <c r="S146" i="11" s="1"/>
  <c r="S178" i="11" s="1"/>
  <c r="S210" i="11" s="1"/>
  <c r="S242" i="11" s="1"/>
  <c r="R150" i="11"/>
  <c r="S150" i="11" s="1"/>
  <c r="S182" i="11" s="1"/>
  <c r="S214" i="11" s="1"/>
  <c r="S246" i="11" s="1"/>
  <c r="R154" i="11"/>
  <c r="S154" i="11" s="1"/>
  <c r="S186" i="11" s="1"/>
  <c r="S218" i="11" s="1"/>
  <c r="S250" i="11" s="1"/>
  <c r="R158" i="11"/>
  <c r="S158" i="11" s="1"/>
  <c r="S190" i="11" s="1"/>
  <c r="S222" i="11" s="1"/>
  <c r="S254" i="11" s="1"/>
  <c r="R145" i="11"/>
  <c r="S145" i="11" s="1"/>
  <c r="S177" i="11" s="1"/>
  <c r="S209" i="11" s="1"/>
  <c r="S241" i="11" s="1"/>
  <c r="R149" i="11"/>
  <c r="S149" i="11" s="1"/>
  <c r="S181" i="11" s="1"/>
  <c r="S213" i="11" s="1"/>
  <c r="S245" i="11" s="1"/>
  <c r="R153" i="11"/>
  <c r="S153" i="11" s="1"/>
  <c r="S185" i="11" s="1"/>
  <c r="S217" i="11" s="1"/>
  <c r="S249" i="11" s="1"/>
  <c r="R157" i="11"/>
  <c r="S157" i="11" s="1"/>
  <c r="S189" i="11" s="1"/>
  <c r="S221" i="11" s="1"/>
  <c r="S253" i="11" s="1"/>
  <c r="S80" i="11"/>
  <c r="S99" i="11" s="1"/>
  <c r="S118" i="11" s="1"/>
  <c r="S137" i="11" s="1"/>
  <c r="S74" i="11"/>
  <c r="S93" i="11" s="1"/>
  <c r="S112" i="11" s="1"/>
  <c r="S131" i="11" s="1"/>
  <c r="S73" i="11"/>
  <c r="S92" i="11" s="1"/>
  <c r="S111" i="11" s="1"/>
  <c r="S130" i="11" s="1"/>
  <c r="S72" i="11"/>
  <c r="S91" i="11" s="1"/>
  <c r="S110" i="11" s="1"/>
  <c r="S129" i="11" s="1"/>
  <c r="S65" i="11"/>
  <c r="S84" i="11" s="1"/>
  <c r="S103" i="11" s="1"/>
  <c r="S122" i="11" s="1"/>
  <c r="S64" i="11"/>
  <c r="S83" i="11" s="1"/>
  <c r="S102" i="11" s="1"/>
  <c r="S121" i="11" s="1"/>
  <c r="S69" i="11"/>
  <c r="S88" i="11" s="1"/>
  <c r="S107" i="11" s="1"/>
  <c r="S126" i="11" s="1"/>
  <c r="S68" i="11"/>
  <c r="S87" i="11" s="1"/>
  <c r="S106" i="11" s="1"/>
  <c r="S125" i="11" s="1"/>
  <c r="R67" i="11"/>
  <c r="S67" i="11" s="1"/>
  <c r="S86" i="11" s="1"/>
  <c r="S105" i="11" s="1"/>
  <c r="S124" i="11" s="1"/>
  <c r="R71" i="11"/>
  <c r="S71" i="11" s="1"/>
  <c r="S90" i="11" s="1"/>
  <c r="S109" i="11" s="1"/>
  <c r="S128" i="11" s="1"/>
  <c r="R66" i="11"/>
  <c r="S66" i="11" s="1"/>
  <c r="S85" i="11" s="1"/>
  <c r="S104" i="11" s="1"/>
  <c r="S123" i="11" s="1"/>
  <c r="R70" i="11"/>
  <c r="S70" i="11" s="1"/>
  <c r="S89" i="11" s="1"/>
  <c r="S108" i="11" s="1"/>
  <c r="S127" i="11" s="1"/>
  <c r="R20" i="11" l="1"/>
  <c r="S14" i="11" l="1"/>
  <c r="S26" i="11" s="1"/>
  <c r="S38" i="11" s="1"/>
  <c r="S50" i="11" s="1"/>
  <c r="R17" i="11"/>
  <c r="S17" i="11" s="1"/>
  <c r="S29" i="11" s="1"/>
  <c r="S41" i="11" s="1"/>
  <c r="S53" i="11" s="1"/>
  <c r="R16" i="11"/>
  <c r="S16" i="11" s="1"/>
  <c r="S28" i="11" s="1"/>
  <c r="S40" i="11" s="1"/>
  <c r="S52" i="11" s="1"/>
  <c r="R18" i="11"/>
  <c r="S18" i="11" s="1"/>
  <c r="S30" i="11" s="1"/>
  <c r="S42" i="11" s="1"/>
  <c r="S54" i="11" s="1"/>
  <c r="S12" i="11"/>
  <c r="S24" i="11" s="1"/>
  <c r="S36" i="11" s="1"/>
  <c r="S48" i="11" s="1"/>
  <c r="S20" i="11"/>
  <c r="S32" i="11" s="1"/>
  <c r="S44" i="11" s="1"/>
  <c r="S56" i="11" s="1"/>
  <c r="S13" i="11"/>
  <c r="R19" i="11"/>
  <c r="S19" i="11" s="1"/>
  <c r="R15" i="11"/>
  <c r="S15" i="11" s="1"/>
  <c r="W16" i="6"/>
  <c r="W12" i="6"/>
  <c r="S11" i="11" l="1"/>
  <c r="S23" i="11" s="1"/>
  <c r="S35" i="11" s="1"/>
  <c r="S47" i="11" s="1"/>
  <c r="S31" i="11"/>
  <c r="S43" i="11" s="1"/>
  <c r="S55" i="11" s="1"/>
  <c r="S27" i="11"/>
  <c r="S39" i="11" s="1"/>
  <c r="S51" i="11" s="1"/>
  <c r="S25" i="11"/>
  <c r="S37" i="11" s="1"/>
  <c r="S49" i="11" s="1"/>
  <c r="G40" i="10"/>
  <c r="G41" i="10"/>
  <c r="G42" i="10"/>
  <c r="G43" i="10"/>
  <c r="J49" i="10"/>
  <c r="G35" i="10"/>
  <c r="AE49" i="10" l="1"/>
  <c r="W50" i="10"/>
  <c r="H25" i="3"/>
  <c r="H24" i="3"/>
  <c r="BE62" i="10" l="1"/>
  <c r="AV63" i="10"/>
  <c r="AJ62" i="10"/>
  <c r="AA62" i="10"/>
  <c r="BB62" i="10"/>
  <c r="AP62" i="10"/>
  <c r="AD63" i="10"/>
  <c r="BB63" i="10"/>
  <c r="AP63" i="10"/>
  <c r="AD62" i="10"/>
  <c r="AV62" i="10"/>
  <c r="AJ63" i="10"/>
  <c r="AA63" i="10"/>
  <c r="AG63" i="10"/>
  <c r="AY62" i="10"/>
  <c r="AG62" i="10"/>
  <c r="AM63" i="10"/>
  <c r="AS63" i="10"/>
  <c r="AY63" i="10"/>
  <c r="AS62" i="10"/>
  <c r="AM62" i="10"/>
  <c r="BE63" i="10"/>
  <c r="AG52" i="10"/>
  <c r="AG53" i="10"/>
  <c r="D54" i="10"/>
  <c r="D49" i="10"/>
  <c r="D59" i="10"/>
  <c r="D58" i="10"/>
  <c r="D57" i="10"/>
  <c r="D56" i="10"/>
  <c r="D55" i="10"/>
  <c r="D53" i="10"/>
  <c r="D52" i="10"/>
  <c r="D51" i="10"/>
  <c r="D50" i="10"/>
  <c r="C50" i="10"/>
  <c r="C51" i="10" s="1"/>
  <c r="C52" i="10" s="1"/>
  <c r="C53" i="10" s="1"/>
  <c r="C54" i="10" s="1"/>
  <c r="C55" i="10" s="1"/>
  <c r="C56" i="10" s="1"/>
  <c r="C57" i="10" s="1"/>
  <c r="C58" i="10" s="1"/>
  <c r="C59" i="10" s="1"/>
  <c r="B50" i="10"/>
  <c r="B51" i="10" s="1"/>
  <c r="B52" i="10" s="1"/>
  <c r="B53" i="10" s="1"/>
  <c r="B54" i="10" s="1"/>
  <c r="B55" i="10" s="1"/>
  <c r="B56" i="10" s="1"/>
  <c r="B57" i="10" s="1"/>
  <c r="B58" i="10" s="1"/>
  <c r="B59" i="10" s="1"/>
  <c r="BC49" i="10"/>
  <c r="BE53" i="10" s="1"/>
  <c r="AZ49" i="10"/>
  <c r="BB52" i="10" s="1"/>
  <c r="AW49" i="10"/>
  <c r="AY52" i="10" s="1"/>
  <c r="AT49" i="10"/>
  <c r="AV52" i="10" s="1"/>
  <c r="G39" i="10"/>
  <c r="AQ49" i="10" s="1"/>
  <c r="AS52" i="10" s="1"/>
  <c r="G38" i="10"/>
  <c r="AN49" i="10" s="1"/>
  <c r="AP52" i="10" s="1"/>
  <c r="G37" i="10"/>
  <c r="AK49" i="10" s="1"/>
  <c r="AM53" i="10" s="1"/>
  <c r="G36" i="10"/>
  <c r="AH49" i="10" s="1"/>
  <c r="AJ52" i="10" s="1"/>
  <c r="G34" i="10"/>
  <c r="AB49" i="10" s="1"/>
  <c r="AD52" i="10" s="1"/>
  <c r="G33" i="10"/>
  <c r="Y49" i="10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B4" i="10"/>
  <c r="B5" i="10" s="1"/>
  <c r="E24" i="9"/>
  <c r="G24" i="9" s="1"/>
  <c r="E23" i="9"/>
  <c r="G23" i="9" s="1"/>
  <c r="E22" i="9"/>
  <c r="G22" i="9" s="1"/>
  <c r="C21" i="9"/>
  <c r="H20" i="9"/>
  <c r="I20" i="9" s="1"/>
  <c r="E19" i="9"/>
  <c r="G19" i="9" s="1"/>
  <c r="C18" i="9"/>
  <c r="C17" i="9"/>
  <c r="C16" i="9"/>
  <c r="C15" i="9"/>
  <c r="K14" i="9"/>
  <c r="H14" i="9"/>
  <c r="I14" i="9" s="1"/>
  <c r="C14" i="9"/>
  <c r="G12" i="9"/>
  <c r="E12" i="9"/>
  <c r="I11" i="9"/>
  <c r="C11" i="9"/>
  <c r="H10" i="9"/>
  <c r="I10" i="9" s="1"/>
  <c r="I9" i="9"/>
  <c r="E9" i="9"/>
  <c r="G9" i="9" s="1"/>
  <c r="C8" i="9"/>
  <c r="I8" i="9" s="1"/>
  <c r="I7" i="9"/>
  <c r="C7" i="9"/>
  <c r="C6" i="9"/>
  <c r="I6" i="9" s="1"/>
  <c r="C5" i="9"/>
  <c r="I5" i="9" s="1"/>
  <c r="K4" i="9"/>
  <c r="E4" i="9"/>
  <c r="C4" i="9"/>
  <c r="I4" i="9" s="1"/>
  <c r="AM52" i="10" l="1"/>
  <c r="I12" i="9"/>
  <c r="AY53" i="10"/>
  <c r="BE52" i="10"/>
  <c r="AJ53" i="10"/>
  <c r="AS53" i="10"/>
  <c r="BB53" i="10"/>
  <c r="AD53" i="10"/>
  <c r="AP53" i="10"/>
  <c r="AV53" i="10"/>
  <c r="AA53" i="10"/>
  <c r="AA52" i="10"/>
  <c r="B6" i="10"/>
  <c r="B7" i="10" s="1"/>
  <c r="B8" i="10" s="1"/>
  <c r="B9" i="10" s="1"/>
  <c r="B10" i="10" s="1"/>
  <c r="B11" i="10" s="1"/>
  <c r="B12" i="10" s="1"/>
  <c r="B13" i="10" s="1"/>
  <c r="G7" i="9"/>
  <c r="G4" i="9"/>
  <c r="F4" i="9"/>
  <c r="G5" i="9"/>
  <c r="G8" i="9"/>
  <c r="E14" i="9"/>
  <c r="F14" i="9" s="1"/>
  <c r="G6" i="9"/>
  <c r="E20" i="9"/>
  <c r="F23" i="9"/>
  <c r="E10" i="9"/>
  <c r="G11" i="9" s="1"/>
  <c r="F20" i="9" l="1"/>
  <c r="J14" i="9" s="1"/>
  <c r="M14" i="9" s="1"/>
  <c r="G20" i="9"/>
  <c r="J4" i="9"/>
  <c r="M4" i="9" s="1"/>
  <c r="G15" i="9"/>
  <c r="G21" i="9"/>
  <c r="G17" i="9"/>
  <c r="G10" i="9"/>
  <c r="F10" i="9"/>
  <c r="G16" i="9"/>
  <c r="G14" i="9"/>
  <c r="G18" i="9"/>
  <c r="O19" i="9" l="1"/>
  <c r="O23" i="9"/>
  <c r="O22" i="9"/>
  <c r="O24" i="9"/>
  <c r="O8" i="9"/>
  <c r="O5" i="9"/>
  <c r="O4" i="9"/>
  <c r="O12" i="9"/>
  <c r="P12" i="9" s="1"/>
  <c r="O11" i="9"/>
  <c r="O9" i="9"/>
  <c r="O7" i="9"/>
  <c r="O10" i="9"/>
  <c r="P10" i="9" s="1"/>
  <c r="O6" i="9"/>
  <c r="O14" i="9"/>
  <c r="O17" i="9"/>
  <c r="O20" i="9"/>
  <c r="O18" i="9"/>
  <c r="O16" i="9"/>
  <c r="O21" i="9"/>
  <c r="O15" i="9"/>
  <c r="P15" i="9" s="1"/>
  <c r="P20" i="9" l="1"/>
  <c r="P24" i="9"/>
  <c r="P21" i="9"/>
  <c r="P17" i="9"/>
  <c r="P7" i="9"/>
  <c r="P4" i="9"/>
  <c r="P22" i="9"/>
  <c r="P16" i="9"/>
  <c r="P9" i="9"/>
  <c r="P5" i="9"/>
  <c r="P23" i="9"/>
  <c r="P14" i="9"/>
  <c r="P18" i="9"/>
  <c r="P6" i="9"/>
  <c r="P11" i="9"/>
  <c r="P8" i="9"/>
  <c r="P19" i="9"/>
  <c r="Q14" i="9" l="1"/>
  <c r="R14" i="9" s="1"/>
  <c r="S14" i="9" s="1"/>
  <c r="Q4" i="9"/>
  <c r="R4" i="9" s="1"/>
  <c r="S4" i="9" l="1"/>
  <c r="V7" i="9" s="1"/>
  <c r="BA12" i="6"/>
  <c r="BB12" i="6"/>
  <c r="BC12" i="6"/>
  <c r="BD12" i="6"/>
  <c r="BE12" i="6"/>
  <c r="BA13" i="6"/>
  <c r="BB13" i="6"/>
  <c r="BC13" i="6"/>
  <c r="BD13" i="6"/>
  <c r="BE13" i="6"/>
  <c r="BA14" i="6"/>
  <c r="BB14" i="6"/>
  <c r="BC14" i="6"/>
  <c r="BD14" i="6"/>
  <c r="BE14" i="6"/>
  <c r="BA15" i="6"/>
  <c r="BB15" i="6"/>
  <c r="BC15" i="6"/>
  <c r="BD15" i="6"/>
  <c r="BE15" i="6"/>
  <c r="BA16" i="6"/>
  <c r="BB16" i="6"/>
  <c r="BC16" i="6"/>
  <c r="BD16" i="6"/>
  <c r="BE16" i="6"/>
  <c r="BA17" i="6"/>
  <c r="BB17" i="6"/>
  <c r="BC17" i="6"/>
  <c r="BD17" i="6"/>
  <c r="BE17" i="6"/>
  <c r="BA18" i="6"/>
  <c r="BB18" i="6"/>
  <c r="BC18" i="6"/>
  <c r="BD18" i="6"/>
  <c r="BE18" i="6"/>
  <c r="BA19" i="6"/>
  <c r="BB19" i="6"/>
  <c r="BC19" i="6"/>
  <c r="BD19" i="6"/>
  <c r="BE19" i="6"/>
  <c r="BA20" i="6"/>
  <c r="BB20" i="6"/>
  <c r="BC20" i="6"/>
  <c r="BD20" i="6"/>
  <c r="BE20" i="6"/>
  <c r="BA21" i="6"/>
  <c r="BB21" i="6"/>
  <c r="BC21" i="6"/>
  <c r="BD21" i="6"/>
  <c r="BE21" i="6"/>
  <c r="BA22" i="6"/>
  <c r="BB22" i="6"/>
  <c r="BC22" i="6"/>
  <c r="BD22" i="6"/>
  <c r="BE22" i="6"/>
  <c r="BA23" i="6"/>
  <c r="BB23" i="6"/>
  <c r="BC23" i="6"/>
  <c r="BD23" i="6"/>
  <c r="BE23" i="6"/>
  <c r="BA24" i="6"/>
  <c r="BB24" i="6"/>
  <c r="BC24" i="6"/>
  <c r="BD24" i="6"/>
  <c r="BE24" i="6"/>
  <c r="BA25" i="6"/>
  <c r="BB25" i="6"/>
  <c r="BC25" i="6"/>
  <c r="BD25" i="6"/>
  <c r="BE25" i="6"/>
  <c r="BA26" i="6"/>
  <c r="BB26" i="6"/>
  <c r="BC26" i="6"/>
  <c r="BD26" i="6"/>
  <c r="BE26" i="6"/>
  <c r="BA27" i="6"/>
  <c r="BB27" i="6"/>
  <c r="BC27" i="6"/>
  <c r="BD27" i="6"/>
  <c r="BE27" i="6"/>
  <c r="BA28" i="6"/>
  <c r="BB28" i="6"/>
  <c r="BC28" i="6"/>
  <c r="BD28" i="6"/>
  <c r="BE28" i="6"/>
  <c r="BA29" i="6"/>
  <c r="BB29" i="6"/>
  <c r="BC29" i="6"/>
  <c r="BD29" i="6"/>
  <c r="BE29" i="6"/>
  <c r="BA30" i="6"/>
  <c r="BB30" i="6"/>
  <c r="BC30" i="6"/>
  <c r="BD30" i="6"/>
  <c r="BE30" i="6"/>
  <c r="BA31" i="6"/>
  <c r="BB31" i="6"/>
  <c r="BC31" i="6"/>
  <c r="BD31" i="6"/>
  <c r="BE31" i="6"/>
  <c r="BA32" i="6"/>
  <c r="BB32" i="6"/>
  <c r="BC32" i="6"/>
  <c r="BD32" i="6"/>
  <c r="BE32" i="6"/>
  <c r="BA33" i="6"/>
  <c r="BB33" i="6"/>
  <c r="BC33" i="6"/>
  <c r="BD33" i="6"/>
  <c r="BE33" i="6"/>
  <c r="BA34" i="6"/>
  <c r="BB34" i="6"/>
  <c r="BC34" i="6"/>
  <c r="BD34" i="6"/>
  <c r="BE34" i="6"/>
  <c r="BA35" i="6"/>
  <c r="BB35" i="6"/>
  <c r="BC35" i="6"/>
  <c r="BD35" i="6"/>
  <c r="BE35" i="6"/>
  <c r="BA36" i="6"/>
  <c r="BB36" i="6"/>
  <c r="BC36" i="6"/>
  <c r="BD36" i="6"/>
  <c r="BE36" i="6"/>
  <c r="BA37" i="6"/>
  <c r="BB37" i="6"/>
  <c r="BC37" i="6"/>
  <c r="BD37" i="6"/>
  <c r="BE37" i="6"/>
  <c r="BA38" i="6"/>
  <c r="BB38" i="6"/>
  <c r="BC38" i="6"/>
  <c r="BD38" i="6"/>
  <c r="BE38" i="6"/>
  <c r="BA39" i="6"/>
  <c r="BB39" i="6"/>
  <c r="BC39" i="6"/>
  <c r="BD39" i="6"/>
  <c r="BE39" i="6"/>
  <c r="BA40" i="6"/>
  <c r="BB40" i="6"/>
  <c r="BC40" i="6"/>
  <c r="BD40" i="6"/>
  <c r="BE40" i="6"/>
  <c r="BA41" i="6"/>
  <c r="BB41" i="6"/>
  <c r="BC41" i="6"/>
  <c r="BD41" i="6"/>
  <c r="BE41" i="6"/>
  <c r="BA42" i="6"/>
  <c r="BB42" i="6"/>
  <c r="BC42" i="6"/>
  <c r="BD42" i="6"/>
  <c r="BE42" i="6"/>
  <c r="BA43" i="6"/>
  <c r="BB43" i="6"/>
  <c r="BC43" i="6"/>
  <c r="BD43" i="6"/>
  <c r="BE43" i="6"/>
  <c r="BA44" i="6"/>
  <c r="BB44" i="6"/>
  <c r="BC44" i="6"/>
  <c r="BD44" i="6"/>
  <c r="BE44" i="6"/>
  <c r="BA45" i="6"/>
  <c r="BB45" i="6"/>
  <c r="BC45" i="6"/>
  <c r="BD45" i="6"/>
  <c r="BE45" i="6"/>
  <c r="BA46" i="6"/>
  <c r="BB46" i="6"/>
  <c r="BC46" i="6"/>
  <c r="BD46" i="6"/>
  <c r="BE46" i="6"/>
  <c r="BA47" i="6"/>
  <c r="BB47" i="6"/>
  <c r="BC47" i="6"/>
  <c r="BD47" i="6"/>
  <c r="BE47" i="6"/>
  <c r="BA48" i="6"/>
  <c r="BB48" i="6"/>
  <c r="BC48" i="6"/>
  <c r="BD48" i="6"/>
  <c r="BE48" i="6"/>
  <c r="BA49" i="6"/>
  <c r="BB49" i="6"/>
  <c r="BC49" i="6"/>
  <c r="BD49" i="6"/>
  <c r="BE49" i="6"/>
  <c r="BE11" i="6"/>
  <c r="BD11" i="6"/>
  <c r="BC11" i="6"/>
  <c r="BB11" i="6"/>
  <c r="BA11" i="6"/>
  <c r="AZ12" i="6"/>
  <c r="AZ13" i="6" s="1"/>
  <c r="AZ14" i="6" s="1"/>
  <c r="AZ15" i="6" s="1"/>
  <c r="AZ16" i="6" s="1"/>
  <c r="AZ17" i="6" s="1"/>
  <c r="AZ18" i="6" s="1"/>
  <c r="AZ19" i="6" s="1"/>
  <c r="AZ20" i="6" s="1"/>
  <c r="AZ21" i="6" s="1"/>
  <c r="AZ22" i="6" s="1"/>
  <c r="AZ23" i="6" s="1"/>
  <c r="AZ24" i="6" s="1"/>
  <c r="AZ25" i="6" s="1"/>
  <c r="AZ26" i="6" s="1"/>
  <c r="AZ27" i="6" s="1"/>
  <c r="AZ28" i="6" s="1"/>
  <c r="AZ29" i="6" s="1"/>
  <c r="AZ30" i="6" s="1"/>
  <c r="AZ31" i="6" s="1"/>
  <c r="AZ32" i="6" s="1"/>
  <c r="AZ33" i="6" s="1"/>
  <c r="AZ34" i="6" s="1"/>
  <c r="AZ35" i="6" s="1"/>
  <c r="AZ36" i="6" s="1"/>
  <c r="AZ37" i="6" s="1"/>
  <c r="AZ38" i="6" s="1"/>
  <c r="AZ39" i="6" s="1"/>
  <c r="AZ40" i="6" s="1"/>
  <c r="AZ41" i="6" s="1"/>
  <c r="AZ42" i="6" s="1"/>
  <c r="AZ43" i="6" s="1"/>
  <c r="AZ44" i="6" s="1"/>
  <c r="AZ45" i="6" s="1"/>
  <c r="AZ46" i="6" s="1"/>
  <c r="AZ47" i="6" s="1"/>
  <c r="C21" i="8"/>
  <c r="C11" i="8"/>
  <c r="U18" i="7"/>
  <c r="U17" i="7"/>
  <c r="U19" i="7" s="1"/>
  <c r="U21" i="7" s="1"/>
  <c r="O17" i="7"/>
  <c r="M17" i="7"/>
  <c r="G17" i="7"/>
  <c r="J17" i="7" s="1"/>
  <c r="E17" i="7"/>
  <c r="C17" i="7"/>
  <c r="B9" i="7"/>
  <c r="B6" i="7"/>
  <c r="G1" i="7" s="1"/>
  <c r="T5" i="7"/>
  <c r="B5" i="7"/>
  <c r="T4" i="7"/>
  <c r="T3" i="7"/>
  <c r="G3" i="7"/>
  <c r="G2" i="7"/>
  <c r="BD51" i="6" l="1"/>
  <c r="BD50" i="6"/>
  <c r="BI15" i="6" s="1"/>
  <c r="BA51" i="6"/>
  <c r="BA50" i="6"/>
  <c r="BI12" i="6" s="1"/>
  <c r="BE51" i="6"/>
  <c r="BE50" i="6"/>
  <c r="BI16" i="6" s="1"/>
  <c r="BB51" i="6"/>
  <c r="BB50" i="6"/>
  <c r="BI13" i="6" s="1"/>
  <c r="BC51" i="6"/>
  <c r="BC50" i="6"/>
  <c r="BI14" i="6" s="1"/>
  <c r="AZ48" i="6"/>
  <c r="AZ49" i="6"/>
  <c r="H17" i="7"/>
  <c r="D17" i="7"/>
  <c r="I17" i="7"/>
  <c r="K17" i="7" s="1"/>
  <c r="L18" i="7" s="1"/>
  <c r="U24" i="7"/>
  <c r="F17" i="7"/>
  <c r="N17" i="7"/>
  <c r="P17" i="7" s="1"/>
  <c r="O18" i="7" l="1"/>
  <c r="M18" i="7"/>
  <c r="N18" i="7" s="1"/>
  <c r="P18" i="7" s="1"/>
  <c r="B18" i="7"/>
  <c r="G18" i="7" l="1"/>
  <c r="C18" i="7"/>
  <c r="D18" i="7" s="1"/>
  <c r="F18" i="7" s="1"/>
  <c r="E18" i="7"/>
  <c r="H18" i="7" l="1"/>
  <c r="I18" i="7" s="1"/>
  <c r="Q18" i="7"/>
  <c r="J18" i="7"/>
  <c r="J4" i="1"/>
  <c r="K18" i="7" l="1"/>
  <c r="M4" i="1"/>
  <c r="F16" i="1"/>
  <c r="L19" i="7" l="1"/>
  <c r="B19" i="7"/>
  <c r="E19" i="7" l="1"/>
  <c r="C19" i="7"/>
  <c r="D19" i="7" s="1"/>
  <c r="F19" i="7" s="1"/>
  <c r="G19" i="7"/>
  <c r="O19" i="7"/>
  <c r="M19" i="7"/>
  <c r="N19" i="7" s="1"/>
  <c r="P19" i="7" s="1"/>
  <c r="J19" i="7" l="1"/>
  <c r="H19" i="7"/>
  <c r="I19" i="7" s="1"/>
  <c r="K19" i="7" s="1"/>
  <c r="L20" i="7" s="1"/>
  <c r="Q19" i="7"/>
  <c r="B20" i="7" l="1"/>
  <c r="M20" i="7"/>
  <c r="N20" i="7" s="1"/>
  <c r="P20" i="7" s="1"/>
  <c r="O20" i="7"/>
  <c r="A9" i="1"/>
  <c r="E20" i="7" l="1"/>
  <c r="C20" i="7"/>
  <c r="D20" i="7" s="1"/>
  <c r="F20" i="7" s="1"/>
  <c r="G20" i="7"/>
  <c r="I6" i="6"/>
  <c r="Q20" i="7" l="1"/>
  <c r="H20" i="7"/>
  <c r="I20" i="7" s="1"/>
  <c r="K20" i="7" s="1"/>
  <c r="L21" i="7" s="1"/>
  <c r="J20" i="7"/>
  <c r="B21" i="7"/>
  <c r="P11" i="6"/>
  <c r="P12" i="6" s="1"/>
  <c r="Q12" i="6" s="1"/>
  <c r="R12" i="6" s="1"/>
  <c r="E11" i="6"/>
  <c r="T6" i="6"/>
  <c r="S6" i="6"/>
  <c r="H6" i="6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48" i="3"/>
  <c r="D47" i="3"/>
  <c r="D46" i="3"/>
  <c r="D45" i="3"/>
  <c r="D44" i="3"/>
  <c r="S31" i="3"/>
  <c r="Q31" i="3"/>
  <c r="S30" i="3"/>
  <c r="Q30" i="3"/>
  <c r="S29" i="3"/>
  <c r="Q29" i="3"/>
  <c r="S28" i="3"/>
  <c r="Q28" i="3"/>
  <c r="C28" i="3"/>
  <c r="S27" i="3"/>
  <c r="Q27" i="3"/>
  <c r="C27" i="3"/>
  <c r="S26" i="3"/>
  <c r="Q26" i="3"/>
  <c r="S25" i="3"/>
  <c r="Q25" i="3"/>
  <c r="S24" i="3"/>
  <c r="P24" i="3"/>
  <c r="Q24" i="3" s="1"/>
  <c r="F21" i="3"/>
  <c r="B20" i="3"/>
  <c r="B19" i="3"/>
  <c r="B18" i="3"/>
  <c r="B17" i="3"/>
  <c r="B16" i="3"/>
  <c r="H13" i="3"/>
  <c r="I6" i="3"/>
  <c r="G6" i="3"/>
  <c r="B47" i="2"/>
  <c r="D47" i="2" s="1"/>
  <c r="B46" i="2"/>
  <c r="D46" i="2" s="1"/>
  <c r="B45" i="2"/>
  <c r="D45" i="2" s="1"/>
  <c r="B44" i="2"/>
  <c r="D44" i="2" s="1"/>
  <c r="B43" i="2"/>
  <c r="D43" i="2" s="1"/>
  <c r="B42" i="2"/>
  <c r="D42" i="2" s="1"/>
  <c r="B41" i="2"/>
  <c r="D31" i="2"/>
  <c r="D30" i="2"/>
  <c r="D29" i="2"/>
  <c r="D28" i="2"/>
  <c r="D27" i="2"/>
  <c r="F21" i="2"/>
  <c r="B20" i="2"/>
  <c r="D20" i="2" s="1"/>
  <c r="B19" i="2"/>
  <c r="D19" i="2" s="1"/>
  <c r="B18" i="2"/>
  <c r="D18" i="2" s="1"/>
  <c r="B17" i="2"/>
  <c r="D17" i="2" s="1"/>
  <c r="D16" i="2"/>
  <c r="B16" i="2"/>
  <c r="H13" i="2"/>
  <c r="I6" i="2"/>
  <c r="G6" i="2"/>
  <c r="E24" i="8"/>
  <c r="M23" i="8"/>
  <c r="L23" i="8"/>
  <c r="F23" i="8"/>
  <c r="E23" i="8"/>
  <c r="E22" i="8"/>
  <c r="E20" i="8"/>
  <c r="F20" i="8" s="1"/>
  <c r="E19" i="8"/>
  <c r="C18" i="8"/>
  <c r="C17" i="8"/>
  <c r="C16" i="8"/>
  <c r="C15" i="8"/>
  <c r="J14" i="8"/>
  <c r="G14" i="8"/>
  <c r="H14" i="8" s="1"/>
  <c r="L14" i="8" s="1"/>
  <c r="M14" i="8" s="1"/>
  <c r="F14" i="8"/>
  <c r="E14" i="8"/>
  <c r="C14" i="8"/>
  <c r="E12" i="8"/>
  <c r="G10" i="8"/>
  <c r="G20" i="8" s="1"/>
  <c r="H20" i="8" s="1"/>
  <c r="L20" i="8" s="1"/>
  <c r="M20" i="8" s="1"/>
  <c r="F10" i="8"/>
  <c r="E10" i="8"/>
  <c r="E9" i="8"/>
  <c r="C8" i="8"/>
  <c r="C7" i="8"/>
  <c r="C6" i="8"/>
  <c r="C5" i="8"/>
  <c r="L4" i="8"/>
  <c r="M4" i="8" s="1"/>
  <c r="J4" i="8"/>
  <c r="H4" i="8"/>
  <c r="F4" i="8"/>
  <c r="E4" i="8"/>
  <c r="C4" i="8"/>
  <c r="F22" i="1"/>
  <c r="C21" i="1"/>
  <c r="C20" i="1"/>
  <c r="F19" i="1"/>
  <c r="C13" i="1"/>
  <c r="C36" i="1" s="1"/>
  <c r="C12" i="1"/>
  <c r="F11" i="1"/>
  <c r="F13" i="1" s="1"/>
  <c r="C6" i="1"/>
  <c r="E25" i="1" s="1"/>
  <c r="F4" i="1"/>
  <c r="F6" i="1" s="1"/>
  <c r="F54" i="4"/>
  <c r="F53" i="4"/>
  <c r="F51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F9" i="4"/>
  <c r="F8" i="4"/>
  <c r="F7" i="4"/>
  <c r="F6" i="4"/>
  <c r="D5" i="4"/>
  <c r="D4" i="4"/>
  <c r="H24" i="2" l="1"/>
  <c r="H25" i="2"/>
  <c r="D21" i="2"/>
  <c r="D32" i="2"/>
  <c r="J10" i="2" s="1"/>
  <c r="B40" i="2"/>
  <c r="D40" i="2" s="1"/>
  <c r="N10" i="2"/>
  <c r="D41" i="2"/>
  <c r="D18" i="3"/>
  <c r="D17" i="3"/>
  <c r="D19" i="3"/>
  <c r="D16" i="3"/>
  <c r="D21" i="3" s="1"/>
  <c r="D20" i="3"/>
  <c r="B59" i="3"/>
  <c r="D59" i="3" s="1"/>
  <c r="D67" i="3" s="1"/>
  <c r="F30" i="3" s="1"/>
  <c r="H37" i="3" s="1"/>
  <c r="N14" i="8"/>
  <c r="O23" i="8" s="1"/>
  <c r="H10" i="8"/>
  <c r="L10" i="8" s="1"/>
  <c r="M10" i="8" s="1"/>
  <c r="I4" i="8"/>
  <c r="J6" i="2" s="1"/>
  <c r="I14" i="8"/>
  <c r="J6" i="3" s="1"/>
  <c r="E21" i="7"/>
  <c r="C21" i="7"/>
  <c r="D21" i="7" s="1"/>
  <c r="F21" i="7" s="1"/>
  <c r="G21" i="7"/>
  <c r="M21" i="7"/>
  <c r="N21" i="7" s="1"/>
  <c r="P21" i="7" s="1"/>
  <c r="O21" i="7"/>
  <c r="C14" i="1"/>
  <c r="C33" i="1" s="1"/>
  <c r="C34" i="1" s="1"/>
  <c r="C35" i="1" s="1"/>
  <c r="D60" i="3"/>
  <c r="C29" i="3"/>
  <c r="D49" i="3"/>
  <c r="J10" i="3"/>
  <c r="N10" i="3"/>
  <c r="Q11" i="6"/>
  <c r="R11" i="6" s="1"/>
  <c r="P13" i="6"/>
  <c r="E12" i="6"/>
  <c r="F11" i="6"/>
  <c r="G11" i="6" s="1"/>
  <c r="D48" i="2" l="1"/>
  <c r="N21" i="2" s="1"/>
  <c r="L16" i="2"/>
  <c r="P16" i="2" s="1"/>
  <c r="L13" i="2"/>
  <c r="P13" i="2" s="1"/>
  <c r="L14" i="2"/>
  <c r="P14" i="2" s="1"/>
  <c r="L17" i="2"/>
  <c r="P17" i="2" s="1"/>
  <c r="L15" i="2"/>
  <c r="P15" i="2" s="1"/>
  <c r="O14" i="8"/>
  <c r="O20" i="8"/>
  <c r="N4" i="8"/>
  <c r="O4" i="8" s="1"/>
  <c r="Q21" i="7"/>
  <c r="H21" i="7"/>
  <c r="I21" i="7" s="1"/>
  <c r="K21" i="7" s="1"/>
  <c r="L22" i="7" s="1"/>
  <c r="J21" i="7"/>
  <c r="C15" i="1"/>
  <c r="C32" i="1" s="1"/>
  <c r="C24" i="1" s="1"/>
  <c r="L17" i="3"/>
  <c r="P17" i="3" s="1"/>
  <c r="L16" i="3"/>
  <c r="P16" i="3" s="1"/>
  <c r="L15" i="3"/>
  <c r="P15" i="3" s="1"/>
  <c r="L13" i="3"/>
  <c r="P13" i="3" s="1"/>
  <c r="L14" i="3"/>
  <c r="P14" i="3" s="1"/>
  <c r="H38" i="3"/>
  <c r="H34" i="3"/>
  <c r="H40" i="3"/>
  <c r="H39" i="3"/>
  <c r="H36" i="3"/>
  <c r="H35" i="3"/>
  <c r="H33" i="3"/>
  <c r="F12" i="6"/>
  <c r="G12" i="6" s="1"/>
  <c r="E13" i="6"/>
  <c r="P14" i="6"/>
  <c r="Q13" i="6"/>
  <c r="R13" i="6" s="1"/>
  <c r="P30" i="2" l="1"/>
  <c r="P28" i="2"/>
  <c r="P26" i="2"/>
  <c r="P31" i="2"/>
  <c r="P29" i="2"/>
  <c r="P27" i="2"/>
  <c r="P25" i="2"/>
  <c r="P24" i="2"/>
  <c r="O10" i="8"/>
  <c r="Q4" i="8" s="1"/>
  <c r="K6" i="2" s="1"/>
  <c r="L6" i="2" s="1"/>
  <c r="P14" i="8"/>
  <c r="Q14" i="8" s="1"/>
  <c r="K6" i="3" s="1"/>
  <c r="B22" i="7"/>
  <c r="M22" i="7"/>
  <c r="N22" i="7" s="1"/>
  <c r="P22" i="7" s="1"/>
  <c r="O22" i="7"/>
  <c r="C29" i="1"/>
  <c r="C31" i="1"/>
  <c r="C26" i="1"/>
  <c r="C30" i="1"/>
  <c r="C27" i="1"/>
  <c r="C28" i="1"/>
  <c r="C25" i="1"/>
  <c r="P15" i="6"/>
  <c r="Q14" i="6"/>
  <c r="R14" i="6" s="1"/>
  <c r="F13" i="6"/>
  <c r="G13" i="6" s="1"/>
  <c r="E14" i="6"/>
  <c r="W6" i="3" l="1"/>
  <c r="X6" i="3"/>
  <c r="T6" i="3"/>
  <c r="U6" i="3"/>
  <c r="S6" i="3"/>
  <c r="Z6" i="3"/>
  <c r="Y6" i="3"/>
  <c r="V6" i="3"/>
  <c r="M6" i="3"/>
  <c r="Q6" i="3"/>
  <c r="O6" i="3"/>
  <c r="N6" i="3"/>
  <c r="P6" i="3"/>
  <c r="R6" i="3"/>
  <c r="M6" i="2"/>
  <c r="N6" i="2"/>
  <c r="R6" i="2"/>
  <c r="S6" i="2"/>
  <c r="Q6" i="2"/>
  <c r="O6" i="2"/>
  <c r="P6" i="2"/>
  <c r="C22" i="7"/>
  <c r="D22" i="7" s="1"/>
  <c r="F22" i="7" s="1"/>
  <c r="G22" i="7"/>
  <c r="E22" i="7"/>
  <c r="E15" i="6"/>
  <c r="F14" i="6"/>
  <c r="G14" i="6" s="1"/>
  <c r="Q15" i="6"/>
  <c r="R15" i="6" s="1"/>
  <c r="P16" i="6"/>
  <c r="H22" i="7" l="1"/>
  <c r="I22" i="7" s="1"/>
  <c r="J22" i="7"/>
  <c r="Q22" i="7"/>
  <c r="Q16" i="6"/>
  <c r="R16" i="6" s="1"/>
  <c r="P17" i="6"/>
  <c r="E16" i="6"/>
  <c r="F15" i="6"/>
  <c r="G15" i="6" s="1"/>
  <c r="K22" i="7" l="1"/>
  <c r="F16" i="6"/>
  <c r="G16" i="6" s="1"/>
  <c r="E17" i="6"/>
  <c r="P18" i="6"/>
  <c r="Q17" i="6"/>
  <c r="R17" i="6" s="1"/>
  <c r="L23" i="7" l="1"/>
  <c r="B23" i="7"/>
  <c r="P19" i="6"/>
  <c r="Q18" i="6"/>
  <c r="R18" i="6" s="1"/>
  <c r="F17" i="6"/>
  <c r="G17" i="6" s="1"/>
  <c r="E18" i="6"/>
  <c r="E23" i="7" l="1"/>
  <c r="C23" i="7"/>
  <c r="D23" i="7" s="1"/>
  <c r="F23" i="7" s="1"/>
  <c r="G23" i="7"/>
  <c r="O23" i="7"/>
  <c r="M23" i="7"/>
  <c r="N23" i="7" s="1"/>
  <c r="P23" i="7" s="1"/>
  <c r="E19" i="6"/>
  <c r="F18" i="6"/>
  <c r="G18" i="6" s="1"/>
  <c r="Q19" i="6"/>
  <c r="R19" i="6" s="1"/>
  <c r="P20" i="6"/>
  <c r="H23" i="7" l="1"/>
  <c r="I23" i="7" s="1"/>
  <c r="Q23" i="7"/>
  <c r="J23" i="7"/>
  <c r="Q20" i="6"/>
  <c r="R20" i="6" s="1"/>
  <c r="P21" i="6"/>
  <c r="E20" i="6"/>
  <c r="F19" i="6"/>
  <c r="G19" i="6" s="1"/>
  <c r="K23" i="7" l="1"/>
  <c r="F20" i="6"/>
  <c r="G20" i="6" s="1"/>
  <c r="E21" i="6"/>
  <c r="P22" i="6"/>
  <c r="Q21" i="6"/>
  <c r="R21" i="6" s="1"/>
  <c r="L24" i="7" l="1"/>
  <c r="B24" i="7"/>
  <c r="P23" i="6"/>
  <c r="Q22" i="6"/>
  <c r="R22" i="6" s="1"/>
  <c r="F21" i="6"/>
  <c r="G21" i="6" s="1"/>
  <c r="E22" i="6"/>
  <c r="C24" i="7" l="1"/>
  <c r="D24" i="7" s="1"/>
  <c r="F24" i="7" s="1"/>
  <c r="G24" i="7"/>
  <c r="E24" i="7"/>
  <c r="M24" i="7"/>
  <c r="N24" i="7" s="1"/>
  <c r="O24" i="7"/>
  <c r="E23" i="6"/>
  <c r="F22" i="6"/>
  <c r="G22" i="6" s="1"/>
  <c r="Q23" i="6"/>
  <c r="R23" i="6" s="1"/>
  <c r="P24" i="6"/>
  <c r="P24" i="7" l="1"/>
  <c r="H24" i="7"/>
  <c r="I24" i="7" s="1"/>
  <c r="K24" i="7" s="1"/>
  <c r="L25" i="7" s="1"/>
  <c r="J24" i="7"/>
  <c r="Q24" i="7"/>
  <c r="Q24" i="6"/>
  <c r="R24" i="6" s="1"/>
  <c r="P25" i="6"/>
  <c r="E24" i="6"/>
  <c r="F23" i="6"/>
  <c r="G23" i="6" s="1"/>
  <c r="O25" i="7" l="1"/>
  <c r="M25" i="7"/>
  <c r="N25" i="7" s="1"/>
  <c r="P25" i="7" s="1"/>
  <c r="B25" i="7"/>
  <c r="F24" i="6"/>
  <c r="G24" i="6" s="1"/>
  <c r="E25" i="6"/>
  <c r="P26" i="6"/>
  <c r="Q25" i="6"/>
  <c r="R25" i="6" s="1"/>
  <c r="G25" i="7" l="1"/>
  <c r="C25" i="7"/>
  <c r="D25" i="7" s="1"/>
  <c r="E25" i="7"/>
  <c r="P27" i="6"/>
  <c r="Q26" i="6"/>
  <c r="R26" i="6" s="1"/>
  <c r="F25" i="6"/>
  <c r="G25" i="6" s="1"/>
  <c r="E26" i="6"/>
  <c r="F25" i="7" l="1"/>
  <c r="Q25" i="7"/>
  <c r="J25" i="7"/>
  <c r="H25" i="7"/>
  <c r="I25" i="7" s="1"/>
  <c r="K25" i="7" s="1"/>
  <c r="L26" i="7" s="1"/>
  <c r="E27" i="6"/>
  <c r="F26" i="6"/>
  <c r="G26" i="6" s="1"/>
  <c r="Q27" i="6"/>
  <c r="R27" i="6" s="1"/>
  <c r="P28" i="6"/>
  <c r="O26" i="7" l="1"/>
  <c r="M26" i="7"/>
  <c r="N26" i="7" s="1"/>
  <c r="P26" i="7" s="1"/>
  <c r="B26" i="7"/>
  <c r="Q28" i="6"/>
  <c r="R28" i="6" s="1"/>
  <c r="P29" i="6"/>
  <c r="E28" i="6"/>
  <c r="F27" i="6"/>
  <c r="G27" i="6" s="1"/>
  <c r="G26" i="7" l="1"/>
  <c r="C26" i="7"/>
  <c r="D26" i="7" s="1"/>
  <c r="F26" i="7" s="1"/>
  <c r="E26" i="7"/>
  <c r="F28" i="6"/>
  <c r="G28" i="6" s="1"/>
  <c r="E29" i="6"/>
  <c r="P30" i="6"/>
  <c r="Q29" i="6"/>
  <c r="R29" i="6" s="1"/>
  <c r="B27" i="7" l="1"/>
  <c r="Q26" i="7"/>
  <c r="J26" i="7"/>
  <c r="H26" i="7"/>
  <c r="I26" i="7" s="1"/>
  <c r="K26" i="7" s="1"/>
  <c r="L27" i="7" s="1"/>
  <c r="P31" i="6"/>
  <c r="Q30" i="6"/>
  <c r="R30" i="6" s="1"/>
  <c r="F29" i="6"/>
  <c r="G29" i="6" s="1"/>
  <c r="E30" i="6"/>
  <c r="C27" i="7" l="1"/>
  <c r="D27" i="7" s="1"/>
  <c r="F27" i="7" s="1"/>
  <c r="G27" i="7"/>
  <c r="E27" i="7"/>
  <c r="O27" i="7"/>
  <c r="M27" i="7"/>
  <c r="N27" i="7" s="1"/>
  <c r="P27" i="7" s="1"/>
  <c r="E31" i="6"/>
  <c r="F30" i="6"/>
  <c r="G30" i="6" s="1"/>
  <c r="Q31" i="6"/>
  <c r="R31" i="6" s="1"/>
  <c r="P32" i="6"/>
  <c r="J27" i="7" l="1"/>
  <c r="Q27" i="7"/>
  <c r="H27" i="7"/>
  <c r="I27" i="7" s="1"/>
  <c r="K27" i="7" s="1"/>
  <c r="L28" i="7" s="1"/>
  <c r="Q32" i="6"/>
  <c r="R32" i="6" s="1"/>
  <c r="P33" i="6"/>
  <c r="E32" i="6"/>
  <c r="F31" i="6"/>
  <c r="G31" i="6" s="1"/>
  <c r="O28" i="7" l="1"/>
  <c r="M28" i="7"/>
  <c r="N28" i="7" s="1"/>
  <c r="P28" i="7" s="1"/>
  <c r="B28" i="7"/>
  <c r="F32" i="6"/>
  <c r="G32" i="6" s="1"/>
  <c r="E33" i="6"/>
  <c r="P34" i="6"/>
  <c r="Q33" i="6"/>
  <c r="R33" i="6" s="1"/>
  <c r="C28" i="7" l="1"/>
  <c r="D28" i="7" s="1"/>
  <c r="G28" i="7"/>
  <c r="E28" i="7"/>
  <c r="P35" i="6"/>
  <c r="Q34" i="6"/>
  <c r="R34" i="6" s="1"/>
  <c r="E34" i="6"/>
  <c r="F33" i="6"/>
  <c r="G33" i="6" s="1"/>
  <c r="J28" i="7" l="1"/>
  <c r="Q28" i="7"/>
  <c r="H28" i="7"/>
  <c r="I28" i="7" s="1"/>
  <c r="K28" i="7" s="1"/>
  <c r="L29" i="7" s="1"/>
  <c r="F28" i="7"/>
  <c r="E35" i="6"/>
  <c r="F34" i="6"/>
  <c r="G34" i="6" s="1"/>
  <c r="Q35" i="6"/>
  <c r="R35" i="6" s="1"/>
  <c r="P36" i="6"/>
  <c r="O29" i="7" l="1"/>
  <c r="M29" i="7"/>
  <c r="N29" i="7" s="1"/>
  <c r="P29" i="7" s="1"/>
  <c r="B29" i="7"/>
  <c r="Q36" i="6"/>
  <c r="R36" i="6" s="1"/>
  <c r="P37" i="6"/>
  <c r="E36" i="6"/>
  <c r="F35" i="6"/>
  <c r="G35" i="6" s="1"/>
  <c r="C29" i="7" l="1"/>
  <c r="D29" i="7" s="1"/>
  <c r="G29" i="7"/>
  <c r="E29" i="7"/>
  <c r="F36" i="6"/>
  <c r="G36" i="6" s="1"/>
  <c r="E37" i="6"/>
  <c r="P38" i="6"/>
  <c r="Q37" i="6"/>
  <c r="R37" i="6" s="1"/>
  <c r="J29" i="7" l="1"/>
  <c r="Q29" i="7"/>
  <c r="H29" i="7"/>
  <c r="I29" i="7" s="1"/>
  <c r="K29" i="7" s="1"/>
  <c r="L30" i="7" s="1"/>
  <c r="F29" i="7"/>
  <c r="B30" i="7" s="1"/>
  <c r="P39" i="6"/>
  <c r="Q38" i="6"/>
  <c r="R38" i="6" s="1"/>
  <c r="F37" i="6"/>
  <c r="G37" i="6" s="1"/>
  <c r="E38" i="6"/>
  <c r="O30" i="7" l="1"/>
  <c r="M30" i="7"/>
  <c r="N30" i="7" s="1"/>
  <c r="P30" i="7" s="1"/>
  <c r="G30" i="7"/>
  <c r="E30" i="7"/>
  <c r="C30" i="7"/>
  <c r="D30" i="7" s="1"/>
  <c r="E39" i="6"/>
  <c r="F38" i="6"/>
  <c r="G38" i="6" s="1"/>
  <c r="Q39" i="6"/>
  <c r="R39" i="6" s="1"/>
  <c r="P40" i="6"/>
  <c r="J30" i="7" l="1"/>
  <c r="Q30" i="7"/>
  <c r="H30" i="7"/>
  <c r="I30" i="7" s="1"/>
  <c r="K30" i="7" s="1"/>
  <c r="L31" i="7" s="1"/>
  <c r="F30" i="7"/>
  <c r="B31" i="7" s="1"/>
  <c r="Q40" i="6"/>
  <c r="R40" i="6" s="1"/>
  <c r="P41" i="6"/>
  <c r="E40" i="6"/>
  <c r="F39" i="6"/>
  <c r="G39" i="6" s="1"/>
  <c r="O31" i="7" l="1"/>
  <c r="M31" i="7"/>
  <c r="N31" i="7" s="1"/>
  <c r="P31" i="7" s="1"/>
  <c r="G31" i="7"/>
  <c r="E31" i="7"/>
  <c r="C31" i="7"/>
  <c r="D31" i="7" s="1"/>
  <c r="F40" i="6"/>
  <c r="G40" i="6" s="1"/>
  <c r="E41" i="6"/>
  <c r="P42" i="6"/>
  <c r="Q41" i="6"/>
  <c r="R41" i="6" s="1"/>
  <c r="J31" i="7" l="1"/>
  <c r="H31" i="7"/>
  <c r="I31" i="7" s="1"/>
  <c r="K31" i="7" s="1"/>
  <c r="L32" i="7" s="1"/>
  <c r="Q31" i="7"/>
  <c r="F31" i="7"/>
  <c r="P43" i="6"/>
  <c r="Q42" i="6"/>
  <c r="R42" i="6" s="1"/>
  <c r="F41" i="6"/>
  <c r="G41" i="6" s="1"/>
  <c r="E42" i="6"/>
  <c r="B32" i="7" l="1"/>
  <c r="O32" i="7"/>
  <c r="M32" i="7"/>
  <c r="N32" i="7" s="1"/>
  <c r="E43" i="6"/>
  <c r="F42" i="6"/>
  <c r="G42" i="6" s="1"/>
  <c r="Q43" i="6"/>
  <c r="R43" i="6" s="1"/>
  <c r="P44" i="6"/>
  <c r="P32" i="7" l="1"/>
  <c r="G32" i="7"/>
  <c r="C32" i="7"/>
  <c r="D32" i="7" s="1"/>
  <c r="E32" i="7"/>
  <c r="Q44" i="6"/>
  <c r="R44" i="6" s="1"/>
  <c r="P45" i="6"/>
  <c r="E44" i="6"/>
  <c r="F43" i="6"/>
  <c r="G43" i="6" s="1"/>
  <c r="F32" i="7" l="1"/>
  <c r="Q32" i="7"/>
  <c r="J32" i="7"/>
  <c r="H32" i="7"/>
  <c r="I32" i="7" s="1"/>
  <c r="K32" i="7" s="1"/>
  <c r="L33" i="7" s="1"/>
  <c r="F44" i="6"/>
  <c r="G44" i="6" s="1"/>
  <c r="E45" i="6"/>
  <c r="P46" i="6"/>
  <c r="Q45" i="6"/>
  <c r="R45" i="6" s="1"/>
  <c r="O33" i="7" l="1"/>
  <c r="M33" i="7"/>
  <c r="N33" i="7" s="1"/>
  <c r="P33" i="7" s="1"/>
  <c r="B33" i="7"/>
  <c r="P47" i="6"/>
  <c r="Q46" i="6"/>
  <c r="R46" i="6" s="1"/>
  <c r="F45" i="6"/>
  <c r="G45" i="6" s="1"/>
  <c r="E46" i="6"/>
  <c r="G33" i="7" l="1"/>
  <c r="C33" i="7"/>
  <c r="D33" i="7" s="1"/>
  <c r="F33" i="7" s="1"/>
  <c r="E33" i="7"/>
  <c r="E47" i="6"/>
  <c r="F46" i="6"/>
  <c r="G46" i="6" s="1"/>
  <c r="Q47" i="6"/>
  <c r="R47" i="6" s="1"/>
  <c r="P48" i="6"/>
  <c r="H33" i="7" l="1"/>
  <c r="I33" i="7" s="1"/>
  <c r="K33" i="7" s="1"/>
  <c r="L34" i="7" s="1"/>
  <c r="Q33" i="7"/>
  <c r="J33" i="7"/>
  <c r="Q48" i="6"/>
  <c r="R48" i="6" s="1"/>
  <c r="P49" i="6"/>
  <c r="E48" i="6"/>
  <c r="F47" i="6"/>
  <c r="G47" i="6" s="1"/>
  <c r="O34" i="7" l="1"/>
  <c r="M34" i="7"/>
  <c r="N34" i="7" s="1"/>
  <c r="P34" i="7" s="1"/>
  <c r="B34" i="7"/>
  <c r="F48" i="6"/>
  <c r="G48" i="6" s="1"/>
  <c r="E49" i="6"/>
  <c r="P50" i="6"/>
  <c r="Q49" i="6"/>
  <c r="R49" i="6" s="1"/>
  <c r="G34" i="7" l="1"/>
  <c r="C34" i="7"/>
  <c r="D34" i="7" s="1"/>
  <c r="F34" i="7" s="1"/>
  <c r="E34" i="7"/>
  <c r="P51" i="6"/>
  <c r="Q50" i="6"/>
  <c r="R50" i="6" s="1"/>
  <c r="F49" i="6"/>
  <c r="G49" i="6" s="1"/>
  <c r="E50" i="6"/>
  <c r="Q34" i="7" l="1"/>
  <c r="J34" i="7"/>
  <c r="H34" i="7"/>
  <c r="I34" i="7" s="1"/>
  <c r="K34" i="7" s="1"/>
  <c r="L35" i="7" s="1"/>
  <c r="E51" i="6"/>
  <c r="F50" i="6"/>
  <c r="G50" i="6" s="1"/>
  <c r="P52" i="6"/>
  <c r="Q51" i="6"/>
  <c r="R51" i="6" s="1"/>
  <c r="O35" i="7" l="1"/>
  <c r="M35" i="7"/>
  <c r="N35" i="7" s="1"/>
  <c r="P35" i="7" s="1"/>
  <c r="B35" i="7"/>
  <c r="P53" i="6"/>
  <c r="Q52" i="6"/>
  <c r="R52" i="6" s="1"/>
  <c r="F51" i="6"/>
  <c r="G51" i="6" s="1"/>
  <c r="E52" i="6"/>
  <c r="G35" i="7" l="1"/>
  <c r="C35" i="7"/>
  <c r="D35" i="7" s="1"/>
  <c r="F35" i="7" s="1"/>
  <c r="E35" i="7"/>
  <c r="E53" i="6"/>
  <c r="F52" i="6"/>
  <c r="G52" i="6" s="1"/>
  <c r="P54" i="6"/>
  <c r="Q53" i="6"/>
  <c r="R53" i="6" s="1"/>
  <c r="Q35" i="7" l="1"/>
  <c r="J35" i="7"/>
  <c r="H35" i="7"/>
  <c r="I35" i="7" s="1"/>
  <c r="K35" i="7" s="1"/>
  <c r="L36" i="7" s="1"/>
  <c r="P55" i="6"/>
  <c r="Q54" i="6"/>
  <c r="R54" i="6" s="1"/>
  <c r="F53" i="6"/>
  <c r="G53" i="6" s="1"/>
  <c r="E54" i="6"/>
  <c r="O36" i="7" l="1"/>
  <c r="M36" i="7"/>
  <c r="N36" i="7" s="1"/>
  <c r="P36" i="7" s="1"/>
  <c r="B36" i="7"/>
  <c r="E55" i="6"/>
  <c r="F54" i="6"/>
  <c r="G54" i="6" s="1"/>
  <c r="P56" i="6"/>
  <c r="Q55" i="6"/>
  <c r="R55" i="6" s="1"/>
  <c r="G36" i="7" l="1"/>
  <c r="C36" i="7"/>
  <c r="D36" i="7" s="1"/>
  <c r="F36" i="7" s="1"/>
  <c r="E36" i="7"/>
  <c r="P57" i="6"/>
  <c r="Q56" i="6"/>
  <c r="R56" i="6" s="1"/>
  <c r="F55" i="6"/>
  <c r="G55" i="6" s="1"/>
  <c r="E56" i="6"/>
  <c r="Q36" i="7" l="1"/>
  <c r="J36" i="7"/>
  <c r="H36" i="7"/>
  <c r="I36" i="7" s="1"/>
  <c r="K36" i="7" s="1"/>
  <c r="L37" i="7" s="1"/>
  <c r="E57" i="6"/>
  <c r="F56" i="6"/>
  <c r="G56" i="6" s="1"/>
  <c r="P58" i="6"/>
  <c r="Q57" i="6"/>
  <c r="R57" i="6" s="1"/>
  <c r="O37" i="7" l="1"/>
  <c r="M37" i="7"/>
  <c r="N37" i="7" s="1"/>
  <c r="P37" i="7" s="1"/>
  <c r="B37" i="7"/>
  <c r="P59" i="6"/>
  <c r="Q58" i="6"/>
  <c r="R58" i="6" s="1"/>
  <c r="F57" i="6"/>
  <c r="G57" i="6" s="1"/>
  <c r="E58" i="6"/>
  <c r="G37" i="7" l="1"/>
  <c r="C37" i="7"/>
  <c r="D37" i="7" s="1"/>
  <c r="F37" i="7" s="1"/>
  <c r="E37" i="7"/>
  <c r="E59" i="6"/>
  <c r="F58" i="6"/>
  <c r="G58" i="6" s="1"/>
  <c r="P60" i="6"/>
  <c r="Q59" i="6"/>
  <c r="R59" i="6" s="1"/>
  <c r="H37" i="7" l="1"/>
  <c r="I37" i="7" s="1"/>
  <c r="K37" i="7" s="1"/>
  <c r="L38" i="7" s="1"/>
  <c r="J37" i="7"/>
  <c r="Q37" i="7"/>
  <c r="P61" i="6"/>
  <c r="Q60" i="6"/>
  <c r="R60" i="6" s="1"/>
  <c r="F59" i="6"/>
  <c r="G59" i="6" s="1"/>
  <c r="E60" i="6"/>
  <c r="O38" i="7" l="1"/>
  <c r="M38" i="7"/>
  <c r="N38" i="7" s="1"/>
  <c r="P38" i="7" s="1"/>
  <c r="B38" i="7"/>
  <c r="E61" i="6"/>
  <c r="F60" i="6"/>
  <c r="G60" i="6" s="1"/>
  <c r="P62" i="6"/>
  <c r="Q61" i="6"/>
  <c r="R61" i="6" s="1"/>
  <c r="G38" i="7" l="1"/>
  <c r="C38" i="7"/>
  <c r="D38" i="7" s="1"/>
  <c r="E38" i="7"/>
  <c r="P63" i="6"/>
  <c r="Q62" i="6"/>
  <c r="R62" i="6" s="1"/>
  <c r="F61" i="6"/>
  <c r="G61" i="6" s="1"/>
  <c r="E62" i="6"/>
  <c r="F38" i="7" l="1"/>
  <c r="H38" i="7"/>
  <c r="I38" i="7" s="1"/>
  <c r="K38" i="7" s="1"/>
  <c r="L39" i="7" s="1"/>
  <c r="J38" i="7"/>
  <c r="Q38" i="7"/>
  <c r="E63" i="6"/>
  <c r="F62" i="6"/>
  <c r="G62" i="6" s="1"/>
  <c r="P64" i="6"/>
  <c r="Q63" i="6"/>
  <c r="R63" i="6" s="1"/>
  <c r="O39" i="7" l="1"/>
  <c r="M39" i="7"/>
  <c r="N39" i="7" s="1"/>
  <c r="P39" i="7" s="1"/>
  <c r="B39" i="7"/>
  <c r="P65" i="6"/>
  <c r="Q64" i="6"/>
  <c r="R64" i="6" s="1"/>
  <c r="F63" i="6"/>
  <c r="G63" i="6" s="1"/>
  <c r="E64" i="6"/>
  <c r="G39" i="7" l="1"/>
  <c r="C39" i="7"/>
  <c r="D39" i="7" s="1"/>
  <c r="F39" i="7" s="1"/>
  <c r="E39" i="7"/>
  <c r="E65" i="6"/>
  <c r="F64" i="6"/>
  <c r="G64" i="6" s="1"/>
  <c r="P66" i="6"/>
  <c r="Q65" i="6"/>
  <c r="R65" i="6" s="1"/>
  <c r="H39" i="7" l="1"/>
  <c r="I39" i="7" s="1"/>
  <c r="J39" i="7"/>
  <c r="Q39" i="7"/>
  <c r="P67" i="6"/>
  <c r="Q66" i="6"/>
  <c r="R66" i="6" s="1"/>
  <c r="F65" i="6"/>
  <c r="G65" i="6" s="1"/>
  <c r="E66" i="6"/>
  <c r="K39" i="7" l="1"/>
  <c r="E67" i="6"/>
  <c r="F66" i="6"/>
  <c r="G66" i="6" s="1"/>
  <c r="P68" i="6"/>
  <c r="Q67" i="6"/>
  <c r="R67" i="6" s="1"/>
  <c r="L40" i="7" l="1"/>
  <c r="B40" i="7"/>
  <c r="P69" i="6"/>
  <c r="Q68" i="6"/>
  <c r="R68" i="6" s="1"/>
  <c r="F67" i="6"/>
  <c r="G67" i="6" s="1"/>
  <c r="E68" i="6"/>
  <c r="G40" i="7" l="1"/>
  <c r="C40" i="7"/>
  <c r="D40" i="7" s="1"/>
  <c r="F40" i="7" s="1"/>
  <c r="E40" i="7"/>
  <c r="O40" i="7"/>
  <c r="M40" i="7"/>
  <c r="N40" i="7" s="1"/>
  <c r="E69" i="6"/>
  <c r="F68" i="6"/>
  <c r="G68" i="6" s="1"/>
  <c r="P70" i="6"/>
  <c r="Q69" i="6"/>
  <c r="R69" i="6" s="1"/>
  <c r="P40" i="7" l="1"/>
  <c r="H40" i="7"/>
  <c r="I40" i="7" s="1"/>
  <c r="J40" i="7"/>
  <c r="Q40" i="7"/>
  <c r="P71" i="6"/>
  <c r="Q70" i="6"/>
  <c r="R70" i="6" s="1"/>
  <c r="F69" i="6"/>
  <c r="G69" i="6" s="1"/>
  <c r="E70" i="6"/>
  <c r="K40" i="7" l="1"/>
  <c r="E71" i="6"/>
  <c r="F70" i="6"/>
  <c r="G70" i="6" s="1"/>
  <c r="P72" i="6"/>
  <c r="Q71" i="6"/>
  <c r="R71" i="6" s="1"/>
  <c r="L41" i="7" l="1"/>
  <c r="B41" i="7"/>
  <c r="P73" i="6"/>
  <c r="Q72" i="6"/>
  <c r="R72" i="6" s="1"/>
  <c r="F71" i="6"/>
  <c r="G71" i="6" s="1"/>
  <c r="E72" i="6"/>
  <c r="G41" i="7" l="1"/>
  <c r="C41" i="7"/>
  <c r="D41" i="7" s="1"/>
  <c r="E41" i="7"/>
  <c r="O41" i="7"/>
  <c r="M41" i="7"/>
  <c r="N41" i="7" s="1"/>
  <c r="E73" i="6"/>
  <c r="F72" i="6"/>
  <c r="G72" i="6" s="1"/>
  <c r="P74" i="6"/>
  <c r="Q73" i="6"/>
  <c r="R73" i="6" s="1"/>
  <c r="F41" i="7" l="1"/>
  <c r="P41" i="7"/>
  <c r="H41" i="7"/>
  <c r="I41" i="7" s="1"/>
  <c r="K41" i="7" s="1"/>
  <c r="L42" i="7" s="1"/>
  <c r="J41" i="7"/>
  <c r="Q41" i="7"/>
  <c r="P75" i="6"/>
  <c r="Q74" i="6"/>
  <c r="R74" i="6" s="1"/>
  <c r="F73" i="6"/>
  <c r="G73" i="6" s="1"/>
  <c r="E74" i="6"/>
  <c r="Q75" i="6" l="1"/>
  <c r="R75" i="6" s="1"/>
  <c r="O42" i="7"/>
  <c r="M42" i="7"/>
  <c r="N42" i="7" s="1"/>
  <c r="P42" i="7" s="1"/>
  <c r="B42" i="7"/>
  <c r="E75" i="6"/>
  <c r="F74" i="6"/>
  <c r="G74" i="6" s="1"/>
  <c r="F75" i="6" l="1"/>
  <c r="G75" i="6" s="1"/>
  <c r="G42" i="7"/>
  <c r="C42" i="7"/>
  <c r="D42" i="7" s="1"/>
  <c r="F42" i="7" s="1"/>
  <c r="E42" i="7"/>
  <c r="H42" i="7" l="1"/>
  <c r="I42" i="7" s="1"/>
  <c r="J42" i="7"/>
  <c r="Q42" i="7"/>
  <c r="K42" i="7" l="1"/>
  <c r="L43" i="7" l="1"/>
  <c r="B43" i="7"/>
  <c r="G43" i="7" l="1"/>
  <c r="C43" i="7"/>
  <c r="D43" i="7" s="1"/>
  <c r="E43" i="7"/>
  <c r="O43" i="7"/>
  <c r="M43" i="7"/>
  <c r="N43" i="7" s="1"/>
  <c r="F43" i="7" l="1"/>
  <c r="P43" i="7"/>
  <c r="H43" i="7"/>
  <c r="I43" i="7" s="1"/>
  <c r="J43" i="7"/>
  <c r="Q43" i="7"/>
  <c r="K43" i="7" l="1"/>
  <c r="L44" i="7" s="1"/>
  <c r="B44" i="7" l="1"/>
  <c r="O44" i="7"/>
  <c r="M44" i="7"/>
  <c r="N44" i="7" s="1"/>
  <c r="P44" i="7" s="1"/>
  <c r="G44" i="7" l="1"/>
  <c r="C44" i="7"/>
  <c r="D44" i="7" s="1"/>
  <c r="E44" i="7"/>
  <c r="F44" i="7" l="1"/>
  <c r="H44" i="7"/>
  <c r="I44" i="7" s="1"/>
  <c r="K44" i="7" s="1"/>
  <c r="L45" i="7" s="1"/>
  <c r="J44" i="7"/>
  <c r="Q44" i="7"/>
  <c r="O45" i="7" l="1"/>
  <c r="M45" i="7"/>
  <c r="N45" i="7" s="1"/>
  <c r="P45" i="7" s="1"/>
  <c r="B45" i="7"/>
  <c r="G45" i="7" l="1"/>
  <c r="C45" i="7"/>
  <c r="D45" i="7" s="1"/>
  <c r="F45" i="7" s="1"/>
  <c r="E45" i="7"/>
  <c r="H45" i="7" l="1"/>
  <c r="I45" i="7" s="1"/>
  <c r="J45" i="7"/>
  <c r="Q45" i="7"/>
  <c r="K45" i="7" l="1"/>
  <c r="L46" i="7" l="1"/>
  <c r="B46" i="7"/>
  <c r="E46" i="7" l="1"/>
  <c r="G46" i="7"/>
  <c r="C46" i="7"/>
  <c r="D46" i="7" s="1"/>
  <c r="F46" i="7" s="1"/>
  <c r="M46" i="7"/>
  <c r="N46" i="7" s="1"/>
  <c r="P46" i="7" s="1"/>
  <c r="O46" i="7"/>
  <c r="J46" i="7" l="1"/>
  <c r="H46" i="7"/>
  <c r="I46" i="7" s="1"/>
  <c r="K46" i="7" s="1"/>
  <c r="L47" i="7" s="1"/>
  <c r="Q46" i="7"/>
  <c r="M47" i="7" l="1"/>
  <c r="N47" i="7" s="1"/>
  <c r="P47" i="7" s="1"/>
  <c r="O47" i="7"/>
  <c r="B47" i="7"/>
  <c r="E47" i="7" l="1"/>
  <c r="G47" i="7"/>
  <c r="C47" i="7"/>
  <c r="D47" i="7" s="1"/>
  <c r="F47" i="7" s="1"/>
  <c r="J47" i="7" l="1"/>
  <c r="H47" i="7"/>
  <c r="I47" i="7" s="1"/>
  <c r="K47" i="7" s="1"/>
  <c r="L48" i="7" s="1"/>
  <c r="Q47" i="7"/>
  <c r="M48" i="7" l="1"/>
  <c r="N48" i="7" s="1"/>
  <c r="P48" i="7" s="1"/>
  <c r="O48" i="7"/>
  <c r="B48" i="7"/>
  <c r="E48" i="7" l="1"/>
  <c r="G48" i="7"/>
  <c r="C48" i="7"/>
  <c r="D48" i="7" s="1"/>
  <c r="F48" i="7" s="1"/>
  <c r="J48" i="7" l="1"/>
  <c r="H48" i="7"/>
  <c r="I48" i="7" s="1"/>
  <c r="K48" i="7" s="1"/>
  <c r="L49" i="7" s="1"/>
  <c r="Q48" i="7"/>
  <c r="M49" i="7" l="1"/>
  <c r="N49" i="7" s="1"/>
  <c r="P49" i="7" s="1"/>
  <c r="O49" i="7"/>
  <c r="B49" i="7"/>
  <c r="E49" i="7" l="1"/>
  <c r="C49" i="7"/>
  <c r="D49" i="7" s="1"/>
  <c r="F49" i="7" s="1"/>
  <c r="G49" i="7"/>
  <c r="J49" i="7" l="1"/>
  <c r="H49" i="7"/>
  <c r="I49" i="7" s="1"/>
  <c r="K49" i="7" s="1"/>
  <c r="L50" i="7" s="1"/>
  <c r="Q49" i="7"/>
  <c r="M50" i="7" l="1"/>
  <c r="N50" i="7" s="1"/>
  <c r="P50" i="7" s="1"/>
  <c r="O50" i="7"/>
  <c r="B50" i="7"/>
  <c r="E50" i="7" l="1"/>
  <c r="G50" i="7"/>
  <c r="C50" i="7"/>
  <c r="D50" i="7" s="1"/>
  <c r="F50" i="7" s="1"/>
  <c r="J50" i="7" l="1"/>
  <c r="H50" i="7"/>
  <c r="I50" i="7" s="1"/>
  <c r="K50" i="7" s="1"/>
  <c r="L51" i="7" s="1"/>
  <c r="Q50" i="7"/>
  <c r="M51" i="7" l="1"/>
  <c r="N51" i="7" s="1"/>
  <c r="P51" i="7" s="1"/>
  <c r="O51" i="7"/>
  <c r="B51" i="7"/>
  <c r="E51" i="7" l="1"/>
  <c r="G51" i="7"/>
  <c r="C51" i="7"/>
  <c r="D51" i="7" s="1"/>
  <c r="F51" i="7" s="1"/>
  <c r="J51" i="7" l="1"/>
  <c r="H51" i="7"/>
  <c r="I51" i="7" s="1"/>
  <c r="K51" i="7" s="1"/>
  <c r="L52" i="7" s="1"/>
  <c r="Q51" i="7"/>
  <c r="M52" i="7" l="1"/>
  <c r="N52" i="7" s="1"/>
  <c r="O52" i="7"/>
  <c r="B52" i="7"/>
  <c r="E52" i="7" l="1"/>
  <c r="G52" i="7"/>
  <c r="C52" i="7"/>
  <c r="D52" i="7" s="1"/>
  <c r="F52" i="7" s="1"/>
  <c r="P52" i="7"/>
  <c r="J52" i="7" l="1"/>
  <c r="H52" i="7"/>
  <c r="I52" i="7" s="1"/>
  <c r="K52" i="7" s="1"/>
  <c r="L53" i="7" s="1"/>
  <c r="Q52" i="7"/>
  <c r="M53" i="7" l="1"/>
  <c r="N53" i="7" s="1"/>
  <c r="P53" i="7" s="1"/>
  <c r="O53" i="7"/>
  <c r="B53" i="7"/>
  <c r="E53" i="7" l="1"/>
  <c r="G53" i="7"/>
  <c r="C53" i="7"/>
  <c r="D53" i="7" s="1"/>
  <c r="F53" i="7" s="1"/>
  <c r="J53" i="7" l="1"/>
  <c r="Q53" i="7"/>
  <c r="H53" i="7"/>
  <c r="I53" i="7" s="1"/>
  <c r="K53" i="7" s="1"/>
  <c r="L54" i="7" s="1"/>
  <c r="M54" i="7" l="1"/>
  <c r="N54" i="7" s="1"/>
  <c r="O54" i="7"/>
  <c r="B54" i="7"/>
  <c r="E54" i="7" l="1"/>
  <c r="G54" i="7"/>
  <c r="C54" i="7"/>
  <c r="D54" i="7" s="1"/>
  <c r="F54" i="7" s="1"/>
  <c r="P54" i="7"/>
  <c r="J54" i="7" l="1"/>
  <c r="Q54" i="7"/>
  <c r="H54" i="7"/>
  <c r="I54" i="7" s="1"/>
  <c r="K54" i="7" s="1"/>
  <c r="L55" i="7" s="1"/>
  <c r="M55" i="7" l="1"/>
  <c r="N55" i="7" s="1"/>
  <c r="O55" i="7"/>
  <c r="B55" i="7"/>
  <c r="E55" i="7" l="1"/>
  <c r="G55" i="7"/>
  <c r="C55" i="7"/>
  <c r="D55" i="7" s="1"/>
  <c r="F55" i="7" s="1"/>
  <c r="P55" i="7"/>
  <c r="J55" i="7" l="1"/>
  <c r="Q55" i="7"/>
  <c r="H55" i="7"/>
  <c r="I55" i="7" s="1"/>
  <c r="K55" i="7" s="1"/>
  <c r="L56" i="7" s="1"/>
  <c r="B56" i="7" l="1"/>
  <c r="M56" i="7"/>
  <c r="N56" i="7" s="1"/>
  <c r="O56" i="7"/>
  <c r="P56" i="7" l="1"/>
  <c r="E56" i="7"/>
  <c r="G56" i="7"/>
  <c r="C56" i="7"/>
  <c r="D56" i="7" s="1"/>
  <c r="F56" i="7" s="1"/>
  <c r="J56" i="7" l="1"/>
  <c r="Q56" i="7"/>
  <c r="H56" i="7"/>
  <c r="I56" i="7" s="1"/>
  <c r="K56" i="7" s="1"/>
  <c r="L57" i="7" s="1"/>
  <c r="M57" i="7" l="1"/>
  <c r="N57" i="7" s="1"/>
  <c r="O57" i="7"/>
  <c r="B57" i="7"/>
  <c r="E57" i="7" l="1"/>
  <c r="G57" i="7"/>
  <c r="C57" i="7"/>
  <c r="D57" i="7" s="1"/>
  <c r="F57" i="7" s="1"/>
  <c r="P57" i="7"/>
  <c r="J57" i="7" l="1"/>
  <c r="Q57" i="7"/>
  <c r="H57" i="7"/>
  <c r="I57" i="7" s="1"/>
  <c r="K57" i="7" s="1"/>
  <c r="L58" i="7" s="1"/>
  <c r="M58" i="7" l="1"/>
  <c r="N58" i="7" s="1"/>
  <c r="P58" i="7" s="1"/>
  <c r="O58" i="7"/>
  <c r="B58" i="7"/>
  <c r="E58" i="7" l="1"/>
  <c r="G58" i="7"/>
  <c r="C58" i="7"/>
  <c r="D58" i="7" s="1"/>
  <c r="F58" i="7" s="1"/>
  <c r="J58" i="7" l="1"/>
  <c r="Q58" i="7"/>
  <c r="H58" i="7"/>
  <c r="I58" i="7" s="1"/>
  <c r="K58" i="7" s="1"/>
  <c r="L59" i="7" s="1"/>
  <c r="M59" i="7" l="1"/>
  <c r="N59" i="7" s="1"/>
  <c r="P59" i="7" s="1"/>
  <c r="O59" i="7"/>
  <c r="B59" i="7"/>
  <c r="E59" i="7" l="1"/>
  <c r="G59" i="7"/>
  <c r="C59" i="7"/>
  <c r="D59" i="7" s="1"/>
  <c r="F59" i="7" s="1"/>
  <c r="J59" i="7" l="1"/>
  <c r="Q59" i="7"/>
  <c r="H59" i="7"/>
  <c r="I59" i="7" s="1"/>
  <c r="K59" i="7" s="1"/>
  <c r="L60" i="7" s="1"/>
  <c r="M60" i="7" l="1"/>
  <c r="N60" i="7" s="1"/>
  <c r="P60" i="7" s="1"/>
  <c r="O60" i="7"/>
  <c r="B60" i="7"/>
  <c r="E60" i="7" l="1"/>
  <c r="G60" i="7"/>
  <c r="C60" i="7"/>
  <c r="D60" i="7" s="1"/>
  <c r="F60" i="7" l="1"/>
  <c r="J60" i="7"/>
  <c r="Q60" i="7"/>
  <c r="H60" i="7"/>
  <c r="I60" i="7" s="1"/>
  <c r="K60" i="7" s="1"/>
  <c r="L61" i="7" s="1"/>
  <c r="M61" i="7" l="1"/>
  <c r="N61" i="7" s="1"/>
  <c r="P61" i="7" s="1"/>
  <c r="O61" i="7"/>
  <c r="B61" i="7"/>
  <c r="E61" i="7" l="1"/>
  <c r="G61" i="7"/>
  <c r="C61" i="7"/>
  <c r="D61" i="7" s="1"/>
  <c r="F61" i="7" s="1"/>
  <c r="J61" i="7" l="1"/>
  <c r="Q61" i="7"/>
  <c r="H61" i="7"/>
  <c r="I61" i="7" s="1"/>
  <c r="K61" i="7" s="1"/>
  <c r="L62" i="7" s="1"/>
  <c r="M62" i="7" l="1"/>
  <c r="N62" i="7" s="1"/>
  <c r="O62" i="7"/>
  <c r="B62" i="7"/>
  <c r="P62" i="7" l="1"/>
  <c r="E62" i="7"/>
  <c r="G62" i="7"/>
  <c r="C62" i="7"/>
  <c r="D62" i="7" s="1"/>
  <c r="F62" i="7" s="1"/>
  <c r="J62" i="7" l="1"/>
  <c r="Q62" i="7"/>
  <c r="H62" i="7"/>
  <c r="I62" i="7" s="1"/>
  <c r="K62" i="7" s="1"/>
  <c r="L63" i="7" s="1"/>
  <c r="M63" i="7" l="1"/>
  <c r="N63" i="7" s="1"/>
  <c r="P63" i="7" s="1"/>
  <c r="O63" i="7"/>
  <c r="B63" i="7"/>
  <c r="E63" i="7" l="1"/>
  <c r="G63" i="7"/>
  <c r="C63" i="7"/>
  <c r="D63" i="7" s="1"/>
  <c r="F63" i="7" s="1"/>
  <c r="J63" i="7" l="1"/>
  <c r="Q63" i="7"/>
  <c r="H63" i="7"/>
  <c r="I63" i="7" s="1"/>
  <c r="K63" i="7" s="1"/>
  <c r="L64" i="7" s="1"/>
  <c r="M64" i="7" l="1"/>
  <c r="N64" i="7" s="1"/>
  <c r="O64" i="7"/>
  <c r="B64" i="7"/>
  <c r="P64" i="7" l="1"/>
  <c r="E64" i="7"/>
  <c r="G64" i="7"/>
  <c r="C64" i="7"/>
  <c r="D64" i="7" s="1"/>
  <c r="F64" i="7" s="1"/>
  <c r="J64" i="7" l="1"/>
  <c r="Q64" i="7"/>
  <c r="H64" i="7"/>
  <c r="I64" i="7" s="1"/>
  <c r="K64" i="7" s="1"/>
  <c r="L65" i="7" s="1"/>
  <c r="M65" i="7" l="1"/>
  <c r="N65" i="7" s="1"/>
  <c r="P65" i="7" s="1"/>
  <c r="O65" i="7"/>
  <c r="B65" i="7"/>
  <c r="E65" i="7" l="1"/>
  <c r="G65" i="7"/>
  <c r="C65" i="7"/>
  <c r="D65" i="7" s="1"/>
  <c r="F65" i="7" l="1"/>
  <c r="J65" i="7"/>
  <c r="Q65" i="7"/>
  <c r="H65" i="7"/>
  <c r="I65" i="7" s="1"/>
  <c r="K65" i="7" s="1"/>
  <c r="L66" i="7" s="1"/>
  <c r="M66" i="7" l="1"/>
  <c r="N66" i="7" s="1"/>
  <c r="P66" i="7" s="1"/>
  <c r="O66" i="7"/>
  <c r="B66" i="7"/>
  <c r="E66" i="7" l="1"/>
  <c r="G66" i="7"/>
  <c r="C66" i="7"/>
  <c r="D66" i="7" s="1"/>
  <c r="F66" i="7" s="1"/>
  <c r="C68" i="7" l="1"/>
  <c r="J66" i="7"/>
  <c r="Q66" i="7"/>
  <c r="H66" i="7"/>
  <c r="I66" i="7" s="1"/>
  <c r="K66" i="7" s="1"/>
  <c r="T26" i="7"/>
</calcChain>
</file>

<file path=xl/sharedStrings.xml><?xml version="1.0" encoding="utf-8"?>
<sst xmlns="http://schemas.openxmlformats.org/spreadsheetml/2006/main" count="2692" uniqueCount="598">
  <si>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</si>
  <si>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</si>
  <si>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</si>
  <si>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</si>
  <si>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</si>
  <si>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</si>
  <si>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</si>
  <si>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</si>
  <si>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</si>
  <si>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</si>
  <si>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</si>
  <si>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</si>
  <si>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</si>
  <si>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</si>
  <si>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</si>
  <si>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</si>
  <si>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</si>
  <si>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</si>
  <si>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</si>
  <si>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</si>
  <si>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</si>
  <si>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</si>
  <si>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</si>
  <si>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</si>
  <si>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</si>
  <si>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</si>
  <si>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</si>
  <si>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</si>
  <si>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</si>
  <si>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</si>
  <si>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</si>
  <si>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</si>
  <si>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</si>
  <si>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</si>
  <si>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</si>
  <si>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</si>
  <si>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</si>
  <si>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</si>
  <si>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</si>
  <si>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</si>
  <si>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</si>
  <si>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</si>
  <si>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</si>
  <si>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</si>
  <si>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</si>
  <si>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</si>
  <si>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</si>
  <si>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</si>
  <si>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</si>
  <si>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</si>
  <si>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</si>
  <si>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</si>
  <si>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</si>
  <si>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</si>
  <si>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</si>
  <si>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</si>
  <si>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</si>
  <si>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</si>
  <si>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</si>
  <si>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</si>
  <si>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</si>
  <si>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</si>
  <si>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</si>
  <si>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</si>
  <si>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</si>
  <si>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</si>
  <si>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</si>
  <si>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</si>
  <si>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</si>
  <si>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</si>
  <si>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</si>
  <si>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</si>
  <si>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Densitas</t>
  </si>
  <si>
    <t>He</t>
  </si>
  <si>
    <t>XHE40000</t>
  </si>
  <si>
    <t>Komposisi Cladding</t>
  </si>
  <si>
    <t>Persentase</t>
  </si>
  <si>
    <t>Ar</t>
  </si>
  <si>
    <t>CLA1A030</t>
  </si>
  <si>
    <t>Guide Tube dan Control Rod</t>
  </si>
  <si>
    <t>GCR1A030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</si>
  <si>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</si>
  <si>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</si>
  <si>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</si>
  <si>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</si>
  <si>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</si>
  <si>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</si>
  <si>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</si>
  <si>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</si>
  <si>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</si>
  <si>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</si>
  <si>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</si>
  <si>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</si>
  <si>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</si>
  <si>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</si>
  <si>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</si>
  <si>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</si>
  <si>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</si>
  <si>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</si>
  <si>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</si>
  <si>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</si>
  <si>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</si>
  <si>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</si>
  <si>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</si>
  <si>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</si>
  <si>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</si>
  <si>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</si>
  <si>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</si>
  <si>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</si>
  <si>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</si>
  <si>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</si>
  <si>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</si>
  <si>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</si>
  <si>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</si>
  <si>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</si>
  <si>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</si>
  <si>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</si>
  <si>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</si>
  <si>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</si>
  <si>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</si>
  <si>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</si>
  <si>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</si>
  <si>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</si>
  <si>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</si>
  <si>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</si>
  <si>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Fraksi Massa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</si>
  <si>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</si>
  <si>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</si>
  <si>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</si>
  <si>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</si>
  <si>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</si>
  <si>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</si>
  <si>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</si>
  <si>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</si>
  <si>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</si>
  <si>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</si>
  <si>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</si>
  <si>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</si>
  <si>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</si>
  <si>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</si>
  <si>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</si>
  <si>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</si>
  <si>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</si>
  <si>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</si>
  <si>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</si>
  <si>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</si>
  <si>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</si>
  <si>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</si>
  <si>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</si>
  <si>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</si>
  <si>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</si>
  <si>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</si>
  <si>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</si>
  <si>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</si>
  <si>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</si>
  <si>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</si>
  <si>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</si>
  <si>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</si>
  <si>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</si>
  <si>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</si>
  <si>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</si>
  <si>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</si>
  <si>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</si>
  <si>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</si>
  <si>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</si>
  <si>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</si>
  <si>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</si>
  <si>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</si>
  <si>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</si>
  <si>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</si>
  <si>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</si>
  <si>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</si>
  <si>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</si>
  <si>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</si>
  <si>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</si>
  <si>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</si>
  <si>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</si>
  <si>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</si>
  <si>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</si>
  <si>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</si>
  <si>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</si>
  <si>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</si>
  <si>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</si>
  <si>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</si>
  <si>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</si>
  <si>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</si>
  <si>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</si>
  <si>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</si>
  <si>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</si>
  <si>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</si>
  <si>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</si>
  <si>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</si>
  <si>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</si>
  <si>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</si>
  <si>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</si>
  <si>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</si>
  <si>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Peak Linear Power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</si>
  <si>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</si>
  <si>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</si>
  <si>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</si>
  <si>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</si>
  <si>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</si>
  <si>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</si>
  <si>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</si>
  <si>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</si>
  <si>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</si>
  <si>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</si>
  <si>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</si>
  <si>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</si>
  <si>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</si>
  <si>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Persentase*Ar</t>
  </si>
  <si>
    <t>Densitas (g/cm3)</t>
  </si>
  <si>
    <t>REFLEKTOR (REFL00R0)</t>
  </si>
  <si>
    <t>Volume Bahan Bakar</t>
  </si>
  <si>
    <t>cm3</t>
  </si>
  <si>
    <t>Massa Bahan Bakar</t>
  </si>
  <si>
    <t>g</t>
  </si>
  <si>
    <t>Ton</t>
  </si>
  <si>
    <t>varhd3</t>
  </si>
  <si>
    <t>FA 1</t>
  </si>
  <si>
    <t>FA 2</t>
  </si>
  <si>
    <t>H/D</t>
  </si>
  <si>
    <t>Diameter (cm)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</si>
  <si>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</si>
  <si>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</si>
  <si>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</si>
  <si>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</si>
  <si>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</si>
  <si>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</si>
  <si>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</si>
  <si>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Jenis Cladding</t>
  </si>
  <si>
    <t>% Pu</t>
  </si>
  <si>
    <t>Tinggi</t>
  </si>
  <si>
    <t>Inventori Aktinida (g)</t>
  </si>
  <si>
    <t>Nama</t>
  </si>
  <si>
    <t>Step</t>
  </si>
  <si>
    <t>Rentang (Jam)</t>
  </si>
  <si>
    <t>Jam</t>
  </si>
  <si>
    <t>Hari</t>
  </si>
  <si>
    <t>Tahun</t>
  </si>
  <si>
    <t>K-Efektif</t>
  </si>
  <si>
    <t>Conversion Ratio</t>
  </si>
  <si>
    <t>Aktinida</t>
  </si>
  <si>
    <t>Benchmark</t>
  </si>
  <si>
    <t>note:</t>
  </si>
  <si>
    <t>U-236</t>
  </si>
  <si>
    <t>BO1C</t>
  </si>
  <si>
    <t>step 2 diskip</t>
  </si>
  <si>
    <t>EO1C</t>
  </si>
  <si>
    <t>step 1 diskip</t>
  </si>
  <si>
    <t>EO2C</t>
  </si>
  <si>
    <t>EO3C</t>
  </si>
  <si>
    <t>Jenis Reflektor</t>
  </si>
  <si>
    <t>Massa Total BBN (g)</t>
  </si>
  <si>
    <t>Massa Konstan BBN (g)</t>
  </si>
  <si>
    <t xml:space="preserve">Jumlah Node Arah Z </t>
  </si>
  <si>
    <t>Ukuran per Node</t>
  </si>
  <si>
    <t>Volume Node</t>
  </si>
  <si>
    <t>R=165</t>
  </si>
  <si>
    <t>y\x</t>
  </si>
  <si>
    <t>R</t>
  </si>
  <si>
    <t>Relative Values</t>
  </si>
  <si>
    <t>Real Values</t>
  </si>
  <si>
    <t>Mesh Axial</t>
  </si>
  <si>
    <t>EOL</t>
  </si>
  <si>
    <t>Top</t>
  </si>
  <si>
    <t>Bottom</t>
  </si>
  <si>
    <t>Reflektor SS304L</t>
  </si>
  <si>
    <t>Susunan 1/4 FA</t>
  </si>
  <si>
    <t>Jumlah Fuel Pin</t>
  </si>
  <si>
    <t>Jumlah CR</t>
  </si>
  <si>
    <t>Jumlah Guide Tube</t>
  </si>
  <si>
    <t>Tw</t>
  </si>
  <si>
    <t>2.pi().Rcli</t>
  </si>
  <si>
    <t>Suhu Rata2 Coolant</t>
  </si>
  <si>
    <t>Tfl</t>
  </si>
  <si>
    <t>b</t>
  </si>
  <si>
    <t>Suhu Rata2 Gap</t>
  </si>
  <si>
    <t>c</t>
  </si>
  <si>
    <t>Suhu Outlet Coolant</t>
  </si>
  <si>
    <t>Suhu rata2 Cladding</t>
  </si>
  <si>
    <t>m</t>
  </si>
  <si>
    <t>Peak Linear Power Per Fuel Pin</t>
  </si>
  <si>
    <t>W/cm</t>
  </si>
  <si>
    <t>q'</t>
  </si>
  <si>
    <t>Luas Area Konveksi</t>
  </si>
  <si>
    <t>m2</t>
  </si>
  <si>
    <t>pi</t>
  </si>
  <si>
    <t>Mass Flow</t>
  </si>
  <si>
    <t>kg/s</t>
  </si>
  <si>
    <t>Jari - Jari Cladding Dalam</t>
  </si>
  <si>
    <t>Rcli</t>
  </si>
  <si>
    <t>Coolant Velocity</t>
  </si>
  <si>
    <t>m/s</t>
  </si>
  <si>
    <t>Tebal Gap</t>
  </si>
  <si>
    <t>delta</t>
  </si>
  <si>
    <t>Properties of Water at Tfl,avg</t>
  </si>
  <si>
    <t>Konstanta Stephan-Boltzmann</t>
  </si>
  <si>
    <t>sigma kecil</t>
  </si>
  <si>
    <t>Fuel Emmisivity</t>
  </si>
  <si>
    <t>epsilon f</t>
  </si>
  <si>
    <t>asumsi sama dengan UO2</t>
  </si>
  <si>
    <t>Tekanan</t>
  </si>
  <si>
    <t>Cladding Emissivity</t>
  </si>
  <si>
    <t>epsilon c</t>
  </si>
  <si>
    <t>asumsi sama dengan Zr-1%Nb Alloy</t>
  </si>
  <si>
    <t>kg/m3</t>
  </si>
  <si>
    <t>A</t>
  </si>
  <si>
    <t>Viskositas (miu)</t>
  </si>
  <si>
    <t>Pa.s</t>
  </si>
  <si>
    <t>Cp</t>
  </si>
  <si>
    <t>kJ/kg.K</t>
  </si>
  <si>
    <t>Hitung Suhu GAP</t>
  </si>
  <si>
    <t>Konduktivitas</t>
  </si>
  <si>
    <t>W/m.K</t>
  </si>
  <si>
    <t>Iterasi</t>
  </si>
  <si>
    <t>Kiri</t>
  </si>
  <si>
    <t>Tengah</t>
  </si>
  <si>
    <t>Kanan</t>
  </si>
  <si>
    <t>Error</t>
  </si>
  <si>
    <t>Tcli</t>
  </si>
  <si>
    <t>B</t>
  </si>
  <si>
    <t>Hasil</t>
  </si>
  <si>
    <t>Perhitungan h (heat coefficient)</t>
  </si>
  <si>
    <t>Re</t>
  </si>
  <si>
    <t>Pr</t>
  </si>
  <si>
    <t>Nu</t>
  </si>
  <si>
    <t>h</t>
  </si>
  <si>
    <t>Perhitung Tclo</t>
  </si>
  <si>
    <t>Tclo</t>
  </si>
  <si>
    <t>Suhu Rata2 Cladding</t>
  </si>
  <si>
    <t>Tgap</t>
  </si>
  <si>
    <t>Fuel Assembly 1</t>
  </si>
  <si>
    <t>Komponen</t>
  </si>
  <si>
    <t>Penyusun</t>
  </si>
  <si>
    <t>Pengkayaan (Wt)</t>
  </si>
  <si>
    <t>Ar Isotop</t>
  </si>
  <si>
    <t>Ar Unsur</t>
  </si>
  <si>
    <t>Mr</t>
  </si>
  <si>
    <t>Abundance</t>
  </si>
  <si>
    <t>Mr Fuel (g/mol)</t>
  </si>
  <si>
    <t>Densitas (g/cc)</t>
  </si>
  <si>
    <t>Asumsi Massa (g)</t>
  </si>
  <si>
    <t>Massa Komponen (g)</t>
  </si>
  <si>
    <t>Volume Komponen (cc)</t>
  </si>
  <si>
    <t>Volume Total (cc)</t>
  </si>
  <si>
    <t>Fraksi Volume</t>
  </si>
  <si>
    <t>Densitas Campuran (versi volume) (g/cc)</t>
  </si>
  <si>
    <t>PuO2</t>
  </si>
  <si>
    <t>UO2</t>
  </si>
  <si>
    <t>Fuel Assembly 2</t>
  </si>
  <si>
    <t>Gd</t>
  </si>
  <si>
    <t>Zirc-4</t>
  </si>
  <si>
    <t>XP010000</t>
  </si>
  <si>
    <t>SS304L</t>
  </si>
  <si>
    <t>Mean Chord Length Reflektor</t>
  </si>
  <si>
    <t>Diam. Luar</t>
  </si>
  <si>
    <t>Diam. Dalam</t>
  </si>
  <si>
    <t>MCL</t>
  </si>
  <si>
    <t>Mr SS304L</t>
  </si>
  <si>
    <t>W/(cm2.K4)</t>
  </si>
  <si>
    <t>k/delta g</t>
  </si>
  <si>
    <t>Burn Up Steps</t>
  </si>
  <si>
    <t>Reflektor</t>
  </si>
  <si>
    <t>Tebal Aksial</t>
  </si>
  <si>
    <t>Tebal Radial</t>
  </si>
  <si>
    <t>Average</t>
  </si>
  <si>
    <t>BOC</t>
  </si>
  <si>
    <t>Maksimum</t>
  </si>
  <si>
    <t>Minimum</t>
  </si>
  <si>
    <t>Densitas Daya Aksial</t>
  </si>
  <si>
    <t>Axial Power Density of Best Design</t>
  </si>
  <si>
    <t>Best Design</t>
  </si>
  <si>
    <t>Xt</t>
  </si>
  <si>
    <t>Persentase Per Unsur</t>
  </si>
  <si>
    <t>Massa Total (g)</t>
  </si>
  <si>
    <t>Mol Total</t>
  </si>
  <si>
    <t>Mol Tiap Unsur</t>
  </si>
  <si>
    <t>Fraksi Mol</t>
  </si>
  <si>
    <t>Fraksi Mol HM</t>
  </si>
  <si>
    <t>Mol HM</t>
  </si>
  <si>
    <t>Massa HM (ton)</t>
  </si>
  <si>
    <t>Perhitungan Average Burn Up</t>
  </si>
  <si>
    <t>Daya (MWt)</t>
  </si>
  <si>
    <t>Hari kritis</t>
  </si>
  <si>
    <t>Massa HM</t>
  </si>
  <si>
    <t>Burn Up</t>
  </si>
  <si>
    <t>Nama Variasi</t>
  </si>
  <si>
    <t>Suhu Bahan Bakar (K)</t>
  </si>
  <si>
    <t>Suhu Bahan Bakar (F)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</si>
  <si>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</si>
  <si>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</si>
  <si>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</si>
  <si>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</si>
  <si>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</si>
  <si>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</si>
  <si>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</si>
  <si>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</si>
  <si>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</si>
  <si>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</si>
  <si>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</si>
  <si>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</si>
  <si>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</si>
  <si>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</si>
  <si>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</si>
  <si>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</si>
  <si>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</si>
  <si>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</si>
  <si>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</si>
  <si>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</si>
  <si>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</si>
  <si>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</si>
  <si>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</si>
  <si>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</si>
  <si>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</si>
  <si>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</si>
  <si>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</si>
  <si>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</si>
  <si>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</si>
  <si>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</si>
  <si>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</si>
  <si>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</si>
  <si>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</si>
  <si>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</si>
  <si>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</si>
  <si>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</si>
  <si>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</si>
  <si>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</si>
  <si>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</si>
  <si>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</si>
  <si>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</si>
  <si>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ftc1</t>
  </si>
  <si>
    <t>ftc2</t>
  </si>
  <si>
    <t>ftc3</t>
  </si>
  <si>
    <t>ftc4</t>
  </si>
  <si>
    <t>ftc5</t>
  </si>
  <si>
    <t>ftc6</t>
  </si>
  <si>
    <t>ftc7</t>
  </si>
  <si>
    <t>ftc8</t>
  </si>
  <si>
    <t>ftc9</t>
  </si>
  <si>
    <t>ftc10</t>
  </si>
  <si>
    <t>ftc11</t>
  </si>
  <si>
    <t>Tekanan (psia)</t>
  </si>
  <si>
    <t>Suhu Saturasi</t>
  </si>
  <si>
    <t>Densitas Liquid</t>
  </si>
  <si>
    <t>Densitas Steam</t>
  </si>
  <si>
    <t>Fraksi Void (%)</t>
  </si>
  <si>
    <t>Densitas Campuran</t>
  </si>
  <si>
    <t>void1</t>
  </si>
  <si>
    <t>void2</t>
  </si>
  <si>
    <t>void3</t>
  </si>
  <si>
    <t>void4</t>
  </si>
  <si>
    <t>void5</t>
  </si>
  <si>
    <t>void6</t>
  </si>
  <si>
    <t>void7</t>
  </si>
  <si>
    <t>void8</t>
  </si>
  <si>
    <t>void9</t>
  </si>
  <si>
    <t>void10</t>
  </si>
  <si>
    <t>Tabel FTC</t>
  </si>
  <si>
    <t>Tabel Void</t>
  </si>
  <si>
    <t>BOL</t>
  </si>
  <si>
    <t>FTC (Linier) Best Design (pcm/F)</t>
  </si>
  <si>
    <t>FTC (Linier) Benchmark (pcm/F)</t>
  </si>
  <si>
    <t>void0</t>
  </si>
  <si>
    <t>g/mol</t>
  </si>
  <si>
    <t>Suhu Moderator</t>
  </si>
  <si>
    <t>Void (Linier) (pcm/%void)</t>
  </si>
  <si>
    <t>varfuel12</t>
  </si>
  <si>
    <t>FTC (Linier) Best Design (pcm/K)</t>
  </si>
  <si>
    <t>Tebal (cm)</t>
  </si>
  <si>
    <t>EO4C</t>
  </si>
  <si>
    <t>fast</t>
  </si>
  <si>
    <t>thermal</t>
  </si>
  <si>
    <t>upper</t>
  </si>
  <si>
    <t>lower</t>
  </si>
  <si>
    <t>FINE FAST ENERGY GROUP STRUCTURE (M=1,67482E-24 GRAM, EV=1,60210E-12 ERG)</t>
  </si>
  <si>
    <t>ENERGY RANGE (EV)</t>
  </si>
  <si>
    <t>VELOCITY RANGE (CM/SEC)</t>
  </si>
  <si>
    <t>LETHARGY RANGE</t>
  </si>
  <si>
    <t>GROUP</t>
  </si>
  <si>
    <t>FINE THERMAL ENERGY GROUP STRUCTURE (M=1,67482E-24 GRAM, EV=1,60210E-12 ERG)</t>
  </si>
  <si>
    <t>MOL</t>
  </si>
  <si>
    <t>Fluks Neutron 1</t>
  </si>
  <si>
    <t>Fluks Neutron 2</t>
  </si>
  <si>
    <t>Fluks Neutron 3</t>
  </si>
  <si>
    <t>Fluks Neutron 4</t>
  </si>
  <si>
    <t>MIDDLE OF LIFE</t>
  </si>
  <si>
    <t>GROUP = 10</t>
  </si>
  <si>
    <t>GROUP = 30</t>
  </si>
  <si>
    <t>GROUP = 17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</si>
  <si>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</si>
  <si>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</si>
  <si>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</si>
  <si>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</si>
  <si>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</si>
  <si>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</si>
  <si>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</si>
  <si>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</si>
  <si>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</si>
  <si>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</si>
  <si>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</si>
  <si>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</si>
  <si>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</si>
  <si>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</si>
  <si>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</si>
  <si>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</si>
  <si>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</si>
  <si>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</si>
  <si>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</si>
  <si>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</si>
  <si>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</si>
  <si>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</si>
  <si>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</si>
  <si>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</si>
  <si>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FLUKS NEUTRON BENCHMARK</t>
  </si>
  <si>
    <t>FLUKS NEUTRON BEST DESIGN</t>
  </si>
  <si>
    <t>Spektrum Energi 10 group</t>
  </si>
  <si>
    <t>FA-101</t>
  </si>
  <si>
    <t>FA-102</t>
  </si>
  <si>
    <t>FA-103</t>
  </si>
  <si>
    <t>FA-104</t>
  </si>
  <si>
    <t>FA-105</t>
  </si>
  <si>
    <t>FA-106</t>
  </si>
  <si>
    <t>FA-107</t>
  </si>
  <si>
    <t>FA-108</t>
  </si>
  <si>
    <t>FA-109</t>
  </si>
  <si>
    <t>FA-110</t>
  </si>
  <si>
    <t>FA-111</t>
  </si>
  <si>
    <t>FA-112</t>
  </si>
  <si>
    <t>FA-113</t>
  </si>
  <si>
    <t>FA-114</t>
  </si>
  <si>
    <t>FA-115</t>
  </si>
  <si>
    <t>FA-116</t>
  </si>
  <si>
    <t>FA-117</t>
  </si>
  <si>
    <t>FA-118</t>
  </si>
  <si>
    <t>FA-119</t>
  </si>
  <si>
    <t>FA-120</t>
  </si>
  <si>
    <t>FA-121</t>
  </si>
  <si>
    <t>FA-122</t>
  </si>
  <si>
    <t>FA-123</t>
  </si>
  <si>
    <t>FA-201</t>
  </si>
  <si>
    <t>FA-202</t>
  </si>
  <si>
    <t>FA-203</t>
  </si>
  <si>
    <t>FA-204</t>
  </si>
  <si>
    <t>FA-205</t>
  </si>
  <si>
    <t>FA-206</t>
  </si>
  <si>
    <t>FA-207</t>
  </si>
  <si>
    <t>FA-208</t>
  </si>
  <si>
    <t>FA-209</t>
  </si>
  <si>
    <t>FA-210</t>
  </si>
  <si>
    <t>FA-211</t>
  </si>
  <si>
    <t>FA-212</t>
  </si>
  <si>
    <t>FA-213</t>
  </si>
  <si>
    <t>FA-214</t>
  </si>
  <si>
    <t>No. Grup</t>
  </si>
  <si>
    <t>Upper</t>
  </si>
  <si>
    <t>Lower</t>
  </si>
  <si>
    <t>Spektrum Energi 30 group</t>
  </si>
  <si>
    <t>Spektrum Energi 17 group</t>
  </si>
  <si>
    <t>mtc1</t>
  </si>
  <si>
    <t>mtc2</t>
  </si>
  <si>
    <t>mtc3</t>
  </si>
  <si>
    <t>mtc4</t>
  </si>
  <si>
    <t>mtc5</t>
  </si>
  <si>
    <t>mtc6</t>
  </si>
  <si>
    <t>mtc7</t>
  </si>
  <si>
    <t>mtc8</t>
  </si>
  <si>
    <t>mtc9</t>
  </si>
  <si>
    <t>mtc10</t>
  </si>
  <si>
    <t>mtc11</t>
  </si>
  <si>
    <t>Suhu Moderator (K)</t>
  </si>
  <si>
    <t>Suhu Moderator (F)</t>
  </si>
  <si>
    <t>Moderator untuk Perhitungan Void</t>
  </si>
  <si>
    <t>Moderator untuk Perhitungan MTC</t>
  </si>
  <si>
    <t>Suhu</t>
  </si>
  <si>
    <t>Tabel MTC</t>
  </si>
  <si>
    <t>MTC (Linier) Best Design (pcm/F)</t>
  </si>
  <si>
    <t>GUI1A030</t>
  </si>
  <si>
    <t>Control Rod</t>
  </si>
  <si>
    <t>B-10</t>
  </si>
  <si>
    <t>B-11</t>
  </si>
  <si>
    <t>CTR1A050</t>
  </si>
  <si>
    <t>XB000000</t>
  </si>
  <si>
    <t>XB010000</t>
  </si>
  <si>
    <t>Pengayaan Boron</t>
  </si>
  <si>
    <t>Mr B4C</t>
  </si>
  <si>
    <t>crw0</t>
  </si>
  <si>
    <t>crw25</t>
  </si>
  <si>
    <t>crw50</t>
  </si>
  <si>
    <t>crw75</t>
  </si>
  <si>
    <t>crw100</t>
  </si>
  <si>
    <t>% Rods In</t>
  </si>
  <si>
    <t>Tabel Control Rod Worth</t>
  </si>
  <si>
    <t>Total CR Worth Benchmark (pcm)</t>
  </si>
  <si>
    <t>Total CR Worth Best Design (pcm)</t>
  </si>
  <si>
    <t>Volume BBN tiap Node</t>
  </si>
  <si>
    <t>Fraksi BBN di Node</t>
  </si>
  <si>
    <t>Untuk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</si>
</sst>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0E+00"/>
    <numFmt numFmtId="165" formatCode="0.00000E+00"/>
    <numFmt numFmtId="166" formatCode="0.000"/>
    <numFmt numFmtId="167" formatCode="0.000000000000"/>
    <numFmt numFmtId="168" formatCode="0.00000000"/>
    <numFmt numFmtId="169" formatCode="0.0000000"/>
    <numFmt numFmtId="170" formatCode="0.0000000000000"/>
    <numFmt numFmtId="171" formatCode="0.0000000000"/>
    <numFmt numFmtId="172" formatCode="0.000000"/>
    <numFmt numFmtId="173" formatCode="0.0000E+00"/>
    <numFmt numFmtId="17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1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7" fontId="0" fillId="3" borderId="1" xfId="0" applyNumberFormat="1" applyFill="1" applyBorder="1"/>
    <xf numFmtId="168" fontId="0" fillId="0" borderId="1" xfId="0" applyNumberFormat="1" applyBorder="1"/>
    <xf numFmtId="0" fontId="0" fillId="0" borderId="7" xfId="0" applyBorder="1" applyAlignment="1"/>
    <xf numFmtId="0" fontId="0" fillId="0" borderId="0" xfId="0" applyBorder="1" applyAlignment="1"/>
    <xf numFmtId="0" fontId="0" fillId="0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9" fontId="0" fillId="0" borderId="1" xfId="0" applyNumberFormat="1" applyFill="1" applyBorder="1"/>
    <xf numFmtId="0" fontId="0" fillId="0" borderId="1" xfId="0" applyNumberFormat="1" applyFill="1" applyBorder="1"/>
    <xf numFmtId="11" fontId="0" fillId="0" borderId="0" xfId="0" applyNumberFormat="1"/>
    <xf numFmtId="0" fontId="0" fillId="0" borderId="15" xfId="0" applyBorder="1" applyAlignment="1"/>
    <xf numFmtId="0" fontId="0" fillId="0" borderId="0" xfId="0" applyFill="1" applyBorder="1" applyAlignment="1"/>
    <xf numFmtId="164" fontId="0" fillId="0" borderId="1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6" borderId="7" xfId="0" applyFill="1" applyBorder="1"/>
    <xf numFmtId="0" fontId="0" fillId="3" borderId="7" xfId="0" applyFill="1" applyBorder="1"/>
    <xf numFmtId="0" fontId="0" fillId="6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2" xfId="0" applyFill="1" applyBorder="1"/>
    <xf numFmtId="0" fontId="0" fillId="6" borderId="8" xfId="0" applyFill="1" applyBorder="1"/>
    <xf numFmtId="0" fontId="0" fillId="0" borderId="12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NumberFormat="1"/>
    <xf numFmtId="0" fontId="0" fillId="0" borderId="12" xfId="0" applyNumberFormat="1" applyFill="1" applyBorder="1"/>
    <xf numFmtId="0" fontId="0" fillId="0" borderId="0" xfId="0" applyNumberFormat="1" applyFill="1" applyBorder="1"/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" xfId="0" applyNumberFormat="1" applyFill="1" applyBorder="1"/>
    <xf numFmtId="169" fontId="0" fillId="0" borderId="0" xfId="0" applyNumberFormat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68" fontId="0" fillId="0" borderId="0" xfId="0" applyNumberFormat="1"/>
    <xf numFmtId="0" fontId="5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0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0" fillId="0" borderId="0" xfId="0" applyNumberFormat="1" applyBorder="1"/>
    <xf numFmtId="169" fontId="0" fillId="0" borderId="1" xfId="0" applyNumberFormat="1" applyBorder="1"/>
    <xf numFmtId="169" fontId="0" fillId="3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4" xfId="0" applyBorder="1"/>
    <xf numFmtId="0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169" fontId="0" fillId="0" borderId="1" xfId="0" applyNumberFormat="1" applyFont="1" applyBorder="1"/>
    <xf numFmtId="172" fontId="0" fillId="0" borderId="1" xfId="0" applyNumberFormat="1" applyBorder="1"/>
    <xf numFmtId="172" fontId="0" fillId="0" borderId="1" xfId="0" applyNumberFormat="1" applyFill="1" applyBorder="1"/>
    <xf numFmtId="17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7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174" fontId="0" fillId="0" borderId="0" xfId="0" applyNumberFormat="1"/>
    <xf numFmtId="0" fontId="0" fillId="0" borderId="0" xfId="0" applyFill="1"/>
    <xf numFmtId="0" fontId="0" fillId="9" borderId="0" xfId="0" applyFill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0" fillId="0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9" fontId="0" fillId="0" borderId="0" xfId="0" applyNumberForma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0" fontId="0" fillId="0" borderId="0" xfId="0" applyFont="1"/>
    <xf numFmtId="0" fontId="0" fillId="3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8" fontId="0" fillId="0" borderId="14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1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Hasil!$H$9:$H$10</c:f>
              <c:strCache>
                <c:ptCount val="2"/>
                <c:pt idx="0">
                  <c:v>K-Efektif</c:v>
                </c:pt>
                <c:pt idx="1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Hasil!$H$11:$H$75</c:f>
              <c:numCache>
                <c:formatCode>General</c:formatCode>
                <c:ptCount val="65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Hasil!$I$9:$I$10</c:f>
              <c:strCache>
                <c:ptCount val="2"/>
                <c:pt idx="0">
                  <c:v>K-Efektif</c:v>
                </c:pt>
                <c:pt idx="1">
                  <c:v>Best Design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Hasil!$G$11:$G$75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Hasil!$I$11:$I$75</c:f>
              <c:numCache>
                <c:formatCode>0.0000000</c:formatCode>
                <c:ptCount val="65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83264"/>
        <c:axId val="1288576736"/>
      </c:scatterChart>
      <c:valAx>
        <c:axId val="12885832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6736"/>
        <c:crosses val="autoZero"/>
        <c:crossBetween val="midCat"/>
        <c:majorUnit val="0.5"/>
      </c:valAx>
      <c:valAx>
        <c:axId val="1288576736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Control</a:t>
            </a:r>
            <a:r>
              <a:rPr lang="id-ID" baseline="0"/>
              <a:t> Rod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 Rod Worth'!$C$12:$C$13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Rod Worth'!$B$14:$B$18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'Control Rod Worth'!$C$14:$C$18</c:f>
              <c:numCache>
                <c:formatCode>0.0000000</c:formatCode>
                <c:ptCount val="5"/>
                <c:pt idx="0">
                  <c:v>1.0745932</c:v>
                </c:pt>
                <c:pt idx="1">
                  <c:v>1.069501</c:v>
                </c:pt>
                <c:pt idx="2">
                  <c:v>1.0559894000000001</c:v>
                </c:pt>
                <c:pt idx="3">
                  <c:v>1.0074453000000001</c:v>
                </c:pt>
                <c:pt idx="4">
                  <c:v>0.83260659999999997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'Control Rod Worth'!$D$12:$D$13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 Rod Worth'!$B$14:$B$18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'Control Rod Worth'!$D$14:$D$18</c:f>
              <c:numCache>
                <c:formatCode>0.0000000</c:formatCode>
                <c:ptCount val="5"/>
                <c:pt idx="0">
                  <c:v>1.0344168</c:v>
                </c:pt>
                <c:pt idx="1">
                  <c:v>1.0227554999999999</c:v>
                </c:pt>
                <c:pt idx="2">
                  <c:v>0.9949576</c:v>
                </c:pt>
                <c:pt idx="3">
                  <c:v>0.91609750000000001</c:v>
                </c:pt>
                <c:pt idx="4">
                  <c:v>0.80892909999999996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'Control Rod Worth'!$E$12:$E$13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'Control Rod Worth'!$B$14:$B$18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'Control Rod Worth'!$E$14:$E$18</c:f>
              <c:numCache>
                <c:formatCode>0.0000000</c:formatCode>
                <c:ptCount val="5"/>
                <c:pt idx="0">
                  <c:v>1.0002622999999999</c:v>
                </c:pt>
                <c:pt idx="1">
                  <c:v>0.97882539999999996</c:v>
                </c:pt>
                <c:pt idx="2">
                  <c:v>0.93646430000000003</c:v>
                </c:pt>
                <c:pt idx="3">
                  <c:v>0.84245740000000002</c:v>
                </c:pt>
                <c:pt idx="4">
                  <c:v>0.79244009999999998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10208"/>
        <c:axId val="1295611296"/>
        <c:extLst/>
      </c:scatterChart>
      <c:valAx>
        <c:axId val="1295610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Bahan Bakar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1296"/>
        <c:crosses val="autoZero"/>
        <c:crossBetween val="midCat"/>
      </c:valAx>
      <c:valAx>
        <c:axId val="129561129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10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Energi'!$T$10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Energi'!$T$11:$T$20</c:f>
              <c:numCache>
                <c:formatCode>0.00E+00</c:formatCode>
                <c:ptCount val="10"/>
                <c:pt idx="0">
                  <c:v>1689090000000</c:v>
                </c:pt>
                <c:pt idx="1">
                  <c:v>1147470000000</c:v>
                </c:pt>
                <c:pt idx="2">
                  <c:v>644370000000</c:v>
                </c:pt>
                <c:pt idx="3">
                  <c:v>581638000000</c:v>
                </c:pt>
                <c:pt idx="4">
                  <c:v>586820000000</c:v>
                </c:pt>
                <c:pt idx="5">
                  <c:v>588234000000</c:v>
                </c:pt>
                <c:pt idx="6">
                  <c:v>515476000000</c:v>
                </c:pt>
                <c:pt idx="7">
                  <c:v>786602000000</c:v>
                </c:pt>
                <c:pt idx="8">
                  <c:v>5578040000000</c:v>
                </c:pt>
                <c:pt idx="9">
                  <c:v>6246500000000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Energi'!$U$10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Energi'!$U$11:$U$20</c:f>
              <c:numCache>
                <c:formatCode>0.00E+00</c:formatCode>
                <c:ptCount val="10"/>
                <c:pt idx="0">
                  <c:v>397785000000</c:v>
                </c:pt>
                <c:pt idx="1">
                  <c:v>628395000000</c:v>
                </c:pt>
                <c:pt idx="2">
                  <c:v>233604000000</c:v>
                </c:pt>
                <c:pt idx="3">
                  <c:v>202075000000</c:v>
                </c:pt>
                <c:pt idx="4">
                  <c:v>156983000000</c:v>
                </c:pt>
                <c:pt idx="5">
                  <c:v>145806000000</c:v>
                </c:pt>
                <c:pt idx="6">
                  <c:v>100312000000</c:v>
                </c:pt>
                <c:pt idx="7">
                  <c:v>74857200000</c:v>
                </c:pt>
                <c:pt idx="8">
                  <c:v>123032000000</c:v>
                </c:pt>
                <c:pt idx="9">
                  <c:v>89334800000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Energi'!$V$10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Energi'!$V$11:$V$20</c:f>
              <c:numCache>
                <c:formatCode>0.00E+00</c:formatCode>
                <c:ptCount val="10"/>
                <c:pt idx="0">
                  <c:v>14393800000000</c:v>
                </c:pt>
                <c:pt idx="1">
                  <c:v>15296800000000</c:v>
                </c:pt>
                <c:pt idx="2">
                  <c:v>6816020000000</c:v>
                </c:pt>
                <c:pt idx="3">
                  <c:v>5221560000000</c:v>
                </c:pt>
                <c:pt idx="4">
                  <c:v>4631180000000</c:v>
                </c:pt>
                <c:pt idx="5">
                  <c:v>3622680000000</c:v>
                </c:pt>
                <c:pt idx="6">
                  <c:v>2434700000000</c:v>
                </c:pt>
                <c:pt idx="7">
                  <c:v>1476000000000</c:v>
                </c:pt>
                <c:pt idx="8">
                  <c:v>971471000000</c:v>
                </c:pt>
                <c:pt idx="9">
                  <c:v>600198000000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Energi'!$W$10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Energi'!$W$11:$W$20</c:f>
              <c:numCache>
                <c:formatCode>0.00E+00</c:formatCode>
                <c:ptCount val="10"/>
                <c:pt idx="0">
                  <c:v>23219000000000</c:v>
                </c:pt>
                <c:pt idx="1">
                  <c:v>24955000000000</c:v>
                </c:pt>
                <c:pt idx="2">
                  <c:v>11176200000000</c:v>
                </c:pt>
                <c:pt idx="3">
                  <c:v>8577730000000</c:v>
                </c:pt>
                <c:pt idx="4">
                  <c:v>7613940000000</c:v>
                </c:pt>
                <c:pt idx="5">
                  <c:v>5946100000000</c:v>
                </c:pt>
                <c:pt idx="6">
                  <c:v>3971110000000</c:v>
                </c:pt>
                <c:pt idx="7">
                  <c:v>2374740000000</c:v>
                </c:pt>
                <c:pt idx="8">
                  <c:v>1447930000000</c:v>
                </c:pt>
                <c:pt idx="9">
                  <c:v>861772000000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Energi'!$X$10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Energi'!$X$11:$X$20</c:f>
              <c:numCache>
                <c:formatCode>0.00E+00</c:formatCode>
                <c:ptCount val="10"/>
                <c:pt idx="0">
                  <c:v>31007800000000</c:v>
                </c:pt>
                <c:pt idx="1">
                  <c:v>33085200000000</c:v>
                </c:pt>
                <c:pt idx="2">
                  <c:v>14731700000000</c:v>
                </c:pt>
                <c:pt idx="3">
                  <c:v>11279700000000</c:v>
                </c:pt>
                <c:pt idx="4">
                  <c:v>9994830000000</c:v>
                </c:pt>
                <c:pt idx="5">
                  <c:v>7800670000000</c:v>
                </c:pt>
                <c:pt idx="6">
                  <c:v>5197710000000</c:v>
                </c:pt>
                <c:pt idx="7">
                  <c:v>3103170000000</c:v>
                </c:pt>
                <c:pt idx="8">
                  <c:v>1907720000000</c:v>
                </c:pt>
                <c:pt idx="9">
                  <c:v>1137260000000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Energi'!$Y$10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Energi'!$Y$11:$Y$20</c:f>
              <c:numCache>
                <c:formatCode>0.00E+00</c:formatCode>
                <c:ptCount val="10"/>
                <c:pt idx="0">
                  <c:v>23219000000000</c:v>
                </c:pt>
                <c:pt idx="1">
                  <c:v>24955100000000</c:v>
                </c:pt>
                <c:pt idx="2">
                  <c:v>11176300000000</c:v>
                </c:pt>
                <c:pt idx="3">
                  <c:v>8577750000000</c:v>
                </c:pt>
                <c:pt idx="4">
                  <c:v>7613960000000</c:v>
                </c:pt>
                <c:pt idx="5">
                  <c:v>5946110000000</c:v>
                </c:pt>
                <c:pt idx="6">
                  <c:v>3971120000000</c:v>
                </c:pt>
                <c:pt idx="7">
                  <c:v>2374750000000</c:v>
                </c:pt>
                <c:pt idx="8">
                  <c:v>1447930000000</c:v>
                </c:pt>
                <c:pt idx="9">
                  <c:v>861774000000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Energi'!$Z$10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Energi'!$Z$11:$Z$20</c:f>
              <c:numCache>
                <c:formatCode>0.00E+00</c:formatCode>
                <c:ptCount val="10"/>
                <c:pt idx="0">
                  <c:v>10876900000000</c:v>
                </c:pt>
                <c:pt idx="1">
                  <c:v>11393200000000</c:v>
                </c:pt>
                <c:pt idx="2">
                  <c:v>5051050000000</c:v>
                </c:pt>
                <c:pt idx="3">
                  <c:v>3863850000000</c:v>
                </c:pt>
                <c:pt idx="4">
                  <c:v>3427010000000</c:v>
                </c:pt>
                <c:pt idx="5">
                  <c:v>2689310000000</c:v>
                </c:pt>
                <c:pt idx="6">
                  <c:v>1820700000000</c:v>
                </c:pt>
                <c:pt idx="7">
                  <c:v>1125640000000</c:v>
                </c:pt>
                <c:pt idx="8">
                  <c:v>830152000000</c:v>
                </c:pt>
                <c:pt idx="9">
                  <c:v>536737000000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Energi'!$AA$10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Energi'!$AA$11:$AA$20</c:f>
              <c:numCache>
                <c:formatCode>0.00E+00</c:formatCode>
                <c:ptCount val="10"/>
                <c:pt idx="0">
                  <c:v>24083100000000</c:v>
                </c:pt>
                <c:pt idx="1">
                  <c:v>25808600000000</c:v>
                </c:pt>
                <c:pt idx="2">
                  <c:v>11538600000000</c:v>
                </c:pt>
                <c:pt idx="3">
                  <c:v>8849260000000</c:v>
                </c:pt>
                <c:pt idx="4">
                  <c:v>7850330000000</c:v>
                </c:pt>
                <c:pt idx="5">
                  <c:v>6129510000000</c:v>
                </c:pt>
                <c:pt idx="6">
                  <c:v>4093460000000</c:v>
                </c:pt>
                <c:pt idx="7">
                  <c:v>2448170000000</c:v>
                </c:pt>
                <c:pt idx="8">
                  <c:v>1495290000000</c:v>
                </c:pt>
                <c:pt idx="9">
                  <c:v>890602000000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Energi'!$AB$10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Energi'!$AB$11:$AB$20</c:f>
              <c:numCache>
                <c:formatCode>0.00E+00</c:formatCode>
                <c:ptCount val="10"/>
                <c:pt idx="0">
                  <c:v>40570800000000</c:v>
                </c:pt>
                <c:pt idx="1">
                  <c:v>43576400000000</c:v>
                </c:pt>
                <c:pt idx="2">
                  <c:v>19517300000000</c:v>
                </c:pt>
                <c:pt idx="3">
                  <c:v>14985300000000</c:v>
                </c:pt>
                <c:pt idx="4">
                  <c:v>13309900000000</c:v>
                </c:pt>
                <c:pt idx="5">
                  <c:v>10401900000000</c:v>
                </c:pt>
                <c:pt idx="6">
                  <c:v>6913310000000</c:v>
                </c:pt>
                <c:pt idx="7">
                  <c:v>4122500000000</c:v>
                </c:pt>
                <c:pt idx="8">
                  <c:v>2548370000000</c:v>
                </c:pt>
                <c:pt idx="9">
                  <c:v>1517010000000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Energi'!$AC$10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Energi'!$AC$11:$AC$20</c:f>
              <c:numCache>
                <c:formatCode>0.00E+00</c:formatCode>
                <c:ptCount val="10"/>
                <c:pt idx="0">
                  <c:v>24083100000000</c:v>
                </c:pt>
                <c:pt idx="1">
                  <c:v>25808700000000</c:v>
                </c:pt>
                <c:pt idx="2">
                  <c:v>11538700000000</c:v>
                </c:pt>
                <c:pt idx="3">
                  <c:v>8849280000000</c:v>
                </c:pt>
                <c:pt idx="4">
                  <c:v>7850340000000</c:v>
                </c:pt>
                <c:pt idx="5">
                  <c:v>6129520000000</c:v>
                </c:pt>
                <c:pt idx="6">
                  <c:v>4093470000000</c:v>
                </c:pt>
                <c:pt idx="7">
                  <c:v>2448170000000</c:v>
                </c:pt>
                <c:pt idx="8">
                  <c:v>1495300000000</c:v>
                </c:pt>
                <c:pt idx="9">
                  <c:v>890604000000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Energi'!$AD$10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Energi'!$AD$11:$AD$20</c:f>
              <c:numCache>
                <c:formatCode>0.00E+00</c:formatCode>
                <c:ptCount val="10"/>
                <c:pt idx="0">
                  <c:v>10877000000000</c:v>
                </c:pt>
                <c:pt idx="1">
                  <c:v>11393300000000</c:v>
                </c:pt>
                <c:pt idx="2">
                  <c:v>5051070000000</c:v>
                </c:pt>
                <c:pt idx="3">
                  <c:v>3863860000000</c:v>
                </c:pt>
                <c:pt idx="4">
                  <c:v>3427020000000</c:v>
                </c:pt>
                <c:pt idx="5">
                  <c:v>2689320000000</c:v>
                </c:pt>
                <c:pt idx="6">
                  <c:v>1820710000000</c:v>
                </c:pt>
                <c:pt idx="7">
                  <c:v>1125640000000</c:v>
                </c:pt>
                <c:pt idx="8">
                  <c:v>830155000000</c:v>
                </c:pt>
                <c:pt idx="9">
                  <c:v>536739000000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Energi'!$AE$10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Energi'!$AE$11:$AE$20</c:f>
              <c:numCache>
                <c:formatCode>0.00E+00</c:formatCode>
                <c:ptCount val="10"/>
                <c:pt idx="0">
                  <c:v>30743000000000</c:v>
                </c:pt>
                <c:pt idx="1">
                  <c:v>32877500000000</c:v>
                </c:pt>
                <c:pt idx="2">
                  <c:v>14663200000000</c:v>
                </c:pt>
                <c:pt idx="3">
                  <c:v>11234700000000</c:v>
                </c:pt>
                <c:pt idx="4">
                  <c:v>9960190000000</c:v>
                </c:pt>
                <c:pt idx="5">
                  <c:v>7774940000000</c:v>
                </c:pt>
                <c:pt idx="6">
                  <c:v>5180890000000</c:v>
                </c:pt>
                <c:pt idx="7">
                  <c:v>3093120000000</c:v>
                </c:pt>
                <c:pt idx="8">
                  <c:v>1898480000000</c:v>
                </c:pt>
                <c:pt idx="9">
                  <c:v>1130930000000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Energi'!$AF$10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Energi'!$AF$11:$AF$20</c:f>
              <c:numCache>
                <c:formatCode>0.00E+00</c:formatCode>
                <c:ptCount val="10"/>
                <c:pt idx="0">
                  <c:v>40689400000000</c:v>
                </c:pt>
                <c:pt idx="1">
                  <c:v>43703700000000</c:v>
                </c:pt>
                <c:pt idx="2">
                  <c:v>19574300000000</c:v>
                </c:pt>
                <c:pt idx="3">
                  <c:v>15029000000000</c:v>
                </c:pt>
                <c:pt idx="4">
                  <c:v>13348700000000</c:v>
                </c:pt>
                <c:pt idx="5">
                  <c:v>10432200000000</c:v>
                </c:pt>
                <c:pt idx="6">
                  <c:v>6933530000000</c:v>
                </c:pt>
                <c:pt idx="7">
                  <c:v>4134570000000</c:v>
                </c:pt>
                <c:pt idx="8">
                  <c:v>2555620000000</c:v>
                </c:pt>
                <c:pt idx="9">
                  <c:v>1521270000000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Energi'!$AG$10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Energi'!$AG$11:$AG$20</c:f>
              <c:numCache>
                <c:formatCode>0.00E+00</c:formatCode>
                <c:ptCount val="10"/>
                <c:pt idx="0">
                  <c:v>46474300000000</c:v>
                </c:pt>
                <c:pt idx="1">
                  <c:v>49683800000000</c:v>
                </c:pt>
                <c:pt idx="2">
                  <c:v>22163000000000</c:v>
                </c:pt>
                <c:pt idx="3">
                  <c:v>16991700000000</c:v>
                </c:pt>
                <c:pt idx="4">
                  <c:v>15078400000000</c:v>
                </c:pt>
                <c:pt idx="5">
                  <c:v>11783100000000</c:v>
                </c:pt>
                <c:pt idx="6">
                  <c:v>7820180000000</c:v>
                </c:pt>
                <c:pt idx="7">
                  <c:v>4659640000000</c:v>
                </c:pt>
                <c:pt idx="8">
                  <c:v>2900900000000</c:v>
                </c:pt>
                <c:pt idx="9">
                  <c:v>1729580000000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Energi'!$AH$10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Energi'!$AH$11:$AH$20</c:f>
              <c:numCache>
                <c:formatCode>0.00E+00</c:formatCode>
                <c:ptCount val="10"/>
                <c:pt idx="0">
                  <c:v>40689400000000</c:v>
                </c:pt>
                <c:pt idx="1">
                  <c:v>43703800000000</c:v>
                </c:pt>
                <c:pt idx="2">
                  <c:v>19574300000000</c:v>
                </c:pt>
                <c:pt idx="3">
                  <c:v>15029000000000</c:v>
                </c:pt>
                <c:pt idx="4">
                  <c:v>13348700000000</c:v>
                </c:pt>
                <c:pt idx="5">
                  <c:v>10432200000000</c:v>
                </c:pt>
                <c:pt idx="6">
                  <c:v>6933540000000</c:v>
                </c:pt>
                <c:pt idx="7">
                  <c:v>4134580000000</c:v>
                </c:pt>
                <c:pt idx="8">
                  <c:v>2555620000000</c:v>
                </c:pt>
                <c:pt idx="9">
                  <c:v>1521270000000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Energi'!$AI$10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Energi'!$AI$11:$AI$20</c:f>
              <c:numCache>
                <c:formatCode>0.00E+00</c:formatCode>
                <c:ptCount val="10"/>
                <c:pt idx="0">
                  <c:v>30743100000000</c:v>
                </c:pt>
                <c:pt idx="1">
                  <c:v>32877600000000</c:v>
                </c:pt>
                <c:pt idx="2">
                  <c:v>14663200000000</c:v>
                </c:pt>
                <c:pt idx="3">
                  <c:v>11234800000000</c:v>
                </c:pt>
                <c:pt idx="4">
                  <c:v>9960220000000</c:v>
                </c:pt>
                <c:pt idx="5">
                  <c:v>7774970000000</c:v>
                </c:pt>
                <c:pt idx="6">
                  <c:v>5180900000000</c:v>
                </c:pt>
                <c:pt idx="7">
                  <c:v>3093130000000</c:v>
                </c:pt>
                <c:pt idx="8">
                  <c:v>1898490000000</c:v>
                </c:pt>
                <c:pt idx="9">
                  <c:v>1130930000000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Energi'!$AJ$10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Energi'!$AJ$11:$AJ$20</c:f>
              <c:numCache>
                <c:formatCode>0.00E+00</c:formatCode>
                <c:ptCount val="10"/>
                <c:pt idx="0">
                  <c:v>10912600000000</c:v>
                </c:pt>
                <c:pt idx="1">
                  <c:v>11430300000000</c:v>
                </c:pt>
                <c:pt idx="2">
                  <c:v>5067450000000</c:v>
                </c:pt>
                <c:pt idx="3">
                  <c:v>3876380000000</c:v>
                </c:pt>
                <c:pt idx="4">
                  <c:v>3438130000000</c:v>
                </c:pt>
                <c:pt idx="5">
                  <c:v>2698060000000</c:v>
                </c:pt>
                <c:pt idx="6">
                  <c:v>1826610000000</c:v>
                </c:pt>
                <c:pt idx="7">
                  <c:v>1129320000000</c:v>
                </c:pt>
                <c:pt idx="8">
                  <c:v>833078000000</c:v>
                </c:pt>
                <c:pt idx="9">
                  <c:v>538665000000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Energi'!$AK$10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Energi'!$AK$11:$AK$20</c:f>
              <c:numCache>
                <c:formatCode>0.00E+00</c:formatCode>
                <c:ptCount val="10"/>
                <c:pt idx="0">
                  <c:v>24161300000000</c:v>
                </c:pt>
                <c:pt idx="1">
                  <c:v>25892700000000</c:v>
                </c:pt>
                <c:pt idx="2">
                  <c:v>11576300000000</c:v>
                </c:pt>
                <c:pt idx="3">
                  <c:v>8878140000000</c:v>
                </c:pt>
                <c:pt idx="4">
                  <c:v>7876000000000</c:v>
                </c:pt>
                <c:pt idx="5">
                  <c:v>6149560000000</c:v>
                </c:pt>
                <c:pt idx="6">
                  <c:v>4106770000000</c:v>
                </c:pt>
                <c:pt idx="7">
                  <c:v>2456090000000</c:v>
                </c:pt>
                <c:pt idx="8">
                  <c:v>1500210000000</c:v>
                </c:pt>
                <c:pt idx="9">
                  <c:v>893520000000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Energi'!$AL$10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Energi'!$AL$11:$AL$20</c:f>
              <c:numCache>
                <c:formatCode>0.00E+00</c:formatCode>
                <c:ptCount val="10"/>
                <c:pt idx="0">
                  <c:v>40685300000000</c:v>
                </c:pt>
                <c:pt idx="1">
                  <c:v>43699900000000</c:v>
                </c:pt>
                <c:pt idx="2">
                  <c:v>19572800000000</c:v>
                </c:pt>
                <c:pt idx="3">
                  <c:v>15028000000000</c:v>
                </c:pt>
                <c:pt idx="4">
                  <c:v>13347900000000</c:v>
                </c:pt>
                <c:pt idx="5">
                  <c:v>10431600000000</c:v>
                </c:pt>
                <c:pt idx="6">
                  <c:v>6932920000000</c:v>
                </c:pt>
                <c:pt idx="7">
                  <c:v>4134140000000</c:v>
                </c:pt>
                <c:pt idx="8">
                  <c:v>2555740000000</c:v>
                </c:pt>
                <c:pt idx="9">
                  <c:v>1521390000000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Energi'!$AM$10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Energi'!$AM$11:$AM$20</c:f>
              <c:numCache>
                <c:formatCode>0.00E+00</c:formatCode>
                <c:ptCount val="10"/>
                <c:pt idx="0">
                  <c:v>24161400000000</c:v>
                </c:pt>
                <c:pt idx="1">
                  <c:v>25892800000000</c:v>
                </c:pt>
                <c:pt idx="2">
                  <c:v>11576300000000</c:v>
                </c:pt>
                <c:pt idx="3">
                  <c:v>8878170000000</c:v>
                </c:pt>
                <c:pt idx="4">
                  <c:v>7876030000000</c:v>
                </c:pt>
                <c:pt idx="5">
                  <c:v>6149580000000</c:v>
                </c:pt>
                <c:pt idx="6">
                  <c:v>4106790000000</c:v>
                </c:pt>
                <c:pt idx="7">
                  <c:v>2456100000000</c:v>
                </c:pt>
                <c:pt idx="8">
                  <c:v>1500210000000</c:v>
                </c:pt>
                <c:pt idx="9">
                  <c:v>893523000000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Energi'!$AN$10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Energi'!$AN$11:$AN$20</c:f>
              <c:numCache>
                <c:formatCode>0.00E+00</c:formatCode>
                <c:ptCount val="10"/>
                <c:pt idx="0">
                  <c:v>10912600000000</c:v>
                </c:pt>
                <c:pt idx="1">
                  <c:v>11430400000000</c:v>
                </c:pt>
                <c:pt idx="2">
                  <c:v>5067470000000</c:v>
                </c:pt>
                <c:pt idx="3">
                  <c:v>3876400000000</c:v>
                </c:pt>
                <c:pt idx="4">
                  <c:v>3438140000000</c:v>
                </c:pt>
                <c:pt idx="5">
                  <c:v>2698070000000</c:v>
                </c:pt>
                <c:pt idx="6">
                  <c:v>1826620000000</c:v>
                </c:pt>
                <c:pt idx="7">
                  <c:v>1129330000000</c:v>
                </c:pt>
                <c:pt idx="8">
                  <c:v>833082000000</c:v>
                </c:pt>
                <c:pt idx="9">
                  <c:v>538668000000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Energi'!$AO$10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Energi'!$AO$11:$AO$20</c:f>
              <c:numCache>
                <c:formatCode>0.00E+00</c:formatCode>
                <c:ptCount val="10"/>
                <c:pt idx="0">
                  <c:v>23351200000000</c:v>
                </c:pt>
                <c:pt idx="1">
                  <c:v>25097500000000</c:v>
                </c:pt>
                <c:pt idx="2">
                  <c:v>11240200000000</c:v>
                </c:pt>
                <c:pt idx="3">
                  <c:v>8626850000000</c:v>
                </c:pt>
                <c:pt idx="4">
                  <c:v>7657600000000</c:v>
                </c:pt>
                <c:pt idx="5">
                  <c:v>5980230000000</c:v>
                </c:pt>
                <c:pt idx="6">
                  <c:v>3993770000000</c:v>
                </c:pt>
                <c:pt idx="7">
                  <c:v>2388240000000</c:v>
                </c:pt>
                <c:pt idx="8">
                  <c:v>1456250000000</c:v>
                </c:pt>
                <c:pt idx="9">
                  <c:v>866712000000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Energi'!$AP$10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Energi'!$AP$11:$AP$20</c:f>
              <c:numCache>
                <c:formatCode>0.00E+00</c:formatCode>
                <c:ptCount val="10"/>
                <c:pt idx="0">
                  <c:v>31173500000000</c:v>
                </c:pt>
                <c:pt idx="1">
                  <c:v>33262600000000</c:v>
                </c:pt>
                <c:pt idx="2">
                  <c:v>14810900000000</c:v>
                </c:pt>
                <c:pt idx="3">
                  <c:v>11340400000000</c:v>
                </c:pt>
                <c:pt idx="4">
                  <c:v>10048800000000</c:v>
                </c:pt>
                <c:pt idx="5">
                  <c:v>7842850000000</c:v>
                </c:pt>
                <c:pt idx="6">
                  <c:v>5225620000000</c:v>
                </c:pt>
                <c:pt idx="7">
                  <c:v>3119770000000</c:v>
                </c:pt>
                <c:pt idx="8">
                  <c:v>1918080000000</c:v>
                </c:pt>
                <c:pt idx="9">
                  <c:v>1143420000000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Energi'!$AQ$10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Energi'!$AQ$11:$AQ$20</c:f>
              <c:numCache>
                <c:formatCode>0.00E+00</c:formatCode>
                <c:ptCount val="10"/>
                <c:pt idx="0">
                  <c:v>23351300000000</c:v>
                </c:pt>
                <c:pt idx="1">
                  <c:v>25097500000000</c:v>
                </c:pt>
                <c:pt idx="2">
                  <c:v>11240200000000</c:v>
                </c:pt>
                <c:pt idx="3">
                  <c:v>8626870000000</c:v>
                </c:pt>
                <c:pt idx="4">
                  <c:v>7657610000000</c:v>
                </c:pt>
                <c:pt idx="5">
                  <c:v>5980250000000</c:v>
                </c:pt>
                <c:pt idx="6">
                  <c:v>3993780000000</c:v>
                </c:pt>
                <c:pt idx="7">
                  <c:v>2388250000000</c:v>
                </c:pt>
                <c:pt idx="8">
                  <c:v>1456250000000</c:v>
                </c:pt>
                <c:pt idx="9">
                  <c:v>866713000000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Energi'!$AR$10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Energi'!$AR$11:$AR$20</c:f>
              <c:numCache>
                <c:formatCode>0.00E+00</c:formatCode>
                <c:ptCount val="10"/>
                <c:pt idx="0">
                  <c:v>14510600000000</c:v>
                </c:pt>
                <c:pt idx="1">
                  <c:v>15421000000000</c:v>
                </c:pt>
                <c:pt idx="2">
                  <c:v>6871440000000</c:v>
                </c:pt>
                <c:pt idx="3">
                  <c:v>5264070000000</c:v>
                </c:pt>
                <c:pt idx="4">
                  <c:v>4668930000000</c:v>
                </c:pt>
                <c:pt idx="5">
                  <c:v>3652240000000</c:v>
                </c:pt>
                <c:pt idx="6">
                  <c:v>2454510000000</c:v>
                </c:pt>
                <c:pt idx="7">
                  <c:v>1488010000000</c:v>
                </c:pt>
                <c:pt idx="8">
                  <c:v>979549000000</c:v>
                </c:pt>
                <c:pt idx="9">
                  <c:v>605207000000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Energi'!$AS$10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Energi'!$AS$11:$AS$20</c:f>
              <c:numCache>
                <c:formatCode>0.00E+00</c:formatCode>
                <c:ptCount val="10"/>
                <c:pt idx="0">
                  <c:v>7159300000000</c:v>
                </c:pt>
                <c:pt idx="1">
                  <c:v>8000880000000</c:v>
                </c:pt>
                <c:pt idx="2">
                  <c:v>3919670000000</c:v>
                </c:pt>
                <c:pt idx="3">
                  <c:v>3012240000000</c:v>
                </c:pt>
                <c:pt idx="4">
                  <c:v>2680710000000</c:v>
                </c:pt>
                <c:pt idx="5">
                  <c:v>2079580000000</c:v>
                </c:pt>
                <c:pt idx="6">
                  <c:v>1375420000000</c:v>
                </c:pt>
                <c:pt idx="7">
                  <c:v>846789000000</c:v>
                </c:pt>
                <c:pt idx="8">
                  <c:v>513652000000</c:v>
                </c:pt>
                <c:pt idx="9">
                  <c:v>257888000000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Energi'!$AT$10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Energi'!$AT$11:$AT$20</c:f>
              <c:numCache>
                <c:formatCode>0.00E+00</c:formatCode>
                <c:ptCount val="10"/>
                <c:pt idx="0">
                  <c:v>7159310000000</c:v>
                </c:pt>
                <c:pt idx="1">
                  <c:v>8000900000000</c:v>
                </c:pt>
                <c:pt idx="2">
                  <c:v>3919680000000</c:v>
                </c:pt>
                <c:pt idx="3">
                  <c:v>3012250000000</c:v>
                </c:pt>
                <c:pt idx="4">
                  <c:v>2680720000000</c:v>
                </c:pt>
                <c:pt idx="5">
                  <c:v>2079580000000</c:v>
                </c:pt>
                <c:pt idx="6">
                  <c:v>1375420000000</c:v>
                </c:pt>
                <c:pt idx="7">
                  <c:v>846791000000</c:v>
                </c:pt>
                <c:pt idx="8">
                  <c:v>513653000000</c:v>
                </c:pt>
                <c:pt idx="9">
                  <c:v>257889000000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Energi'!$AU$10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Energi'!$AU$11:$AU$20</c:f>
              <c:numCache>
                <c:formatCode>0.00E+00</c:formatCode>
                <c:ptCount val="10"/>
                <c:pt idx="0">
                  <c:v>8697350000000</c:v>
                </c:pt>
                <c:pt idx="1">
                  <c:v>9703670000000</c:v>
                </c:pt>
                <c:pt idx="2">
                  <c:v>4752040000000</c:v>
                </c:pt>
                <c:pt idx="3">
                  <c:v>3652080000000</c:v>
                </c:pt>
                <c:pt idx="4">
                  <c:v>3251170000000</c:v>
                </c:pt>
                <c:pt idx="5">
                  <c:v>2524240000000</c:v>
                </c:pt>
                <c:pt idx="6">
                  <c:v>1670800000000</c:v>
                </c:pt>
                <c:pt idx="7">
                  <c:v>1032620000000</c:v>
                </c:pt>
                <c:pt idx="8">
                  <c:v>645928000000</c:v>
                </c:pt>
                <c:pt idx="9">
                  <c:v>328704000000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Energi'!$AV$10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Energi'!$AV$11:$AV$20</c:f>
              <c:numCache>
                <c:formatCode>0.00E+00</c:formatCode>
                <c:ptCount val="10"/>
                <c:pt idx="0">
                  <c:v>8697370000000</c:v>
                </c:pt>
                <c:pt idx="1">
                  <c:v>9703700000000</c:v>
                </c:pt>
                <c:pt idx="2">
                  <c:v>4752050000000</c:v>
                </c:pt>
                <c:pt idx="3">
                  <c:v>3652090000000</c:v>
                </c:pt>
                <c:pt idx="4">
                  <c:v>3251180000000</c:v>
                </c:pt>
                <c:pt idx="5">
                  <c:v>2524240000000</c:v>
                </c:pt>
                <c:pt idx="6">
                  <c:v>1670810000000</c:v>
                </c:pt>
                <c:pt idx="7">
                  <c:v>1032630000000</c:v>
                </c:pt>
                <c:pt idx="8">
                  <c:v>645930000000</c:v>
                </c:pt>
                <c:pt idx="9">
                  <c:v>328704000000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Energi'!$AW$10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Energi'!$AW$11:$AW$20</c:f>
              <c:numCache>
                <c:formatCode>0.00E+00</c:formatCode>
                <c:ptCount val="10"/>
                <c:pt idx="0">
                  <c:v>29216100000000</c:v>
                </c:pt>
                <c:pt idx="1">
                  <c:v>32999100000000</c:v>
                </c:pt>
                <c:pt idx="2">
                  <c:v>16120600000000</c:v>
                </c:pt>
                <c:pt idx="3">
                  <c:v>12344100000000</c:v>
                </c:pt>
                <c:pt idx="4">
                  <c:v>10943100000000</c:v>
                </c:pt>
                <c:pt idx="5">
                  <c:v>8451970000000</c:v>
                </c:pt>
                <c:pt idx="6">
                  <c:v>5522790000000</c:v>
                </c:pt>
                <c:pt idx="7">
                  <c:v>3331280000000</c:v>
                </c:pt>
                <c:pt idx="8">
                  <c:v>1920660000000</c:v>
                </c:pt>
                <c:pt idx="9">
                  <c:v>980074000000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Energi'!$AX$10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Energi'!$AX$11:$AX$20</c:f>
              <c:numCache>
                <c:formatCode>0.00E+00</c:formatCode>
                <c:ptCount val="10"/>
                <c:pt idx="0">
                  <c:v>29216100000000</c:v>
                </c:pt>
                <c:pt idx="1">
                  <c:v>32999100000000</c:v>
                </c:pt>
                <c:pt idx="2">
                  <c:v>16120600000000</c:v>
                </c:pt>
                <c:pt idx="3">
                  <c:v>12344200000000</c:v>
                </c:pt>
                <c:pt idx="4">
                  <c:v>10943100000000</c:v>
                </c:pt>
                <c:pt idx="5">
                  <c:v>8451980000000</c:v>
                </c:pt>
                <c:pt idx="6">
                  <c:v>5522800000000</c:v>
                </c:pt>
                <c:pt idx="7">
                  <c:v>3331290000000</c:v>
                </c:pt>
                <c:pt idx="8">
                  <c:v>1920660000000</c:v>
                </c:pt>
                <c:pt idx="9">
                  <c:v>980076000000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Energi'!$AY$10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Energi'!$AY$11:$AY$20</c:f>
              <c:numCache>
                <c:formatCode>0.00E+00</c:formatCode>
                <c:ptCount val="10"/>
                <c:pt idx="0">
                  <c:v>10487300000000</c:v>
                </c:pt>
                <c:pt idx="1">
                  <c:v>11782400000000</c:v>
                </c:pt>
                <c:pt idx="2">
                  <c:v>5774570000000</c:v>
                </c:pt>
                <c:pt idx="3">
                  <c:v>4434950000000</c:v>
                </c:pt>
                <c:pt idx="4">
                  <c:v>3942260000000</c:v>
                </c:pt>
                <c:pt idx="5">
                  <c:v>3051610000000</c:v>
                </c:pt>
                <c:pt idx="6">
                  <c:v>2009280000000</c:v>
                </c:pt>
                <c:pt idx="7">
                  <c:v>1223500000000</c:v>
                </c:pt>
                <c:pt idx="8">
                  <c:v>698234000000</c:v>
                </c:pt>
                <c:pt idx="9">
                  <c:v>341330000000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Energi'!$AZ$10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Energi'!$AZ$11:$AZ$20</c:f>
              <c:numCache>
                <c:formatCode>0.00E+00</c:formatCode>
                <c:ptCount val="10"/>
                <c:pt idx="0">
                  <c:v>10487400000000</c:v>
                </c:pt>
                <c:pt idx="1">
                  <c:v>11782400000000</c:v>
                </c:pt>
                <c:pt idx="2">
                  <c:v>5774590000000</c:v>
                </c:pt>
                <c:pt idx="3">
                  <c:v>4434970000000</c:v>
                </c:pt>
                <c:pt idx="4">
                  <c:v>3942280000000</c:v>
                </c:pt>
                <c:pt idx="5">
                  <c:v>3051620000000</c:v>
                </c:pt>
                <c:pt idx="6">
                  <c:v>2009290000000</c:v>
                </c:pt>
                <c:pt idx="7">
                  <c:v>1223510000000</c:v>
                </c:pt>
                <c:pt idx="8">
                  <c:v>698236000000</c:v>
                </c:pt>
                <c:pt idx="9">
                  <c:v>341331000000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Energi'!$BA$10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Energi'!$BA$11:$BA$20</c:f>
              <c:numCache>
                <c:formatCode>0.00E+00</c:formatCode>
                <c:ptCount val="10"/>
                <c:pt idx="0">
                  <c:v>29314100000000</c:v>
                </c:pt>
                <c:pt idx="1">
                  <c:v>33109600000000</c:v>
                </c:pt>
                <c:pt idx="2">
                  <c:v>16174300000000</c:v>
                </c:pt>
                <c:pt idx="3">
                  <c:v>12385100000000</c:v>
                </c:pt>
                <c:pt idx="4">
                  <c:v>10979300000000</c:v>
                </c:pt>
                <c:pt idx="5">
                  <c:v>8479890000000</c:v>
                </c:pt>
                <c:pt idx="6">
                  <c:v>5540940000000</c:v>
                </c:pt>
                <c:pt idx="7">
                  <c:v>3342200000000</c:v>
                </c:pt>
                <c:pt idx="8">
                  <c:v>1927510000000</c:v>
                </c:pt>
                <c:pt idx="9">
                  <c:v>983967000000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Energi'!$BB$10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Energi'!$BB$11:$BB$20</c:f>
              <c:numCache>
                <c:formatCode>0.00E+00</c:formatCode>
                <c:ptCount val="10"/>
                <c:pt idx="0">
                  <c:v>29314100000000</c:v>
                </c:pt>
                <c:pt idx="1">
                  <c:v>33109700000000</c:v>
                </c:pt>
                <c:pt idx="2">
                  <c:v>16174300000000</c:v>
                </c:pt>
                <c:pt idx="3">
                  <c:v>12385100000000</c:v>
                </c:pt>
                <c:pt idx="4">
                  <c:v>10979300000000</c:v>
                </c:pt>
                <c:pt idx="5">
                  <c:v>8479900000000</c:v>
                </c:pt>
                <c:pt idx="6">
                  <c:v>5540950000000</c:v>
                </c:pt>
                <c:pt idx="7">
                  <c:v>3342200000000</c:v>
                </c:pt>
                <c:pt idx="8">
                  <c:v>1927510000000</c:v>
                </c:pt>
                <c:pt idx="9">
                  <c:v>983969000000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Energi'!$BC$10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Energi'!$BC$11:$BC$20</c:f>
              <c:numCache>
                <c:formatCode>0.00E+00</c:formatCode>
                <c:ptCount val="10"/>
                <c:pt idx="0">
                  <c:v>8753030000000</c:v>
                </c:pt>
                <c:pt idx="1">
                  <c:v>9765690000000</c:v>
                </c:pt>
                <c:pt idx="2">
                  <c:v>4782330000000</c:v>
                </c:pt>
                <c:pt idx="3">
                  <c:v>3675330000000</c:v>
                </c:pt>
                <c:pt idx="4">
                  <c:v>3271840000000</c:v>
                </c:pt>
                <c:pt idx="5">
                  <c:v>2540290000000</c:v>
                </c:pt>
                <c:pt idx="6">
                  <c:v>1681410000000</c:v>
                </c:pt>
                <c:pt idx="7">
                  <c:v>1039210000000</c:v>
                </c:pt>
                <c:pt idx="8">
                  <c:v>650281000000</c:v>
                </c:pt>
                <c:pt idx="9">
                  <c:v>330975000000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Energi'!$BD$10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Energi'!$BD$11:$BD$20</c:f>
              <c:numCache>
                <c:formatCode>0.00E+00</c:formatCode>
                <c:ptCount val="10"/>
                <c:pt idx="0">
                  <c:v>8753060000000</c:v>
                </c:pt>
                <c:pt idx="1">
                  <c:v>9765720000000</c:v>
                </c:pt>
                <c:pt idx="2">
                  <c:v>4782350000000</c:v>
                </c:pt>
                <c:pt idx="3">
                  <c:v>3675340000000</c:v>
                </c:pt>
                <c:pt idx="4">
                  <c:v>3271860000000</c:v>
                </c:pt>
                <c:pt idx="5">
                  <c:v>2540300000000</c:v>
                </c:pt>
                <c:pt idx="6">
                  <c:v>1681420000000</c:v>
                </c:pt>
                <c:pt idx="7">
                  <c:v>1039210000000</c:v>
                </c:pt>
                <c:pt idx="8">
                  <c:v>650284000000</c:v>
                </c:pt>
                <c:pt idx="9">
                  <c:v>330976000000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Energi'!$BE$10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Energi'!$BE$11:$BE$20</c:f>
              <c:numCache>
                <c:formatCode>0.00E+00</c:formatCode>
                <c:ptCount val="10"/>
                <c:pt idx="0">
                  <c:v>7220890000000</c:v>
                </c:pt>
                <c:pt idx="1">
                  <c:v>8069640000000</c:v>
                </c:pt>
                <c:pt idx="2">
                  <c:v>3953310000000</c:v>
                </c:pt>
                <c:pt idx="3">
                  <c:v>3038070000000</c:v>
                </c:pt>
                <c:pt idx="4">
                  <c:v>2703690000000</c:v>
                </c:pt>
                <c:pt idx="5">
                  <c:v>2097420000000</c:v>
                </c:pt>
                <c:pt idx="6">
                  <c:v>1387200000000</c:v>
                </c:pt>
                <c:pt idx="7">
                  <c:v>854065000000</c:v>
                </c:pt>
                <c:pt idx="8">
                  <c:v>518251000000</c:v>
                </c:pt>
                <c:pt idx="9">
                  <c:v>260245000000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Energi'!$BF$10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Energi'!$S$11:$S$20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Energi'!$BF$11:$BF$20</c:f>
              <c:numCache>
                <c:formatCode>0.00E+00</c:formatCode>
                <c:ptCount val="10"/>
                <c:pt idx="0">
                  <c:v>7220900000000</c:v>
                </c:pt>
                <c:pt idx="1">
                  <c:v>8069660000000</c:v>
                </c:pt>
                <c:pt idx="2">
                  <c:v>3953320000000</c:v>
                </c:pt>
                <c:pt idx="3">
                  <c:v>3038080000000</c:v>
                </c:pt>
                <c:pt idx="4">
                  <c:v>2703690000000</c:v>
                </c:pt>
                <c:pt idx="5">
                  <c:v>2097420000000</c:v>
                </c:pt>
                <c:pt idx="6">
                  <c:v>1387200000000</c:v>
                </c:pt>
                <c:pt idx="7">
                  <c:v>854067000000</c:v>
                </c:pt>
                <c:pt idx="8">
                  <c:v>518252000000</c:v>
                </c:pt>
                <c:pt idx="9">
                  <c:v>260245000000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16192"/>
        <c:axId val="1295611840"/>
      </c:scatterChart>
      <c:valAx>
        <c:axId val="1295616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1840"/>
        <c:crosses val="autoZero"/>
        <c:crossBetween val="midCat"/>
      </c:valAx>
      <c:valAx>
        <c:axId val="12956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Energi'!$T$22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Energi'!$T$23:$T$32</c:f>
              <c:numCache>
                <c:formatCode>0.00E+00</c:formatCode>
                <c:ptCount val="10"/>
                <c:pt idx="0">
                  <c:v>1689090000000</c:v>
                </c:pt>
                <c:pt idx="1">
                  <c:v>1147470000000</c:v>
                </c:pt>
                <c:pt idx="2">
                  <c:v>644370000000</c:v>
                </c:pt>
                <c:pt idx="3">
                  <c:v>581638000000</c:v>
                </c:pt>
                <c:pt idx="4">
                  <c:v>586820000000</c:v>
                </c:pt>
                <c:pt idx="5">
                  <c:v>588234000000</c:v>
                </c:pt>
                <c:pt idx="6">
                  <c:v>515476000000</c:v>
                </c:pt>
                <c:pt idx="7">
                  <c:v>786602000000</c:v>
                </c:pt>
                <c:pt idx="8">
                  <c:v>5578040000000</c:v>
                </c:pt>
                <c:pt idx="9">
                  <c:v>6246500000000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Energi'!$U$22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Energi'!$U$23:$U$32</c:f>
              <c:numCache>
                <c:formatCode>0.00E+00</c:formatCode>
                <c:ptCount val="10"/>
                <c:pt idx="0">
                  <c:v>397785000000</c:v>
                </c:pt>
                <c:pt idx="1">
                  <c:v>628395000000</c:v>
                </c:pt>
                <c:pt idx="2">
                  <c:v>233604000000</c:v>
                </c:pt>
                <c:pt idx="3">
                  <c:v>202075000000</c:v>
                </c:pt>
                <c:pt idx="4">
                  <c:v>156983000000</c:v>
                </c:pt>
                <c:pt idx="5">
                  <c:v>145806000000</c:v>
                </c:pt>
                <c:pt idx="6">
                  <c:v>100312000000</c:v>
                </c:pt>
                <c:pt idx="7">
                  <c:v>74857200000</c:v>
                </c:pt>
                <c:pt idx="8">
                  <c:v>123032000000</c:v>
                </c:pt>
                <c:pt idx="9">
                  <c:v>89334800000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Energi'!$V$22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Energi'!$V$23:$V$32</c:f>
              <c:numCache>
                <c:formatCode>0.00E+00</c:formatCode>
                <c:ptCount val="10"/>
                <c:pt idx="0">
                  <c:v>25676800000000</c:v>
                </c:pt>
                <c:pt idx="1">
                  <c:v>27350300000000</c:v>
                </c:pt>
                <c:pt idx="2">
                  <c:v>12212100000000</c:v>
                </c:pt>
                <c:pt idx="3">
                  <c:v>9367200000000</c:v>
                </c:pt>
                <c:pt idx="4">
                  <c:v>8318190000000</c:v>
                </c:pt>
                <c:pt idx="5">
                  <c:v>6511710000000</c:v>
                </c:pt>
                <c:pt idx="6">
                  <c:v>4358560000000</c:v>
                </c:pt>
                <c:pt idx="7">
                  <c:v>2631820000000</c:v>
                </c:pt>
                <c:pt idx="8">
                  <c:v>1727920000000</c:v>
                </c:pt>
                <c:pt idx="9">
                  <c:v>1061490000000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Energi'!$W$22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Energi'!$W$23:$W$32</c:f>
              <c:numCache>
                <c:formatCode>0.00E+00</c:formatCode>
                <c:ptCount val="10"/>
                <c:pt idx="0">
                  <c:v>42799300000000</c:v>
                </c:pt>
                <c:pt idx="1">
                  <c:v>46141300000000</c:v>
                </c:pt>
                <c:pt idx="2">
                  <c:v>20721400000000</c:v>
                </c:pt>
                <c:pt idx="3">
                  <c:v>15928900000000</c:v>
                </c:pt>
                <c:pt idx="4">
                  <c:v>14161000000000</c:v>
                </c:pt>
                <c:pt idx="5">
                  <c:v>11070500000000</c:v>
                </c:pt>
                <c:pt idx="6">
                  <c:v>7351750000000</c:v>
                </c:pt>
                <c:pt idx="7">
                  <c:v>4376180000000</c:v>
                </c:pt>
                <c:pt idx="8">
                  <c:v>2671300000000</c:v>
                </c:pt>
                <c:pt idx="9">
                  <c:v>1579650000000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Energi'!$X$22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Energi'!$X$23:$X$32</c:f>
              <c:numCache>
                <c:formatCode>0.00E+00</c:formatCode>
                <c:ptCount val="10"/>
                <c:pt idx="0">
                  <c:v>54406400000000</c:v>
                </c:pt>
                <c:pt idx="1">
                  <c:v>58266300000000</c:v>
                </c:pt>
                <c:pt idx="2">
                  <c:v>26024700000000</c:v>
                </c:pt>
                <c:pt idx="3">
                  <c:v>19966800000000</c:v>
                </c:pt>
                <c:pt idx="4">
                  <c:v>17729800000000</c:v>
                </c:pt>
                <c:pt idx="5">
                  <c:v>13859900000000</c:v>
                </c:pt>
                <c:pt idx="6">
                  <c:v>9176760000000</c:v>
                </c:pt>
                <c:pt idx="7">
                  <c:v>5454160000000</c:v>
                </c:pt>
                <c:pt idx="8">
                  <c:v>3367470000000</c:v>
                </c:pt>
                <c:pt idx="9">
                  <c:v>1994800000000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Energi'!$Y$22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Energi'!$Y$23:$Y$32</c:f>
              <c:numCache>
                <c:formatCode>0.00E+00</c:formatCode>
                <c:ptCount val="10"/>
                <c:pt idx="0">
                  <c:v>42799300000000</c:v>
                </c:pt>
                <c:pt idx="1">
                  <c:v>46141400000000</c:v>
                </c:pt>
                <c:pt idx="2">
                  <c:v>20721400000000</c:v>
                </c:pt>
                <c:pt idx="3">
                  <c:v>15929000000000</c:v>
                </c:pt>
                <c:pt idx="4">
                  <c:v>14161000000000</c:v>
                </c:pt>
                <c:pt idx="5">
                  <c:v>11070600000000</c:v>
                </c:pt>
                <c:pt idx="6">
                  <c:v>7351760000000</c:v>
                </c:pt>
                <c:pt idx="7">
                  <c:v>4376180000000</c:v>
                </c:pt>
                <c:pt idx="8">
                  <c:v>2671300000000</c:v>
                </c:pt>
                <c:pt idx="9">
                  <c:v>1579660000000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Energi'!$Z$22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Energi'!$Z$23:$Z$32</c:f>
              <c:numCache>
                <c:formatCode>0.00E+00</c:formatCode>
                <c:ptCount val="10"/>
                <c:pt idx="0">
                  <c:v>20099900000000</c:v>
                </c:pt>
                <c:pt idx="1">
                  <c:v>21089100000000</c:v>
                </c:pt>
                <c:pt idx="2">
                  <c:v>9365850000000</c:v>
                </c:pt>
                <c:pt idx="3">
                  <c:v>7172000000000</c:v>
                </c:pt>
                <c:pt idx="4">
                  <c:v>6367420000000</c:v>
                </c:pt>
                <c:pt idx="5">
                  <c:v>4999650000000</c:v>
                </c:pt>
                <c:pt idx="6">
                  <c:v>3373060000000</c:v>
                </c:pt>
                <c:pt idx="7">
                  <c:v>2078030000000</c:v>
                </c:pt>
                <c:pt idx="8">
                  <c:v>1529720000000</c:v>
                </c:pt>
                <c:pt idx="9">
                  <c:v>984621000000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Energi'!$AA$22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Energi'!$AA$23:$AA$32</c:f>
              <c:numCache>
                <c:formatCode>0.00E+00</c:formatCode>
                <c:ptCount val="10"/>
                <c:pt idx="0">
                  <c:v>44428200000000</c:v>
                </c:pt>
                <c:pt idx="1">
                  <c:v>47761700000000</c:v>
                </c:pt>
                <c:pt idx="2">
                  <c:v>21413000000000</c:v>
                </c:pt>
                <c:pt idx="3">
                  <c:v>16449000000000</c:v>
                </c:pt>
                <c:pt idx="4">
                  <c:v>14615600000000</c:v>
                </c:pt>
                <c:pt idx="5">
                  <c:v>11424100000000</c:v>
                </c:pt>
                <c:pt idx="6">
                  <c:v>7585670000000</c:v>
                </c:pt>
                <c:pt idx="7">
                  <c:v>4515620000000</c:v>
                </c:pt>
                <c:pt idx="8">
                  <c:v>2761470000000</c:v>
                </c:pt>
                <c:pt idx="9">
                  <c:v>1633980000000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Energi'!$AB$22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Energi'!$AB$23:$AB$32</c:f>
              <c:numCache>
                <c:formatCode>0.00E+00</c:formatCode>
                <c:ptCount val="10"/>
                <c:pt idx="0">
                  <c:v>71035400000000</c:v>
                </c:pt>
                <c:pt idx="1">
                  <c:v>76628200000000</c:v>
                </c:pt>
                <c:pt idx="2">
                  <c:v>34453800000000</c:v>
                </c:pt>
                <c:pt idx="3">
                  <c:v>26516500000000</c:v>
                </c:pt>
                <c:pt idx="4">
                  <c:v>23609600000000</c:v>
                </c:pt>
                <c:pt idx="5">
                  <c:v>18489700000000</c:v>
                </c:pt>
                <c:pt idx="6">
                  <c:v>12198000000000</c:v>
                </c:pt>
                <c:pt idx="7">
                  <c:v>7245610000000</c:v>
                </c:pt>
                <c:pt idx="8">
                  <c:v>4532410000000</c:v>
                </c:pt>
                <c:pt idx="9">
                  <c:v>2685780000000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Energi'!$AC$22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Energi'!$AC$23:$AC$32</c:f>
              <c:numCache>
                <c:formatCode>0.00E+00</c:formatCode>
                <c:ptCount val="10"/>
                <c:pt idx="0">
                  <c:v>44428400000000</c:v>
                </c:pt>
                <c:pt idx="1">
                  <c:v>47761800000000</c:v>
                </c:pt>
                <c:pt idx="2">
                  <c:v>21413100000000</c:v>
                </c:pt>
                <c:pt idx="3">
                  <c:v>16449100000000</c:v>
                </c:pt>
                <c:pt idx="4">
                  <c:v>14615700000000</c:v>
                </c:pt>
                <c:pt idx="5">
                  <c:v>11424200000000</c:v>
                </c:pt>
                <c:pt idx="6">
                  <c:v>7585690000000</c:v>
                </c:pt>
                <c:pt idx="7">
                  <c:v>4515630000000</c:v>
                </c:pt>
                <c:pt idx="8">
                  <c:v>2761480000000</c:v>
                </c:pt>
                <c:pt idx="9">
                  <c:v>1633990000000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Energi'!$AD$22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Energi'!$AD$23:$AD$32</c:f>
              <c:numCache>
                <c:formatCode>0.00E+00</c:formatCode>
                <c:ptCount val="10"/>
                <c:pt idx="0">
                  <c:v>20100000000000</c:v>
                </c:pt>
                <c:pt idx="1">
                  <c:v>21089100000000</c:v>
                </c:pt>
                <c:pt idx="2">
                  <c:v>9365880000000</c:v>
                </c:pt>
                <c:pt idx="3">
                  <c:v>7172030000000</c:v>
                </c:pt>
                <c:pt idx="4">
                  <c:v>6367440000000</c:v>
                </c:pt>
                <c:pt idx="5">
                  <c:v>4999670000000</c:v>
                </c:pt>
                <c:pt idx="6">
                  <c:v>3373070000000</c:v>
                </c:pt>
                <c:pt idx="7">
                  <c:v>2078040000000</c:v>
                </c:pt>
                <c:pt idx="8">
                  <c:v>1529730000000</c:v>
                </c:pt>
                <c:pt idx="9">
                  <c:v>984624000000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Energi'!$AE$22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Energi'!$AE$23:$AE$32</c:f>
              <c:numCache>
                <c:formatCode>0.00E+00</c:formatCode>
                <c:ptCount val="10"/>
                <c:pt idx="0">
                  <c:v>54554800000000</c:v>
                </c:pt>
                <c:pt idx="1">
                  <c:v>58556500000000</c:v>
                </c:pt>
                <c:pt idx="2">
                  <c:v>26197600000000</c:v>
                </c:pt>
                <c:pt idx="3">
                  <c:v>20112200000000</c:v>
                </c:pt>
                <c:pt idx="4">
                  <c:v>17867200000000</c:v>
                </c:pt>
                <c:pt idx="5">
                  <c:v>13969100000000</c:v>
                </c:pt>
                <c:pt idx="6">
                  <c:v>9249520000000</c:v>
                </c:pt>
                <c:pt idx="7">
                  <c:v>5497460000000</c:v>
                </c:pt>
                <c:pt idx="8">
                  <c:v>3389190000000</c:v>
                </c:pt>
                <c:pt idx="9">
                  <c:v>2006200000000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Energi'!$AF$22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Energi'!$AF$23:$AF$32</c:f>
              <c:numCache>
                <c:formatCode>0.00E+00</c:formatCode>
                <c:ptCount val="10"/>
                <c:pt idx="0">
                  <c:v>71339800000000</c:v>
                </c:pt>
                <c:pt idx="1">
                  <c:v>76956000000000</c:v>
                </c:pt>
                <c:pt idx="2">
                  <c:v>34600900000000</c:v>
                </c:pt>
                <c:pt idx="3">
                  <c:v>26629600000000</c:v>
                </c:pt>
                <c:pt idx="4">
                  <c:v>23710100000000</c:v>
                </c:pt>
                <c:pt idx="5">
                  <c:v>18568200000000</c:v>
                </c:pt>
                <c:pt idx="6">
                  <c:v>12249800000000</c:v>
                </c:pt>
                <c:pt idx="7">
                  <c:v>7276390000000</c:v>
                </c:pt>
                <c:pt idx="8">
                  <c:v>4551320000000</c:v>
                </c:pt>
                <c:pt idx="9">
                  <c:v>2696840000000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Energi'!$AG$22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Energi'!$AG$23:$AG$32</c:f>
              <c:numCache>
                <c:formatCode>0.00E+00</c:formatCode>
                <c:ptCount val="10"/>
                <c:pt idx="0">
                  <c:v>78440900000000</c:v>
                </c:pt>
                <c:pt idx="1">
                  <c:v>84262100000000</c:v>
                </c:pt>
                <c:pt idx="2">
                  <c:v>37740000000000</c:v>
                </c:pt>
                <c:pt idx="3">
                  <c:v>29011600000000</c:v>
                </c:pt>
                <c:pt idx="4">
                  <c:v>25818800000000</c:v>
                </c:pt>
                <c:pt idx="5">
                  <c:v>20228600000000</c:v>
                </c:pt>
                <c:pt idx="6">
                  <c:v>13324700000000</c:v>
                </c:pt>
                <c:pt idx="7">
                  <c:v>7912680000000</c:v>
                </c:pt>
                <c:pt idx="8">
                  <c:v>4995030000000</c:v>
                </c:pt>
                <c:pt idx="9">
                  <c:v>2964740000000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Energi'!$AH$22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Energi'!$AH$23:$AH$32</c:f>
              <c:numCache>
                <c:formatCode>0.00E+00</c:formatCode>
                <c:ptCount val="10"/>
                <c:pt idx="0">
                  <c:v>71339800000000</c:v>
                </c:pt>
                <c:pt idx="1">
                  <c:v>76956000000000</c:v>
                </c:pt>
                <c:pt idx="2">
                  <c:v>34600900000000</c:v>
                </c:pt>
                <c:pt idx="3">
                  <c:v>26629600000000</c:v>
                </c:pt>
                <c:pt idx="4">
                  <c:v>23710100000000</c:v>
                </c:pt>
                <c:pt idx="5">
                  <c:v>18568200000000</c:v>
                </c:pt>
                <c:pt idx="6">
                  <c:v>12249800000000</c:v>
                </c:pt>
                <c:pt idx="7">
                  <c:v>7276390000000</c:v>
                </c:pt>
                <c:pt idx="8">
                  <c:v>4551330000000</c:v>
                </c:pt>
                <c:pt idx="9">
                  <c:v>2696850000000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Energi'!$AI$22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Energi'!$AI$23:$AI$32</c:f>
              <c:numCache>
                <c:formatCode>0.00E+00</c:formatCode>
                <c:ptCount val="10"/>
                <c:pt idx="0">
                  <c:v>54555000000000</c:v>
                </c:pt>
                <c:pt idx="1">
                  <c:v>58556700000000</c:v>
                </c:pt>
                <c:pt idx="2">
                  <c:v>26197700000000</c:v>
                </c:pt>
                <c:pt idx="3">
                  <c:v>20112300000000</c:v>
                </c:pt>
                <c:pt idx="4">
                  <c:v>17867300000000</c:v>
                </c:pt>
                <c:pt idx="5">
                  <c:v>13969100000000</c:v>
                </c:pt>
                <c:pt idx="6">
                  <c:v>9249550000000</c:v>
                </c:pt>
                <c:pt idx="7">
                  <c:v>5497480000000</c:v>
                </c:pt>
                <c:pt idx="8">
                  <c:v>3389200000000</c:v>
                </c:pt>
                <c:pt idx="9">
                  <c:v>2006210000000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Energi'!$AJ$22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Energi'!$AJ$23:$AJ$32</c:f>
              <c:numCache>
                <c:formatCode>0.00E+00</c:formatCode>
                <c:ptCount val="10"/>
                <c:pt idx="0">
                  <c:v>20136400000000</c:v>
                </c:pt>
                <c:pt idx="1">
                  <c:v>21126900000000</c:v>
                </c:pt>
                <c:pt idx="2">
                  <c:v>9382590000000</c:v>
                </c:pt>
                <c:pt idx="3">
                  <c:v>7184790000000</c:v>
                </c:pt>
                <c:pt idx="4">
                  <c:v>6378760000000</c:v>
                </c:pt>
                <c:pt idx="5">
                  <c:v>5008560000000</c:v>
                </c:pt>
                <c:pt idx="6">
                  <c:v>3379040000000</c:v>
                </c:pt>
                <c:pt idx="7">
                  <c:v>2081750000000</c:v>
                </c:pt>
                <c:pt idx="8">
                  <c:v>1532770000000</c:v>
                </c:pt>
                <c:pt idx="9">
                  <c:v>986630000000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Energi'!$AK$22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Energi'!$AK$23:$AK$32</c:f>
              <c:numCache>
                <c:formatCode>0.00E+00</c:formatCode>
                <c:ptCount val="10"/>
                <c:pt idx="0">
                  <c:v>44506400000000</c:v>
                </c:pt>
                <c:pt idx="1">
                  <c:v>47846000000000</c:v>
                </c:pt>
                <c:pt idx="2">
                  <c:v>21450900000000</c:v>
                </c:pt>
                <c:pt idx="3">
                  <c:v>16478100000000</c:v>
                </c:pt>
                <c:pt idx="4">
                  <c:v>14641500000000</c:v>
                </c:pt>
                <c:pt idx="5">
                  <c:v>11444400000000</c:v>
                </c:pt>
                <c:pt idx="6">
                  <c:v>7598930000000</c:v>
                </c:pt>
                <c:pt idx="7">
                  <c:v>4523480000000</c:v>
                </c:pt>
                <c:pt idx="8">
                  <c:v>2766430000000</c:v>
                </c:pt>
                <c:pt idx="9">
                  <c:v>1636920000000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Energi'!$AL$22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Energi'!$AL$23:$AL$32</c:f>
              <c:numCache>
                <c:formatCode>0.00E+00</c:formatCode>
                <c:ptCount val="10"/>
                <c:pt idx="0">
                  <c:v>71154200000000</c:v>
                </c:pt>
                <c:pt idx="1">
                  <c:v>76756900000000</c:v>
                </c:pt>
                <c:pt idx="2">
                  <c:v>34511900000000</c:v>
                </c:pt>
                <c:pt idx="3">
                  <c:v>26561400000000</c:v>
                </c:pt>
                <c:pt idx="4">
                  <c:v>23649600000000</c:v>
                </c:pt>
                <c:pt idx="5">
                  <c:v>18521100000000</c:v>
                </c:pt>
                <c:pt idx="6">
                  <c:v>12218300000000</c:v>
                </c:pt>
                <c:pt idx="7">
                  <c:v>7257690000000</c:v>
                </c:pt>
                <c:pt idx="8">
                  <c:v>4540430000000</c:v>
                </c:pt>
                <c:pt idx="9">
                  <c:v>2690540000000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Energi'!$AM$22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Energi'!$AM$23:$AM$32</c:f>
              <c:numCache>
                <c:formatCode>0.00E+00</c:formatCode>
                <c:ptCount val="10"/>
                <c:pt idx="0">
                  <c:v>44506500000000</c:v>
                </c:pt>
                <c:pt idx="1">
                  <c:v>47846100000000</c:v>
                </c:pt>
                <c:pt idx="2">
                  <c:v>21450900000000</c:v>
                </c:pt>
                <c:pt idx="3">
                  <c:v>16478200000000</c:v>
                </c:pt>
                <c:pt idx="4">
                  <c:v>14641600000000</c:v>
                </c:pt>
                <c:pt idx="5">
                  <c:v>11444400000000</c:v>
                </c:pt>
                <c:pt idx="6">
                  <c:v>7598950000000</c:v>
                </c:pt>
                <c:pt idx="7">
                  <c:v>4523490000000</c:v>
                </c:pt>
                <c:pt idx="8">
                  <c:v>2766440000000</c:v>
                </c:pt>
                <c:pt idx="9">
                  <c:v>1636920000000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Energi'!$AN$22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Energi'!$AN$23:$AN$32</c:f>
              <c:numCache>
                <c:formatCode>0.00E+00</c:formatCode>
                <c:ptCount val="10"/>
                <c:pt idx="0">
                  <c:v>20136400000000</c:v>
                </c:pt>
                <c:pt idx="1">
                  <c:v>21127000000000</c:v>
                </c:pt>
                <c:pt idx="2">
                  <c:v>9382620000000</c:v>
                </c:pt>
                <c:pt idx="3">
                  <c:v>7184810000000</c:v>
                </c:pt>
                <c:pt idx="4">
                  <c:v>6378780000000</c:v>
                </c:pt>
                <c:pt idx="5">
                  <c:v>5008570000000</c:v>
                </c:pt>
                <c:pt idx="6">
                  <c:v>3379050000000</c:v>
                </c:pt>
                <c:pt idx="7">
                  <c:v>2081750000000</c:v>
                </c:pt>
                <c:pt idx="8">
                  <c:v>1532770000000</c:v>
                </c:pt>
                <c:pt idx="9">
                  <c:v>986633000000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Energi'!$AO$22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Energi'!$AO$23:$AO$32</c:f>
              <c:numCache>
                <c:formatCode>0.00E+00</c:formatCode>
                <c:ptCount val="10"/>
                <c:pt idx="0">
                  <c:v>42956900000000</c:v>
                </c:pt>
                <c:pt idx="1">
                  <c:v>46311700000000</c:v>
                </c:pt>
                <c:pt idx="2">
                  <c:v>20798000000000</c:v>
                </c:pt>
                <c:pt idx="3">
                  <c:v>15987800000000</c:v>
                </c:pt>
                <c:pt idx="4">
                  <c:v>14213400000000</c:v>
                </c:pt>
                <c:pt idx="5">
                  <c:v>11111500000000</c:v>
                </c:pt>
                <c:pt idx="6">
                  <c:v>7378580000000</c:v>
                </c:pt>
                <c:pt idx="7">
                  <c:v>4392050000000</c:v>
                </c:pt>
                <c:pt idx="8">
                  <c:v>2681320000000</c:v>
                </c:pt>
                <c:pt idx="9">
                  <c:v>1585560000000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Energi'!$AP$22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Energi'!$AP$23:$AP$32</c:f>
              <c:numCache>
                <c:formatCode>0.00E+00</c:formatCode>
                <c:ptCount val="10"/>
                <c:pt idx="0">
                  <c:v>54597300000000</c:v>
                </c:pt>
                <c:pt idx="1">
                  <c:v>58471500000000</c:v>
                </c:pt>
                <c:pt idx="2">
                  <c:v>26116600000000</c:v>
                </c:pt>
                <c:pt idx="3">
                  <c:v>20037400000000</c:v>
                </c:pt>
                <c:pt idx="4">
                  <c:v>17792600000000</c:v>
                </c:pt>
                <c:pt idx="5">
                  <c:v>13909000000000</c:v>
                </c:pt>
                <c:pt idx="6">
                  <c:v>9208780000000</c:v>
                </c:pt>
                <c:pt idx="7">
                  <c:v>5473060000000</c:v>
                </c:pt>
                <c:pt idx="8">
                  <c:v>3379680000000</c:v>
                </c:pt>
                <c:pt idx="9">
                  <c:v>2002020000000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Energi'!$AQ$22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Energi'!$AQ$23:$AQ$32</c:f>
              <c:numCache>
                <c:formatCode>0.00E+00</c:formatCode>
                <c:ptCount val="10"/>
                <c:pt idx="0">
                  <c:v>42956900000000</c:v>
                </c:pt>
                <c:pt idx="1">
                  <c:v>46311700000000</c:v>
                </c:pt>
                <c:pt idx="2">
                  <c:v>20798000000000</c:v>
                </c:pt>
                <c:pt idx="3">
                  <c:v>15987800000000</c:v>
                </c:pt>
                <c:pt idx="4">
                  <c:v>14213400000000</c:v>
                </c:pt>
                <c:pt idx="5">
                  <c:v>11111500000000</c:v>
                </c:pt>
                <c:pt idx="6">
                  <c:v>7378590000000</c:v>
                </c:pt>
                <c:pt idx="7">
                  <c:v>4392050000000</c:v>
                </c:pt>
                <c:pt idx="8">
                  <c:v>2681320000000</c:v>
                </c:pt>
                <c:pt idx="9">
                  <c:v>1585560000000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Energi'!$AR$22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Energi'!$AR$23:$AR$32</c:f>
              <c:numCache>
                <c:formatCode>0.00E+00</c:formatCode>
                <c:ptCount val="10"/>
                <c:pt idx="0">
                  <c:v>25822600000000</c:v>
                </c:pt>
                <c:pt idx="1">
                  <c:v>27505400000000</c:v>
                </c:pt>
                <c:pt idx="2">
                  <c:v>12281300000000</c:v>
                </c:pt>
                <c:pt idx="3">
                  <c:v>9420250000000</c:v>
                </c:pt>
                <c:pt idx="4">
                  <c:v>8365290000000</c:v>
                </c:pt>
                <c:pt idx="5">
                  <c:v>6548580000000</c:v>
                </c:pt>
                <c:pt idx="6">
                  <c:v>4383010000000</c:v>
                </c:pt>
                <c:pt idx="7">
                  <c:v>2646550000000</c:v>
                </c:pt>
                <c:pt idx="8">
                  <c:v>1738100000000</c:v>
                </c:pt>
                <c:pt idx="9">
                  <c:v>1067790000000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Energi'!$AS$22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Energi'!$AS$23:$AS$32</c:f>
              <c:numCache>
                <c:formatCode>0.00E+00</c:formatCode>
                <c:ptCount val="10"/>
                <c:pt idx="0">
                  <c:v>13565500000000</c:v>
                </c:pt>
                <c:pt idx="1">
                  <c:v>15170700000000</c:v>
                </c:pt>
                <c:pt idx="2">
                  <c:v>7419960000000</c:v>
                </c:pt>
                <c:pt idx="3">
                  <c:v>5695850000000</c:v>
                </c:pt>
                <c:pt idx="4">
                  <c:v>5065340000000</c:v>
                </c:pt>
                <c:pt idx="5">
                  <c:v>3929730000000</c:v>
                </c:pt>
                <c:pt idx="6">
                  <c:v>2593240000000</c:v>
                </c:pt>
                <c:pt idx="7">
                  <c:v>1595530000000</c:v>
                </c:pt>
                <c:pt idx="8">
                  <c:v>990761000000</c:v>
                </c:pt>
                <c:pt idx="9">
                  <c:v>505693000000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Energi'!$AT$22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Energi'!$AT$23:$AT$32</c:f>
              <c:numCache>
                <c:formatCode>0.00E+00</c:formatCode>
                <c:ptCount val="10"/>
                <c:pt idx="0">
                  <c:v>13565600000000</c:v>
                </c:pt>
                <c:pt idx="1">
                  <c:v>15170700000000</c:v>
                </c:pt>
                <c:pt idx="2">
                  <c:v>7419970000000</c:v>
                </c:pt>
                <c:pt idx="3">
                  <c:v>5695860000000</c:v>
                </c:pt>
                <c:pt idx="4">
                  <c:v>5065340000000</c:v>
                </c:pt>
                <c:pt idx="5">
                  <c:v>3929740000000</c:v>
                </c:pt>
                <c:pt idx="6">
                  <c:v>2593250000000</c:v>
                </c:pt>
                <c:pt idx="7">
                  <c:v>1595530000000</c:v>
                </c:pt>
                <c:pt idx="8">
                  <c:v>990762000000</c:v>
                </c:pt>
                <c:pt idx="9">
                  <c:v>505693000000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Energi'!$AU$22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Energi'!$AU$23:$AU$32</c:f>
              <c:numCache>
                <c:formatCode>0.00E+00</c:formatCode>
                <c:ptCount val="10"/>
                <c:pt idx="0">
                  <c:v>17327000000000</c:v>
                </c:pt>
                <c:pt idx="1">
                  <c:v>19350800000000</c:v>
                </c:pt>
                <c:pt idx="2">
                  <c:v>9454190000000</c:v>
                </c:pt>
                <c:pt idx="3">
                  <c:v>7253840000000</c:v>
                </c:pt>
                <c:pt idx="4">
                  <c:v>6450000000000</c:v>
                </c:pt>
                <c:pt idx="5">
                  <c:v>5006510000000</c:v>
                </c:pt>
                <c:pt idx="6">
                  <c:v>3303850000000</c:v>
                </c:pt>
                <c:pt idx="7">
                  <c:v>2039100000000</c:v>
                </c:pt>
                <c:pt idx="8">
                  <c:v>1311150000000</c:v>
                </c:pt>
                <c:pt idx="9">
                  <c:v>682630000000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Energi'!$AV$22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Energi'!$AV$23:$AV$32</c:f>
              <c:numCache>
                <c:formatCode>0.00E+00</c:formatCode>
                <c:ptCount val="10"/>
                <c:pt idx="0">
                  <c:v>17327000000000</c:v>
                </c:pt>
                <c:pt idx="1">
                  <c:v>19350900000000</c:v>
                </c:pt>
                <c:pt idx="2">
                  <c:v>9454210000000</c:v>
                </c:pt>
                <c:pt idx="3">
                  <c:v>7253850000000</c:v>
                </c:pt>
                <c:pt idx="4">
                  <c:v>6450010000000</c:v>
                </c:pt>
                <c:pt idx="5">
                  <c:v>5006520000000</c:v>
                </c:pt>
                <c:pt idx="6">
                  <c:v>3303860000000</c:v>
                </c:pt>
                <c:pt idx="7">
                  <c:v>2039100000000</c:v>
                </c:pt>
                <c:pt idx="8">
                  <c:v>1311150000000</c:v>
                </c:pt>
                <c:pt idx="9">
                  <c:v>682631000000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Energi'!$AW$22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Energi'!$AW$23:$AW$32</c:f>
              <c:numCache>
                <c:formatCode>0.00E+00</c:formatCode>
                <c:ptCount val="10"/>
                <c:pt idx="0">
                  <c:v>57117700000000</c:v>
                </c:pt>
                <c:pt idx="1">
                  <c:v>64599500000000</c:v>
                </c:pt>
                <c:pt idx="2">
                  <c:v>31455300000000</c:v>
                </c:pt>
                <c:pt idx="3">
                  <c:v>24029600000000</c:v>
                </c:pt>
                <c:pt idx="4">
                  <c:v>21268800000000</c:v>
                </c:pt>
                <c:pt idx="5">
                  <c:v>16419600000000</c:v>
                </c:pt>
                <c:pt idx="6">
                  <c:v>10663700000000</c:v>
                </c:pt>
                <c:pt idx="7">
                  <c:v>6411470000000</c:v>
                </c:pt>
                <c:pt idx="8">
                  <c:v>3931520000000</c:v>
                </c:pt>
                <c:pt idx="9">
                  <c:v>2216520000000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Energi'!$AX$22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Energi'!$AX$23:$AX$32</c:f>
              <c:numCache>
                <c:formatCode>0.00E+00</c:formatCode>
                <c:ptCount val="10"/>
                <c:pt idx="0">
                  <c:v>57117700000000</c:v>
                </c:pt>
                <c:pt idx="1">
                  <c:v>64599500000000</c:v>
                </c:pt>
                <c:pt idx="2">
                  <c:v>31455300000000</c:v>
                </c:pt>
                <c:pt idx="3">
                  <c:v>24029600000000</c:v>
                </c:pt>
                <c:pt idx="4">
                  <c:v>21268900000000</c:v>
                </c:pt>
                <c:pt idx="5">
                  <c:v>16419600000000</c:v>
                </c:pt>
                <c:pt idx="6">
                  <c:v>10663700000000</c:v>
                </c:pt>
                <c:pt idx="7">
                  <c:v>6411480000000</c:v>
                </c:pt>
                <c:pt idx="8">
                  <c:v>3931520000000</c:v>
                </c:pt>
                <c:pt idx="9">
                  <c:v>2216520000000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Energi'!$AY$22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Energi'!$AY$23:$AY$32</c:f>
              <c:numCache>
                <c:formatCode>0.00E+00</c:formatCode>
                <c:ptCount val="10"/>
                <c:pt idx="0">
                  <c:v>20233400000000</c:v>
                </c:pt>
                <c:pt idx="1">
                  <c:v>22748500000000</c:v>
                </c:pt>
                <c:pt idx="2">
                  <c:v>11121300000000</c:v>
                </c:pt>
                <c:pt idx="3">
                  <c:v>8526430000000</c:v>
                </c:pt>
                <c:pt idx="4">
                  <c:v>7570090000000</c:v>
                </c:pt>
                <c:pt idx="5">
                  <c:v>5858670000000</c:v>
                </c:pt>
                <c:pt idx="6">
                  <c:v>3845710000000</c:v>
                </c:pt>
                <c:pt idx="7">
                  <c:v>2339150000000</c:v>
                </c:pt>
                <c:pt idx="8">
                  <c:v>1382620000000</c:v>
                </c:pt>
                <c:pt idx="9">
                  <c:v>698946000000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Energi'!$AZ$22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Energi'!$AZ$23:$AZ$32</c:f>
              <c:numCache>
                <c:formatCode>0.00E+00</c:formatCode>
                <c:ptCount val="10"/>
                <c:pt idx="0">
                  <c:v>20233500000000</c:v>
                </c:pt>
                <c:pt idx="1">
                  <c:v>22748600000000</c:v>
                </c:pt>
                <c:pt idx="2">
                  <c:v>11121300000000</c:v>
                </c:pt>
                <c:pt idx="3">
                  <c:v>8526470000000</c:v>
                </c:pt>
                <c:pt idx="4">
                  <c:v>7570120000000</c:v>
                </c:pt>
                <c:pt idx="5">
                  <c:v>5858700000000</c:v>
                </c:pt>
                <c:pt idx="6">
                  <c:v>3845730000000</c:v>
                </c:pt>
                <c:pt idx="7">
                  <c:v>2339160000000</c:v>
                </c:pt>
                <c:pt idx="8">
                  <c:v>1382630000000</c:v>
                </c:pt>
                <c:pt idx="9">
                  <c:v>698949000000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Energi'!$BA$22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Energi'!$BA$23:$BA$32</c:f>
              <c:numCache>
                <c:formatCode>0.00E+00</c:formatCode>
                <c:ptCount val="10"/>
                <c:pt idx="0">
                  <c:v>57222200000000</c:v>
                </c:pt>
                <c:pt idx="1">
                  <c:v>64717800000000</c:v>
                </c:pt>
                <c:pt idx="2">
                  <c:v>31512800000000</c:v>
                </c:pt>
                <c:pt idx="3">
                  <c:v>24073400000000</c:v>
                </c:pt>
                <c:pt idx="4">
                  <c:v>21307500000000</c:v>
                </c:pt>
                <c:pt idx="5">
                  <c:v>16449500000000</c:v>
                </c:pt>
                <c:pt idx="6">
                  <c:v>10682900000000</c:v>
                </c:pt>
                <c:pt idx="7">
                  <c:v>6422920000000</c:v>
                </c:pt>
                <c:pt idx="8">
                  <c:v>3939130000000</c:v>
                </c:pt>
                <c:pt idx="9">
                  <c:v>2221200000000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Energi'!$BB$22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Energi'!$BB$23:$BB$32</c:f>
              <c:numCache>
                <c:formatCode>0.00E+00</c:formatCode>
                <c:ptCount val="10"/>
                <c:pt idx="0">
                  <c:v>57222200000000</c:v>
                </c:pt>
                <c:pt idx="1">
                  <c:v>64717800000000</c:v>
                </c:pt>
                <c:pt idx="2">
                  <c:v>31512800000000</c:v>
                </c:pt>
                <c:pt idx="3">
                  <c:v>24073400000000</c:v>
                </c:pt>
                <c:pt idx="4">
                  <c:v>21307500000000</c:v>
                </c:pt>
                <c:pt idx="5">
                  <c:v>16449500000000</c:v>
                </c:pt>
                <c:pt idx="6">
                  <c:v>10682900000000</c:v>
                </c:pt>
                <c:pt idx="7">
                  <c:v>6422920000000</c:v>
                </c:pt>
                <c:pt idx="8">
                  <c:v>3939130000000</c:v>
                </c:pt>
                <c:pt idx="9">
                  <c:v>2221200000000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Energi'!$BC$22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Energi'!$BC$23:$BC$32</c:f>
              <c:numCache>
                <c:formatCode>0.00E+00</c:formatCode>
                <c:ptCount val="10"/>
                <c:pt idx="0">
                  <c:v>17397300000000</c:v>
                </c:pt>
                <c:pt idx="1">
                  <c:v>19429100000000</c:v>
                </c:pt>
                <c:pt idx="2">
                  <c:v>9492040000000</c:v>
                </c:pt>
                <c:pt idx="3">
                  <c:v>7282730000000</c:v>
                </c:pt>
                <c:pt idx="4">
                  <c:v>6475560000000</c:v>
                </c:pt>
                <c:pt idx="5">
                  <c:v>5026290000000</c:v>
                </c:pt>
                <c:pt idx="6">
                  <c:v>3316830000000</c:v>
                </c:pt>
                <c:pt idx="7">
                  <c:v>2047140000000</c:v>
                </c:pt>
                <c:pt idx="8">
                  <c:v>1316960000000</c:v>
                </c:pt>
                <c:pt idx="9">
                  <c:v>685895000000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Energi'!$BD$22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Energi'!$BD$23:$BD$32</c:f>
              <c:numCache>
                <c:formatCode>0.00E+00</c:formatCode>
                <c:ptCount val="10"/>
                <c:pt idx="0">
                  <c:v>17397400000000</c:v>
                </c:pt>
                <c:pt idx="1">
                  <c:v>19429100000000</c:v>
                </c:pt>
                <c:pt idx="2">
                  <c:v>9492050000000</c:v>
                </c:pt>
                <c:pt idx="3">
                  <c:v>7282740000000</c:v>
                </c:pt>
                <c:pt idx="4">
                  <c:v>6475570000000</c:v>
                </c:pt>
                <c:pt idx="5">
                  <c:v>5026300000000</c:v>
                </c:pt>
                <c:pt idx="6">
                  <c:v>3316830000000</c:v>
                </c:pt>
                <c:pt idx="7">
                  <c:v>2047140000000</c:v>
                </c:pt>
                <c:pt idx="8">
                  <c:v>1316960000000</c:v>
                </c:pt>
                <c:pt idx="9">
                  <c:v>685896000000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Energi'!$BE$22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Energi'!$BE$23:$BE$32</c:f>
              <c:numCache>
                <c:formatCode>0.00E+00</c:formatCode>
                <c:ptCount val="10"/>
                <c:pt idx="0">
                  <c:v>13649100000000</c:v>
                </c:pt>
                <c:pt idx="1">
                  <c:v>15263700000000</c:v>
                </c:pt>
                <c:pt idx="2">
                  <c:v>7465150000000</c:v>
                </c:pt>
                <c:pt idx="3">
                  <c:v>5730340000000</c:v>
                </c:pt>
                <c:pt idx="4">
                  <c:v>5095890000000</c:v>
                </c:pt>
                <c:pt idx="5">
                  <c:v>3953390000000</c:v>
                </c:pt>
                <c:pt idx="6">
                  <c:v>2608770000000</c:v>
                </c:pt>
                <c:pt idx="7">
                  <c:v>1605110000000</c:v>
                </c:pt>
                <c:pt idx="8">
                  <c:v>997312000000</c:v>
                </c:pt>
                <c:pt idx="9">
                  <c:v>509230000000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Energi'!$BF$22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Energi'!$S$23:$S$32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Energi'!$BF$23:$BF$32</c:f>
              <c:numCache>
                <c:formatCode>0.00E+00</c:formatCode>
                <c:ptCount val="10"/>
                <c:pt idx="0">
                  <c:v>13649100000000</c:v>
                </c:pt>
                <c:pt idx="1">
                  <c:v>15263700000000</c:v>
                </c:pt>
                <c:pt idx="2">
                  <c:v>7465150000000</c:v>
                </c:pt>
                <c:pt idx="3">
                  <c:v>5730340000000</c:v>
                </c:pt>
                <c:pt idx="4">
                  <c:v>5095890000000</c:v>
                </c:pt>
                <c:pt idx="5">
                  <c:v>3953390000000</c:v>
                </c:pt>
                <c:pt idx="6">
                  <c:v>2608770000000</c:v>
                </c:pt>
                <c:pt idx="7">
                  <c:v>1605110000000</c:v>
                </c:pt>
                <c:pt idx="8">
                  <c:v>997312000000</c:v>
                </c:pt>
                <c:pt idx="9">
                  <c:v>509230000000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612384"/>
        <c:axId val="1295612928"/>
      </c:scatterChart>
      <c:valAx>
        <c:axId val="1295612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2928"/>
        <c:crosses val="autoZero"/>
        <c:crossBetween val="midCat"/>
      </c:valAx>
      <c:valAx>
        <c:axId val="1295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Energi'!$T$34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Energi'!$T$35:$T$44</c:f>
              <c:numCache>
                <c:formatCode>0.00E+00</c:formatCode>
                <c:ptCount val="10"/>
                <c:pt idx="0">
                  <c:v>1689090000000</c:v>
                </c:pt>
                <c:pt idx="1">
                  <c:v>1147470000000</c:v>
                </c:pt>
                <c:pt idx="2">
                  <c:v>644370000000</c:v>
                </c:pt>
                <c:pt idx="3">
                  <c:v>581638000000</c:v>
                </c:pt>
                <c:pt idx="4">
                  <c:v>586820000000</c:v>
                </c:pt>
                <c:pt idx="5">
                  <c:v>588234000000</c:v>
                </c:pt>
                <c:pt idx="6">
                  <c:v>515476000000</c:v>
                </c:pt>
                <c:pt idx="7">
                  <c:v>786602000000</c:v>
                </c:pt>
                <c:pt idx="8">
                  <c:v>5578040000000</c:v>
                </c:pt>
                <c:pt idx="9">
                  <c:v>6246500000000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Energi'!$U$34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Energi'!$U$35:$U$44</c:f>
              <c:numCache>
                <c:formatCode>0.00E+00</c:formatCode>
                <c:ptCount val="10"/>
                <c:pt idx="0">
                  <c:v>397785000000</c:v>
                </c:pt>
                <c:pt idx="1">
                  <c:v>628395000000</c:v>
                </c:pt>
                <c:pt idx="2">
                  <c:v>233604000000</c:v>
                </c:pt>
                <c:pt idx="3">
                  <c:v>202075000000</c:v>
                </c:pt>
                <c:pt idx="4">
                  <c:v>156983000000</c:v>
                </c:pt>
                <c:pt idx="5">
                  <c:v>145806000000</c:v>
                </c:pt>
                <c:pt idx="6">
                  <c:v>100312000000</c:v>
                </c:pt>
                <c:pt idx="7">
                  <c:v>74857200000</c:v>
                </c:pt>
                <c:pt idx="8">
                  <c:v>123032000000</c:v>
                </c:pt>
                <c:pt idx="9">
                  <c:v>89334800000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Energi'!$V$34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Energi'!$V$35:$V$44</c:f>
              <c:numCache>
                <c:formatCode>0.00E+00</c:formatCode>
                <c:ptCount val="10"/>
                <c:pt idx="0">
                  <c:v>26621800000000</c:v>
                </c:pt>
                <c:pt idx="1">
                  <c:v>28358500000000</c:v>
                </c:pt>
                <c:pt idx="2">
                  <c:v>12663000000000</c:v>
                </c:pt>
                <c:pt idx="3">
                  <c:v>9713250000000</c:v>
                </c:pt>
                <c:pt idx="4">
                  <c:v>8625770000000</c:v>
                </c:pt>
                <c:pt idx="5">
                  <c:v>6752670000000</c:v>
                </c:pt>
                <c:pt idx="6">
                  <c:v>4518360000000</c:v>
                </c:pt>
                <c:pt idx="7">
                  <c:v>2727880000000</c:v>
                </c:pt>
                <c:pt idx="8">
                  <c:v>1793120000000</c:v>
                </c:pt>
                <c:pt idx="9">
                  <c:v>1101620000000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Energi'!$W$34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Energi'!$W$35:$W$44</c:f>
              <c:numCache>
                <c:formatCode>0.00E+00</c:formatCode>
                <c:ptCount val="10"/>
                <c:pt idx="0">
                  <c:v>44351500000000</c:v>
                </c:pt>
                <c:pt idx="1">
                  <c:v>47820900000000</c:v>
                </c:pt>
                <c:pt idx="2">
                  <c:v>21477900000000</c:v>
                </c:pt>
                <c:pt idx="3">
                  <c:v>16511400000000</c:v>
                </c:pt>
                <c:pt idx="4">
                  <c:v>14679600000000</c:v>
                </c:pt>
                <c:pt idx="5">
                  <c:v>11476500000000</c:v>
                </c:pt>
                <c:pt idx="6">
                  <c:v>7618150000000</c:v>
                </c:pt>
                <c:pt idx="7">
                  <c:v>4533880000000</c:v>
                </c:pt>
                <c:pt idx="8">
                  <c:v>2771130000000</c:v>
                </c:pt>
                <c:pt idx="9">
                  <c:v>1638720000000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Energi'!$X$34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Energi'!$X$35:$X$44</c:f>
              <c:numCache>
                <c:formatCode>0.00E+00</c:formatCode>
                <c:ptCount val="10"/>
                <c:pt idx="0">
                  <c:v>56208800000000</c:v>
                </c:pt>
                <c:pt idx="1">
                  <c:v>60206700000000</c:v>
                </c:pt>
                <c:pt idx="2">
                  <c:v>26895000000000</c:v>
                </c:pt>
                <c:pt idx="3">
                  <c:v>20636100000000</c:v>
                </c:pt>
                <c:pt idx="4">
                  <c:v>18325900000000</c:v>
                </c:pt>
                <c:pt idx="5">
                  <c:v>14327100000000</c:v>
                </c:pt>
                <c:pt idx="6">
                  <c:v>9481670000000</c:v>
                </c:pt>
                <c:pt idx="7">
                  <c:v>5634360000000</c:v>
                </c:pt>
                <c:pt idx="8">
                  <c:v>3484230000000</c:v>
                </c:pt>
                <c:pt idx="9">
                  <c:v>2064110000000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Energi'!$Y$34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Energi'!$Y$35:$Y$44</c:f>
              <c:numCache>
                <c:formatCode>0.00E+00</c:formatCode>
                <c:ptCount val="10"/>
                <c:pt idx="0">
                  <c:v>44351500000000</c:v>
                </c:pt>
                <c:pt idx="1">
                  <c:v>47820900000000</c:v>
                </c:pt>
                <c:pt idx="2">
                  <c:v>21477900000000</c:v>
                </c:pt>
                <c:pt idx="3">
                  <c:v>16511400000000</c:v>
                </c:pt>
                <c:pt idx="4">
                  <c:v>14679600000000</c:v>
                </c:pt>
                <c:pt idx="5">
                  <c:v>11476500000000</c:v>
                </c:pt>
                <c:pt idx="6">
                  <c:v>7618150000000</c:v>
                </c:pt>
                <c:pt idx="7">
                  <c:v>4533880000000</c:v>
                </c:pt>
                <c:pt idx="8">
                  <c:v>2771130000000</c:v>
                </c:pt>
                <c:pt idx="9">
                  <c:v>1638720000000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Energi'!$Z$34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Energi'!$Z$35:$Z$44</c:f>
              <c:numCache>
                <c:formatCode>0.00E+00</c:formatCode>
                <c:ptCount val="10"/>
                <c:pt idx="0">
                  <c:v>20888000000000</c:v>
                </c:pt>
                <c:pt idx="1">
                  <c:v>21915200000000</c:v>
                </c:pt>
                <c:pt idx="2">
                  <c:v>9732790000000</c:v>
                </c:pt>
                <c:pt idx="3">
                  <c:v>7452880000000</c:v>
                </c:pt>
                <c:pt idx="4">
                  <c:v>6616810000000</c:v>
                </c:pt>
                <c:pt idx="5">
                  <c:v>5195450000000</c:v>
                </c:pt>
                <c:pt idx="6">
                  <c:v>3504130000000</c:v>
                </c:pt>
                <c:pt idx="7">
                  <c:v>2158590000000</c:v>
                </c:pt>
                <c:pt idx="8">
                  <c:v>1591580000000</c:v>
                </c:pt>
                <c:pt idx="9">
                  <c:v>1024620000000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Energi'!$AA$34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Energi'!$AA$35:$AA$44</c:f>
              <c:numCache>
                <c:formatCode>0.00E+00</c:formatCode>
                <c:ptCount val="10"/>
                <c:pt idx="0">
                  <c:v>46031600000000</c:v>
                </c:pt>
                <c:pt idx="1">
                  <c:v>49491500000000</c:v>
                </c:pt>
                <c:pt idx="2">
                  <c:v>22190700000000</c:v>
                </c:pt>
                <c:pt idx="3">
                  <c:v>17047300000000</c:v>
                </c:pt>
                <c:pt idx="4">
                  <c:v>15148100000000</c:v>
                </c:pt>
                <c:pt idx="5">
                  <c:v>11840900000000</c:v>
                </c:pt>
                <c:pt idx="6">
                  <c:v>7858970000000</c:v>
                </c:pt>
                <c:pt idx="7">
                  <c:v>4677350000000</c:v>
                </c:pt>
                <c:pt idx="8">
                  <c:v>2864140000000</c:v>
                </c:pt>
                <c:pt idx="9">
                  <c:v>1694770000000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Energi'!$AB$34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Energi'!$AB$35:$AB$44</c:f>
              <c:numCache>
                <c:formatCode>0.00E+00</c:formatCode>
                <c:ptCount val="10"/>
                <c:pt idx="0">
                  <c:v>73216500000000</c:v>
                </c:pt>
                <c:pt idx="1">
                  <c:v>78997200000000</c:v>
                </c:pt>
                <c:pt idx="2">
                  <c:v>35525200000000</c:v>
                </c:pt>
                <c:pt idx="3">
                  <c:v>27343700000000</c:v>
                </c:pt>
                <c:pt idx="4">
                  <c:v>24349000000000</c:v>
                </c:pt>
                <c:pt idx="5">
                  <c:v>19071200000000</c:v>
                </c:pt>
                <c:pt idx="6">
                  <c:v>12575500000000</c:v>
                </c:pt>
                <c:pt idx="7">
                  <c:v>7469360000000</c:v>
                </c:pt>
                <c:pt idx="8">
                  <c:v>4682250000000</c:v>
                </c:pt>
                <c:pt idx="9">
                  <c:v>2775200000000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Energi'!$AC$34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Energi'!$AC$35:$AC$44</c:f>
              <c:numCache>
                <c:formatCode>0.00E+00</c:formatCode>
                <c:ptCount val="10"/>
                <c:pt idx="0">
                  <c:v>46031600000000</c:v>
                </c:pt>
                <c:pt idx="1">
                  <c:v>49491500000000</c:v>
                </c:pt>
                <c:pt idx="2">
                  <c:v>22190700000000</c:v>
                </c:pt>
                <c:pt idx="3">
                  <c:v>17047300000000</c:v>
                </c:pt>
                <c:pt idx="4">
                  <c:v>15148100000000</c:v>
                </c:pt>
                <c:pt idx="5">
                  <c:v>11840900000000</c:v>
                </c:pt>
                <c:pt idx="6">
                  <c:v>7858980000000</c:v>
                </c:pt>
                <c:pt idx="7">
                  <c:v>4677350000000</c:v>
                </c:pt>
                <c:pt idx="8">
                  <c:v>2864140000000</c:v>
                </c:pt>
                <c:pt idx="9">
                  <c:v>1694770000000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Energi'!$AD$34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Energi'!$AD$35:$AD$44</c:f>
              <c:numCache>
                <c:formatCode>0.00E+00</c:formatCode>
                <c:ptCount val="10"/>
                <c:pt idx="0">
                  <c:v>20888000000000</c:v>
                </c:pt>
                <c:pt idx="1">
                  <c:v>21915300000000</c:v>
                </c:pt>
                <c:pt idx="2">
                  <c:v>9732790000000</c:v>
                </c:pt>
                <c:pt idx="3">
                  <c:v>7452890000000</c:v>
                </c:pt>
                <c:pt idx="4">
                  <c:v>6616810000000</c:v>
                </c:pt>
                <c:pt idx="5">
                  <c:v>5195460000000</c:v>
                </c:pt>
                <c:pt idx="6">
                  <c:v>3504140000000</c:v>
                </c:pt>
                <c:pt idx="7">
                  <c:v>2158590000000</c:v>
                </c:pt>
                <c:pt idx="8">
                  <c:v>1591580000000</c:v>
                </c:pt>
                <c:pt idx="9">
                  <c:v>1024620000000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Energi'!$AE$34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Energi'!$AE$35:$AE$44</c:f>
              <c:numCache>
                <c:formatCode>0.00E+00</c:formatCode>
                <c:ptCount val="10"/>
                <c:pt idx="0">
                  <c:v>56321300000000</c:v>
                </c:pt>
                <c:pt idx="1">
                  <c:v>60462300000000</c:v>
                </c:pt>
                <c:pt idx="2">
                  <c:v>27053600000000</c:v>
                </c:pt>
                <c:pt idx="3">
                  <c:v>20770900000000</c:v>
                </c:pt>
                <c:pt idx="4">
                  <c:v>18453900000000</c:v>
                </c:pt>
                <c:pt idx="5">
                  <c:v>14428800000000</c:v>
                </c:pt>
                <c:pt idx="6">
                  <c:v>9549600000000</c:v>
                </c:pt>
                <c:pt idx="7">
                  <c:v>5674800000000</c:v>
                </c:pt>
                <c:pt idx="8">
                  <c:v>3503910000000</c:v>
                </c:pt>
                <c:pt idx="9">
                  <c:v>2074240000000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Energi'!$AF$34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Energi'!$AF$35:$AF$44</c:f>
              <c:numCache>
                <c:formatCode>0.00E+00</c:formatCode>
                <c:ptCount val="10"/>
                <c:pt idx="0">
                  <c:v>73460000000000</c:v>
                </c:pt>
                <c:pt idx="1">
                  <c:v>79258900000000</c:v>
                </c:pt>
                <c:pt idx="2">
                  <c:v>35642300000000</c:v>
                </c:pt>
                <c:pt idx="3">
                  <c:v>27433600000000</c:v>
                </c:pt>
                <c:pt idx="4">
                  <c:v>24428700000000</c:v>
                </c:pt>
                <c:pt idx="5">
                  <c:v>19133400000000</c:v>
                </c:pt>
                <c:pt idx="6">
                  <c:v>12616700000000</c:v>
                </c:pt>
                <c:pt idx="7">
                  <c:v>7493800000000</c:v>
                </c:pt>
                <c:pt idx="8">
                  <c:v>4696990000000</c:v>
                </c:pt>
                <c:pt idx="9">
                  <c:v>2783760000000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Energi'!$AG$34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Energi'!$AG$35:$AG$44</c:f>
              <c:numCache>
                <c:formatCode>0.00E+00</c:formatCode>
                <c:ptCount val="10"/>
                <c:pt idx="0">
                  <c:v>80611500000000</c:v>
                </c:pt>
                <c:pt idx="1">
                  <c:v>86613000000000</c:v>
                </c:pt>
                <c:pt idx="2">
                  <c:v>38799800000000</c:v>
                </c:pt>
                <c:pt idx="3">
                  <c:v>29829300000000</c:v>
                </c:pt>
                <c:pt idx="4">
                  <c:v>26550100000000</c:v>
                </c:pt>
                <c:pt idx="5">
                  <c:v>20804700000000</c:v>
                </c:pt>
                <c:pt idx="6">
                  <c:v>13697900000000</c:v>
                </c:pt>
                <c:pt idx="7">
                  <c:v>8134280000000</c:v>
                </c:pt>
                <c:pt idx="8">
                  <c:v>5146500000000</c:v>
                </c:pt>
                <c:pt idx="9">
                  <c:v>3055450000000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Energi'!$AH$34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Energi'!$AH$35:$AH$44</c:f>
              <c:numCache>
                <c:formatCode>0.00E+00</c:formatCode>
                <c:ptCount val="10"/>
                <c:pt idx="0">
                  <c:v>73460000000000</c:v>
                </c:pt>
                <c:pt idx="1">
                  <c:v>79258900000000</c:v>
                </c:pt>
                <c:pt idx="2">
                  <c:v>35642300000000</c:v>
                </c:pt>
                <c:pt idx="3">
                  <c:v>27433600000000</c:v>
                </c:pt>
                <c:pt idx="4">
                  <c:v>24428700000000</c:v>
                </c:pt>
                <c:pt idx="5">
                  <c:v>19133400000000</c:v>
                </c:pt>
                <c:pt idx="6">
                  <c:v>12616700000000</c:v>
                </c:pt>
                <c:pt idx="7">
                  <c:v>7493800000000</c:v>
                </c:pt>
                <c:pt idx="8">
                  <c:v>4696990000000</c:v>
                </c:pt>
                <c:pt idx="9">
                  <c:v>2783760000000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Energi'!$AI$34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Energi'!$AI$35:$AI$44</c:f>
              <c:numCache>
                <c:formatCode>0.00E+00</c:formatCode>
                <c:ptCount val="10"/>
                <c:pt idx="0">
                  <c:v>56321300000000</c:v>
                </c:pt>
                <c:pt idx="1">
                  <c:v>60462300000000</c:v>
                </c:pt>
                <c:pt idx="2">
                  <c:v>27053600000000</c:v>
                </c:pt>
                <c:pt idx="3">
                  <c:v>20770900000000</c:v>
                </c:pt>
                <c:pt idx="4">
                  <c:v>18454000000000</c:v>
                </c:pt>
                <c:pt idx="5">
                  <c:v>14428900000000</c:v>
                </c:pt>
                <c:pt idx="6">
                  <c:v>9549610000000</c:v>
                </c:pt>
                <c:pt idx="7">
                  <c:v>5674810000000</c:v>
                </c:pt>
                <c:pt idx="8">
                  <c:v>3503920000000</c:v>
                </c:pt>
                <c:pt idx="9">
                  <c:v>2074240000000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Energi'!$AJ$34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Energi'!$AJ$35:$AJ$44</c:f>
              <c:numCache>
                <c:formatCode>0.00E+00</c:formatCode>
                <c:ptCount val="10"/>
                <c:pt idx="0">
                  <c:v>20860500000000</c:v>
                </c:pt>
                <c:pt idx="1">
                  <c:v>21886600000000</c:v>
                </c:pt>
                <c:pt idx="2">
                  <c:v>9720050000000</c:v>
                </c:pt>
                <c:pt idx="3">
                  <c:v>7443110000000</c:v>
                </c:pt>
                <c:pt idx="4">
                  <c:v>6608120000000</c:v>
                </c:pt>
                <c:pt idx="5">
                  <c:v>5188610000000</c:v>
                </c:pt>
                <c:pt idx="6">
                  <c:v>3499520000000</c:v>
                </c:pt>
                <c:pt idx="7">
                  <c:v>2155730000000</c:v>
                </c:pt>
                <c:pt idx="8">
                  <c:v>1589340000000</c:v>
                </c:pt>
                <c:pt idx="9">
                  <c:v>1023160000000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Energi'!$AK$34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Energi'!$AK$35:$AK$44</c:f>
              <c:numCache>
                <c:formatCode>0.00E+00</c:formatCode>
                <c:ptCount val="10"/>
                <c:pt idx="0">
                  <c:v>45968800000000</c:v>
                </c:pt>
                <c:pt idx="1">
                  <c:v>49423700000000</c:v>
                </c:pt>
                <c:pt idx="2">
                  <c:v>22160200000000</c:v>
                </c:pt>
                <c:pt idx="3">
                  <c:v>17023800000000</c:v>
                </c:pt>
                <c:pt idx="4">
                  <c:v>15127200000000</c:v>
                </c:pt>
                <c:pt idx="5">
                  <c:v>11824500000000</c:v>
                </c:pt>
                <c:pt idx="6">
                  <c:v>7848190000000</c:v>
                </c:pt>
                <c:pt idx="7">
                  <c:v>4670960000000</c:v>
                </c:pt>
                <c:pt idx="8">
                  <c:v>2860130000000</c:v>
                </c:pt>
                <c:pt idx="9">
                  <c:v>1692390000000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Energi'!$AL$34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Energi'!$AL$35:$AL$44</c:f>
              <c:numCache>
                <c:formatCode>0.00E+00</c:formatCode>
                <c:ptCount val="10"/>
                <c:pt idx="0">
                  <c:v>73126400000000</c:v>
                </c:pt>
                <c:pt idx="1">
                  <c:v>78899500000000</c:v>
                </c:pt>
                <c:pt idx="2">
                  <c:v>35481000000000</c:v>
                </c:pt>
                <c:pt idx="3">
                  <c:v>27309500000000</c:v>
                </c:pt>
                <c:pt idx="4">
                  <c:v>24318500000000</c:v>
                </c:pt>
                <c:pt idx="5">
                  <c:v>19047200000000</c:v>
                </c:pt>
                <c:pt idx="6">
                  <c:v>12559800000000</c:v>
                </c:pt>
                <c:pt idx="7">
                  <c:v>7460070000000</c:v>
                </c:pt>
                <c:pt idx="8">
                  <c:v>4676150000000</c:v>
                </c:pt>
                <c:pt idx="9">
                  <c:v>2771580000000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Energi'!$AM$34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Energi'!$AM$35:$AM$44</c:f>
              <c:numCache>
                <c:formatCode>0.00E+00</c:formatCode>
                <c:ptCount val="10"/>
                <c:pt idx="0">
                  <c:v>45968800000000</c:v>
                </c:pt>
                <c:pt idx="1">
                  <c:v>49423800000000</c:v>
                </c:pt>
                <c:pt idx="2">
                  <c:v>22160200000000</c:v>
                </c:pt>
                <c:pt idx="3">
                  <c:v>17023800000000</c:v>
                </c:pt>
                <c:pt idx="4">
                  <c:v>15127200000000</c:v>
                </c:pt>
                <c:pt idx="5">
                  <c:v>11824500000000</c:v>
                </c:pt>
                <c:pt idx="6">
                  <c:v>7848200000000</c:v>
                </c:pt>
                <c:pt idx="7">
                  <c:v>4670970000000</c:v>
                </c:pt>
                <c:pt idx="8">
                  <c:v>2860130000000</c:v>
                </c:pt>
                <c:pt idx="9">
                  <c:v>1692400000000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Energi'!$AN$34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Energi'!$AN$35:$AN$44</c:f>
              <c:numCache>
                <c:formatCode>0.00E+00</c:formatCode>
                <c:ptCount val="10"/>
                <c:pt idx="0">
                  <c:v>20860600000000</c:v>
                </c:pt>
                <c:pt idx="1">
                  <c:v>21886600000000</c:v>
                </c:pt>
                <c:pt idx="2">
                  <c:v>9720070000000</c:v>
                </c:pt>
                <c:pt idx="3">
                  <c:v>7443130000000</c:v>
                </c:pt>
                <c:pt idx="4">
                  <c:v>6608130000000</c:v>
                </c:pt>
                <c:pt idx="5">
                  <c:v>5188620000000</c:v>
                </c:pt>
                <c:pt idx="6">
                  <c:v>3499530000000</c:v>
                </c:pt>
                <c:pt idx="7">
                  <c:v>2155740000000</c:v>
                </c:pt>
                <c:pt idx="8">
                  <c:v>1589340000000</c:v>
                </c:pt>
                <c:pt idx="9">
                  <c:v>1023160000000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Energi'!$AO$34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Energi'!$AO$35:$AO$44</c:f>
              <c:numCache>
                <c:formatCode>0.00E+00</c:formatCode>
                <c:ptCount val="10"/>
                <c:pt idx="0">
                  <c:v>44258600000000</c:v>
                </c:pt>
                <c:pt idx="1">
                  <c:v>47720400000000</c:v>
                </c:pt>
                <c:pt idx="2">
                  <c:v>21432500000000</c:v>
                </c:pt>
                <c:pt idx="3">
                  <c:v>16476400000000</c:v>
                </c:pt>
                <c:pt idx="4">
                  <c:v>14648500000000</c:v>
                </c:pt>
                <c:pt idx="5">
                  <c:v>11452100000000</c:v>
                </c:pt>
                <c:pt idx="6">
                  <c:v>7602030000000</c:v>
                </c:pt>
                <c:pt idx="7">
                  <c:v>4524310000000</c:v>
                </c:pt>
                <c:pt idx="8">
                  <c:v>2765160000000</c:v>
                </c:pt>
                <c:pt idx="9">
                  <c:v>1635190000000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Energi'!$AP$34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Energi'!$AP$35:$AP$44</c:f>
              <c:numCache>
                <c:formatCode>0.00E+00</c:formatCode>
                <c:ptCount val="10"/>
                <c:pt idx="0">
                  <c:v>56099500000000</c:v>
                </c:pt>
                <c:pt idx="1">
                  <c:v>60089000000000</c:v>
                </c:pt>
                <c:pt idx="2">
                  <c:v>26842200000000</c:v>
                </c:pt>
                <c:pt idx="3">
                  <c:v>20595400000000</c:v>
                </c:pt>
                <c:pt idx="4">
                  <c:v>18289600000000</c:v>
                </c:pt>
                <c:pt idx="5">
                  <c:v>14298700000000</c:v>
                </c:pt>
                <c:pt idx="6">
                  <c:v>9462990000000</c:v>
                </c:pt>
                <c:pt idx="7">
                  <c:v>5623290000000</c:v>
                </c:pt>
                <c:pt idx="8">
                  <c:v>3477200000000</c:v>
                </c:pt>
                <c:pt idx="9">
                  <c:v>2059940000000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Energi'!$AQ$34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Energi'!$AQ$35:$AQ$44</c:f>
              <c:numCache>
                <c:formatCode>0.00E+00</c:formatCode>
                <c:ptCount val="10"/>
                <c:pt idx="0">
                  <c:v>44258600000000</c:v>
                </c:pt>
                <c:pt idx="1">
                  <c:v>47720400000000</c:v>
                </c:pt>
                <c:pt idx="2">
                  <c:v>21432500000000</c:v>
                </c:pt>
                <c:pt idx="3">
                  <c:v>16476400000000</c:v>
                </c:pt>
                <c:pt idx="4">
                  <c:v>14648500000000</c:v>
                </c:pt>
                <c:pt idx="5">
                  <c:v>11452100000000</c:v>
                </c:pt>
                <c:pt idx="6">
                  <c:v>7602030000000</c:v>
                </c:pt>
                <c:pt idx="7">
                  <c:v>4524310000000</c:v>
                </c:pt>
                <c:pt idx="8">
                  <c:v>2765160000000</c:v>
                </c:pt>
                <c:pt idx="9">
                  <c:v>1635190000000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Energi'!$AR$34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Energi'!$AR$35:$AR$44</c:f>
              <c:numCache>
                <c:formatCode>0.00E+00</c:formatCode>
                <c:ptCount val="10"/>
                <c:pt idx="0">
                  <c:v>26560000000000</c:v>
                </c:pt>
                <c:pt idx="1">
                  <c:v>28292200000000</c:v>
                </c:pt>
                <c:pt idx="2">
                  <c:v>12633200000000</c:v>
                </c:pt>
                <c:pt idx="3">
                  <c:v>9690330000000</c:v>
                </c:pt>
                <c:pt idx="4">
                  <c:v>8605330000000</c:v>
                </c:pt>
                <c:pt idx="5">
                  <c:v>6736610000000</c:v>
                </c:pt>
                <c:pt idx="6">
                  <c:v>4507650000000</c:v>
                </c:pt>
                <c:pt idx="7">
                  <c:v>2721430000000</c:v>
                </c:pt>
                <c:pt idx="8">
                  <c:v>1788890000000</c:v>
                </c:pt>
                <c:pt idx="9">
                  <c:v>1099040000000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Energi'!$AS$34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Energi'!$AS$35:$AS$44</c:f>
              <c:numCache>
                <c:formatCode>0.00E+00</c:formatCode>
                <c:ptCount val="10"/>
                <c:pt idx="0">
                  <c:v>14134800000000</c:v>
                </c:pt>
                <c:pt idx="1">
                  <c:v>15805700000000</c:v>
                </c:pt>
                <c:pt idx="2">
                  <c:v>7728530000000</c:v>
                </c:pt>
                <c:pt idx="3">
                  <c:v>5931610000000</c:v>
                </c:pt>
                <c:pt idx="4">
                  <c:v>5274280000000</c:v>
                </c:pt>
                <c:pt idx="5">
                  <c:v>4091610000000</c:v>
                </c:pt>
                <c:pt idx="6">
                  <c:v>2699520000000</c:v>
                </c:pt>
                <c:pt idx="7">
                  <c:v>1661040000000</c:v>
                </c:pt>
                <c:pt idx="8">
                  <c:v>1035100000000</c:v>
                </c:pt>
                <c:pt idx="9">
                  <c:v>529621000000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Energi'!$AT$34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Energi'!$AT$35:$AT$44</c:f>
              <c:numCache>
                <c:formatCode>0.00E+00</c:formatCode>
                <c:ptCount val="10"/>
                <c:pt idx="0">
                  <c:v>14134800000000</c:v>
                </c:pt>
                <c:pt idx="1">
                  <c:v>15805700000000</c:v>
                </c:pt>
                <c:pt idx="2">
                  <c:v>7728540000000</c:v>
                </c:pt>
                <c:pt idx="3">
                  <c:v>5931620000000</c:v>
                </c:pt>
                <c:pt idx="4">
                  <c:v>5274280000000</c:v>
                </c:pt>
                <c:pt idx="5">
                  <c:v>4091610000000</c:v>
                </c:pt>
                <c:pt idx="6">
                  <c:v>2699520000000</c:v>
                </c:pt>
                <c:pt idx="7">
                  <c:v>1661040000000</c:v>
                </c:pt>
                <c:pt idx="8">
                  <c:v>1035100000000</c:v>
                </c:pt>
                <c:pt idx="9">
                  <c:v>529621000000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Energi'!$AU$34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Energi'!$AU$35:$AU$44</c:f>
              <c:numCache>
                <c:formatCode>0.00E+00</c:formatCode>
                <c:ptCount val="10"/>
                <c:pt idx="0">
                  <c:v>18099700000000</c:v>
                </c:pt>
                <c:pt idx="1">
                  <c:v>20211700000000</c:v>
                </c:pt>
                <c:pt idx="2">
                  <c:v>9871280000000</c:v>
                </c:pt>
                <c:pt idx="3">
                  <c:v>7572010000000</c:v>
                </c:pt>
                <c:pt idx="4">
                  <c:v>6731620000000</c:v>
                </c:pt>
                <c:pt idx="5">
                  <c:v>5224620000000</c:v>
                </c:pt>
                <c:pt idx="6">
                  <c:v>3446880000000</c:v>
                </c:pt>
                <c:pt idx="7">
                  <c:v>2127470000000</c:v>
                </c:pt>
                <c:pt idx="8">
                  <c:v>1373880000000</c:v>
                </c:pt>
                <c:pt idx="9">
                  <c:v>717820000000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Energi'!$AV$34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Energi'!$AV$35:$AV$44</c:f>
              <c:numCache>
                <c:formatCode>0.00E+00</c:formatCode>
                <c:ptCount val="10"/>
                <c:pt idx="0">
                  <c:v>18099700000000</c:v>
                </c:pt>
                <c:pt idx="1">
                  <c:v>20211700000000</c:v>
                </c:pt>
                <c:pt idx="2">
                  <c:v>9871280000000</c:v>
                </c:pt>
                <c:pt idx="3">
                  <c:v>7572000000000</c:v>
                </c:pt>
                <c:pt idx="4">
                  <c:v>6731620000000</c:v>
                </c:pt>
                <c:pt idx="5">
                  <c:v>5224620000000</c:v>
                </c:pt>
                <c:pt idx="6">
                  <c:v>3446880000000</c:v>
                </c:pt>
                <c:pt idx="7">
                  <c:v>2127470000000</c:v>
                </c:pt>
                <c:pt idx="8">
                  <c:v>1373880000000</c:v>
                </c:pt>
                <c:pt idx="9">
                  <c:v>717820000000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Energi'!$AW$34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Energi'!$AW$35:$AW$44</c:f>
              <c:numCache>
                <c:formatCode>0.00E+00</c:formatCode>
                <c:ptCount val="10"/>
                <c:pt idx="0">
                  <c:v>59133900000000</c:v>
                </c:pt>
                <c:pt idx="1">
                  <c:v>66884900000000</c:v>
                </c:pt>
                <c:pt idx="2">
                  <c:v>32566000000000</c:v>
                </c:pt>
                <c:pt idx="3">
                  <c:v>24876400000000</c:v>
                </c:pt>
                <c:pt idx="4">
                  <c:v>22017800000000</c:v>
                </c:pt>
                <c:pt idx="5">
                  <c:v>16998100000000</c:v>
                </c:pt>
                <c:pt idx="6">
                  <c:v>11034400000000</c:v>
                </c:pt>
                <c:pt idx="7">
                  <c:v>6633280000000</c:v>
                </c:pt>
                <c:pt idx="8">
                  <c:v>4080700000000</c:v>
                </c:pt>
                <c:pt idx="9">
                  <c:v>2309120000000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Energi'!$AX$34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Energi'!$AX$35:$AX$44</c:f>
              <c:numCache>
                <c:formatCode>0.00E+00</c:formatCode>
                <c:ptCount val="10"/>
                <c:pt idx="0">
                  <c:v>59133900000000</c:v>
                </c:pt>
                <c:pt idx="1">
                  <c:v>66884900000000</c:v>
                </c:pt>
                <c:pt idx="2">
                  <c:v>32566000000000</c:v>
                </c:pt>
                <c:pt idx="3">
                  <c:v>24876400000000</c:v>
                </c:pt>
                <c:pt idx="4">
                  <c:v>22017800000000</c:v>
                </c:pt>
                <c:pt idx="5">
                  <c:v>16998100000000</c:v>
                </c:pt>
                <c:pt idx="6">
                  <c:v>11034400000000</c:v>
                </c:pt>
                <c:pt idx="7">
                  <c:v>6633280000000</c:v>
                </c:pt>
                <c:pt idx="8">
                  <c:v>4080700000000</c:v>
                </c:pt>
                <c:pt idx="9">
                  <c:v>2309120000000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Energi'!$AY$34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Energi'!$AY$35:$AY$44</c:f>
              <c:numCache>
                <c:formatCode>0.00E+00</c:formatCode>
                <c:ptCount val="10"/>
                <c:pt idx="0">
                  <c:v>21058600000000</c:v>
                </c:pt>
                <c:pt idx="1">
                  <c:v>23674100000000</c:v>
                </c:pt>
                <c:pt idx="2">
                  <c:v>11570300000000</c:v>
                </c:pt>
                <c:pt idx="3">
                  <c:v>8868730000000</c:v>
                </c:pt>
                <c:pt idx="4">
                  <c:v>7872600000000</c:v>
                </c:pt>
                <c:pt idx="5">
                  <c:v>6092250000000</c:v>
                </c:pt>
                <c:pt idx="6">
                  <c:v>3997990000000</c:v>
                </c:pt>
                <c:pt idx="7">
                  <c:v>2431720000000</c:v>
                </c:pt>
                <c:pt idx="8">
                  <c:v>1443010000000</c:v>
                </c:pt>
                <c:pt idx="9">
                  <c:v>732567000000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Energi'!$AZ$34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Energi'!$AZ$35:$AZ$44</c:f>
              <c:numCache>
                <c:formatCode>0.00E+00</c:formatCode>
                <c:ptCount val="10"/>
                <c:pt idx="0">
                  <c:v>21058600000000</c:v>
                </c:pt>
                <c:pt idx="1">
                  <c:v>23674200000000</c:v>
                </c:pt>
                <c:pt idx="2">
                  <c:v>11570300000000</c:v>
                </c:pt>
                <c:pt idx="3">
                  <c:v>8868740000000</c:v>
                </c:pt>
                <c:pt idx="4">
                  <c:v>7872610000000</c:v>
                </c:pt>
                <c:pt idx="5">
                  <c:v>6092260000000</c:v>
                </c:pt>
                <c:pt idx="6">
                  <c:v>3998000000000</c:v>
                </c:pt>
                <c:pt idx="7">
                  <c:v>2431720000000</c:v>
                </c:pt>
                <c:pt idx="8">
                  <c:v>1443010000000</c:v>
                </c:pt>
                <c:pt idx="9">
                  <c:v>732568000000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Energi'!$BA$34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Energi'!$BA$35:$BA$44</c:f>
              <c:numCache>
                <c:formatCode>0.00E+00</c:formatCode>
                <c:ptCount val="10"/>
                <c:pt idx="0">
                  <c:v>59053200000000</c:v>
                </c:pt>
                <c:pt idx="1">
                  <c:v>66793400000000</c:v>
                </c:pt>
                <c:pt idx="2">
                  <c:v>32521500000000</c:v>
                </c:pt>
                <c:pt idx="3">
                  <c:v>24842400000000</c:v>
                </c:pt>
                <c:pt idx="4">
                  <c:v>21987600000000</c:v>
                </c:pt>
                <c:pt idx="5">
                  <c:v>16974800000000</c:v>
                </c:pt>
                <c:pt idx="6">
                  <c:v>11019400000000</c:v>
                </c:pt>
                <c:pt idx="7">
                  <c:v>6624300000000</c:v>
                </c:pt>
                <c:pt idx="8">
                  <c:v>4074810000000</c:v>
                </c:pt>
                <c:pt idx="9">
                  <c:v>2305540000000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Energi'!$BB$34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Energi'!$BB$35:$BB$44</c:f>
              <c:numCache>
                <c:formatCode>0.00E+00</c:formatCode>
                <c:ptCount val="10"/>
                <c:pt idx="0">
                  <c:v>59053200000000</c:v>
                </c:pt>
                <c:pt idx="1">
                  <c:v>66793400000000</c:v>
                </c:pt>
                <c:pt idx="2">
                  <c:v>32521500000000</c:v>
                </c:pt>
                <c:pt idx="3">
                  <c:v>24842400000000</c:v>
                </c:pt>
                <c:pt idx="4">
                  <c:v>21987700000000</c:v>
                </c:pt>
                <c:pt idx="5">
                  <c:v>16974800000000</c:v>
                </c:pt>
                <c:pt idx="6">
                  <c:v>11019400000000</c:v>
                </c:pt>
                <c:pt idx="7">
                  <c:v>6624300000000</c:v>
                </c:pt>
                <c:pt idx="8">
                  <c:v>4074810000000</c:v>
                </c:pt>
                <c:pt idx="9">
                  <c:v>2305540000000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Energi'!$BC$34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Energi'!$BC$35:$BC$44</c:f>
              <c:numCache>
                <c:formatCode>0.00E+00</c:formatCode>
                <c:ptCount val="10"/>
                <c:pt idx="0">
                  <c:v>18052900000000</c:v>
                </c:pt>
                <c:pt idx="1">
                  <c:v>20159400000000</c:v>
                </c:pt>
                <c:pt idx="2">
                  <c:v>9845880000000</c:v>
                </c:pt>
                <c:pt idx="3">
                  <c:v>7552570000000</c:v>
                </c:pt>
                <c:pt idx="4">
                  <c:v>6714370000000</c:v>
                </c:pt>
                <c:pt idx="5">
                  <c:v>5211240000000</c:v>
                </c:pt>
                <c:pt idx="6">
                  <c:v>3438070000000</c:v>
                </c:pt>
                <c:pt idx="7">
                  <c:v>2122020000000</c:v>
                </c:pt>
                <c:pt idx="8">
                  <c:v>1370110000000</c:v>
                </c:pt>
                <c:pt idx="9">
                  <c:v>715730000000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Energi'!$BD$34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Energi'!$BD$35:$BD$44</c:f>
              <c:numCache>
                <c:formatCode>0.00E+00</c:formatCode>
                <c:ptCount val="10"/>
                <c:pt idx="0">
                  <c:v>18052900000000</c:v>
                </c:pt>
                <c:pt idx="1">
                  <c:v>20159500000000</c:v>
                </c:pt>
                <c:pt idx="2">
                  <c:v>9845890000000</c:v>
                </c:pt>
                <c:pt idx="3">
                  <c:v>7552580000000</c:v>
                </c:pt>
                <c:pt idx="4">
                  <c:v>6714380000000</c:v>
                </c:pt>
                <c:pt idx="5">
                  <c:v>5211250000000</c:v>
                </c:pt>
                <c:pt idx="6">
                  <c:v>3438080000000</c:v>
                </c:pt>
                <c:pt idx="7">
                  <c:v>2122020000000</c:v>
                </c:pt>
                <c:pt idx="8">
                  <c:v>1370110000000</c:v>
                </c:pt>
                <c:pt idx="9">
                  <c:v>715731000000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Energi'!$BE$34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Energi'!$BE$35:$BE$44</c:f>
              <c:numCache>
                <c:formatCode>0.00E+00</c:formatCode>
                <c:ptCount val="10"/>
                <c:pt idx="0">
                  <c:v>14097200000000</c:v>
                </c:pt>
                <c:pt idx="1">
                  <c:v>15763500000000</c:v>
                </c:pt>
                <c:pt idx="2">
                  <c:v>7707920000000</c:v>
                </c:pt>
                <c:pt idx="3">
                  <c:v>5915800000000</c:v>
                </c:pt>
                <c:pt idx="4">
                  <c:v>5260210000000</c:v>
                </c:pt>
                <c:pt idx="5">
                  <c:v>4080670000000</c:v>
                </c:pt>
                <c:pt idx="6">
                  <c:v>2692310000000</c:v>
                </c:pt>
                <c:pt idx="7">
                  <c:v>1656600000000</c:v>
                </c:pt>
                <c:pt idx="8">
                  <c:v>1032220000000</c:v>
                </c:pt>
                <c:pt idx="9">
                  <c:v>528093000000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Energi'!$BF$34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Energi'!$S$35:$S$44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Energi'!$BF$35:$BF$44</c:f>
              <c:numCache>
                <c:formatCode>0.00E+00</c:formatCode>
                <c:ptCount val="10"/>
                <c:pt idx="0">
                  <c:v>14097200000000</c:v>
                </c:pt>
                <c:pt idx="1">
                  <c:v>15763500000000</c:v>
                </c:pt>
                <c:pt idx="2">
                  <c:v>7707930000000</c:v>
                </c:pt>
                <c:pt idx="3">
                  <c:v>5915800000000</c:v>
                </c:pt>
                <c:pt idx="4">
                  <c:v>5260220000000</c:v>
                </c:pt>
                <c:pt idx="5">
                  <c:v>4080680000000</c:v>
                </c:pt>
                <c:pt idx="6">
                  <c:v>2692320000000</c:v>
                </c:pt>
                <c:pt idx="7">
                  <c:v>1656600000000</c:v>
                </c:pt>
                <c:pt idx="8">
                  <c:v>1032220000000</c:v>
                </c:pt>
                <c:pt idx="9">
                  <c:v>528093000000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47520"/>
        <c:axId val="1294049696"/>
      </c:scatterChart>
      <c:valAx>
        <c:axId val="1294047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49696"/>
        <c:crosses val="autoZero"/>
        <c:crossBetween val="midCat"/>
      </c:valAx>
      <c:valAx>
        <c:axId val="1294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Energi'!$T$46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Energi'!$T$47:$T$56</c:f>
              <c:numCache>
                <c:formatCode>0.00E+00</c:formatCode>
                <c:ptCount val="10"/>
                <c:pt idx="0">
                  <c:v>1689090000000</c:v>
                </c:pt>
                <c:pt idx="1">
                  <c:v>1147470000000</c:v>
                </c:pt>
                <c:pt idx="2">
                  <c:v>644370000000</c:v>
                </c:pt>
                <c:pt idx="3">
                  <c:v>581638000000</c:v>
                </c:pt>
                <c:pt idx="4">
                  <c:v>586820000000</c:v>
                </c:pt>
                <c:pt idx="5">
                  <c:v>588234000000</c:v>
                </c:pt>
                <c:pt idx="6">
                  <c:v>515476000000</c:v>
                </c:pt>
                <c:pt idx="7">
                  <c:v>786602000000</c:v>
                </c:pt>
                <c:pt idx="8">
                  <c:v>5578040000000</c:v>
                </c:pt>
                <c:pt idx="9">
                  <c:v>6246500000000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Energi'!$U$46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Energi'!$U$47:$U$56</c:f>
              <c:numCache>
                <c:formatCode>0.00E+00</c:formatCode>
                <c:ptCount val="10"/>
                <c:pt idx="0">
                  <c:v>397785000000</c:v>
                </c:pt>
                <c:pt idx="1">
                  <c:v>628395000000</c:v>
                </c:pt>
                <c:pt idx="2">
                  <c:v>233604000000</c:v>
                </c:pt>
                <c:pt idx="3">
                  <c:v>202075000000</c:v>
                </c:pt>
                <c:pt idx="4">
                  <c:v>156983000000</c:v>
                </c:pt>
                <c:pt idx="5">
                  <c:v>145806000000</c:v>
                </c:pt>
                <c:pt idx="6">
                  <c:v>100312000000</c:v>
                </c:pt>
                <c:pt idx="7">
                  <c:v>74857200000</c:v>
                </c:pt>
                <c:pt idx="8">
                  <c:v>123032000000</c:v>
                </c:pt>
                <c:pt idx="9">
                  <c:v>89334800000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Energi'!$V$46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Energi'!$V$47:$V$56</c:f>
              <c:numCache>
                <c:formatCode>0.00E+00</c:formatCode>
                <c:ptCount val="10"/>
                <c:pt idx="0">
                  <c:v>15835300000000</c:v>
                </c:pt>
                <c:pt idx="1">
                  <c:v>16829400000000</c:v>
                </c:pt>
                <c:pt idx="2">
                  <c:v>7499150000000</c:v>
                </c:pt>
                <c:pt idx="3">
                  <c:v>5744830000000</c:v>
                </c:pt>
                <c:pt idx="4">
                  <c:v>5095350000000</c:v>
                </c:pt>
                <c:pt idx="5">
                  <c:v>3985720000000</c:v>
                </c:pt>
                <c:pt idx="6">
                  <c:v>2677270000000</c:v>
                </c:pt>
                <c:pt idx="7">
                  <c:v>1622600000000</c:v>
                </c:pt>
                <c:pt idx="8">
                  <c:v>1070110000000</c:v>
                </c:pt>
                <c:pt idx="9">
                  <c:v>661181000000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Energi'!$W$46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Energi'!$W$47:$W$56</c:f>
              <c:numCache>
                <c:formatCode>0.00E+00</c:formatCode>
                <c:ptCount val="10"/>
                <c:pt idx="0">
                  <c:v>25668500000000</c:v>
                </c:pt>
                <c:pt idx="1">
                  <c:v>27591300000000</c:v>
                </c:pt>
                <c:pt idx="2">
                  <c:v>12358400000000</c:v>
                </c:pt>
                <c:pt idx="3">
                  <c:v>9485270000000</c:v>
                </c:pt>
                <c:pt idx="4">
                  <c:v>8419810000000</c:v>
                </c:pt>
                <c:pt idx="5">
                  <c:v>6575440000000</c:v>
                </c:pt>
                <c:pt idx="6">
                  <c:v>4388140000000</c:v>
                </c:pt>
                <c:pt idx="7">
                  <c:v>2622950000000</c:v>
                </c:pt>
                <c:pt idx="8">
                  <c:v>1602630000000</c:v>
                </c:pt>
                <c:pt idx="9">
                  <c:v>953796000000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Energi'!$X$46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Energi'!$X$47:$X$56</c:f>
              <c:numCache>
                <c:formatCode>0.00E+00</c:formatCode>
                <c:ptCount val="10"/>
                <c:pt idx="0">
                  <c:v>34026400000000</c:v>
                </c:pt>
                <c:pt idx="1">
                  <c:v>36313400000000</c:v>
                </c:pt>
                <c:pt idx="2">
                  <c:v>16171600000000</c:v>
                </c:pt>
                <c:pt idx="3">
                  <c:v>12383100000000</c:v>
                </c:pt>
                <c:pt idx="4">
                  <c:v>10973800000000</c:v>
                </c:pt>
                <c:pt idx="5">
                  <c:v>8565290000000</c:v>
                </c:pt>
                <c:pt idx="6">
                  <c:v>5702410000000</c:v>
                </c:pt>
                <c:pt idx="7">
                  <c:v>3402960000000</c:v>
                </c:pt>
                <c:pt idx="8">
                  <c:v>2097470000000</c:v>
                </c:pt>
                <c:pt idx="9">
                  <c:v>1250390000000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Energi'!$Y$46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Energi'!$Y$47:$Y$56</c:f>
              <c:numCache>
                <c:formatCode>0.00E+00</c:formatCode>
                <c:ptCount val="10"/>
                <c:pt idx="0">
                  <c:v>25668500000000</c:v>
                </c:pt>
                <c:pt idx="1">
                  <c:v>27591300000000</c:v>
                </c:pt>
                <c:pt idx="2">
                  <c:v>12358400000000</c:v>
                </c:pt>
                <c:pt idx="3">
                  <c:v>9485280000000</c:v>
                </c:pt>
                <c:pt idx="4">
                  <c:v>8419810000000</c:v>
                </c:pt>
                <c:pt idx="5">
                  <c:v>6575440000000</c:v>
                </c:pt>
                <c:pt idx="6">
                  <c:v>4388140000000</c:v>
                </c:pt>
                <c:pt idx="7">
                  <c:v>2622950000000</c:v>
                </c:pt>
                <c:pt idx="8">
                  <c:v>1602630000000</c:v>
                </c:pt>
                <c:pt idx="9">
                  <c:v>953797000000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Energi'!$Z$46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Energi'!$Z$47:$Z$56</c:f>
              <c:numCache>
                <c:formatCode>0.00E+00</c:formatCode>
                <c:ptCount val="10"/>
                <c:pt idx="0">
                  <c:v>12026100000000</c:v>
                </c:pt>
                <c:pt idx="1">
                  <c:v>12595500000000</c:v>
                </c:pt>
                <c:pt idx="2">
                  <c:v>5583560000000</c:v>
                </c:pt>
                <c:pt idx="3">
                  <c:v>4270840000000</c:v>
                </c:pt>
                <c:pt idx="4">
                  <c:v>3787770000000</c:v>
                </c:pt>
                <c:pt idx="5">
                  <c:v>2972250000000</c:v>
                </c:pt>
                <c:pt idx="6">
                  <c:v>2011310000000</c:v>
                </c:pt>
                <c:pt idx="7">
                  <c:v>1243350000000</c:v>
                </c:pt>
                <c:pt idx="8">
                  <c:v>919682000000</c:v>
                </c:pt>
                <c:pt idx="9">
                  <c:v>594801000000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Energi'!$AA$46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Energi'!$AA$47:$AA$56</c:f>
              <c:numCache>
                <c:formatCode>0.00E+00</c:formatCode>
                <c:ptCount val="10"/>
                <c:pt idx="0">
                  <c:v>26618700000000</c:v>
                </c:pt>
                <c:pt idx="1">
                  <c:v>28529700000000</c:v>
                </c:pt>
                <c:pt idx="2">
                  <c:v>12756600000000</c:v>
                </c:pt>
                <c:pt idx="3">
                  <c:v>9783430000000</c:v>
                </c:pt>
                <c:pt idx="4">
                  <c:v>8679290000000</c:v>
                </c:pt>
                <c:pt idx="5">
                  <c:v>6776730000000</c:v>
                </c:pt>
                <c:pt idx="6">
                  <c:v>4522220000000</c:v>
                </c:pt>
                <c:pt idx="7">
                  <c:v>2703360000000</c:v>
                </c:pt>
                <c:pt idx="8">
                  <c:v>1654760000000</c:v>
                </c:pt>
                <c:pt idx="9">
                  <c:v>985527000000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Energi'!$AB$46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Energi'!$AB$47:$AB$56</c:f>
              <c:numCache>
                <c:formatCode>0.00E+00</c:formatCode>
                <c:ptCount val="10"/>
                <c:pt idx="0">
                  <c:v>44476100000000</c:v>
                </c:pt>
                <c:pt idx="1">
                  <c:v>47783400000000</c:v>
                </c:pt>
                <c:pt idx="2">
                  <c:v>21406600000000</c:v>
                </c:pt>
                <c:pt idx="3">
                  <c:v>16437600000000</c:v>
                </c:pt>
                <c:pt idx="4">
                  <c:v>14601700000000</c:v>
                </c:pt>
                <c:pt idx="5">
                  <c:v>11412600000000</c:v>
                </c:pt>
                <c:pt idx="6">
                  <c:v>7577570000000</c:v>
                </c:pt>
                <c:pt idx="7">
                  <c:v>4516640000000</c:v>
                </c:pt>
                <c:pt idx="8">
                  <c:v>2801570000000</c:v>
                </c:pt>
                <c:pt idx="9">
                  <c:v>1668050000000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Energi'!$AC$46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Energi'!$AC$47:$AC$56</c:f>
              <c:numCache>
                <c:formatCode>0.00E+00</c:formatCode>
                <c:ptCount val="10"/>
                <c:pt idx="0">
                  <c:v>26618700000000</c:v>
                </c:pt>
                <c:pt idx="1">
                  <c:v>28529700000000</c:v>
                </c:pt>
                <c:pt idx="2">
                  <c:v>12756600000000</c:v>
                </c:pt>
                <c:pt idx="3">
                  <c:v>9783410000000</c:v>
                </c:pt>
                <c:pt idx="4">
                  <c:v>8679280000000</c:v>
                </c:pt>
                <c:pt idx="5">
                  <c:v>6776720000000</c:v>
                </c:pt>
                <c:pt idx="6">
                  <c:v>4522220000000</c:v>
                </c:pt>
                <c:pt idx="7">
                  <c:v>2703350000000</c:v>
                </c:pt>
                <c:pt idx="8">
                  <c:v>1654760000000</c:v>
                </c:pt>
                <c:pt idx="9">
                  <c:v>985526000000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Energi'!$AD$46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Energi'!$AD$47:$AD$56</c:f>
              <c:numCache>
                <c:formatCode>0.00E+00</c:formatCode>
                <c:ptCount val="10"/>
                <c:pt idx="0">
                  <c:v>12026100000000</c:v>
                </c:pt>
                <c:pt idx="1">
                  <c:v>12595500000000</c:v>
                </c:pt>
                <c:pt idx="2">
                  <c:v>5583560000000</c:v>
                </c:pt>
                <c:pt idx="3">
                  <c:v>4270830000000</c:v>
                </c:pt>
                <c:pt idx="4">
                  <c:v>3787760000000</c:v>
                </c:pt>
                <c:pt idx="5">
                  <c:v>2972250000000</c:v>
                </c:pt>
                <c:pt idx="6">
                  <c:v>2011300000000</c:v>
                </c:pt>
                <c:pt idx="7">
                  <c:v>1243350000000</c:v>
                </c:pt>
                <c:pt idx="8">
                  <c:v>919681000000</c:v>
                </c:pt>
                <c:pt idx="9">
                  <c:v>594800000000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Energi'!$AE$46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Energi'!$AE$47:$AE$56</c:f>
              <c:numCache>
                <c:formatCode>0.00E+00</c:formatCode>
                <c:ptCount val="10"/>
                <c:pt idx="0">
                  <c:v>33667500000000</c:v>
                </c:pt>
                <c:pt idx="1">
                  <c:v>36011500000000</c:v>
                </c:pt>
                <c:pt idx="2">
                  <c:v>16063100000000</c:v>
                </c:pt>
                <c:pt idx="3">
                  <c:v>12308000000000</c:v>
                </c:pt>
                <c:pt idx="4">
                  <c:v>10912600000000</c:v>
                </c:pt>
                <c:pt idx="5">
                  <c:v>8518830000000</c:v>
                </c:pt>
                <c:pt idx="6">
                  <c:v>5671940000000</c:v>
                </c:pt>
                <c:pt idx="7">
                  <c:v>3384770000000</c:v>
                </c:pt>
                <c:pt idx="8">
                  <c:v>2082790000000</c:v>
                </c:pt>
                <c:pt idx="9">
                  <c:v>1240720000000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Energi'!$AF$46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Energi'!$AF$47:$AF$56</c:f>
              <c:numCache>
                <c:formatCode>0.00E+00</c:formatCode>
                <c:ptCount val="10"/>
                <c:pt idx="0">
                  <c:v>44494500000000</c:v>
                </c:pt>
                <c:pt idx="1">
                  <c:v>47802500000000</c:v>
                </c:pt>
                <c:pt idx="2">
                  <c:v>21414900000000</c:v>
                </c:pt>
                <c:pt idx="3">
                  <c:v>16443900000000</c:v>
                </c:pt>
                <c:pt idx="4">
                  <c:v>14607100000000</c:v>
                </c:pt>
                <c:pt idx="5">
                  <c:v>11416700000000</c:v>
                </c:pt>
                <c:pt idx="6">
                  <c:v>7580550000000</c:v>
                </c:pt>
                <c:pt idx="7">
                  <c:v>4518460000000</c:v>
                </c:pt>
                <c:pt idx="8">
                  <c:v>2802250000000</c:v>
                </c:pt>
                <c:pt idx="9">
                  <c:v>1668380000000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Energi'!$AG$46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Energi'!$AG$47:$AG$56</c:f>
              <c:numCache>
                <c:formatCode>0.00E+00</c:formatCode>
                <c:ptCount val="10"/>
                <c:pt idx="0">
                  <c:v>50518300000000</c:v>
                </c:pt>
                <c:pt idx="1">
                  <c:v>54023600000000</c:v>
                </c:pt>
                <c:pt idx="2">
                  <c:v>24104800000000</c:v>
                </c:pt>
                <c:pt idx="3">
                  <c:v>18482800000000</c:v>
                </c:pt>
                <c:pt idx="4">
                  <c:v>16404500000000</c:v>
                </c:pt>
                <c:pt idx="5">
                  <c:v>12821500000000</c:v>
                </c:pt>
                <c:pt idx="6">
                  <c:v>8501080000000</c:v>
                </c:pt>
                <c:pt idx="7">
                  <c:v>5063570000000</c:v>
                </c:pt>
                <c:pt idx="8">
                  <c:v>3163760000000</c:v>
                </c:pt>
                <c:pt idx="9">
                  <c:v>1886690000000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Energi'!$AH$46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Energi'!$AH$47:$AH$56</c:f>
              <c:numCache>
                <c:formatCode>0.00E+00</c:formatCode>
                <c:ptCount val="10"/>
                <c:pt idx="0">
                  <c:v>44494500000000</c:v>
                </c:pt>
                <c:pt idx="1">
                  <c:v>47802500000000</c:v>
                </c:pt>
                <c:pt idx="2">
                  <c:v>21414900000000</c:v>
                </c:pt>
                <c:pt idx="3">
                  <c:v>16443800000000</c:v>
                </c:pt>
                <c:pt idx="4">
                  <c:v>14607100000000</c:v>
                </c:pt>
                <c:pt idx="5">
                  <c:v>11416700000000</c:v>
                </c:pt>
                <c:pt idx="6">
                  <c:v>7580550000000</c:v>
                </c:pt>
                <c:pt idx="7">
                  <c:v>4518460000000</c:v>
                </c:pt>
                <c:pt idx="8">
                  <c:v>2802250000000</c:v>
                </c:pt>
                <c:pt idx="9">
                  <c:v>1668380000000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Energi'!$AI$46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Energi'!$AI$47:$AI$56</c:f>
              <c:numCache>
                <c:formatCode>0.00E+00</c:formatCode>
                <c:ptCount val="10"/>
                <c:pt idx="0">
                  <c:v>33667400000000</c:v>
                </c:pt>
                <c:pt idx="1">
                  <c:v>36011500000000</c:v>
                </c:pt>
                <c:pt idx="2">
                  <c:v>16063100000000</c:v>
                </c:pt>
                <c:pt idx="3">
                  <c:v>12308000000000</c:v>
                </c:pt>
                <c:pt idx="4">
                  <c:v>10912600000000</c:v>
                </c:pt>
                <c:pt idx="5">
                  <c:v>8518820000000</c:v>
                </c:pt>
                <c:pt idx="6">
                  <c:v>5671930000000</c:v>
                </c:pt>
                <c:pt idx="7">
                  <c:v>3384770000000</c:v>
                </c:pt>
                <c:pt idx="8">
                  <c:v>2082790000000</c:v>
                </c:pt>
                <c:pt idx="9">
                  <c:v>1240720000000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Energi'!$AJ$46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Energi'!$AJ$47:$AJ$56</c:f>
              <c:numCache>
                <c:formatCode>0.00E+00</c:formatCode>
                <c:ptCount val="10"/>
                <c:pt idx="0">
                  <c:v>11975300000000</c:v>
                </c:pt>
                <c:pt idx="1">
                  <c:v>12542600000000</c:v>
                </c:pt>
                <c:pt idx="2">
                  <c:v>5560220000000</c:v>
                </c:pt>
                <c:pt idx="3">
                  <c:v>4253020000000</c:v>
                </c:pt>
                <c:pt idx="4">
                  <c:v>3771980000000</c:v>
                </c:pt>
                <c:pt idx="5">
                  <c:v>2959860000000</c:v>
                </c:pt>
                <c:pt idx="6">
                  <c:v>2002940000000</c:v>
                </c:pt>
                <c:pt idx="7">
                  <c:v>1238140000000</c:v>
                </c:pt>
                <c:pt idx="8">
                  <c:v>915508000000</c:v>
                </c:pt>
                <c:pt idx="9">
                  <c:v>592047000000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Energi'!$AK$46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Energi'!$AK$47:$AK$56</c:f>
              <c:numCache>
                <c:formatCode>0.00E+00</c:formatCode>
                <c:ptCount val="10"/>
                <c:pt idx="0">
                  <c:v>26499500000000</c:v>
                </c:pt>
                <c:pt idx="1">
                  <c:v>28401700000000</c:v>
                </c:pt>
                <c:pt idx="2">
                  <c:v>12699300000000</c:v>
                </c:pt>
                <c:pt idx="3">
                  <c:v>9739480000000</c:v>
                </c:pt>
                <c:pt idx="4">
                  <c:v>8640290000000</c:v>
                </c:pt>
                <c:pt idx="5">
                  <c:v>6746280000000</c:v>
                </c:pt>
                <c:pt idx="6">
                  <c:v>4502070000000</c:v>
                </c:pt>
                <c:pt idx="7">
                  <c:v>2691350000000</c:v>
                </c:pt>
                <c:pt idx="8">
                  <c:v>1647260000000</c:v>
                </c:pt>
                <c:pt idx="9">
                  <c:v>981063000000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Energi'!$AL$46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Energi'!$AL$47:$AL$56</c:f>
              <c:numCache>
                <c:formatCode>0.00E+00</c:formatCode>
                <c:ptCount val="10"/>
                <c:pt idx="0">
                  <c:v>44265400000000</c:v>
                </c:pt>
                <c:pt idx="1">
                  <c:v>47556600000000</c:v>
                </c:pt>
                <c:pt idx="2">
                  <c:v>21304800000000</c:v>
                </c:pt>
                <c:pt idx="3">
                  <c:v>16359500000000</c:v>
                </c:pt>
                <c:pt idx="4">
                  <c:v>14532300000000</c:v>
                </c:pt>
                <c:pt idx="5">
                  <c:v>11358300000000</c:v>
                </c:pt>
                <c:pt idx="6">
                  <c:v>7541930000000</c:v>
                </c:pt>
                <c:pt idx="7">
                  <c:v>4495490000000</c:v>
                </c:pt>
                <c:pt idx="8">
                  <c:v>2787960000000</c:v>
                </c:pt>
                <c:pt idx="9">
                  <c:v>1659940000000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Energi'!$AM$46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Energi'!$AM$47:$AM$56</c:f>
              <c:numCache>
                <c:formatCode>0.00E+00</c:formatCode>
                <c:ptCount val="10"/>
                <c:pt idx="0">
                  <c:v>26499500000000</c:v>
                </c:pt>
                <c:pt idx="1">
                  <c:v>28401700000000</c:v>
                </c:pt>
                <c:pt idx="2">
                  <c:v>12699300000000</c:v>
                </c:pt>
                <c:pt idx="3">
                  <c:v>9739480000000</c:v>
                </c:pt>
                <c:pt idx="4">
                  <c:v>8640290000000</c:v>
                </c:pt>
                <c:pt idx="5">
                  <c:v>6746280000000</c:v>
                </c:pt>
                <c:pt idx="6">
                  <c:v>4502070000000</c:v>
                </c:pt>
                <c:pt idx="7">
                  <c:v>2691350000000</c:v>
                </c:pt>
                <c:pt idx="8">
                  <c:v>1647260000000</c:v>
                </c:pt>
                <c:pt idx="9">
                  <c:v>981062000000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Energi'!$AN$46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Energi'!$AN$47:$AN$56</c:f>
              <c:numCache>
                <c:formatCode>0.00E+00</c:formatCode>
                <c:ptCount val="10"/>
                <c:pt idx="0">
                  <c:v>11975300000000</c:v>
                </c:pt>
                <c:pt idx="1">
                  <c:v>12542600000000</c:v>
                </c:pt>
                <c:pt idx="2">
                  <c:v>5560230000000</c:v>
                </c:pt>
                <c:pt idx="3">
                  <c:v>4253020000000</c:v>
                </c:pt>
                <c:pt idx="4">
                  <c:v>3771990000000</c:v>
                </c:pt>
                <c:pt idx="5">
                  <c:v>2959860000000</c:v>
                </c:pt>
                <c:pt idx="6">
                  <c:v>2002940000000</c:v>
                </c:pt>
                <c:pt idx="7">
                  <c:v>1238140000000</c:v>
                </c:pt>
                <c:pt idx="8">
                  <c:v>915509000000</c:v>
                </c:pt>
                <c:pt idx="9">
                  <c:v>592048000000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Energi'!$AO$46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Energi'!$AO$47:$AO$56</c:f>
              <c:numCache>
                <c:formatCode>0.00E+00</c:formatCode>
                <c:ptCount val="10"/>
                <c:pt idx="0">
                  <c:v>25450300000000</c:v>
                </c:pt>
                <c:pt idx="1">
                  <c:v>27356600000000</c:v>
                </c:pt>
                <c:pt idx="2">
                  <c:v>12253300000000</c:v>
                </c:pt>
                <c:pt idx="3">
                  <c:v>9404660000000</c:v>
                </c:pt>
                <c:pt idx="4">
                  <c:v>8348280000000</c:v>
                </c:pt>
                <c:pt idx="5">
                  <c:v>6519620000000</c:v>
                </c:pt>
                <c:pt idx="6">
                  <c:v>4351190000000</c:v>
                </c:pt>
                <c:pt idx="7">
                  <c:v>2600960000000</c:v>
                </c:pt>
                <c:pt idx="8">
                  <c:v>1588880000000</c:v>
                </c:pt>
                <c:pt idx="9">
                  <c:v>945619000000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Energi'!$AP$46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Energi'!$AP$47:$AP$56</c:f>
              <c:numCache>
                <c:formatCode>0.00E+00</c:formatCode>
                <c:ptCount val="10"/>
                <c:pt idx="0">
                  <c:v>33749200000000</c:v>
                </c:pt>
                <c:pt idx="1">
                  <c:v>36017100000000</c:v>
                </c:pt>
                <c:pt idx="2">
                  <c:v>16039600000000</c:v>
                </c:pt>
                <c:pt idx="3">
                  <c:v>12282000000000</c:v>
                </c:pt>
                <c:pt idx="4">
                  <c:v>10884100000000</c:v>
                </c:pt>
                <c:pt idx="5">
                  <c:v>8495330000000</c:v>
                </c:pt>
                <c:pt idx="6">
                  <c:v>5656310000000</c:v>
                </c:pt>
                <c:pt idx="7">
                  <c:v>3375580000000</c:v>
                </c:pt>
                <c:pt idx="8">
                  <c:v>2080080000000</c:v>
                </c:pt>
                <c:pt idx="9">
                  <c:v>1240040000000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Energi'!$AQ$46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Energi'!$AQ$47:$AQ$56</c:f>
              <c:numCache>
                <c:formatCode>0.00E+00</c:formatCode>
                <c:ptCount val="10"/>
                <c:pt idx="0">
                  <c:v>25450300000000</c:v>
                </c:pt>
                <c:pt idx="1">
                  <c:v>27356600000000</c:v>
                </c:pt>
                <c:pt idx="2">
                  <c:v>12253300000000</c:v>
                </c:pt>
                <c:pt idx="3">
                  <c:v>9404650000000</c:v>
                </c:pt>
                <c:pt idx="4">
                  <c:v>8348280000000</c:v>
                </c:pt>
                <c:pt idx="5">
                  <c:v>6519620000000</c:v>
                </c:pt>
                <c:pt idx="6">
                  <c:v>4351180000000</c:v>
                </c:pt>
                <c:pt idx="7">
                  <c:v>2600960000000</c:v>
                </c:pt>
                <c:pt idx="8">
                  <c:v>1588880000000</c:v>
                </c:pt>
                <c:pt idx="9">
                  <c:v>945619000000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Energi'!$AR$46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Energi'!$AR$47:$AR$56</c:f>
              <c:numCache>
                <c:formatCode>0.00E+00</c:formatCode>
                <c:ptCount val="10"/>
                <c:pt idx="0">
                  <c:v>15665600000000</c:v>
                </c:pt>
                <c:pt idx="1">
                  <c:v>16649100000000</c:v>
                </c:pt>
                <c:pt idx="2">
                  <c:v>7418830000000</c:v>
                </c:pt>
                <c:pt idx="3">
                  <c:v>5683330000000</c:v>
                </c:pt>
                <c:pt idx="4">
                  <c:v>5040820000000</c:v>
                </c:pt>
                <c:pt idx="5">
                  <c:v>3943080000000</c:v>
                </c:pt>
                <c:pt idx="6">
                  <c:v>2648800000000</c:v>
                </c:pt>
                <c:pt idx="7">
                  <c:v>1605370000000</c:v>
                </c:pt>
                <c:pt idx="8">
                  <c:v>1058400000000</c:v>
                </c:pt>
                <c:pt idx="9">
                  <c:v>653919000000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Energi'!$AS$46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Energi'!$AS$47:$AS$56</c:f>
              <c:numCache>
                <c:formatCode>0.00E+00</c:formatCode>
                <c:ptCount val="10"/>
                <c:pt idx="0">
                  <c:v>7936880000000</c:v>
                </c:pt>
                <c:pt idx="1">
                  <c:v>8868200000000</c:v>
                </c:pt>
                <c:pt idx="2">
                  <c:v>4342950000000</c:v>
                </c:pt>
                <c:pt idx="3">
                  <c:v>3336620000000</c:v>
                </c:pt>
                <c:pt idx="4">
                  <c:v>2968770000000</c:v>
                </c:pt>
                <c:pt idx="5">
                  <c:v>2302840000000</c:v>
                </c:pt>
                <c:pt idx="6">
                  <c:v>1522610000000</c:v>
                </c:pt>
                <c:pt idx="7">
                  <c:v>937565000000</c:v>
                </c:pt>
                <c:pt idx="8">
                  <c:v>571521000000</c:v>
                </c:pt>
                <c:pt idx="9">
                  <c:v>287592000000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Energi'!$AT$46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Energi'!$AT$47:$AT$56</c:f>
              <c:numCache>
                <c:formatCode>0.00E+00</c:formatCode>
                <c:ptCount val="10"/>
                <c:pt idx="0">
                  <c:v>7936890000000</c:v>
                </c:pt>
                <c:pt idx="1">
                  <c:v>8868200000000</c:v>
                </c:pt>
                <c:pt idx="2">
                  <c:v>4342960000000</c:v>
                </c:pt>
                <c:pt idx="3">
                  <c:v>3336620000000</c:v>
                </c:pt>
                <c:pt idx="4">
                  <c:v>2968770000000</c:v>
                </c:pt>
                <c:pt idx="5">
                  <c:v>2302840000000</c:v>
                </c:pt>
                <c:pt idx="6">
                  <c:v>1522610000000</c:v>
                </c:pt>
                <c:pt idx="7">
                  <c:v>937565000000</c:v>
                </c:pt>
                <c:pt idx="8">
                  <c:v>571521000000</c:v>
                </c:pt>
                <c:pt idx="9">
                  <c:v>287592000000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Energi'!$AU$46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Energi'!$AU$47:$AU$56</c:f>
              <c:numCache>
                <c:formatCode>0.00E+00</c:formatCode>
                <c:ptCount val="10"/>
                <c:pt idx="0">
                  <c:v>9716870000000</c:v>
                </c:pt>
                <c:pt idx="1">
                  <c:v>10839400000000</c:v>
                </c:pt>
                <c:pt idx="2">
                  <c:v>5305800000000</c:v>
                </c:pt>
                <c:pt idx="3">
                  <c:v>4076290000000</c:v>
                </c:pt>
                <c:pt idx="4">
                  <c:v>3627840000000</c:v>
                </c:pt>
                <c:pt idx="5">
                  <c:v>2816310000000</c:v>
                </c:pt>
                <c:pt idx="6">
                  <c:v>1863350000000</c:v>
                </c:pt>
                <c:pt idx="7">
                  <c:v>1151740000000</c:v>
                </c:pt>
                <c:pt idx="8">
                  <c:v>724301000000</c:v>
                </c:pt>
                <c:pt idx="9">
                  <c:v>369482000000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Energi'!$AV$46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Energi'!$AV$47:$AV$56</c:f>
              <c:numCache>
                <c:formatCode>0.00E+00</c:formatCode>
                <c:ptCount val="10"/>
                <c:pt idx="0">
                  <c:v>9716880000000</c:v>
                </c:pt>
                <c:pt idx="1">
                  <c:v>10839400000000</c:v>
                </c:pt>
                <c:pt idx="2">
                  <c:v>5305800000000</c:v>
                </c:pt>
                <c:pt idx="3">
                  <c:v>4076300000000</c:v>
                </c:pt>
                <c:pt idx="4">
                  <c:v>3627840000000</c:v>
                </c:pt>
                <c:pt idx="5">
                  <c:v>2816310000000</c:v>
                </c:pt>
                <c:pt idx="6">
                  <c:v>1863350000000</c:v>
                </c:pt>
                <c:pt idx="7">
                  <c:v>1151740000000</c:v>
                </c:pt>
                <c:pt idx="8">
                  <c:v>724301000000</c:v>
                </c:pt>
                <c:pt idx="9">
                  <c:v>369482000000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Energi'!$AW$46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Energi'!$AW$47:$AW$56</c:f>
              <c:numCache>
                <c:formatCode>0.00E+00</c:formatCode>
                <c:ptCount val="10"/>
                <c:pt idx="0">
                  <c:v>32599400000000</c:v>
                </c:pt>
                <c:pt idx="1">
                  <c:v>36813400000000</c:v>
                </c:pt>
                <c:pt idx="2">
                  <c:v>17968100000000</c:v>
                </c:pt>
                <c:pt idx="3">
                  <c:v>13749800000000</c:v>
                </c:pt>
                <c:pt idx="4">
                  <c:v>12183000000000</c:v>
                </c:pt>
                <c:pt idx="5">
                  <c:v>9406910000000</c:v>
                </c:pt>
                <c:pt idx="6">
                  <c:v>6141680000000</c:v>
                </c:pt>
                <c:pt idx="7">
                  <c:v>3703720000000</c:v>
                </c:pt>
                <c:pt idx="8">
                  <c:v>2160110000000</c:v>
                </c:pt>
                <c:pt idx="9">
                  <c:v>1119570000000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Energi'!$AX$46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Energi'!$AX$47:$AX$56</c:f>
              <c:numCache>
                <c:formatCode>0.00E+00</c:formatCode>
                <c:ptCount val="10"/>
                <c:pt idx="0">
                  <c:v>32599400000000</c:v>
                </c:pt>
                <c:pt idx="1">
                  <c:v>36813400000000</c:v>
                </c:pt>
                <c:pt idx="2">
                  <c:v>17968100000000</c:v>
                </c:pt>
                <c:pt idx="3">
                  <c:v>13749800000000</c:v>
                </c:pt>
                <c:pt idx="4">
                  <c:v>12183000000000</c:v>
                </c:pt>
                <c:pt idx="5">
                  <c:v>9406910000000</c:v>
                </c:pt>
                <c:pt idx="6">
                  <c:v>6141680000000</c:v>
                </c:pt>
                <c:pt idx="7">
                  <c:v>3703720000000</c:v>
                </c:pt>
                <c:pt idx="8">
                  <c:v>2160110000000</c:v>
                </c:pt>
                <c:pt idx="9">
                  <c:v>1119570000000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Energi'!$AY$46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Energi'!$AY$47:$AY$56</c:f>
              <c:numCache>
                <c:formatCode>0.00E+00</c:formatCode>
                <c:ptCount val="10"/>
                <c:pt idx="0">
                  <c:v>11587800000000</c:v>
                </c:pt>
                <c:pt idx="1">
                  <c:v>13016400000000</c:v>
                </c:pt>
                <c:pt idx="2">
                  <c:v>6376490000000</c:v>
                </c:pt>
                <c:pt idx="3">
                  <c:v>4895570000000</c:v>
                </c:pt>
                <c:pt idx="4">
                  <c:v>4350560000000</c:v>
                </c:pt>
                <c:pt idx="5">
                  <c:v>3367240000000</c:v>
                </c:pt>
                <c:pt idx="6">
                  <c:v>2216200000000</c:v>
                </c:pt>
                <c:pt idx="7">
                  <c:v>1349560000000</c:v>
                </c:pt>
                <c:pt idx="8">
                  <c:v>774465000000</c:v>
                </c:pt>
                <c:pt idx="9">
                  <c:v>379881000000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Energi'!$AZ$46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Energi'!$AZ$47:$AZ$56</c:f>
              <c:numCache>
                <c:formatCode>0.00E+00</c:formatCode>
                <c:ptCount val="10"/>
                <c:pt idx="0">
                  <c:v>11587800000000</c:v>
                </c:pt>
                <c:pt idx="1">
                  <c:v>13016400000000</c:v>
                </c:pt>
                <c:pt idx="2">
                  <c:v>6376490000000</c:v>
                </c:pt>
                <c:pt idx="3">
                  <c:v>4895570000000</c:v>
                </c:pt>
                <c:pt idx="4">
                  <c:v>4350560000000</c:v>
                </c:pt>
                <c:pt idx="5">
                  <c:v>3367240000000</c:v>
                </c:pt>
                <c:pt idx="6">
                  <c:v>2216200000000</c:v>
                </c:pt>
                <c:pt idx="7">
                  <c:v>1349560000000</c:v>
                </c:pt>
                <c:pt idx="8">
                  <c:v>774465000000</c:v>
                </c:pt>
                <c:pt idx="9">
                  <c:v>379881000000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Energi'!$BA$46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Energi'!$BA$47:$BA$56</c:f>
              <c:numCache>
                <c:formatCode>0.00E+00</c:formatCode>
                <c:ptCount val="10"/>
                <c:pt idx="0">
                  <c:v>32424500000000</c:v>
                </c:pt>
                <c:pt idx="1">
                  <c:v>36616200000000</c:v>
                </c:pt>
                <c:pt idx="2">
                  <c:v>17872600000000</c:v>
                </c:pt>
                <c:pt idx="3">
                  <c:v>13677200000000</c:v>
                </c:pt>
                <c:pt idx="4">
                  <c:v>12119100000000</c:v>
                </c:pt>
                <c:pt idx="5">
                  <c:v>9357670000000</c:v>
                </c:pt>
                <c:pt idx="6">
                  <c:v>6109810000000</c:v>
                </c:pt>
                <c:pt idx="7">
                  <c:v>3684550000000</c:v>
                </c:pt>
                <c:pt idx="8">
                  <c:v>2147710000000</c:v>
                </c:pt>
                <c:pt idx="9">
                  <c:v>1112300000000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Energi'!$BB$46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Energi'!$BB$47:$BB$56</c:f>
              <c:numCache>
                <c:formatCode>0.00E+00</c:formatCode>
                <c:ptCount val="10"/>
                <c:pt idx="0">
                  <c:v>32424500000000</c:v>
                </c:pt>
                <c:pt idx="1">
                  <c:v>36616200000000</c:v>
                </c:pt>
                <c:pt idx="2">
                  <c:v>17872600000000</c:v>
                </c:pt>
                <c:pt idx="3">
                  <c:v>13677200000000</c:v>
                </c:pt>
                <c:pt idx="4">
                  <c:v>12119100000000</c:v>
                </c:pt>
                <c:pt idx="5">
                  <c:v>9357670000000</c:v>
                </c:pt>
                <c:pt idx="6">
                  <c:v>6109800000000</c:v>
                </c:pt>
                <c:pt idx="7">
                  <c:v>3684550000000</c:v>
                </c:pt>
                <c:pt idx="8">
                  <c:v>2147710000000</c:v>
                </c:pt>
                <c:pt idx="9">
                  <c:v>1112300000000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Energi'!$BC$46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Energi'!$BC$47:$BC$56</c:f>
              <c:numCache>
                <c:formatCode>0.00E+00</c:formatCode>
                <c:ptCount val="10"/>
                <c:pt idx="0">
                  <c:v>9632600000000</c:v>
                </c:pt>
                <c:pt idx="1">
                  <c:v>10745600000000</c:v>
                </c:pt>
                <c:pt idx="2">
                  <c:v>5260090000000</c:v>
                </c:pt>
                <c:pt idx="3">
                  <c:v>4041290000000</c:v>
                </c:pt>
                <c:pt idx="4">
                  <c:v>3596770000000</c:v>
                </c:pt>
                <c:pt idx="5">
                  <c:v>2792220000000</c:v>
                </c:pt>
                <c:pt idx="6">
                  <c:v>1847470000000</c:v>
                </c:pt>
                <c:pt idx="7">
                  <c:v>1141890000000</c:v>
                </c:pt>
                <c:pt idx="8">
                  <c:v>717708000000</c:v>
                </c:pt>
                <c:pt idx="9">
                  <c:v>366029000000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Energi'!$BD$46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Energi'!$BD$47:$BD$56</c:f>
              <c:numCache>
                <c:formatCode>0.00E+00</c:formatCode>
                <c:ptCount val="10"/>
                <c:pt idx="0">
                  <c:v>9632600000000</c:v>
                </c:pt>
                <c:pt idx="1">
                  <c:v>10745600000000</c:v>
                </c:pt>
                <c:pt idx="2">
                  <c:v>5260090000000</c:v>
                </c:pt>
                <c:pt idx="3">
                  <c:v>4041290000000</c:v>
                </c:pt>
                <c:pt idx="4">
                  <c:v>3596770000000</c:v>
                </c:pt>
                <c:pt idx="5">
                  <c:v>2792220000000</c:v>
                </c:pt>
                <c:pt idx="6">
                  <c:v>1847470000000</c:v>
                </c:pt>
                <c:pt idx="7">
                  <c:v>1141890000000</c:v>
                </c:pt>
                <c:pt idx="8">
                  <c:v>717708000000</c:v>
                </c:pt>
                <c:pt idx="9">
                  <c:v>366029000000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Energi'!$BE$46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Energi'!$BE$47:$BE$56</c:f>
              <c:numCache>
                <c:formatCode>0.00E+00</c:formatCode>
                <c:ptCount val="10"/>
                <c:pt idx="0">
                  <c:v>7847100000000</c:v>
                </c:pt>
                <c:pt idx="1">
                  <c:v>8768110000000</c:v>
                </c:pt>
                <c:pt idx="2">
                  <c:v>4294130000000</c:v>
                </c:pt>
                <c:pt idx="3">
                  <c:v>3299220000000</c:v>
                </c:pt>
                <c:pt idx="4">
                  <c:v>2935570000000</c:v>
                </c:pt>
                <c:pt idx="5">
                  <c:v>2277120000000</c:v>
                </c:pt>
                <c:pt idx="6">
                  <c:v>1505660000000</c:v>
                </c:pt>
                <c:pt idx="7">
                  <c:v>927098000000</c:v>
                </c:pt>
                <c:pt idx="8">
                  <c:v>564782000000</c:v>
                </c:pt>
                <c:pt idx="9">
                  <c:v>284119000000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Energi'!$BF$46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Energi'!$S$47:$S$56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Energi'!$BF$47:$BF$56</c:f>
              <c:numCache>
                <c:formatCode>0.00E+00</c:formatCode>
                <c:ptCount val="10"/>
                <c:pt idx="0">
                  <c:v>7847090000000</c:v>
                </c:pt>
                <c:pt idx="1">
                  <c:v>8768110000000</c:v>
                </c:pt>
                <c:pt idx="2">
                  <c:v>4294130000000</c:v>
                </c:pt>
                <c:pt idx="3">
                  <c:v>3299210000000</c:v>
                </c:pt>
                <c:pt idx="4">
                  <c:v>2935570000000</c:v>
                </c:pt>
                <c:pt idx="5">
                  <c:v>2277110000000</c:v>
                </c:pt>
                <c:pt idx="6">
                  <c:v>1505650000000</c:v>
                </c:pt>
                <c:pt idx="7">
                  <c:v>927097000000</c:v>
                </c:pt>
                <c:pt idx="8">
                  <c:v>564781000000</c:v>
                </c:pt>
                <c:pt idx="9">
                  <c:v>284119000000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051328"/>
        <c:axId val="1294051872"/>
      </c:scatterChart>
      <c:valAx>
        <c:axId val="1294051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51872"/>
        <c:crosses val="autoZero"/>
        <c:crossBetween val="midCat"/>
      </c:valAx>
      <c:valAx>
        <c:axId val="12940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5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17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Energi'!$T$63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Energi'!$T$64:$T$80</c:f>
              <c:numCache>
                <c:formatCode>0.00E+00</c:formatCode>
                <c:ptCount val="17"/>
                <c:pt idx="0">
                  <c:v>563896000000</c:v>
                </c:pt>
                <c:pt idx="1">
                  <c:v>1266420000000</c:v>
                </c:pt>
                <c:pt idx="2">
                  <c:v>792857000000</c:v>
                </c:pt>
                <c:pt idx="3">
                  <c:v>485020000000</c:v>
                </c:pt>
                <c:pt idx="4">
                  <c:v>361526000000</c:v>
                </c:pt>
                <c:pt idx="5">
                  <c:v>323601000000</c:v>
                </c:pt>
                <c:pt idx="6">
                  <c:v>317401000000</c:v>
                </c:pt>
                <c:pt idx="7">
                  <c:v>319079000000</c:v>
                </c:pt>
                <c:pt idx="8">
                  <c:v>321814000000</c:v>
                </c:pt>
                <c:pt idx="9">
                  <c:v>322709000000</c:v>
                </c:pt>
                <c:pt idx="10">
                  <c:v>321629000000</c:v>
                </c:pt>
                <c:pt idx="11">
                  <c:v>444397000000</c:v>
                </c:pt>
                <c:pt idx="12">
                  <c:v>328996000000</c:v>
                </c:pt>
                <c:pt idx="13">
                  <c:v>640635000000</c:v>
                </c:pt>
                <c:pt idx="14">
                  <c:v>3060900000000</c:v>
                </c:pt>
                <c:pt idx="15">
                  <c:v>6810970000000</c:v>
                </c:pt>
                <c:pt idx="16">
                  <c:v>1739200000000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Energi'!$U$63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Energi'!$U$64:$U$80</c:f>
              <c:numCache>
                <c:formatCode>0.00E+00</c:formatCode>
                <c:ptCount val="17"/>
                <c:pt idx="0">
                  <c:v>85066900000</c:v>
                </c:pt>
                <c:pt idx="1">
                  <c:v>396281000000</c:v>
                </c:pt>
                <c:pt idx="2">
                  <c:v>430079000000</c:v>
                </c:pt>
                <c:pt idx="3">
                  <c:v>242886000000</c:v>
                </c:pt>
                <c:pt idx="4">
                  <c:v>141997000000</c:v>
                </c:pt>
                <c:pt idx="5">
                  <c:v>71135100000</c:v>
                </c:pt>
                <c:pt idx="6">
                  <c:v>105618000000</c:v>
                </c:pt>
                <c:pt idx="7">
                  <c:v>88059000000</c:v>
                </c:pt>
                <c:pt idx="8">
                  <c:v>84356500000</c:v>
                </c:pt>
                <c:pt idx="9">
                  <c:v>83047000000</c:v>
                </c:pt>
                <c:pt idx="10">
                  <c:v>76186200000</c:v>
                </c:pt>
                <c:pt idx="11">
                  <c:v>84464600000</c:v>
                </c:pt>
                <c:pt idx="12">
                  <c:v>42021600000</c:v>
                </c:pt>
                <c:pt idx="13">
                  <c:v>41940600000</c:v>
                </c:pt>
                <c:pt idx="14">
                  <c:v>75459700000</c:v>
                </c:pt>
                <c:pt idx="15">
                  <c:v>112219000000</c:v>
                </c:pt>
                <c:pt idx="16">
                  <c:v>19444100000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Energi'!$V$63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Energi'!$V$64:$V$80</c:f>
              <c:numCache>
                <c:formatCode>0.00E+00</c:formatCode>
                <c:ptCount val="17"/>
                <c:pt idx="0">
                  <c:v>4510140000000</c:v>
                </c:pt>
                <c:pt idx="1">
                  <c:v>11747000000000</c:v>
                </c:pt>
                <c:pt idx="2">
                  <c:v>9457940000000</c:v>
                </c:pt>
                <c:pt idx="3">
                  <c:v>5434210000000</c:v>
                </c:pt>
                <c:pt idx="4">
                  <c:v>3639950000000</c:v>
                </c:pt>
                <c:pt idx="5">
                  <c:v>3054570000000</c:v>
                </c:pt>
                <c:pt idx="6">
                  <c:v>2820520000000</c:v>
                </c:pt>
                <c:pt idx="7">
                  <c:v>2664300000000</c:v>
                </c:pt>
                <c:pt idx="8">
                  <c:v>2455440000000</c:v>
                </c:pt>
                <c:pt idx="9">
                  <c:v>2116310000000</c:v>
                </c:pt>
                <c:pt idx="10">
                  <c:v>1788220000000</c:v>
                </c:pt>
                <c:pt idx="11">
                  <c:v>2072630000000</c:v>
                </c:pt>
                <c:pt idx="12">
                  <c:v>1007310000000</c:v>
                </c:pt>
                <c:pt idx="13">
                  <c:v>556769000000</c:v>
                </c:pt>
                <c:pt idx="14">
                  <c:v>566245000000</c:v>
                </c:pt>
                <c:pt idx="15">
                  <c:v>745054000000</c:v>
                </c:pt>
                <c:pt idx="16">
                  <c:v>133429000000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Energi'!$W$63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Energi'!$W$64:$W$80</c:f>
              <c:numCache>
                <c:formatCode>0.00E+00</c:formatCode>
                <c:ptCount val="17"/>
                <c:pt idx="0">
                  <c:v>7252350000000</c:v>
                </c:pt>
                <c:pt idx="1">
                  <c:v>19003400000000</c:v>
                </c:pt>
                <c:pt idx="2">
                  <c:v>15421200000000</c:v>
                </c:pt>
                <c:pt idx="3">
                  <c:v>8908460000000</c:v>
                </c:pt>
                <c:pt idx="4">
                  <c:v>5978450000000</c:v>
                </c:pt>
                <c:pt idx="5">
                  <c:v>5023910000000</c:v>
                </c:pt>
                <c:pt idx="6">
                  <c:v>4643880000000</c:v>
                </c:pt>
                <c:pt idx="7">
                  <c:v>4389790000000</c:v>
                </c:pt>
                <c:pt idx="8">
                  <c:v>4046510000000</c:v>
                </c:pt>
                <c:pt idx="9">
                  <c:v>3486310000000</c:v>
                </c:pt>
                <c:pt idx="10">
                  <c:v>2939060000000</c:v>
                </c:pt>
                <c:pt idx="11">
                  <c:v>3386650000000</c:v>
                </c:pt>
                <c:pt idx="12">
                  <c:v>1634640000000</c:v>
                </c:pt>
                <c:pt idx="13">
                  <c:v>890757000000</c:v>
                </c:pt>
                <c:pt idx="14">
                  <c:v>850055000000</c:v>
                </c:pt>
                <c:pt idx="15">
                  <c:v>1067870000000</c:v>
                </c:pt>
                <c:pt idx="16">
                  <c:v>191774000000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Energi'!$X$63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Energi'!$X$64:$X$80</c:f>
              <c:numCache>
                <c:formatCode>0.00E+00</c:formatCode>
                <c:ptCount val="17"/>
                <c:pt idx="0">
                  <c:v>9794420000000</c:v>
                </c:pt>
                <c:pt idx="1">
                  <c:v>25342800000000</c:v>
                </c:pt>
                <c:pt idx="2">
                  <c:v>20471300000000</c:v>
                </c:pt>
                <c:pt idx="3">
                  <c:v>11749300000000</c:v>
                </c:pt>
                <c:pt idx="4">
                  <c:v>7872740000000</c:v>
                </c:pt>
                <c:pt idx="5">
                  <c:v>6607750000000</c:v>
                </c:pt>
                <c:pt idx="6">
                  <c:v>6101260000000</c:v>
                </c:pt>
                <c:pt idx="7">
                  <c:v>5761540000000</c:v>
                </c:pt>
                <c:pt idx="8">
                  <c:v>5307200000000</c:v>
                </c:pt>
                <c:pt idx="9">
                  <c:v>4572210000000</c:v>
                </c:pt>
                <c:pt idx="10">
                  <c:v>3852950000000</c:v>
                </c:pt>
                <c:pt idx="11">
                  <c:v>4427900000000</c:v>
                </c:pt>
                <c:pt idx="12">
                  <c:v>2131990000000</c:v>
                </c:pt>
                <c:pt idx="13">
                  <c:v>1167570000000</c:v>
                </c:pt>
                <c:pt idx="14">
                  <c:v>1119410000000</c:v>
                </c:pt>
                <c:pt idx="15">
                  <c:v>1408840000000</c:v>
                </c:pt>
                <c:pt idx="16">
                  <c:v>252839000000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Energi'!$Y$63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Energi'!$Y$64:$Y$80</c:f>
              <c:numCache>
                <c:formatCode>0.00E+00</c:formatCode>
                <c:ptCount val="17"/>
                <c:pt idx="0">
                  <c:v>7252360000000</c:v>
                </c:pt>
                <c:pt idx="1">
                  <c:v>19003500000000</c:v>
                </c:pt>
                <c:pt idx="2">
                  <c:v>15421200000000</c:v>
                </c:pt>
                <c:pt idx="3">
                  <c:v>8908470000000</c:v>
                </c:pt>
                <c:pt idx="4">
                  <c:v>5978460000000</c:v>
                </c:pt>
                <c:pt idx="5">
                  <c:v>5023920000000</c:v>
                </c:pt>
                <c:pt idx="6">
                  <c:v>4643880000000</c:v>
                </c:pt>
                <c:pt idx="7">
                  <c:v>4389800000000</c:v>
                </c:pt>
                <c:pt idx="8">
                  <c:v>4046510000000</c:v>
                </c:pt>
                <c:pt idx="9">
                  <c:v>3486320000000</c:v>
                </c:pt>
                <c:pt idx="10">
                  <c:v>2939060000000</c:v>
                </c:pt>
                <c:pt idx="11">
                  <c:v>3386650000000</c:v>
                </c:pt>
                <c:pt idx="12">
                  <c:v>1634640000000</c:v>
                </c:pt>
                <c:pt idx="13">
                  <c:v>890758000000</c:v>
                </c:pt>
                <c:pt idx="14">
                  <c:v>850056000000</c:v>
                </c:pt>
                <c:pt idx="15">
                  <c:v>1067870000000</c:v>
                </c:pt>
                <c:pt idx="16">
                  <c:v>191774000000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Energi'!$Z$63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Energi'!$Z$64:$Z$80</c:f>
              <c:numCache>
                <c:formatCode>0.00E+00</c:formatCode>
                <c:ptCount val="17"/>
                <c:pt idx="0">
                  <c:v>3422780000000</c:v>
                </c:pt>
                <c:pt idx="1">
                  <c:v>8894710000000</c:v>
                </c:pt>
                <c:pt idx="2">
                  <c:v>7086520000000</c:v>
                </c:pt>
                <c:pt idx="3">
                  <c:v>4049150000000</c:v>
                </c:pt>
                <c:pt idx="4">
                  <c:v>2706980000000</c:v>
                </c:pt>
                <c:pt idx="5">
                  <c:v>2268650000000</c:v>
                </c:pt>
                <c:pt idx="6">
                  <c:v>2092960000000</c:v>
                </c:pt>
                <c:pt idx="7">
                  <c:v>1976220000000</c:v>
                </c:pt>
                <c:pt idx="8">
                  <c:v>1821830000000</c:v>
                </c:pt>
                <c:pt idx="9">
                  <c:v>1572350000000</c:v>
                </c:pt>
                <c:pt idx="10">
                  <c:v>1332760000000</c:v>
                </c:pt>
                <c:pt idx="11">
                  <c:v>1554340000000</c:v>
                </c:pt>
                <c:pt idx="12">
                  <c:v>761695000000</c:v>
                </c:pt>
                <c:pt idx="13">
                  <c:v>432286000000</c:v>
                </c:pt>
                <c:pt idx="14">
                  <c:v>482246000000</c:v>
                </c:pt>
                <c:pt idx="15">
                  <c:v>671542000000</c:v>
                </c:pt>
                <c:pt idx="16">
                  <c:v>119819000000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Energi'!$AA$63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Energi'!$AA$64:$AA$80</c:f>
              <c:numCache>
                <c:formatCode>0.00E+00</c:formatCode>
                <c:ptCount val="17"/>
                <c:pt idx="0">
                  <c:v>7552470000000</c:v>
                </c:pt>
                <c:pt idx="1">
                  <c:v>19734600000000</c:v>
                </c:pt>
                <c:pt idx="2">
                  <c:v>15982400000000</c:v>
                </c:pt>
                <c:pt idx="3">
                  <c:v>9214890000000</c:v>
                </c:pt>
                <c:pt idx="4">
                  <c:v>6181040000000</c:v>
                </c:pt>
                <c:pt idx="5">
                  <c:v>5192080000000</c:v>
                </c:pt>
                <c:pt idx="6">
                  <c:v>4797550000000</c:v>
                </c:pt>
                <c:pt idx="7">
                  <c:v>4533390000000</c:v>
                </c:pt>
                <c:pt idx="8">
                  <c:v>4177820000000</c:v>
                </c:pt>
                <c:pt idx="9">
                  <c:v>3599010000000</c:v>
                </c:pt>
                <c:pt idx="10">
                  <c:v>3034050000000</c:v>
                </c:pt>
                <c:pt idx="11">
                  <c:v>3495850000000</c:v>
                </c:pt>
                <c:pt idx="12">
                  <c:v>1687190000000</c:v>
                </c:pt>
                <c:pt idx="13">
                  <c:v>919932000000</c:v>
                </c:pt>
                <c:pt idx="14">
                  <c:v>879058000000</c:v>
                </c:pt>
                <c:pt idx="15">
                  <c:v>1105390000000</c:v>
                </c:pt>
                <c:pt idx="16">
                  <c:v>198470000000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Energi'!$AB$63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Energi'!$AB$64:$AB$80</c:f>
              <c:numCache>
                <c:formatCode>0.00E+00</c:formatCode>
                <c:ptCount val="17"/>
                <c:pt idx="0">
                  <c:v>12751000000000</c:v>
                </c:pt>
                <c:pt idx="1">
                  <c:v>33274000000000</c:v>
                </c:pt>
                <c:pt idx="2">
                  <c:v>27004000000000</c:v>
                </c:pt>
                <c:pt idx="3">
                  <c:v>15589600000000</c:v>
                </c:pt>
                <c:pt idx="4">
                  <c:v>10465500000000</c:v>
                </c:pt>
                <c:pt idx="5">
                  <c:v>8796870000000</c:v>
                </c:pt>
                <c:pt idx="6">
                  <c:v>8133650000000</c:v>
                </c:pt>
                <c:pt idx="7">
                  <c:v>7690980000000</c:v>
                </c:pt>
                <c:pt idx="8">
                  <c:v>7091970000000</c:v>
                </c:pt>
                <c:pt idx="9">
                  <c:v>6117440000000</c:v>
                </c:pt>
                <c:pt idx="10">
                  <c:v>5153470000000</c:v>
                </c:pt>
                <c:pt idx="11">
                  <c:v>5903190000000</c:v>
                </c:pt>
                <c:pt idx="12">
                  <c:v>2836230000000</c:v>
                </c:pt>
                <c:pt idx="13">
                  <c:v>1562150000000</c:v>
                </c:pt>
                <c:pt idx="14">
                  <c:v>1500620000000</c:v>
                </c:pt>
                <c:pt idx="15">
                  <c:v>1884780000000</c:v>
                </c:pt>
                <c:pt idx="16">
                  <c:v>338115000000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Energi'!$AC$63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Energi'!$AC$64:$AC$80</c:f>
              <c:numCache>
                <c:formatCode>0.00E+00</c:formatCode>
                <c:ptCount val="17"/>
                <c:pt idx="0">
                  <c:v>7552490000000</c:v>
                </c:pt>
                <c:pt idx="1">
                  <c:v>19734700000000</c:v>
                </c:pt>
                <c:pt idx="2">
                  <c:v>15982500000000</c:v>
                </c:pt>
                <c:pt idx="3">
                  <c:v>9214920000000</c:v>
                </c:pt>
                <c:pt idx="4">
                  <c:v>6181060000000</c:v>
                </c:pt>
                <c:pt idx="5">
                  <c:v>5192090000000</c:v>
                </c:pt>
                <c:pt idx="6">
                  <c:v>4797560000000</c:v>
                </c:pt>
                <c:pt idx="7">
                  <c:v>4533400000000</c:v>
                </c:pt>
                <c:pt idx="8">
                  <c:v>4177830000000</c:v>
                </c:pt>
                <c:pt idx="9">
                  <c:v>3599020000000</c:v>
                </c:pt>
                <c:pt idx="10">
                  <c:v>3034050000000</c:v>
                </c:pt>
                <c:pt idx="11">
                  <c:v>3495860000000</c:v>
                </c:pt>
                <c:pt idx="12">
                  <c:v>1687190000000</c:v>
                </c:pt>
                <c:pt idx="13">
                  <c:v>919934000000</c:v>
                </c:pt>
                <c:pt idx="14">
                  <c:v>879060000000</c:v>
                </c:pt>
                <c:pt idx="15">
                  <c:v>1105390000000</c:v>
                </c:pt>
                <c:pt idx="16">
                  <c:v>198470000000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Energi'!$AD$63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Energi'!$AD$64:$AD$80</c:f>
              <c:numCache>
                <c:formatCode>0.00E+00</c:formatCode>
                <c:ptCount val="17"/>
                <c:pt idx="0">
                  <c:v>3422790000000</c:v>
                </c:pt>
                <c:pt idx="1">
                  <c:v>8894730000000</c:v>
                </c:pt>
                <c:pt idx="2">
                  <c:v>7086540000000</c:v>
                </c:pt>
                <c:pt idx="3">
                  <c:v>4049160000000</c:v>
                </c:pt>
                <c:pt idx="4">
                  <c:v>2706980000000</c:v>
                </c:pt>
                <c:pt idx="5">
                  <c:v>2268650000000</c:v>
                </c:pt>
                <c:pt idx="6">
                  <c:v>2092970000000</c:v>
                </c:pt>
                <c:pt idx="7">
                  <c:v>1976230000000</c:v>
                </c:pt>
                <c:pt idx="8">
                  <c:v>1821830000000</c:v>
                </c:pt>
                <c:pt idx="9">
                  <c:v>1572350000000</c:v>
                </c:pt>
                <c:pt idx="10">
                  <c:v>1332760000000</c:v>
                </c:pt>
                <c:pt idx="11">
                  <c:v>1554340000000</c:v>
                </c:pt>
                <c:pt idx="12">
                  <c:v>761696000000</c:v>
                </c:pt>
                <c:pt idx="13">
                  <c:v>432287000000</c:v>
                </c:pt>
                <c:pt idx="14">
                  <c:v>482246000000</c:v>
                </c:pt>
                <c:pt idx="15">
                  <c:v>671543000000</c:v>
                </c:pt>
                <c:pt idx="16">
                  <c:v>119819000000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Energi'!$AE$63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Energi'!$AE$64:$AE$80</c:f>
              <c:numCache>
                <c:formatCode>0.00E+00</c:formatCode>
                <c:ptCount val="17"/>
                <c:pt idx="0">
                  <c:v>9703600000000</c:v>
                </c:pt>
                <c:pt idx="1">
                  <c:v>25171900000000</c:v>
                </c:pt>
                <c:pt idx="2">
                  <c:v>20366100000000</c:v>
                </c:pt>
                <c:pt idx="3">
                  <c:v>11710300000000</c:v>
                </c:pt>
                <c:pt idx="4">
                  <c:v>7850000000000</c:v>
                </c:pt>
                <c:pt idx="5">
                  <c:v>6590940000000</c:v>
                </c:pt>
                <c:pt idx="6">
                  <c:v>6087660000000</c:v>
                </c:pt>
                <c:pt idx="7">
                  <c:v>5750480000000</c:v>
                </c:pt>
                <c:pt idx="8">
                  <c:v>5298110000000</c:v>
                </c:pt>
                <c:pt idx="9">
                  <c:v>4564820000000</c:v>
                </c:pt>
                <c:pt idx="10">
                  <c:v>3846670000000</c:v>
                </c:pt>
                <c:pt idx="11">
                  <c:v>4421010000000</c:v>
                </c:pt>
                <c:pt idx="12">
                  <c:v>2128910000000</c:v>
                </c:pt>
                <c:pt idx="13">
                  <c:v>1165310000000</c:v>
                </c:pt>
                <c:pt idx="14">
                  <c:v>1115990000000</c:v>
                </c:pt>
                <c:pt idx="15">
                  <c:v>1403220000000</c:v>
                </c:pt>
                <c:pt idx="16">
                  <c:v>251870000000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Energi'!$AF$63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Energi'!$AF$64:$AF$80</c:f>
              <c:numCache>
                <c:formatCode>0.00E+00</c:formatCode>
                <c:ptCount val="17"/>
                <c:pt idx="0">
                  <c:v>12793000000000</c:v>
                </c:pt>
                <c:pt idx="1">
                  <c:v>33384200000000</c:v>
                </c:pt>
                <c:pt idx="2">
                  <c:v>27093400000000</c:v>
                </c:pt>
                <c:pt idx="3">
                  <c:v>15641200000000</c:v>
                </c:pt>
                <c:pt idx="4">
                  <c:v>10500100000000</c:v>
                </c:pt>
                <c:pt idx="5">
                  <c:v>8825960000000</c:v>
                </c:pt>
                <c:pt idx="6">
                  <c:v>8160530000000</c:v>
                </c:pt>
                <c:pt idx="7">
                  <c:v>7716390000000</c:v>
                </c:pt>
                <c:pt idx="8">
                  <c:v>7115380000000</c:v>
                </c:pt>
                <c:pt idx="9">
                  <c:v>6137620000000</c:v>
                </c:pt>
                <c:pt idx="10">
                  <c:v>5170460000000</c:v>
                </c:pt>
                <c:pt idx="11">
                  <c:v>5922720000000</c:v>
                </c:pt>
                <c:pt idx="12">
                  <c:v>2845640000000</c:v>
                </c:pt>
                <c:pt idx="13">
                  <c:v>1567290000000</c:v>
                </c:pt>
                <c:pt idx="14">
                  <c:v>1505490000000</c:v>
                </c:pt>
                <c:pt idx="15">
                  <c:v>1890820000000</c:v>
                </c:pt>
                <c:pt idx="16">
                  <c:v>339200000000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Energi'!$AG$63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Energi'!$AG$64:$AG$80</c:f>
              <c:numCache>
                <c:formatCode>0.00E+00</c:formatCode>
                <c:ptCount val="17"/>
                <c:pt idx="0">
                  <c:v>14711900000000</c:v>
                </c:pt>
                <c:pt idx="1">
                  <c:v>38060100000000</c:v>
                </c:pt>
                <c:pt idx="2">
                  <c:v>30801500000000</c:v>
                </c:pt>
                <c:pt idx="3">
                  <c:v>17702000000000</c:v>
                </c:pt>
                <c:pt idx="4">
                  <c:v>11871700000000</c:v>
                </c:pt>
                <c:pt idx="5">
                  <c:v>9971550000000</c:v>
                </c:pt>
                <c:pt idx="6">
                  <c:v>9214120000000</c:v>
                </c:pt>
                <c:pt idx="7">
                  <c:v>8708170000000</c:v>
                </c:pt>
                <c:pt idx="8">
                  <c:v>8027530000000</c:v>
                </c:pt>
                <c:pt idx="9">
                  <c:v>6925840000000</c:v>
                </c:pt>
                <c:pt idx="10">
                  <c:v>5834190000000</c:v>
                </c:pt>
                <c:pt idx="11">
                  <c:v>6670710000000</c:v>
                </c:pt>
                <c:pt idx="12">
                  <c:v>3199980000000</c:v>
                </c:pt>
                <c:pt idx="13">
                  <c:v>1770040000000</c:v>
                </c:pt>
                <c:pt idx="14">
                  <c:v>1707180000000</c:v>
                </c:pt>
                <c:pt idx="15">
                  <c:v>2148030000000</c:v>
                </c:pt>
                <c:pt idx="16">
                  <c:v>385128000000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Energi'!$AH$63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Energi'!$AH$64:$AH$80</c:f>
              <c:numCache>
                <c:formatCode>0.00E+00</c:formatCode>
                <c:ptCount val="17"/>
                <c:pt idx="0">
                  <c:v>12793000000000</c:v>
                </c:pt>
                <c:pt idx="1">
                  <c:v>33384200000000</c:v>
                </c:pt>
                <c:pt idx="2">
                  <c:v>27093500000000</c:v>
                </c:pt>
                <c:pt idx="3">
                  <c:v>15641200000000</c:v>
                </c:pt>
                <c:pt idx="4">
                  <c:v>10500100000000</c:v>
                </c:pt>
                <c:pt idx="5">
                  <c:v>8825960000000</c:v>
                </c:pt>
                <c:pt idx="6">
                  <c:v>8160540000000</c:v>
                </c:pt>
                <c:pt idx="7">
                  <c:v>7716390000000</c:v>
                </c:pt>
                <c:pt idx="8">
                  <c:v>7115380000000</c:v>
                </c:pt>
                <c:pt idx="9">
                  <c:v>6137620000000</c:v>
                </c:pt>
                <c:pt idx="10">
                  <c:v>5170470000000</c:v>
                </c:pt>
                <c:pt idx="11">
                  <c:v>5922720000000</c:v>
                </c:pt>
                <c:pt idx="12">
                  <c:v>2845640000000</c:v>
                </c:pt>
                <c:pt idx="13">
                  <c:v>1567290000000</c:v>
                </c:pt>
                <c:pt idx="14">
                  <c:v>1505500000000</c:v>
                </c:pt>
                <c:pt idx="15">
                  <c:v>1890820000000</c:v>
                </c:pt>
                <c:pt idx="16">
                  <c:v>339200000000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Energi'!$AI$63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Energi'!$AI$64:$AI$80</c:f>
              <c:numCache>
                <c:formatCode>0.00E+00</c:formatCode>
                <c:ptCount val="17"/>
                <c:pt idx="0">
                  <c:v>9703610000000</c:v>
                </c:pt>
                <c:pt idx="1">
                  <c:v>25171900000000</c:v>
                </c:pt>
                <c:pt idx="2">
                  <c:v>20366100000000</c:v>
                </c:pt>
                <c:pt idx="3">
                  <c:v>11710300000000</c:v>
                </c:pt>
                <c:pt idx="4">
                  <c:v>7850010000000</c:v>
                </c:pt>
                <c:pt idx="5">
                  <c:v>6590950000000</c:v>
                </c:pt>
                <c:pt idx="6">
                  <c:v>6087670000000</c:v>
                </c:pt>
                <c:pt idx="7">
                  <c:v>5750490000000</c:v>
                </c:pt>
                <c:pt idx="8">
                  <c:v>5298110000000</c:v>
                </c:pt>
                <c:pt idx="9">
                  <c:v>4564830000000</c:v>
                </c:pt>
                <c:pt idx="10">
                  <c:v>3846680000000</c:v>
                </c:pt>
                <c:pt idx="11">
                  <c:v>4421020000000</c:v>
                </c:pt>
                <c:pt idx="12">
                  <c:v>2128910000000</c:v>
                </c:pt>
                <c:pt idx="13">
                  <c:v>1165320000000</c:v>
                </c:pt>
                <c:pt idx="14">
                  <c:v>1116000000000</c:v>
                </c:pt>
                <c:pt idx="15">
                  <c:v>1403220000000</c:v>
                </c:pt>
                <c:pt idx="16">
                  <c:v>251870000000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Energi'!$AJ$63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Energi'!$AJ$64:$AJ$80</c:f>
              <c:numCache>
                <c:formatCode>0.00E+00</c:formatCode>
                <c:ptCount val="17"/>
                <c:pt idx="0">
                  <c:v>3434010000000</c:v>
                </c:pt>
                <c:pt idx="1">
                  <c:v>8923820000000</c:v>
                </c:pt>
                <c:pt idx="2">
                  <c:v>7109610000000</c:v>
                </c:pt>
                <c:pt idx="3">
                  <c:v>4062310000000</c:v>
                </c:pt>
                <c:pt idx="4">
                  <c:v>2715760000000</c:v>
                </c:pt>
                <c:pt idx="5">
                  <c:v>2276000000000</c:v>
                </c:pt>
                <c:pt idx="6">
                  <c:v>2099750000000</c:v>
                </c:pt>
                <c:pt idx="7">
                  <c:v>1982630000000</c:v>
                </c:pt>
                <c:pt idx="8">
                  <c:v>1827740000000</c:v>
                </c:pt>
                <c:pt idx="9">
                  <c:v>1577450000000</c:v>
                </c:pt>
                <c:pt idx="10">
                  <c:v>1337090000000</c:v>
                </c:pt>
                <c:pt idx="11">
                  <c:v>1559380000000</c:v>
                </c:pt>
                <c:pt idx="12">
                  <c:v>764164000000</c:v>
                </c:pt>
                <c:pt idx="13">
                  <c:v>433724000000</c:v>
                </c:pt>
                <c:pt idx="14">
                  <c:v>483951000000</c:v>
                </c:pt>
                <c:pt idx="15">
                  <c:v>673975000000</c:v>
                </c:pt>
                <c:pt idx="16">
                  <c:v>120252000000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Energi'!$AK$63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Energi'!$AK$64:$AK$80</c:f>
              <c:numCache>
                <c:formatCode>0.00E+00</c:formatCode>
                <c:ptCount val="17"/>
                <c:pt idx="0">
                  <c:v>7577540000000</c:v>
                </c:pt>
                <c:pt idx="1">
                  <c:v>19800300000000</c:v>
                </c:pt>
                <c:pt idx="2">
                  <c:v>16035700000000</c:v>
                </c:pt>
                <c:pt idx="3">
                  <c:v>9245650000000</c:v>
                </c:pt>
                <c:pt idx="4">
                  <c:v>6201690000000</c:v>
                </c:pt>
                <c:pt idx="5">
                  <c:v>5209430000000</c:v>
                </c:pt>
                <c:pt idx="6">
                  <c:v>4813590000000</c:v>
                </c:pt>
                <c:pt idx="7">
                  <c:v>4548550000000</c:v>
                </c:pt>
                <c:pt idx="8">
                  <c:v>4191790000000</c:v>
                </c:pt>
                <c:pt idx="9">
                  <c:v>3611070000000</c:v>
                </c:pt>
                <c:pt idx="10">
                  <c:v>3044190000000</c:v>
                </c:pt>
                <c:pt idx="11">
                  <c:v>3507460000000</c:v>
                </c:pt>
                <c:pt idx="12">
                  <c:v>1692760000000</c:v>
                </c:pt>
                <c:pt idx="13">
                  <c:v>923008000000</c:v>
                </c:pt>
                <c:pt idx="14">
                  <c:v>882024000000</c:v>
                </c:pt>
                <c:pt idx="15">
                  <c:v>1109110000000</c:v>
                </c:pt>
                <c:pt idx="16">
                  <c:v>199138000000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Energi'!$AL$63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Energi'!$AL$64:$AL$80</c:f>
              <c:numCache>
                <c:formatCode>0.00E+00</c:formatCode>
                <c:ptCount val="17"/>
                <c:pt idx="0">
                  <c:v>12788700000000</c:v>
                </c:pt>
                <c:pt idx="1">
                  <c:v>33372600000000</c:v>
                </c:pt>
                <c:pt idx="2">
                  <c:v>27084400000000</c:v>
                </c:pt>
                <c:pt idx="3">
                  <c:v>15636100000000</c:v>
                </c:pt>
                <c:pt idx="4">
                  <c:v>10496700000000</c:v>
                </c:pt>
                <c:pt idx="5">
                  <c:v>8823150000000</c:v>
                </c:pt>
                <c:pt idx="6">
                  <c:v>8157970000000</c:v>
                </c:pt>
                <c:pt idx="7">
                  <c:v>7714000000000</c:v>
                </c:pt>
                <c:pt idx="8">
                  <c:v>7113210000000</c:v>
                </c:pt>
                <c:pt idx="9">
                  <c:v>6135810000000</c:v>
                </c:pt>
                <c:pt idx="10">
                  <c:v>5168920000000</c:v>
                </c:pt>
                <c:pt idx="11">
                  <c:v>5920700000000</c:v>
                </c:pt>
                <c:pt idx="12">
                  <c:v>2844570000000</c:v>
                </c:pt>
                <c:pt idx="13">
                  <c:v>1566840000000</c:v>
                </c:pt>
                <c:pt idx="14">
                  <c:v>1505200000000</c:v>
                </c:pt>
                <c:pt idx="15">
                  <c:v>1890530000000</c:v>
                </c:pt>
                <c:pt idx="16">
                  <c:v>339144000000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Energi'!$AM$63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Energi'!$AM$64:$AM$80</c:f>
              <c:numCache>
                <c:formatCode>0.00E+00</c:formatCode>
                <c:ptCount val="17"/>
                <c:pt idx="0">
                  <c:v>7577550000000</c:v>
                </c:pt>
                <c:pt idx="1">
                  <c:v>19800300000000</c:v>
                </c:pt>
                <c:pt idx="2">
                  <c:v>16035700000000</c:v>
                </c:pt>
                <c:pt idx="3">
                  <c:v>9245660000000</c:v>
                </c:pt>
                <c:pt idx="4">
                  <c:v>6201690000000</c:v>
                </c:pt>
                <c:pt idx="5">
                  <c:v>5209440000000</c:v>
                </c:pt>
                <c:pt idx="6">
                  <c:v>4813590000000</c:v>
                </c:pt>
                <c:pt idx="7">
                  <c:v>4548560000000</c:v>
                </c:pt>
                <c:pt idx="8">
                  <c:v>4191800000000</c:v>
                </c:pt>
                <c:pt idx="9">
                  <c:v>3611080000000</c:v>
                </c:pt>
                <c:pt idx="10">
                  <c:v>3044200000000</c:v>
                </c:pt>
                <c:pt idx="11">
                  <c:v>3507470000000</c:v>
                </c:pt>
                <c:pt idx="12">
                  <c:v>1692770000000</c:v>
                </c:pt>
                <c:pt idx="13">
                  <c:v>923009000000</c:v>
                </c:pt>
                <c:pt idx="14">
                  <c:v>882026000000</c:v>
                </c:pt>
                <c:pt idx="15">
                  <c:v>1109120000000</c:v>
                </c:pt>
                <c:pt idx="16">
                  <c:v>199138000000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Energi'!$AN$63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Energi'!$AN$64:$AN$80</c:f>
              <c:numCache>
                <c:formatCode>0.00E+00</c:formatCode>
                <c:ptCount val="17"/>
                <c:pt idx="0">
                  <c:v>3434010000000</c:v>
                </c:pt>
                <c:pt idx="1">
                  <c:v>8923830000000</c:v>
                </c:pt>
                <c:pt idx="2">
                  <c:v>7109620000000</c:v>
                </c:pt>
                <c:pt idx="3">
                  <c:v>4062310000000</c:v>
                </c:pt>
                <c:pt idx="4">
                  <c:v>2715770000000</c:v>
                </c:pt>
                <c:pt idx="5">
                  <c:v>2276010000000</c:v>
                </c:pt>
                <c:pt idx="6">
                  <c:v>2099750000000</c:v>
                </c:pt>
                <c:pt idx="7">
                  <c:v>1982630000000</c:v>
                </c:pt>
                <c:pt idx="8">
                  <c:v>1827740000000</c:v>
                </c:pt>
                <c:pt idx="9">
                  <c:v>1577450000000</c:v>
                </c:pt>
                <c:pt idx="10">
                  <c:v>1337090000000</c:v>
                </c:pt>
                <c:pt idx="11">
                  <c:v>1559390000000</c:v>
                </c:pt>
                <c:pt idx="12">
                  <c:v>764165000000</c:v>
                </c:pt>
                <c:pt idx="13">
                  <c:v>433725000000</c:v>
                </c:pt>
                <c:pt idx="14">
                  <c:v>483952000000</c:v>
                </c:pt>
                <c:pt idx="15">
                  <c:v>673976000000</c:v>
                </c:pt>
                <c:pt idx="16">
                  <c:v>120252000000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Energi'!$AO$63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Energi'!$AO$64:$AO$80</c:f>
              <c:numCache>
                <c:formatCode>0.00E+00</c:formatCode>
                <c:ptCount val="17"/>
                <c:pt idx="0">
                  <c:v>7295470000000</c:v>
                </c:pt>
                <c:pt idx="1">
                  <c:v>19116500000000</c:v>
                </c:pt>
                <c:pt idx="2">
                  <c:v>15513000000000</c:v>
                </c:pt>
                <c:pt idx="3">
                  <c:v>8961610000000</c:v>
                </c:pt>
                <c:pt idx="4">
                  <c:v>6014140000000</c:v>
                </c:pt>
                <c:pt idx="5">
                  <c:v>5053910000000</c:v>
                </c:pt>
                <c:pt idx="6">
                  <c:v>4671620000000</c:v>
                </c:pt>
                <c:pt idx="7">
                  <c:v>4416030000000</c:v>
                </c:pt>
                <c:pt idx="8">
                  <c:v>4070700000000</c:v>
                </c:pt>
                <c:pt idx="9">
                  <c:v>3507180000000</c:v>
                </c:pt>
                <c:pt idx="10">
                  <c:v>2956630000000</c:v>
                </c:pt>
                <c:pt idx="11">
                  <c:v>3406760000000</c:v>
                </c:pt>
                <c:pt idx="12">
                  <c:v>1644290000000</c:v>
                </c:pt>
                <c:pt idx="13">
                  <c:v>896079000000</c:v>
                </c:pt>
                <c:pt idx="14">
                  <c:v>855181000000</c:v>
                </c:pt>
                <c:pt idx="15">
                  <c:v>1074300000000</c:v>
                </c:pt>
                <c:pt idx="16">
                  <c:v>192927000000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Energi'!$AP$63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Energi'!$AP$64:$AP$80</c:f>
              <c:numCache>
                <c:formatCode>0.00E+00</c:formatCode>
                <c:ptCount val="17"/>
                <c:pt idx="0">
                  <c:v>9849690000000</c:v>
                </c:pt>
                <c:pt idx="1">
                  <c:v>25485700000000</c:v>
                </c:pt>
                <c:pt idx="2">
                  <c:v>20587000000000</c:v>
                </c:pt>
                <c:pt idx="3">
                  <c:v>11815800000000</c:v>
                </c:pt>
                <c:pt idx="4">
                  <c:v>7917350000000</c:v>
                </c:pt>
                <c:pt idx="5">
                  <c:v>6645220000000</c:v>
                </c:pt>
                <c:pt idx="6">
                  <c:v>6135880000000</c:v>
                </c:pt>
                <c:pt idx="7">
                  <c:v>5794260000000</c:v>
                </c:pt>
                <c:pt idx="8">
                  <c:v>5337350000000</c:v>
                </c:pt>
                <c:pt idx="9">
                  <c:v>4598240000000</c:v>
                </c:pt>
                <c:pt idx="10">
                  <c:v>3874860000000</c:v>
                </c:pt>
                <c:pt idx="11">
                  <c:v>4452860000000</c:v>
                </c:pt>
                <c:pt idx="12">
                  <c:v>2143930000000</c:v>
                </c:pt>
                <c:pt idx="13">
                  <c:v>1174220000000</c:v>
                </c:pt>
                <c:pt idx="14">
                  <c:v>1125860000000</c:v>
                </c:pt>
                <c:pt idx="15">
                  <c:v>1416950000000</c:v>
                </c:pt>
                <c:pt idx="16">
                  <c:v>254289000000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Energi'!$AQ$63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Energi'!$AQ$64:$AQ$80</c:f>
              <c:numCache>
                <c:formatCode>0.00E+00</c:formatCode>
                <c:ptCount val="17"/>
                <c:pt idx="0">
                  <c:v>7295480000000</c:v>
                </c:pt>
                <c:pt idx="1">
                  <c:v>19116500000000</c:v>
                </c:pt>
                <c:pt idx="2">
                  <c:v>15513100000000</c:v>
                </c:pt>
                <c:pt idx="3">
                  <c:v>8961620000000</c:v>
                </c:pt>
                <c:pt idx="4">
                  <c:v>6014150000000</c:v>
                </c:pt>
                <c:pt idx="5">
                  <c:v>5053920000000</c:v>
                </c:pt>
                <c:pt idx="6">
                  <c:v>4671620000000</c:v>
                </c:pt>
                <c:pt idx="7">
                  <c:v>4416040000000</c:v>
                </c:pt>
                <c:pt idx="8">
                  <c:v>4070700000000</c:v>
                </c:pt>
                <c:pt idx="9">
                  <c:v>3507180000000</c:v>
                </c:pt>
                <c:pt idx="10">
                  <c:v>2956640000000</c:v>
                </c:pt>
                <c:pt idx="11">
                  <c:v>3406770000000</c:v>
                </c:pt>
                <c:pt idx="12">
                  <c:v>1644290000000</c:v>
                </c:pt>
                <c:pt idx="13">
                  <c:v>896079000000</c:v>
                </c:pt>
                <c:pt idx="14">
                  <c:v>855181000000</c:v>
                </c:pt>
                <c:pt idx="15">
                  <c:v>1074300000000</c:v>
                </c:pt>
                <c:pt idx="16">
                  <c:v>192927000000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Energi'!$AR$63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Energi'!$AR$64:$AR$80</c:f>
              <c:numCache>
                <c:formatCode>0.00E+00</c:formatCode>
                <c:ptCount val="17"/>
                <c:pt idx="0">
                  <c:v>4549460000000</c:v>
                </c:pt>
                <c:pt idx="1">
                  <c:v>11849400000000</c:v>
                </c:pt>
                <c:pt idx="2">
                  <c:v>9540410000000</c:v>
                </c:pt>
                <c:pt idx="3">
                  <c:v>5481590000000</c:v>
                </c:pt>
                <c:pt idx="4">
                  <c:v>3671700000000</c:v>
                </c:pt>
                <c:pt idx="5">
                  <c:v>3081220000000</c:v>
                </c:pt>
                <c:pt idx="6">
                  <c:v>2845130000000</c:v>
                </c:pt>
                <c:pt idx="7">
                  <c:v>2687550000000</c:v>
                </c:pt>
                <c:pt idx="8">
                  <c:v>2476880000000</c:v>
                </c:pt>
                <c:pt idx="9">
                  <c:v>2134800000000</c:v>
                </c:pt>
                <c:pt idx="10">
                  <c:v>1803840000000</c:v>
                </c:pt>
                <c:pt idx="11">
                  <c:v>2090660000000</c:v>
                </c:pt>
                <c:pt idx="12">
                  <c:v>1016040000000</c:v>
                </c:pt>
                <c:pt idx="13">
                  <c:v>561660000000</c:v>
                </c:pt>
                <c:pt idx="14">
                  <c:v>571336000000</c:v>
                </c:pt>
                <c:pt idx="15">
                  <c:v>751805000000</c:v>
                </c:pt>
                <c:pt idx="16">
                  <c:v>134635000000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Energi'!$AS$63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Energi'!$AS$64:$AS$80</c:f>
              <c:numCache>
                <c:formatCode>0.00E+00</c:formatCode>
                <c:ptCount val="17"/>
                <c:pt idx="0">
                  <c:v>2129160000000</c:v>
                </c:pt>
                <c:pt idx="1">
                  <c:v>5881470000000</c:v>
                </c:pt>
                <c:pt idx="2">
                  <c:v>4928220000000</c:v>
                </c:pt>
                <c:pt idx="3">
                  <c:v>3100310000000</c:v>
                </c:pt>
                <c:pt idx="4">
                  <c:v>2086530000000</c:v>
                </c:pt>
                <c:pt idx="5">
                  <c:v>1754520000000</c:v>
                </c:pt>
                <c:pt idx="6">
                  <c:v>1624870000000</c:v>
                </c:pt>
                <c:pt idx="7">
                  <c:v>1539040000000</c:v>
                </c:pt>
                <c:pt idx="8">
                  <c:v>1418960000000</c:v>
                </c:pt>
                <c:pt idx="9">
                  <c:v>1220360000000</c:v>
                </c:pt>
                <c:pt idx="10">
                  <c:v>1016140000000</c:v>
                </c:pt>
                <c:pt idx="11">
                  <c:v>1168660000000</c:v>
                </c:pt>
                <c:pt idx="12">
                  <c:v>576079000000</c:v>
                </c:pt>
                <c:pt idx="13">
                  <c:v>321501000000</c:v>
                </c:pt>
                <c:pt idx="14">
                  <c:v>307795000000</c:v>
                </c:pt>
                <c:pt idx="15">
                  <c:v>329369000000</c:v>
                </c:pt>
                <c:pt idx="16">
                  <c:v>58906100000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Energi'!$AT$63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Energi'!$AT$64:$AT$80</c:f>
              <c:numCache>
                <c:formatCode>0.00E+00</c:formatCode>
                <c:ptCount val="17"/>
                <c:pt idx="0">
                  <c:v>2129160000000</c:v>
                </c:pt>
                <c:pt idx="1">
                  <c:v>5881480000000</c:v>
                </c:pt>
                <c:pt idx="2">
                  <c:v>4928220000000</c:v>
                </c:pt>
                <c:pt idx="3">
                  <c:v>3100310000000</c:v>
                </c:pt>
                <c:pt idx="4">
                  <c:v>2086530000000</c:v>
                </c:pt>
                <c:pt idx="5">
                  <c:v>1754520000000</c:v>
                </c:pt>
                <c:pt idx="6">
                  <c:v>1624870000000</c:v>
                </c:pt>
                <c:pt idx="7">
                  <c:v>1539040000000</c:v>
                </c:pt>
                <c:pt idx="8">
                  <c:v>1418960000000</c:v>
                </c:pt>
                <c:pt idx="9">
                  <c:v>1220360000000</c:v>
                </c:pt>
                <c:pt idx="10">
                  <c:v>1016140000000</c:v>
                </c:pt>
                <c:pt idx="11">
                  <c:v>1168660000000</c:v>
                </c:pt>
                <c:pt idx="12">
                  <c:v>576080000000</c:v>
                </c:pt>
                <c:pt idx="13">
                  <c:v>321501000000</c:v>
                </c:pt>
                <c:pt idx="14">
                  <c:v>307795000000</c:v>
                </c:pt>
                <c:pt idx="15">
                  <c:v>329370000000</c:v>
                </c:pt>
                <c:pt idx="16">
                  <c:v>58906200000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Energi'!$AU$63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Energi'!$AU$64:$AU$80</c:f>
              <c:numCache>
                <c:formatCode>0.00E+00</c:formatCode>
                <c:ptCount val="17"/>
                <c:pt idx="0">
                  <c:v>2585880000000</c:v>
                </c:pt>
                <c:pt idx="1">
                  <c:v>7149480000000</c:v>
                </c:pt>
                <c:pt idx="2">
                  <c:v>5983490000000</c:v>
                </c:pt>
                <c:pt idx="3">
                  <c:v>3763080000000</c:v>
                </c:pt>
                <c:pt idx="4">
                  <c:v>2532230000000</c:v>
                </c:pt>
                <c:pt idx="5">
                  <c:v>2129230000000</c:v>
                </c:pt>
                <c:pt idx="6">
                  <c:v>1972010000000</c:v>
                </c:pt>
                <c:pt idx="7">
                  <c:v>1868110000000</c:v>
                </c:pt>
                <c:pt idx="8">
                  <c:v>1722790000000</c:v>
                </c:pt>
                <c:pt idx="9">
                  <c:v>1482470000000</c:v>
                </c:pt>
                <c:pt idx="10">
                  <c:v>1235020000000</c:v>
                </c:pt>
                <c:pt idx="11">
                  <c:v>1421110000000</c:v>
                </c:pt>
                <c:pt idx="12">
                  <c:v>701337000000</c:v>
                </c:pt>
                <c:pt idx="13">
                  <c:v>394160000000</c:v>
                </c:pt>
                <c:pt idx="14">
                  <c:v>386654000000</c:v>
                </c:pt>
                <c:pt idx="15">
                  <c:v>420683000000</c:v>
                </c:pt>
                <c:pt idx="16">
                  <c:v>75021000000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Energi'!$AV$63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Energi'!$AV$64:$AV$80</c:f>
              <c:numCache>
                <c:formatCode>0.00E+00</c:formatCode>
                <c:ptCount val="17"/>
                <c:pt idx="0">
                  <c:v>2585890000000</c:v>
                </c:pt>
                <c:pt idx="1">
                  <c:v>7149490000000</c:v>
                </c:pt>
                <c:pt idx="2">
                  <c:v>5983510000000</c:v>
                </c:pt>
                <c:pt idx="3">
                  <c:v>3763090000000</c:v>
                </c:pt>
                <c:pt idx="4">
                  <c:v>2532240000000</c:v>
                </c:pt>
                <c:pt idx="5">
                  <c:v>2129240000000</c:v>
                </c:pt>
                <c:pt idx="6">
                  <c:v>1972010000000</c:v>
                </c:pt>
                <c:pt idx="7">
                  <c:v>1868110000000</c:v>
                </c:pt>
                <c:pt idx="8">
                  <c:v>1722800000000</c:v>
                </c:pt>
                <c:pt idx="9">
                  <c:v>1482470000000</c:v>
                </c:pt>
                <c:pt idx="10">
                  <c:v>1235020000000</c:v>
                </c:pt>
                <c:pt idx="11">
                  <c:v>1421110000000</c:v>
                </c:pt>
                <c:pt idx="12">
                  <c:v>701338000000</c:v>
                </c:pt>
                <c:pt idx="13">
                  <c:v>394161000000</c:v>
                </c:pt>
                <c:pt idx="14">
                  <c:v>386655000000</c:v>
                </c:pt>
                <c:pt idx="15">
                  <c:v>420684000000</c:v>
                </c:pt>
                <c:pt idx="16">
                  <c:v>75021200000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Energi'!$AW$63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Energi'!$AW$64:$AW$80</c:f>
              <c:numCache>
                <c:formatCode>0.00E+00</c:formatCode>
                <c:ptCount val="17"/>
                <c:pt idx="0">
                  <c:v>8734280000000</c:v>
                </c:pt>
                <c:pt idx="1">
                  <c:v>24338200000000</c:v>
                </c:pt>
                <c:pt idx="2">
                  <c:v>20482100000000</c:v>
                </c:pt>
                <c:pt idx="3">
                  <c:v>12874300000000</c:v>
                </c:pt>
                <c:pt idx="4">
                  <c:v>8647020000000</c:v>
                </c:pt>
                <c:pt idx="5">
                  <c:v>7257800000000</c:v>
                </c:pt>
                <c:pt idx="6">
                  <c:v>6709250000000</c:v>
                </c:pt>
                <c:pt idx="7">
                  <c:v>6341350000000</c:v>
                </c:pt>
                <c:pt idx="8">
                  <c:v>5834060000000</c:v>
                </c:pt>
                <c:pt idx="9">
                  <c:v>5011110000000</c:v>
                </c:pt>
                <c:pt idx="10">
                  <c:v>4152410000000</c:v>
                </c:pt>
                <c:pt idx="11">
                  <c:v>4722650000000</c:v>
                </c:pt>
                <c:pt idx="12">
                  <c:v>2302810000000</c:v>
                </c:pt>
                <c:pt idx="13">
                  <c:v>1263850000000</c:v>
                </c:pt>
                <c:pt idx="14">
                  <c:v>1154070000000</c:v>
                </c:pt>
                <c:pt idx="15">
                  <c:v>1256180000000</c:v>
                </c:pt>
                <c:pt idx="16">
                  <c:v>219805000000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Energi'!$AX$63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Energi'!$AX$64:$AX$80</c:f>
              <c:numCache>
                <c:formatCode>0.00E+00</c:formatCode>
                <c:ptCount val="17"/>
                <c:pt idx="0">
                  <c:v>8734290000000</c:v>
                </c:pt>
                <c:pt idx="1">
                  <c:v>24338300000000</c:v>
                </c:pt>
                <c:pt idx="2">
                  <c:v>20482100000000</c:v>
                </c:pt>
                <c:pt idx="3">
                  <c:v>12874300000000</c:v>
                </c:pt>
                <c:pt idx="4">
                  <c:v>8647030000000</c:v>
                </c:pt>
                <c:pt idx="5">
                  <c:v>7257810000000</c:v>
                </c:pt>
                <c:pt idx="6">
                  <c:v>6709260000000</c:v>
                </c:pt>
                <c:pt idx="7">
                  <c:v>6341360000000</c:v>
                </c:pt>
                <c:pt idx="8">
                  <c:v>5834070000000</c:v>
                </c:pt>
                <c:pt idx="9">
                  <c:v>5011120000000</c:v>
                </c:pt>
                <c:pt idx="10">
                  <c:v>4152410000000</c:v>
                </c:pt>
                <c:pt idx="11">
                  <c:v>4722660000000</c:v>
                </c:pt>
                <c:pt idx="12">
                  <c:v>2302810000000</c:v>
                </c:pt>
                <c:pt idx="13">
                  <c:v>1263850000000</c:v>
                </c:pt>
                <c:pt idx="14">
                  <c:v>1154070000000</c:v>
                </c:pt>
                <c:pt idx="15">
                  <c:v>1256180000000</c:v>
                </c:pt>
                <c:pt idx="16">
                  <c:v>219806000000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Energi'!$AY$63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Energi'!$AY$64:$AY$80</c:f>
              <c:numCache>
                <c:formatCode>0.00E+00</c:formatCode>
                <c:ptCount val="17"/>
                <c:pt idx="0">
                  <c:v>3137990000000</c:v>
                </c:pt>
                <c:pt idx="1">
                  <c:v>8687600000000</c:v>
                </c:pt>
                <c:pt idx="2">
                  <c:v>7300320000000</c:v>
                </c:pt>
                <c:pt idx="3">
                  <c:v>4596100000000</c:v>
                </c:pt>
                <c:pt idx="4">
                  <c:v>3093030000000</c:v>
                </c:pt>
                <c:pt idx="5">
                  <c:v>2600310000000</c:v>
                </c:pt>
                <c:pt idx="6">
                  <c:v>2407340000000</c:v>
                </c:pt>
                <c:pt idx="7">
                  <c:v>2278860000000</c:v>
                </c:pt>
                <c:pt idx="8">
                  <c:v>2099490000000</c:v>
                </c:pt>
                <c:pt idx="9">
                  <c:v>1803920000000</c:v>
                </c:pt>
                <c:pt idx="10">
                  <c:v>1499030000000</c:v>
                </c:pt>
                <c:pt idx="11">
                  <c:v>1717400000000</c:v>
                </c:pt>
                <c:pt idx="12">
                  <c:v>842658000000</c:v>
                </c:pt>
                <c:pt idx="13">
                  <c:v>463532000000</c:v>
                </c:pt>
                <c:pt idx="14">
                  <c:v>422391000000</c:v>
                </c:pt>
                <c:pt idx="15">
                  <c:v>438741000000</c:v>
                </c:pt>
                <c:pt idx="16">
                  <c:v>78213900000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Energi'!$AZ$63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Energi'!$AZ$64:$AZ$80</c:f>
              <c:numCache>
                <c:formatCode>0.00E+00</c:formatCode>
                <c:ptCount val="17"/>
                <c:pt idx="0">
                  <c:v>3138000000000</c:v>
                </c:pt>
                <c:pt idx="1">
                  <c:v>8687620000000</c:v>
                </c:pt>
                <c:pt idx="2">
                  <c:v>7300330000000</c:v>
                </c:pt>
                <c:pt idx="3">
                  <c:v>4596110000000</c:v>
                </c:pt>
                <c:pt idx="4">
                  <c:v>3093040000000</c:v>
                </c:pt>
                <c:pt idx="5">
                  <c:v>2600310000000</c:v>
                </c:pt>
                <c:pt idx="6">
                  <c:v>2407350000000</c:v>
                </c:pt>
                <c:pt idx="7">
                  <c:v>2278870000000</c:v>
                </c:pt>
                <c:pt idx="8">
                  <c:v>2099490000000</c:v>
                </c:pt>
                <c:pt idx="9">
                  <c:v>1803930000000</c:v>
                </c:pt>
                <c:pt idx="10">
                  <c:v>1499030000000</c:v>
                </c:pt>
                <c:pt idx="11">
                  <c:v>1717400000000</c:v>
                </c:pt>
                <c:pt idx="12">
                  <c:v>842659000000</c:v>
                </c:pt>
                <c:pt idx="13">
                  <c:v>463533000000</c:v>
                </c:pt>
                <c:pt idx="14">
                  <c:v>422391000000</c:v>
                </c:pt>
                <c:pt idx="15">
                  <c:v>438742000000</c:v>
                </c:pt>
                <c:pt idx="16">
                  <c:v>78214000000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Energi'!$BA$63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Energi'!$BA$64:$BA$80</c:f>
              <c:numCache>
                <c:formatCode>0.00E+00</c:formatCode>
                <c:ptCount val="17"/>
                <c:pt idx="0">
                  <c:v>8764720000000</c:v>
                </c:pt>
                <c:pt idx="1">
                  <c:v>24423500000000</c:v>
                </c:pt>
                <c:pt idx="2">
                  <c:v>20553600000000</c:v>
                </c:pt>
                <c:pt idx="3">
                  <c:v>12919100000000</c:v>
                </c:pt>
                <c:pt idx="4">
                  <c:v>8677000000000</c:v>
                </c:pt>
                <c:pt idx="5">
                  <c:v>7282900000000</c:v>
                </c:pt>
                <c:pt idx="6">
                  <c:v>6732400000000</c:v>
                </c:pt>
                <c:pt idx="7">
                  <c:v>6363180000000</c:v>
                </c:pt>
                <c:pt idx="8">
                  <c:v>5854110000000</c:v>
                </c:pt>
                <c:pt idx="9">
                  <c:v>5028340000000</c:v>
                </c:pt>
                <c:pt idx="10">
                  <c:v>4166630000000</c:v>
                </c:pt>
                <c:pt idx="11">
                  <c:v>4738730000000</c:v>
                </c:pt>
                <c:pt idx="12">
                  <c:v>2310620000000</c:v>
                </c:pt>
                <c:pt idx="13">
                  <c:v>1268190000000</c:v>
                </c:pt>
                <c:pt idx="14">
                  <c:v>1158300000000</c:v>
                </c:pt>
                <c:pt idx="15">
                  <c:v>1261320000000</c:v>
                </c:pt>
                <c:pt idx="16">
                  <c:v>220705000000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Energi'!$BB$63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Energi'!$BB$64:$BB$80</c:f>
              <c:numCache>
                <c:formatCode>0.00E+00</c:formatCode>
                <c:ptCount val="17"/>
                <c:pt idx="0">
                  <c:v>8764730000000</c:v>
                </c:pt>
                <c:pt idx="1">
                  <c:v>24423500000000</c:v>
                </c:pt>
                <c:pt idx="2">
                  <c:v>20553700000000</c:v>
                </c:pt>
                <c:pt idx="3">
                  <c:v>12919100000000</c:v>
                </c:pt>
                <c:pt idx="4">
                  <c:v>8677010000000</c:v>
                </c:pt>
                <c:pt idx="5">
                  <c:v>7282900000000</c:v>
                </c:pt>
                <c:pt idx="6">
                  <c:v>6732410000000</c:v>
                </c:pt>
                <c:pt idx="7">
                  <c:v>6363180000000</c:v>
                </c:pt>
                <c:pt idx="8">
                  <c:v>5854120000000</c:v>
                </c:pt>
                <c:pt idx="9">
                  <c:v>5028340000000</c:v>
                </c:pt>
                <c:pt idx="10">
                  <c:v>4166630000000</c:v>
                </c:pt>
                <c:pt idx="11">
                  <c:v>4738730000000</c:v>
                </c:pt>
                <c:pt idx="12">
                  <c:v>2310620000000</c:v>
                </c:pt>
                <c:pt idx="13">
                  <c:v>1268190000000</c:v>
                </c:pt>
                <c:pt idx="14">
                  <c:v>1158300000000</c:v>
                </c:pt>
                <c:pt idx="15">
                  <c:v>1261320000000</c:v>
                </c:pt>
                <c:pt idx="16">
                  <c:v>220705000000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Energi'!$BC$63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Energi'!$BC$64:$BC$80</c:f>
              <c:numCache>
                <c:formatCode>0.00E+00</c:formatCode>
                <c:ptCount val="17"/>
                <c:pt idx="0">
                  <c:v>2602860000000</c:v>
                </c:pt>
                <c:pt idx="1">
                  <c:v>7196510000000</c:v>
                </c:pt>
                <c:pt idx="2">
                  <c:v>6022770000000</c:v>
                </c:pt>
                <c:pt idx="3">
                  <c:v>3787730000000</c:v>
                </c:pt>
                <c:pt idx="4">
                  <c:v>2548790000000</c:v>
                </c:pt>
                <c:pt idx="5">
                  <c:v>2143140000000</c:v>
                </c:pt>
                <c:pt idx="6">
                  <c:v>1984880000000</c:v>
                </c:pt>
                <c:pt idx="7">
                  <c:v>1880280000000</c:v>
                </c:pt>
                <c:pt idx="8">
                  <c:v>1734010000000</c:v>
                </c:pt>
                <c:pt idx="9">
                  <c:v>1492130000000</c:v>
                </c:pt>
                <c:pt idx="10">
                  <c:v>1243060000000</c:v>
                </c:pt>
                <c:pt idx="11">
                  <c:v>1430350000000</c:v>
                </c:pt>
                <c:pt idx="12">
                  <c:v>705894000000</c:v>
                </c:pt>
                <c:pt idx="13">
                  <c:v>396757000000</c:v>
                </c:pt>
                <c:pt idx="14">
                  <c:v>389335000000</c:v>
                </c:pt>
                <c:pt idx="15">
                  <c:v>423709000000</c:v>
                </c:pt>
                <c:pt idx="16">
                  <c:v>75552400000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Energi'!$BD$63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Energi'!$BD$64:$BD$80</c:f>
              <c:numCache>
                <c:formatCode>0.00E+00</c:formatCode>
                <c:ptCount val="17"/>
                <c:pt idx="0">
                  <c:v>2602860000000</c:v>
                </c:pt>
                <c:pt idx="1">
                  <c:v>7196520000000</c:v>
                </c:pt>
                <c:pt idx="2">
                  <c:v>6022780000000</c:v>
                </c:pt>
                <c:pt idx="3">
                  <c:v>3787740000000</c:v>
                </c:pt>
                <c:pt idx="4">
                  <c:v>2548800000000</c:v>
                </c:pt>
                <c:pt idx="5">
                  <c:v>2143140000000</c:v>
                </c:pt>
                <c:pt idx="6">
                  <c:v>1984880000000</c:v>
                </c:pt>
                <c:pt idx="7">
                  <c:v>1880290000000</c:v>
                </c:pt>
                <c:pt idx="8">
                  <c:v>1734010000000</c:v>
                </c:pt>
                <c:pt idx="9">
                  <c:v>1492130000000</c:v>
                </c:pt>
                <c:pt idx="10">
                  <c:v>1243060000000</c:v>
                </c:pt>
                <c:pt idx="11">
                  <c:v>1430350000000</c:v>
                </c:pt>
                <c:pt idx="12">
                  <c:v>705895000000</c:v>
                </c:pt>
                <c:pt idx="13">
                  <c:v>396758000000</c:v>
                </c:pt>
                <c:pt idx="14">
                  <c:v>389335000000</c:v>
                </c:pt>
                <c:pt idx="15">
                  <c:v>423709000000</c:v>
                </c:pt>
                <c:pt idx="16">
                  <c:v>75552500000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Energi'!$BE$63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Energi'!$BE$64:$BE$80</c:f>
              <c:numCache>
                <c:formatCode>0.00E+00</c:formatCode>
                <c:ptCount val="17"/>
                <c:pt idx="0">
                  <c:v>2148620000000</c:v>
                </c:pt>
                <c:pt idx="1">
                  <c:v>5935330000000</c:v>
                </c:pt>
                <c:pt idx="2">
                  <c:v>4973270000000</c:v>
                </c:pt>
                <c:pt idx="3">
                  <c:v>3128600000000</c:v>
                </c:pt>
                <c:pt idx="4">
                  <c:v>2105550000000</c:v>
                </c:pt>
                <c:pt idx="5">
                  <c:v>1770490000000</c:v>
                </c:pt>
                <c:pt idx="6">
                  <c:v>1639650000000</c:v>
                </c:pt>
                <c:pt idx="7">
                  <c:v>1553030000000</c:v>
                </c:pt>
                <c:pt idx="8">
                  <c:v>1431850000000</c:v>
                </c:pt>
                <c:pt idx="9">
                  <c:v>1231450000000</c:v>
                </c:pt>
                <c:pt idx="10">
                  <c:v>1025370000000</c:v>
                </c:pt>
                <c:pt idx="11">
                  <c:v>1179250000000</c:v>
                </c:pt>
                <c:pt idx="12">
                  <c:v>581301000000</c:v>
                </c:pt>
                <c:pt idx="13">
                  <c:v>324448000000</c:v>
                </c:pt>
                <c:pt idx="14">
                  <c:v>310736000000</c:v>
                </c:pt>
                <c:pt idx="15">
                  <c:v>332616000000</c:v>
                </c:pt>
                <c:pt idx="16">
                  <c:v>59479300000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Energi'!$BF$63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Energi'!$S$64:$S$80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Energi'!$BF$64:$BF$80</c:f>
              <c:numCache>
                <c:formatCode>0.00E+00</c:formatCode>
                <c:ptCount val="17"/>
                <c:pt idx="0">
                  <c:v>2148620000000</c:v>
                </c:pt>
                <c:pt idx="1">
                  <c:v>5935340000000</c:v>
                </c:pt>
                <c:pt idx="2">
                  <c:v>4973270000000</c:v>
                </c:pt>
                <c:pt idx="3">
                  <c:v>3128600000000</c:v>
                </c:pt>
                <c:pt idx="4">
                  <c:v>2105550000000</c:v>
                </c:pt>
                <c:pt idx="5">
                  <c:v>1770490000000</c:v>
                </c:pt>
                <c:pt idx="6">
                  <c:v>1639650000000</c:v>
                </c:pt>
                <c:pt idx="7">
                  <c:v>1553030000000</c:v>
                </c:pt>
                <c:pt idx="8">
                  <c:v>1431850000000</c:v>
                </c:pt>
                <c:pt idx="9">
                  <c:v>1231450000000</c:v>
                </c:pt>
                <c:pt idx="10">
                  <c:v>1025370000000</c:v>
                </c:pt>
                <c:pt idx="11">
                  <c:v>1179250000000</c:v>
                </c:pt>
                <c:pt idx="12">
                  <c:v>581301000000</c:v>
                </c:pt>
                <c:pt idx="13">
                  <c:v>324449000000</c:v>
                </c:pt>
                <c:pt idx="14">
                  <c:v>310736000000</c:v>
                </c:pt>
                <c:pt idx="15">
                  <c:v>332616000000</c:v>
                </c:pt>
                <c:pt idx="16">
                  <c:v>59479400000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73152"/>
        <c:axId val="1291874240"/>
      </c:scatterChart>
      <c:valAx>
        <c:axId val="1291873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4240"/>
        <c:crosses val="autoZero"/>
        <c:crossBetween val="midCat"/>
      </c:valAx>
      <c:valAx>
        <c:axId val="1291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1534599008850859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Energi'!$T$82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Energi'!$T$83:$T$99</c:f>
              <c:numCache>
                <c:formatCode>0.00E+00</c:formatCode>
                <c:ptCount val="17"/>
                <c:pt idx="0">
                  <c:v>563896000000</c:v>
                </c:pt>
                <c:pt idx="1">
                  <c:v>1266420000000</c:v>
                </c:pt>
                <c:pt idx="2">
                  <c:v>792857000000</c:v>
                </c:pt>
                <c:pt idx="3">
                  <c:v>485020000000</c:v>
                </c:pt>
                <c:pt idx="4">
                  <c:v>361526000000</c:v>
                </c:pt>
                <c:pt idx="5">
                  <c:v>323601000000</c:v>
                </c:pt>
                <c:pt idx="6">
                  <c:v>317401000000</c:v>
                </c:pt>
                <c:pt idx="7">
                  <c:v>319079000000</c:v>
                </c:pt>
                <c:pt idx="8">
                  <c:v>321814000000</c:v>
                </c:pt>
                <c:pt idx="9">
                  <c:v>322709000000</c:v>
                </c:pt>
                <c:pt idx="10">
                  <c:v>321629000000</c:v>
                </c:pt>
                <c:pt idx="11">
                  <c:v>444397000000</c:v>
                </c:pt>
                <c:pt idx="12">
                  <c:v>328996000000</c:v>
                </c:pt>
                <c:pt idx="13">
                  <c:v>640635000000</c:v>
                </c:pt>
                <c:pt idx="14">
                  <c:v>3060900000000</c:v>
                </c:pt>
                <c:pt idx="15">
                  <c:v>6810970000000</c:v>
                </c:pt>
                <c:pt idx="16">
                  <c:v>1739200000000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Energi'!$U$82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Energi'!$U$83:$U$99</c:f>
              <c:numCache>
                <c:formatCode>0.00E+00</c:formatCode>
                <c:ptCount val="17"/>
                <c:pt idx="0">
                  <c:v>85066900000</c:v>
                </c:pt>
                <c:pt idx="1">
                  <c:v>396281000000</c:v>
                </c:pt>
                <c:pt idx="2">
                  <c:v>430079000000</c:v>
                </c:pt>
                <c:pt idx="3">
                  <c:v>242886000000</c:v>
                </c:pt>
                <c:pt idx="4">
                  <c:v>141997000000</c:v>
                </c:pt>
                <c:pt idx="5">
                  <c:v>71135100000</c:v>
                </c:pt>
                <c:pt idx="6">
                  <c:v>105618000000</c:v>
                </c:pt>
                <c:pt idx="7">
                  <c:v>88059000000</c:v>
                </c:pt>
                <c:pt idx="8">
                  <c:v>84356500000</c:v>
                </c:pt>
                <c:pt idx="9">
                  <c:v>83047000000</c:v>
                </c:pt>
                <c:pt idx="10">
                  <c:v>76186200000</c:v>
                </c:pt>
                <c:pt idx="11">
                  <c:v>84464600000</c:v>
                </c:pt>
                <c:pt idx="12">
                  <c:v>42021600000</c:v>
                </c:pt>
                <c:pt idx="13">
                  <c:v>41940600000</c:v>
                </c:pt>
                <c:pt idx="14">
                  <c:v>75459700000</c:v>
                </c:pt>
                <c:pt idx="15">
                  <c:v>112219000000</c:v>
                </c:pt>
                <c:pt idx="16">
                  <c:v>19444100000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Energi'!$V$82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Energi'!$V$83:$V$99</c:f>
              <c:numCache>
                <c:formatCode>0.00E+00</c:formatCode>
                <c:ptCount val="17"/>
                <c:pt idx="0">
                  <c:v>8107160000000</c:v>
                </c:pt>
                <c:pt idx="1">
                  <c:v>21118900000000</c:v>
                </c:pt>
                <c:pt idx="2">
                  <c:v>17038200000000</c:v>
                </c:pt>
                <c:pt idx="3">
                  <c:v>9805320000000</c:v>
                </c:pt>
                <c:pt idx="4">
                  <c:v>6573810000000</c:v>
                </c:pt>
                <c:pt idx="5">
                  <c:v>5520700000000</c:v>
                </c:pt>
                <c:pt idx="6">
                  <c:v>5101220000000</c:v>
                </c:pt>
                <c:pt idx="7">
                  <c:v>4821940000000</c:v>
                </c:pt>
                <c:pt idx="8">
                  <c:v>4446560000000</c:v>
                </c:pt>
                <c:pt idx="9">
                  <c:v>3836510000000</c:v>
                </c:pt>
                <c:pt idx="10">
                  <c:v>3239580000000</c:v>
                </c:pt>
                <c:pt idx="11">
                  <c:v>3736720000000</c:v>
                </c:pt>
                <c:pt idx="12">
                  <c:v>1808480000000</c:v>
                </c:pt>
                <c:pt idx="13">
                  <c:v>1004960000000</c:v>
                </c:pt>
                <c:pt idx="14">
                  <c:v>1016780000000</c:v>
                </c:pt>
                <c:pt idx="15">
                  <c:v>1327820000000</c:v>
                </c:pt>
                <c:pt idx="16">
                  <c:v>237777000000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Energi'!$W$82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Energi'!$W$83:$W$99</c:f>
              <c:numCache>
                <c:formatCode>0.00E+00</c:formatCode>
                <c:ptCount val="17"/>
                <c:pt idx="0">
                  <c:v>13448500000000</c:v>
                </c:pt>
                <c:pt idx="1">
                  <c:v>35279400000000</c:v>
                </c:pt>
                <c:pt idx="2">
                  <c:v>28704900000000</c:v>
                </c:pt>
                <c:pt idx="3">
                  <c:v>16618100000000</c:v>
                </c:pt>
                <c:pt idx="4">
                  <c:v>11165600000000</c:v>
                </c:pt>
                <c:pt idx="5">
                  <c:v>9391670000000</c:v>
                </c:pt>
                <c:pt idx="6">
                  <c:v>8688760000000</c:v>
                </c:pt>
                <c:pt idx="7">
                  <c:v>8220320000000</c:v>
                </c:pt>
                <c:pt idx="8">
                  <c:v>7583080000000</c:v>
                </c:pt>
                <c:pt idx="9">
                  <c:v>6543140000000</c:v>
                </c:pt>
                <c:pt idx="10">
                  <c:v>5511010000000</c:v>
                </c:pt>
                <c:pt idx="11">
                  <c:v>6306970000000</c:v>
                </c:pt>
                <c:pt idx="12">
                  <c:v>3027680000000</c:v>
                </c:pt>
                <c:pt idx="13">
                  <c:v>1664810000000</c:v>
                </c:pt>
                <c:pt idx="14">
                  <c:v>1582040000000</c:v>
                </c:pt>
                <c:pt idx="15">
                  <c:v>1970230000000</c:v>
                </c:pt>
                <c:pt idx="16">
                  <c:v>353619000000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Energi'!$X$82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Energi'!$X$83:$X$99</c:f>
              <c:numCache>
                <c:formatCode>0.00E+00</c:formatCode>
                <c:ptCount val="17"/>
                <c:pt idx="0">
                  <c:v>17303900000000</c:v>
                </c:pt>
                <c:pt idx="1">
                  <c:v>44758200000000</c:v>
                </c:pt>
                <c:pt idx="2">
                  <c:v>36277800000000</c:v>
                </c:pt>
                <c:pt idx="3">
                  <c:v>20871000000000</c:v>
                </c:pt>
                <c:pt idx="4">
                  <c:v>14004900000000</c:v>
                </c:pt>
                <c:pt idx="5">
                  <c:v>11768600000000</c:v>
                </c:pt>
                <c:pt idx="6">
                  <c:v>10879100000000</c:v>
                </c:pt>
                <c:pt idx="7">
                  <c:v>10285600000000</c:v>
                </c:pt>
                <c:pt idx="8">
                  <c:v>9484500000000</c:v>
                </c:pt>
                <c:pt idx="9">
                  <c:v>8187700000000</c:v>
                </c:pt>
                <c:pt idx="10">
                  <c:v>6894410000000</c:v>
                </c:pt>
                <c:pt idx="11">
                  <c:v>7860370000000</c:v>
                </c:pt>
                <c:pt idx="12">
                  <c:v>3762670000000</c:v>
                </c:pt>
                <c:pt idx="13">
                  <c:v>2085310000000</c:v>
                </c:pt>
                <c:pt idx="14">
                  <c:v>1993190000000</c:v>
                </c:pt>
                <c:pt idx="15">
                  <c:v>2486530000000</c:v>
                </c:pt>
                <c:pt idx="16">
                  <c:v>445906000000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Energi'!$Y$82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Energi'!$Y$83:$Y$99</c:f>
              <c:numCache>
                <c:formatCode>0.00E+00</c:formatCode>
                <c:ptCount val="17"/>
                <c:pt idx="0">
                  <c:v>13448500000000</c:v>
                </c:pt>
                <c:pt idx="1">
                  <c:v>35279500000000</c:v>
                </c:pt>
                <c:pt idx="2">
                  <c:v>28704900000000</c:v>
                </c:pt>
                <c:pt idx="3">
                  <c:v>16618100000000</c:v>
                </c:pt>
                <c:pt idx="4">
                  <c:v>11165600000000</c:v>
                </c:pt>
                <c:pt idx="5">
                  <c:v>9391680000000</c:v>
                </c:pt>
                <c:pt idx="6">
                  <c:v>8688770000000</c:v>
                </c:pt>
                <c:pt idx="7">
                  <c:v>8220330000000</c:v>
                </c:pt>
                <c:pt idx="8">
                  <c:v>7583090000000</c:v>
                </c:pt>
                <c:pt idx="9">
                  <c:v>6543150000000</c:v>
                </c:pt>
                <c:pt idx="10">
                  <c:v>5511020000000</c:v>
                </c:pt>
                <c:pt idx="11">
                  <c:v>6306970000000</c:v>
                </c:pt>
                <c:pt idx="12">
                  <c:v>3027680000000</c:v>
                </c:pt>
                <c:pt idx="13">
                  <c:v>1664820000000</c:v>
                </c:pt>
                <c:pt idx="14">
                  <c:v>1582040000000</c:v>
                </c:pt>
                <c:pt idx="15">
                  <c:v>1970230000000</c:v>
                </c:pt>
                <c:pt idx="16">
                  <c:v>353620000000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Energi'!$Z$82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Energi'!$Z$83:$Z$99</c:f>
              <c:numCache>
                <c:formatCode>0.00E+00</c:formatCode>
                <c:ptCount val="17"/>
                <c:pt idx="0">
                  <c:v>6364110000000</c:v>
                </c:pt>
                <c:pt idx="1">
                  <c:v>16539700000000</c:v>
                </c:pt>
                <c:pt idx="2">
                  <c:v>13198000000000</c:v>
                </c:pt>
                <c:pt idx="3">
                  <c:v>7551400000000</c:v>
                </c:pt>
                <c:pt idx="4">
                  <c:v>5052200000000</c:v>
                </c:pt>
                <c:pt idx="5">
                  <c:v>4236720000000</c:v>
                </c:pt>
                <c:pt idx="6">
                  <c:v>3910850000000</c:v>
                </c:pt>
                <c:pt idx="7">
                  <c:v>3694750000000</c:v>
                </c:pt>
                <c:pt idx="8">
                  <c:v>3407710000000</c:v>
                </c:pt>
                <c:pt idx="9">
                  <c:v>2943580000000</c:v>
                </c:pt>
                <c:pt idx="10">
                  <c:v>2493520000000</c:v>
                </c:pt>
                <c:pt idx="11">
                  <c:v>2896280000000</c:v>
                </c:pt>
                <c:pt idx="12">
                  <c:v>1414190000000</c:v>
                </c:pt>
                <c:pt idx="13">
                  <c:v>806067000000</c:v>
                </c:pt>
                <c:pt idx="14">
                  <c:v>895775000000</c:v>
                </c:pt>
                <c:pt idx="15">
                  <c:v>1239940000000</c:v>
                </c:pt>
                <c:pt idx="16">
                  <c:v>221259000000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Energi'!$AA$82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Energi'!$AA$83:$AA$99</c:f>
              <c:numCache>
                <c:formatCode>0.00E+00</c:formatCode>
                <c:ptCount val="17"/>
                <c:pt idx="0">
                  <c:v>14005100000000</c:v>
                </c:pt>
                <c:pt idx="1">
                  <c:v>36629300000000</c:v>
                </c:pt>
                <c:pt idx="2">
                  <c:v>29746300000000</c:v>
                </c:pt>
                <c:pt idx="3">
                  <c:v>17188400000000</c:v>
                </c:pt>
                <c:pt idx="4">
                  <c:v>11543400000000</c:v>
                </c:pt>
                <c:pt idx="5">
                  <c:v>9705850000000</c:v>
                </c:pt>
                <c:pt idx="6">
                  <c:v>8976420000000</c:v>
                </c:pt>
                <c:pt idx="7">
                  <c:v>8489710000000</c:v>
                </c:pt>
                <c:pt idx="8">
                  <c:v>7829870000000</c:v>
                </c:pt>
                <c:pt idx="9">
                  <c:v>6755600000000</c:v>
                </c:pt>
                <c:pt idx="10">
                  <c:v>5689930000000</c:v>
                </c:pt>
                <c:pt idx="11">
                  <c:v>6510500000000</c:v>
                </c:pt>
                <c:pt idx="12">
                  <c:v>3124870000000</c:v>
                </c:pt>
                <c:pt idx="13">
                  <c:v>1719640000000</c:v>
                </c:pt>
                <c:pt idx="14">
                  <c:v>1636200000000</c:v>
                </c:pt>
                <c:pt idx="15">
                  <c:v>2039380000000</c:v>
                </c:pt>
                <c:pt idx="16">
                  <c:v>365949000000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Energi'!$AB$82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Energi'!$AB$83:$AB$99</c:f>
              <c:numCache>
                <c:formatCode>0.00E+00</c:formatCode>
                <c:ptCount val="17"/>
                <c:pt idx="0">
                  <c:v>22435700000000</c:v>
                </c:pt>
                <c:pt idx="1">
                  <c:v>58611600000000</c:v>
                </c:pt>
                <c:pt idx="2">
                  <c:v>47748600000000</c:v>
                </c:pt>
                <c:pt idx="3">
                  <c:v>27648000000000</c:v>
                </c:pt>
                <c:pt idx="4">
                  <c:v>18592400000000</c:v>
                </c:pt>
                <c:pt idx="5">
                  <c:v>15650000000000</c:v>
                </c:pt>
                <c:pt idx="6">
                  <c:v>14489200000000</c:v>
                </c:pt>
                <c:pt idx="7">
                  <c:v>13719100000000</c:v>
                </c:pt>
                <c:pt idx="8">
                  <c:v>12665900000000</c:v>
                </c:pt>
                <c:pt idx="9">
                  <c:v>10953700000000</c:v>
                </c:pt>
                <c:pt idx="10">
                  <c:v>9220360000000</c:v>
                </c:pt>
                <c:pt idx="11">
                  <c:v>10460900000000</c:v>
                </c:pt>
                <c:pt idx="12">
                  <c:v>4995540000000</c:v>
                </c:pt>
                <c:pt idx="13">
                  <c:v>2796870000000</c:v>
                </c:pt>
                <c:pt idx="14">
                  <c:v>2690190000000</c:v>
                </c:pt>
                <c:pt idx="15">
                  <c:v>3355600000000</c:v>
                </c:pt>
                <c:pt idx="16">
                  <c:v>601213000000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Energi'!$AC$82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Energi'!$AC$83:$AC$99</c:f>
              <c:numCache>
                <c:formatCode>0.00E+00</c:formatCode>
                <c:ptCount val="17"/>
                <c:pt idx="0">
                  <c:v>14005200000000</c:v>
                </c:pt>
                <c:pt idx="1">
                  <c:v>36629400000000</c:v>
                </c:pt>
                <c:pt idx="2">
                  <c:v>29746400000000</c:v>
                </c:pt>
                <c:pt idx="3">
                  <c:v>17188500000000</c:v>
                </c:pt>
                <c:pt idx="4">
                  <c:v>11543400000000</c:v>
                </c:pt>
                <c:pt idx="5">
                  <c:v>9705870000000</c:v>
                </c:pt>
                <c:pt idx="6">
                  <c:v>8976440000000</c:v>
                </c:pt>
                <c:pt idx="7">
                  <c:v>8489730000000</c:v>
                </c:pt>
                <c:pt idx="8">
                  <c:v>7829890000000</c:v>
                </c:pt>
                <c:pt idx="9">
                  <c:v>6755610000000</c:v>
                </c:pt>
                <c:pt idx="10">
                  <c:v>5689940000000</c:v>
                </c:pt>
                <c:pt idx="11">
                  <c:v>6510510000000</c:v>
                </c:pt>
                <c:pt idx="12">
                  <c:v>3124880000000</c:v>
                </c:pt>
                <c:pt idx="13">
                  <c:v>1719650000000</c:v>
                </c:pt>
                <c:pt idx="14">
                  <c:v>1636200000000</c:v>
                </c:pt>
                <c:pt idx="15">
                  <c:v>2039380000000</c:v>
                </c:pt>
                <c:pt idx="16">
                  <c:v>365950000000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Energi'!$AD$82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Energi'!$AD$83:$AD$99</c:f>
              <c:numCache>
                <c:formatCode>0.00E+00</c:formatCode>
                <c:ptCount val="17"/>
                <c:pt idx="0">
                  <c:v>6364120000000</c:v>
                </c:pt>
                <c:pt idx="1">
                  <c:v>16539700000000</c:v>
                </c:pt>
                <c:pt idx="2">
                  <c:v>13198100000000</c:v>
                </c:pt>
                <c:pt idx="3">
                  <c:v>7551410000000</c:v>
                </c:pt>
                <c:pt idx="4">
                  <c:v>5052200000000</c:v>
                </c:pt>
                <c:pt idx="5">
                  <c:v>4236730000000</c:v>
                </c:pt>
                <c:pt idx="6">
                  <c:v>3910860000000</c:v>
                </c:pt>
                <c:pt idx="7">
                  <c:v>3694750000000</c:v>
                </c:pt>
                <c:pt idx="8">
                  <c:v>3407710000000</c:v>
                </c:pt>
                <c:pt idx="9">
                  <c:v>2943590000000</c:v>
                </c:pt>
                <c:pt idx="10">
                  <c:v>2493520000000</c:v>
                </c:pt>
                <c:pt idx="11">
                  <c:v>2896280000000</c:v>
                </c:pt>
                <c:pt idx="12">
                  <c:v>1414190000000</c:v>
                </c:pt>
                <c:pt idx="13">
                  <c:v>806068000000</c:v>
                </c:pt>
                <c:pt idx="14">
                  <c:v>895776000000</c:v>
                </c:pt>
                <c:pt idx="15">
                  <c:v>1239940000000</c:v>
                </c:pt>
                <c:pt idx="16">
                  <c:v>221259000000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Energi'!$AE$82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Energi'!$AE$83:$AE$99</c:f>
              <c:numCache>
                <c:formatCode>0.00E+00</c:formatCode>
                <c:ptCount val="17"/>
                <c:pt idx="0">
                  <c:v>17311800000000</c:v>
                </c:pt>
                <c:pt idx="1">
                  <c:v>44907500000000</c:v>
                </c:pt>
                <c:pt idx="2">
                  <c:v>36455100000000</c:v>
                </c:pt>
                <c:pt idx="3">
                  <c:v>21011900000000</c:v>
                </c:pt>
                <c:pt idx="4">
                  <c:v>14105500000000</c:v>
                </c:pt>
                <c:pt idx="5">
                  <c:v>11857100000000</c:v>
                </c:pt>
                <c:pt idx="6">
                  <c:v>10964000000000</c:v>
                </c:pt>
                <c:pt idx="7">
                  <c:v>10368700000000</c:v>
                </c:pt>
                <c:pt idx="8">
                  <c:v>9562910000000</c:v>
                </c:pt>
                <c:pt idx="9">
                  <c:v>8255910000000</c:v>
                </c:pt>
                <c:pt idx="10">
                  <c:v>6951580000000</c:v>
                </c:pt>
                <c:pt idx="11">
                  <c:v>7926350000000</c:v>
                </c:pt>
                <c:pt idx="12">
                  <c:v>3794750000000</c:v>
                </c:pt>
                <c:pt idx="13">
                  <c:v>2101940000000</c:v>
                </c:pt>
                <c:pt idx="14">
                  <c:v>2007100000000</c:v>
                </c:pt>
                <c:pt idx="15">
                  <c:v>2501670000000</c:v>
                </c:pt>
                <c:pt idx="16">
                  <c:v>448676000000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Energi'!$AF$82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Energi'!$AF$83:$AF$99</c:f>
              <c:numCache>
                <c:formatCode>0.00E+00</c:formatCode>
                <c:ptCount val="17"/>
                <c:pt idx="0">
                  <c:v>22528000000000</c:v>
                </c:pt>
                <c:pt idx="1">
                  <c:v>58853000000000</c:v>
                </c:pt>
                <c:pt idx="2">
                  <c:v>47945000000000</c:v>
                </c:pt>
                <c:pt idx="3">
                  <c:v>27761600000000</c:v>
                </c:pt>
                <c:pt idx="4">
                  <c:v>18668800000000</c:v>
                </c:pt>
                <c:pt idx="5">
                  <c:v>15714200000000</c:v>
                </c:pt>
                <c:pt idx="6">
                  <c:v>14548700000000</c:v>
                </c:pt>
                <c:pt idx="7">
                  <c:v>13775300000000</c:v>
                </c:pt>
                <c:pt idx="8">
                  <c:v>12717800000000</c:v>
                </c:pt>
                <c:pt idx="9">
                  <c:v>10998500000000</c:v>
                </c:pt>
                <c:pt idx="10">
                  <c:v>9258090000000</c:v>
                </c:pt>
                <c:pt idx="11">
                  <c:v>10503700000000</c:v>
                </c:pt>
                <c:pt idx="12">
                  <c:v>5016040000000</c:v>
                </c:pt>
                <c:pt idx="13">
                  <c:v>2808280000000</c:v>
                </c:pt>
                <c:pt idx="14">
                  <c:v>2701030000000</c:v>
                </c:pt>
                <c:pt idx="15">
                  <c:v>3368920000000</c:v>
                </c:pt>
                <c:pt idx="16">
                  <c:v>603601000000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Energi'!$AG$82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Energi'!$AG$83:$AG$99</c:f>
              <c:numCache>
                <c:formatCode>0.00E+00</c:formatCode>
                <c:ptCount val="17"/>
                <c:pt idx="0">
                  <c:v>24960600000000</c:v>
                </c:pt>
                <c:pt idx="1">
                  <c:v>64556200000000</c:v>
                </c:pt>
                <c:pt idx="2">
                  <c:v>52476500000000</c:v>
                </c:pt>
                <c:pt idx="3">
                  <c:v>30251900000000</c:v>
                </c:pt>
                <c:pt idx="4">
                  <c:v>20326400000000</c:v>
                </c:pt>
                <c:pt idx="5">
                  <c:v>17100200000000</c:v>
                </c:pt>
                <c:pt idx="6">
                  <c:v>15825500000000</c:v>
                </c:pt>
                <c:pt idx="7">
                  <c:v>14980500000000</c:v>
                </c:pt>
                <c:pt idx="8">
                  <c:v>13829800000000</c:v>
                </c:pt>
                <c:pt idx="9">
                  <c:v>11967700000000</c:v>
                </c:pt>
                <c:pt idx="10">
                  <c:v>10076000000000</c:v>
                </c:pt>
                <c:pt idx="11">
                  <c:v>11405600000000</c:v>
                </c:pt>
                <c:pt idx="12">
                  <c:v>5439100000000</c:v>
                </c:pt>
                <c:pt idx="13">
                  <c:v>3063640000000</c:v>
                </c:pt>
                <c:pt idx="14">
                  <c:v>2961110000000</c:v>
                </c:pt>
                <c:pt idx="15">
                  <c:v>3699410000000</c:v>
                </c:pt>
                <c:pt idx="16">
                  <c:v>662451000000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Energi'!$AH$82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Energi'!$AH$83:$AH$99</c:f>
              <c:numCache>
                <c:formatCode>0.00E+00</c:formatCode>
                <c:ptCount val="17"/>
                <c:pt idx="0">
                  <c:v>22528000000000</c:v>
                </c:pt>
                <c:pt idx="1">
                  <c:v>58853100000000</c:v>
                </c:pt>
                <c:pt idx="2">
                  <c:v>47945000000000</c:v>
                </c:pt>
                <c:pt idx="3">
                  <c:v>27761700000000</c:v>
                </c:pt>
                <c:pt idx="4">
                  <c:v>18668800000000</c:v>
                </c:pt>
                <c:pt idx="5">
                  <c:v>15714200000000</c:v>
                </c:pt>
                <c:pt idx="6">
                  <c:v>14548700000000</c:v>
                </c:pt>
                <c:pt idx="7">
                  <c:v>13775400000000</c:v>
                </c:pt>
                <c:pt idx="8">
                  <c:v>12717800000000</c:v>
                </c:pt>
                <c:pt idx="9">
                  <c:v>10998600000000</c:v>
                </c:pt>
                <c:pt idx="10">
                  <c:v>9258090000000</c:v>
                </c:pt>
                <c:pt idx="11">
                  <c:v>10503700000000</c:v>
                </c:pt>
                <c:pt idx="12">
                  <c:v>5016040000000</c:v>
                </c:pt>
                <c:pt idx="13">
                  <c:v>2808280000000</c:v>
                </c:pt>
                <c:pt idx="14">
                  <c:v>2701030000000</c:v>
                </c:pt>
                <c:pt idx="15">
                  <c:v>3368920000000</c:v>
                </c:pt>
                <c:pt idx="16">
                  <c:v>603601000000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Energi'!$AI$82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Energi'!$AI$83:$AI$99</c:f>
              <c:numCache>
                <c:formatCode>0.00E+00</c:formatCode>
                <c:ptCount val="17"/>
                <c:pt idx="0">
                  <c:v>17311800000000</c:v>
                </c:pt>
                <c:pt idx="1">
                  <c:v>44907600000000</c:v>
                </c:pt>
                <c:pt idx="2">
                  <c:v>36455100000000</c:v>
                </c:pt>
                <c:pt idx="3">
                  <c:v>21011900000000</c:v>
                </c:pt>
                <c:pt idx="4">
                  <c:v>14105500000000</c:v>
                </c:pt>
                <c:pt idx="5">
                  <c:v>11857100000000</c:v>
                </c:pt>
                <c:pt idx="6">
                  <c:v>10964100000000</c:v>
                </c:pt>
                <c:pt idx="7">
                  <c:v>10368700000000</c:v>
                </c:pt>
                <c:pt idx="8">
                  <c:v>9562920000000</c:v>
                </c:pt>
                <c:pt idx="9">
                  <c:v>8255930000000</c:v>
                </c:pt>
                <c:pt idx="10">
                  <c:v>6951590000000</c:v>
                </c:pt>
                <c:pt idx="11">
                  <c:v>7926360000000</c:v>
                </c:pt>
                <c:pt idx="12">
                  <c:v>3794760000000</c:v>
                </c:pt>
                <c:pt idx="13">
                  <c:v>2101940000000</c:v>
                </c:pt>
                <c:pt idx="14">
                  <c:v>2007110000000</c:v>
                </c:pt>
                <c:pt idx="15">
                  <c:v>2501670000000</c:v>
                </c:pt>
                <c:pt idx="16">
                  <c:v>448677000000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Energi'!$AJ$82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Energi'!$AJ$83:$AJ$99</c:f>
              <c:numCache>
                <c:formatCode>0.00E+00</c:formatCode>
                <c:ptCount val="17"/>
                <c:pt idx="0">
                  <c:v>6373190000000</c:v>
                </c:pt>
                <c:pt idx="1">
                  <c:v>16563300000000</c:v>
                </c:pt>
                <c:pt idx="2">
                  <c:v>13216700000000</c:v>
                </c:pt>
                <c:pt idx="3">
                  <c:v>7562060000000</c:v>
                </c:pt>
                <c:pt idx="4">
                  <c:v>5059330000000</c:v>
                </c:pt>
                <c:pt idx="5">
                  <c:v>4242700000000</c:v>
                </c:pt>
                <c:pt idx="6">
                  <c:v>3916360000000</c:v>
                </c:pt>
                <c:pt idx="7">
                  <c:v>3699950000000</c:v>
                </c:pt>
                <c:pt idx="8">
                  <c:v>3412510000000</c:v>
                </c:pt>
                <c:pt idx="9">
                  <c:v>2947730000000</c:v>
                </c:pt>
                <c:pt idx="10">
                  <c:v>2497030000000</c:v>
                </c:pt>
                <c:pt idx="11">
                  <c:v>2900340000000</c:v>
                </c:pt>
                <c:pt idx="12">
                  <c:v>1416170000000</c:v>
                </c:pt>
                <c:pt idx="13">
                  <c:v>807235000000</c:v>
                </c:pt>
                <c:pt idx="14">
                  <c:v>897185000000</c:v>
                </c:pt>
                <c:pt idx="15">
                  <c:v>1241960000000</c:v>
                </c:pt>
                <c:pt idx="16">
                  <c:v>221617000000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Energi'!$AK$82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Energi'!$AK$83:$AK$99</c:f>
              <c:numCache>
                <c:formatCode>0.00E+00</c:formatCode>
                <c:ptCount val="17"/>
                <c:pt idx="0">
                  <c:v>14024500000000</c:v>
                </c:pt>
                <c:pt idx="1">
                  <c:v>36680200000000</c:v>
                </c:pt>
                <c:pt idx="2">
                  <c:v>29787800000000</c:v>
                </c:pt>
                <c:pt idx="3">
                  <c:v>17212400000000</c:v>
                </c:pt>
                <c:pt idx="4">
                  <c:v>11559500000000</c:v>
                </c:pt>
                <c:pt idx="5">
                  <c:v>9719430000000</c:v>
                </c:pt>
                <c:pt idx="6">
                  <c:v>8988990000000</c:v>
                </c:pt>
                <c:pt idx="7">
                  <c:v>8501610000000</c:v>
                </c:pt>
                <c:pt idx="8">
                  <c:v>7840850000000</c:v>
                </c:pt>
                <c:pt idx="9">
                  <c:v>6765090000000</c:v>
                </c:pt>
                <c:pt idx="10">
                  <c:v>5697920000000</c:v>
                </c:pt>
                <c:pt idx="11">
                  <c:v>6519530000000</c:v>
                </c:pt>
                <c:pt idx="12">
                  <c:v>3129160000000</c:v>
                </c:pt>
                <c:pt idx="13">
                  <c:v>1722070000000</c:v>
                </c:pt>
                <c:pt idx="14">
                  <c:v>1638540000000</c:v>
                </c:pt>
                <c:pt idx="15">
                  <c:v>2042290000000</c:v>
                </c:pt>
                <c:pt idx="16">
                  <c:v>366471000000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Energi'!$AL$82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Energi'!$AL$83:$AL$99</c:f>
              <c:numCache>
                <c:formatCode>0.00E+00</c:formatCode>
                <c:ptCount val="17"/>
                <c:pt idx="0">
                  <c:v>22462500000000</c:v>
                </c:pt>
                <c:pt idx="1">
                  <c:v>58681700000000</c:v>
                </c:pt>
                <c:pt idx="2">
                  <c:v>47806000000000</c:v>
                </c:pt>
                <c:pt idx="3">
                  <c:v>27681400000000</c:v>
                </c:pt>
                <c:pt idx="4">
                  <c:v>18614900000000</c:v>
                </c:pt>
                <c:pt idx="5">
                  <c:v>15668900000000</c:v>
                </c:pt>
                <c:pt idx="6">
                  <c:v>14506800000000</c:v>
                </c:pt>
                <c:pt idx="7">
                  <c:v>13735800000000</c:v>
                </c:pt>
                <c:pt idx="8">
                  <c:v>12681300000000</c:v>
                </c:pt>
                <c:pt idx="9">
                  <c:v>10967200000000</c:v>
                </c:pt>
                <c:pt idx="10">
                  <c:v>9231670000000</c:v>
                </c:pt>
                <c:pt idx="11">
                  <c:v>10473400000000</c:v>
                </c:pt>
                <c:pt idx="12">
                  <c:v>5001480000000</c:v>
                </c:pt>
                <c:pt idx="13">
                  <c:v>2800350000000</c:v>
                </c:pt>
                <c:pt idx="14">
                  <c:v>2693660000000</c:v>
                </c:pt>
                <c:pt idx="15">
                  <c:v>3359930000000</c:v>
                </c:pt>
                <c:pt idx="16">
                  <c:v>601986000000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Energi'!$AM$82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Energi'!$AM$83:$AM$99</c:f>
              <c:numCache>
                <c:formatCode>0.00E+00</c:formatCode>
                <c:ptCount val="17"/>
                <c:pt idx="0">
                  <c:v>14024500000000</c:v>
                </c:pt>
                <c:pt idx="1">
                  <c:v>36680200000000</c:v>
                </c:pt>
                <c:pt idx="2">
                  <c:v>29787800000000</c:v>
                </c:pt>
                <c:pt idx="3">
                  <c:v>17212400000000</c:v>
                </c:pt>
                <c:pt idx="4">
                  <c:v>11559500000000</c:v>
                </c:pt>
                <c:pt idx="5">
                  <c:v>9719440000000</c:v>
                </c:pt>
                <c:pt idx="6">
                  <c:v>8989000000000</c:v>
                </c:pt>
                <c:pt idx="7">
                  <c:v>8501620000000</c:v>
                </c:pt>
                <c:pt idx="8">
                  <c:v>7840860000000</c:v>
                </c:pt>
                <c:pt idx="9">
                  <c:v>6765090000000</c:v>
                </c:pt>
                <c:pt idx="10">
                  <c:v>5697920000000</c:v>
                </c:pt>
                <c:pt idx="11">
                  <c:v>6519540000000</c:v>
                </c:pt>
                <c:pt idx="12">
                  <c:v>3129160000000</c:v>
                </c:pt>
                <c:pt idx="13">
                  <c:v>1722070000000</c:v>
                </c:pt>
                <c:pt idx="14">
                  <c:v>1638540000000</c:v>
                </c:pt>
                <c:pt idx="15">
                  <c:v>2042300000000</c:v>
                </c:pt>
                <c:pt idx="16">
                  <c:v>366471000000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Energi'!$AN$82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Energi'!$AN$83:$AN$99</c:f>
              <c:numCache>
                <c:formatCode>0.00E+00</c:formatCode>
                <c:ptCount val="17"/>
                <c:pt idx="0">
                  <c:v>6373200000000</c:v>
                </c:pt>
                <c:pt idx="1">
                  <c:v>16563300000000</c:v>
                </c:pt>
                <c:pt idx="2">
                  <c:v>13216800000000</c:v>
                </c:pt>
                <c:pt idx="3">
                  <c:v>7562070000000</c:v>
                </c:pt>
                <c:pt idx="4">
                  <c:v>5059330000000</c:v>
                </c:pt>
                <c:pt idx="5">
                  <c:v>4242700000000</c:v>
                </c:pt>
                <c:pt idx="6">
                  <c:v>3916360000000</c:v>
                </c:pt>
                <c:pt idx="7">
                  <c:v>3699950000000</c:v>
                </c:pt>
                <c:pt idx="8">
                  <c:v>3412510000000</c:v>
                </c:pt>
                <c:pt idx="9">
                  <c:v>2947740000000</c:v>
                </c:pt>
                <c:pt idx="10">
                  <c:v>2497040000000</c:v>
                </c:pt>
                <c:pt idx="11">
                  <c:v>2900340000000</c:v>
                </c:pt>
                <c:pt idx="12">
                  <c:v>1416170000000</c:v>
                </c:pt>
                <c:pt idx="13">
                  <c:v>807236000000</c:v>
                </c:pt>
                <c:pt idx="14">
                  <c:v>897186000000</c:v>
                </c:pt>
                <c:pt idx="15">
                  <c:v>1241960000000</c:v>
                </c:pt>
                <c:pt idx="16">
                  <c:v>221617000000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Energi'!$AO$82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Energi'!$AO$83:$AO$99</c:f>
              <c:numCache>
                <c:formatCode>0.00E+00</c:formatCode>
                <c:ptCount val="17"/>
                <c:pt idx="0">
                  <c:v>13483700000000</c:v>
                </c:pt>
                <c:pt idx="1">
                  <c:v>35371800000000</c:v>
                </c:pt>
                <c:pt idx="2">
                  <c:v>28780300000000</c:v>
                </c:pt>
                <c:pt idx="3">
                  <c:v>16661900000000</c:v>
                </c:pt>
                <c:pt idx="4">
                  <c:v>11195000000000</c:v>
                </c:pt>
                <c:pt idx="5">
                  <c:v>9416420000000</c:v>
                </c:pt>
                <c:pt idx="6">
                  <c:v>8711680000000</c:v>
                </c:pt>
                <c:pt idx="7">
                  <c:v>8242020000000</c:v>
                </c:pt>
                <c:pt idx="8">
                  <c:v>7603110000000</c:v>
                </c:pt>
                <c:pt idx="9">
                  <c:v>6560460000000</c:v>
                </c:pt>
                <c:pt idx="10">
                  <c:v>5525580000000</c:v>
                </c:pt>
                <c:pt idx="11">
                  <c:v>6323410000000</c:v>
                </c:pt>
                <c:pt idx="12">
                  <c:v>3035490000000</c:v>
                </c:pt>
                <c:pt idx="13">
                  <c:v>1669220000000</c:v>
                </c:pt>
                <c:pt idx="14">
                  <c:v>1586310000000</c:v>
                </c:pt>
                <c:pt idx="15">
                  <c:v>1975550000000</c:v>
                </c:pt>
                <c:pt idx="16">
                  <c:v>354570000000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Energi'!$AP$82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Energi'!$AP$83:$AP$99</c:f>
              <c:numCache>
                <c:formatCode>0.00E+00</c:formatCode>
                <c:ptCount val="17"/>
                <c:pt idx="0">
                  <c:v>17346400000000</c:v>
                </c:pt>
                <c:pt idx="1">
                  <c:v>44867800000000</c:v>
                </c:pt>
                <c:pt idx="2">
                  <c:v>36367100000000</c:v>
                </c:pt>
                <c:pt idx="3">
                  <c:v>20922500000000</c:v>
                </c:pt>
                <c:pt idx="4">
                  <c:v>14039500000000</c:v>
                </c:pt>
                <c:pt idx="5">
                  <c:v>11797800000000</c:v>
                </c:pt>
                <c:pt idx="6">
                  <c:v>10906100000000</c:v>
                </c:pt>
                <c:pt idx="7">
                  <c:v>10311100000000</c:v>
                </c:pt>
                <c:pt idx="8">
                  <c:v>9508080000000</c:v>
                </c:pt>
                <c:pt idx="9">
                  <c:v>8208130000000</c:v>
                </c:pt>
                <c:pt idx="10">
                  <c:v>6911560000000</c:v>
                </c:pt>
                <c:pt idx="11">
                  <c:v>7879600000000</c:v>
                </c:pt>
                <c:pt idx="12">
                  <c:v>3771770000000</c:v>
                </c:pt>
                <c:pt idx="13">
                  <c:v>2090530000000</c:v>
                </c:pt>
                <c:pt idx="14">
                  <c:v>1998310000000</c:v>
                </c:pt>
                <c:pt idx="15">
                  <c:v>2492930000000</c:v>
                </c:pt>
                <c:pt idx="16">
                  <c:v>447047000000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Energi'!$AQ$82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Energi'!$AQ$83:$AQ$99</c:f>
              <c:numCache>
                <c:formatCode>0.00E+00</c:formatCode>
                <c:ptCount val="17"/>
                <c:pt idx="0">
                  <c:v>13483700000000</c:v>
                </c:pt>
                <c:pt idx="1">
                  <c:v>35371800000000</c:v>
                </c:pt>
                <c:pt idx="2">
                  <c:v>28780300000000</c:v>
                </c:pt>
                <c:pt idx="3">
                  <c:v>16661900000000</c:v>
                </c:pt>
                <c:pt idx="4">
                  <c:v>11195000000000</c:v>
                </c:pt>
                <c:pt idx="5">
                  <c:v>9416430000000</c:v>
                </c:pt>
                <c:pt idx="6">
                  <c:v>8711690000000</c:v>
                </c:pt>
                <c:pt idx="7">
                  <c:v>8242030000000</c:v>
                </c:pt>
                <c:pt idx="8">
                  <c:v>7603120000000</c:v>
                </c:pt>
                <c:pt idx="9">
                  <c:v>6560470000000</c:v>
                </c:pt>
                <c:pt idx="10">
                  <c:v>5525580000000</c:v>
                </c:pt>
                <c:pt idx="11">
                  <c:v>6323410000000</c:v>
                </c:pt>
                <c:pt idx="12">
                  <c:v>3035490000000</c:v>
                </c:pt>
                <c:pt idx="13">
                  <c:v>1669220000000</c:v>
                </c:pt>
                <c:pt idx="14">
                  <c:v>1586320000000</c:v>
                </c:pt>
                <c:pt idx="15">
                  <c:v>1975550000000</c:v>
                </c:pt>
                <c:pt idx="16">
                  <c:v>354570000000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Energi'!$AR$82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Energi'!$AR$83:$AR$99</c:f>
              <c:numCache>
                <c:formatCode>0.00E+00</c:formatCode>
                <c:ptCount val="17"/>
                <c:pt idx="0">
                  <c:v>8139840000000</c:v>
                </c:pt>
                <c:pt idx="1">
                  <c:v>21204100000000</c:v>
                </c:pt>
                <c:pt idx="2">
                  <c:v>17107000000000</c:v>
                </c:pt>
                <c:pt idx="3">
                  <c:v>9844900000000</c:v>
                </c:pt>
                <c:pt idx="4">
                  <c:v>6600350000000</c:v>
                </c:pt>
                <c:pt idx="5">
                  <c:v>5542990000000</c:v>
                </c:pt>
                <c:pt idx="6">
                  <c:v>5121820000000</c:v>
                </c:pt>
                <c:pt idx="7">
                  <c:v>4841410000000</c:v>
                </c:pt>
                <c:pt idx="8">
                  <c:v>4464520000000</c:v>
                </c:pt>
                <c:pt idx="9">
                  <c:v>3852040000000</c:v>
                </c:pt>
                <c:pt idx="10">
                  <c:v>3252670000000</c:v>
                </c:pt>
                <c:pt idx="11">
                  <c:v>3751670000000</c:v>
                </c:pt>
                <c:pt idx="12">
                  <c:v>1815670000000</c:v>
                </c:pt>
                <c:pt idx="13">
                  <c:v>1009050000000</c:v>
                </c:pt>
                <c:pt idx="14">
                  <c:v>1021070000000</c:v>
                </c:pt>
                <c:pt idx="15">
                  <c:v>1333500000000</c:v>
                </c:pt>
                <c:pt idx="16">
                  <c:v>238790000000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Energi'!$AS$82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Energi'!$AS$83:$AS$99</c:f>
              <c:numCache>
                <c:formatCode>0.00E+00</c:formatCode>
                <c:ptCount val="17"/>
                <c:pt idx="0">
                  <c:v>4062760000000</c:v>
                </c:pt>
                <c:pt idx="1">
                  <c:v>11247800000000</c:v>
                </c:pt>
                <c:pt idx="2">
                  <c:v>9421940000000</c:v>
                </c:pt>
                <c:pt idx="3">
                  <c:v>5921170000000</c:v>
                </c:pt>
                <c:pt idx="4">
                  <c:v>3981230000000</c:v>
                </c:pt>
                <c:pt idx="5">
                  <c:v>3345400000000</c:v>
                </c:pt>
                <c:pt idx="6">
                  <c:v>3096480000000</c:v>
                </c:pt>
                <c:pt idx="7">
                  <c:v>2931490000000</c:v>
                </c:pt>
                <c:pt idx="8">
                  <c:v>2701950000000</c:v>
                </c:pt>
                <c:pt idx="9">
                  <c:v>2324850000000</c:v>
                </c:pt>
                <c:pt idx="10">
                  <c:v>1934700000000</c:v>
                </c:pt>
                <c:pt idx="11">
                  <c:v>2219740000000</c:v>
                </c:pt>
                <c:pt idx="12">
                  <c:v>1092830000000</c:v>
                </c:pt>
                <c:pt idx="13">
                  <c:v>612569000000</c:v>
                </c:pt>
                <c:pt idx="14">
                  <c:v>596896000000</c:v>
                </c:pt>
                <c:pt idx="15">
                  <c:v>653324000000</c:v>
                </c:pt>
                <c:pt idx="16">
                  <c:v>115399000000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Energi'!$AT$82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Energi'!$AT$83:$AT$99</c:f>
              <c:numCache>
                <c:formatCode>0.00E+00</c:formatCode>
                <c:ptCount val="17"/>
                <c:pt idx="0">
                  <c:v>4062760000000</c:v>
                </c:pt>
                <c:pt idx="1">
                  <c:v>11247900000000</c:v>
                </c:pt>
                <c:pt idx="2">
                  <c:v>9421950000000</c:v>
                </c:pt>
                <c:pt idx="3">
                  <c:v>5921170000000</c:v>
                </c:pt>
                <c:pt idx="4">
                  <c:v>3981230000000</c:v>
                </c:pt>
                <c:pt idx="5">
                  <c:v>3345400000000</c:v>
                </c:pt>
                <c:pt idx="6">
                  <c:v>3096480000000</c:v>
                </c:pt>
                <c:pt idx="7">
                  <c:v>2931490000000</c:v>
                </c:pt>
                <c:pt idx="8">
                  <c:v>2701960000000</c:v>
                </c:pt>
                <c:pt idx="9">
                  <c:v>2324860000000</c:v>
                </c:pt>
                <c:pt idx="10">
                  <c:v>1934700000000</c:v>
                </c:pt>
                <c:pt idx="11">
                  <c:v>2219740000000</c:v>
                </c:pt>
                <c:pt idx="12">
                  <c:v>1092830000000</c:v>
                </c:pt>
                <c:pt idx="13">
                  <c:v>612570000000</c:v>
                </c:pt>
                <c:pt idx="14">
                  <c:v>596896000000</c:v>
                </c:pt>
                <c:pt idx="15">
                  <c:v>653324000000</c:v>
                </c:pt>
                <c:pt idx="16">
                  <c:v>115399000000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Energi'!$AU$82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Energi'!$AU$83:$AU$99</c:f>
              <c:numCache>
                <c:formatCode>0.00E+00</c:formatCode>
                <c:ptCount val="17"/>
                <c:pt idx="0">
                  <c:v>5182210000000</c:v>
                </c:pt>
                <c:pt idx="1">
                  <c:v>14371200000000</c:v>
                </c:pt>
                <c:pt idx="2">
                  <c:v>12023000000000</c:v>
                </c:pt>
                <c:pt idx="3">
                  <c:v>7550020000000</c:v>
                </c:pt>
                <c:pt idx="4">
                  <c:v>5073830000000</c:v>
                </c:pt>
                <c:pt idx="5">
                  <c:v>4262080000000</c:v>
                </c:pt>
                <c:pt idx="6">
                  <c:v>3944120000000</c:v>
                </c:pt>
                <c:pt idx="7">
                  <c:v>3733510000000</c:v>
                </c:pt>
                <c:pt idx="8">
                  <c:v>3441250000000</c:v>
                </c:pt>
                <c:pt idx="9">
                  <c:v>2962270000000</c:v>
                </c:pt>
                <c:pt idx="10">
                  <c:v>2465640000000</c:v>
                </c:pt>
                <c:pt idx="11">
                  <c:v>2828310000000</c:v>
                </c:pt>
                <c:pt idx="12">
                  <c:v>1393290000000</c:v>
                </c:pt>
                <c:pt idx="13">
                  <c:v>786672000000</c:v>
                </c:pt>
                <c:pt idx="14">
                  <c:v>787636000000</c:v>
                </c:pt>
                <c:pt idx="15">
                  <c:v>882732000000</c:v>
                </c:pt>
                <c:pt idx="16">
                  <c:v>155111000000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Energi'!$AV$82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Energi'!$AV$83:$AV$99</c:f>
              <c:numCache>
                <c:formatCode>0.00E+00</c:formatCode>
                <c:ptCount val="17"/>
                <c:pt idx="0">
                  <c:v>5182210000000</c:v>
                </c:pt>
                <c:pt idx="1">
                  <c:v>14371300000000</c:v>
                </c:pt>
                <c:pt idx="2">
                  <c:v>12023000000000</c:v>
                </c:pt>
                <c:pt idx="3">
                  <c:v>7550030000000</c:v>
                </c:pt>
                <c:pt idx="4">
                  <c:v>5073840000000</c:v>
                </c:pt>
                <c:pt idx="5">
                  <c:v>4262090000000</c:v>
                </c:pt>
                <c:pt idx="6">
                  <c:v>3944120000000</c:v>
                </c:pt>
                <c:pt idx="7">
                  <c:v>3733510000000</c:v>
                </c:pt>
                <c:pt idx="8">
                  <c:v>3441250000000</c:v>
                </c:pt>
                <c:pt idx="9">
                  <c:v>2962270000000</c:v>
                </c:pt>
                <c:pt idx="10">
                  <c:v>2465640000000</c:v>
                </c:pt>
                <c:pt idx="11">
                  <c:v>2828320000000</c:v>
                </c:pt>
                <c:pt idx="12">
                  <c:v>1393290000000</c:v>
                </c:pt>
                <c:pt idx="13">
                  <c:v>786673000000</c:v>
                </c:pt>
                <c:pt idx="14">
                  <c:v>787637000000</c:v>
                </c:pt>
                <c:pt idx="15">
                  <c:v>882733000000</c:v>
                </c:pt>
                <c:pt idx="16">
                  <c:v>155112000000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Energi'!$AW$82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Energi'!$AW$83:$AW$99</c:f>
              <c:numCache>
                <c:formatCode>0.00E+00</c:formatCode>
                <c:ptCount val="17"/>
                <c:pt idx="0">
                  <c:v>17145300000000</c:v>
                </c:pt>
                <c:pt idx="1">
                  <c:v>47967400000000</c:v>
                </c:pt>
                <c:pt idx="2">
                  <c:v>40352400000000</c:v>
                </c:pt>
                <c:pt idx="3">
                  <c:v>25313500000000</c:v>
                </c:pt>
                <c:pt idx="4">
                  <c:v>16970400000000</c:v>
                </c:pt>
                <c:pt idx="5">
                  <c:v>14224000000000</c:v>
                </c:pt>
                <c:pt idx="6">
                  <c:v>13134000000000</c:v>
                </c:pt>
                <c:pt idx="7">
                  <c:v>12401300000000</c:v>
                </c:pt>
                <c:pt idx="8">
                  <c:v>11400700000000</c:v>
                </c:pt>
                <c:pt idx="9">
                  <c:v>9800380000000</c:v>
                </c:pt>
                <c:pt idx="10">
                  <c:v>8107470000000</c:v>
                </c:pt>
                <c:pt idx="11">
                  <c:v>9157920000000</c:v>
                </c:pt>
                <c:pt idx="12">
                  <c:v>4443920000000</c:v>
                </c:pt>
                <c:pt idx="13">
                  <c:v>2469000000000</c:v>
                </c:pt>
                <c:pt idx="14">
                  <c:v>2348100000000</c:v>
                </c:pt>
                <c:pt idx="15">
                  <c:v>2800010000000</c:v>
                </c:pt>
                <c:pt idx="16">
                  <c:v>497647000000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Energi'!$AX$82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Energi'!$AX$83:$AX$99</c:f>
              <c:numCache>
                <c:formatCode>0.00E+00</c:formatCode>
                <c:ptCount val="17"/>
                <c:pt idx="0">
                  <c:v>17145300000000</c:v>
                </c:pt>
                <c:pt idx="1">
                  <c:v>47967500000000</c:v>
                </c:pt>
                <c:pt idx="2">
                  <c:v>40352500000000</c:v>
                </c:pt>
                <c:pt idx="3">
                  <c:v>25313500000000</c:v>
                </c:pt>
                <c:pt idx="4">
                  <c:v>16970400000000</c:v>
                </c:pt>
                <c:pt idx="5">
                  <c:v>14224000000000</c:v>
                </c:pt>
                <c:pt idx="6">
                  <c:v>13134000000000</c:v>
                </c:pt>
                <c:pt idx="7">
                  <c:v>12401300000000</c:v>
                </c:pt>
                <c:pt idx="8">
                  <c:v>11400700000000</c:v>
                </c:pt>
                <c:pt idx="9">
                  <c:v>9800400000000</c:v>
                </c:pt>
                <c:pt idx="10">
                  <c:v>8107490000000</c:v>
                </c:pt>
                <c:pt idx="11">
                  <c:v>9157930000000</c:v>
                </c:pt>
                <c:pt idx="12">
                  <c:v>4443930000000</c:v>
                </c:pt>
                <c:pt idx="13">
                  <c:v>2469010000000</c:v>
                </c:pt>
                <c:pt idx="14">
                  <c:v>2348100000000</c:v>
                </c:pt>
                <c:pt idx="15">
                  <c:v>2800020000000</c:v>
                </c:pt>
                <c:pt idx="16">
                  <c:v>497648000000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Energi'!$AY$82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Energi'!$AY$83:$AY$99</c:f>
              <c:numCache>
                <c:formatCode>0.00E+00</c:formatCode>
                <c:ptCount val="17"/>
                <c:pt idx="0">
                  <c:v>6085830000000</c:v>
                </c:pt>
                <c:pt idx="1">
                  <c:v>16897400000000</c:v>
                </c:pt>
                <c:pt idx="2">
                  <c:v>14191100000000</c:v>
                </c:pt>
                <c:pt idx="3">
                  <c:v>8920180000000</c:v>
                </c:pt>
                <c:pt idx="4">
                  <c:v>5994570000000</c:v>
                </c:pt>
                <c:pt idx="5">
                  <c:v>5034300000000</c:v>
                </c:pt>
                <c:pt idx="6">
                  <c:v>4656660000000</c:v>
                </c:pt>
                <c:pt idx="7">
                  <c:v>4404700000000</c:v>
                </c:pt>
                <c:pt idx="8">
                  <c:v>4055790000000</c:v>
                </c:pt>
                <c:pt idx="9">
                  <c:v>3486350000000</c:v>
                </c:pt>
                <c:pt idx="10">
                  <c:v>2894580000000</c:v>
                </c:pt>
                <c:pt idx="11">
                  <c:v>3305510000000</c:v>
                </c:pt>
                <c:pt idx="12">
                  <c:v>1618850000000</c:v>
                </c:pt>
                <c:pt idx="13">
                  <c:v>895555000000</c:v>
                </c:pt>
                <c:pt idx="14">
                  <c:v>837246000000</c:v>
                </c:pt>
                <c:pt idx="15">
                  <c:v>906028000000</c:v>
                </c:pt>
                <c:pt idx="16">
                  <c:v>158984000000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Energi'!$AZ$82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Energi'!$AZ$83:$AZ$99</c:f>
              <c:numCache>
                <c:formatCode>0.00E+00</c:formatCode>
                <c:ptCount val="17"/>
                <c:pt idx="0">
                  <c:v>6085840000000</c:v>
                </c:pt>
                <c:pt idx="1">
                  <c:v>16897500000000</c:v>
                </c:pt>
                <c:pt idx="2">
                  <c:v>14191100000000</c:v>
                </c:pt>
                <c:pt idx="3">
                  <c:v>8920190000000</c:v>
                </c:pt>
                <c:pt idx="4">
                  <c:v>5994580000000</c:v>
                </c:pt>
                <c:pt idx="5">
                  <c:v>5034310000000</c:v>
                </c:pt>
                <c:pt idx="6">
                  <c:v>4656670000000</c:v>
                </c:pt>
                <c:pt idx="7">
                  <c:v>4404700000000</c:v>
                </c:pt>
                <c:pt idx="8">
                  <c:v>4055800000000</c:v>
                </c:pt>
                <c:pt idx="9">
                  <c:v>3486360000000</c:v>
                </c:pt>
                <c:pt idx="10">
                  <c:v>2894590000000</c:v>
                </c:pt>
                <c:pt idx="11">
                  <c:v>3305510000000</c:v>
                </c:pt>
                <c:pt idx="12">
                  <c:v>1618860000000</c:v>
                </c:pt>
                <c:pt idx="13">
                  <c:v>895556000000</c:v>
                </c:pt>
                <c:pt idx="14">
                  <c:v>837247000000</c:v>
                </c:pt>
                <c:pt idx="15">
                  <c:v>906029000000</c:v>
                </c:pt>
                <c:pt idx="16">
                  <c:v>158984000000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Energi'!$BA$82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Energi'!$BA$83:$BA$99</c:f>
              <c:numCache>
                <c:formatCode>0.00E+00</c:formatCode>
                <c:ptCount val="17"/>
                <c:pt idx="0">
                  <c:v>17168600000000</c:v>
                </c:pt>
                <c:pt idx="1">
                  <c:v>48033000000000</c:v>
                </c:pt>
                <c:pt idx="2">
                  <c:v>40407700000000</c:v>
                </c:pt>
                <c:pt idx="3">
                  <c:v>25348100000000</c:v>
                </c:pt>
                <c:pt idx="4">
                  <c:v>16993500000000</c:v>
                </c:pt>
                <c:pt idx="5">
                  <c:v>14243400000000</c:v>
                </c:pt>
                <c:pt idx="6">
                  <c:v>13151900000000</c:v>
                </c:pt>
                <c:pt idx="7">
                  <c:v>12418200000000</c:v>
                </c:pt>
                <c:pt idx="8">
                  <c:v>11416200000000</c:v>
                </c:pt>
                <c:pt idx="9">
                  <c:v>9813750000000</c:v>
                </c:pt>
                <c:pt idx="10">
                  <c:v>8118510000000</c:v>
                </c:pt>
                <c:pt idx="11">
                  <c:v>9170220000000</c:v>
                </c:pt>
                <c:pt idx="12">
                  <c:v>4449820000000</c:v>
                </c:pt>
                <c:pt idx="13">
                  <c:v>2472390000000</c:v>
                </c:pt>
                <c:pt idx="14">
                  <c:v>2351500000000</c:v>
                </c:pt>
                <c:pt idx="15">
                  <c:v>2804400000000</c:v>
                </c:pt>
                <c:pt idx="16">
                  <c:v>498447000000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Energi'!$BB$82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Energi'!$BB$83:$BB$99</c:f>
              <c:numCache>
                <c:formatCode>0.00E+00</c:formatCode>
                <c:ptCount val="17"/>
                <c:pt idx="0">
                  <c:v>17168700000000</c:v>
                </c:pt>
                <c:pt idx="1">
                  <c:v>48033100000000</c:v>
                </c:pt>
                <c:pt idx="2">
                  <c:v>40407700000000</c:v>
                </c:pt>
                <c:pt idx="3">
                  <c:v>25348100000000</c:v>
                </c:pt>
                <c:pt idx="4">
                  <c:v>16993500000000</c:v>
                </c:pt>
                <c:pt idx="5">
                  <c:v>14243400000000</c:v>
                </c:pt>
                <c:pt idx="6">
                  <c:v>13151900000000</c:v>
                </c:pt>
                <c:pt idx="7">
                  <c:v>12418200000000</c:v>
                </c:pt>
                <c:pt idx="8">
                  <c:v>11416200000000</c:v>
                </c:pt>
                <c:pt idx="9">
                  <c:v>9813760000000</c:v>
                </c:pt>
                <c:pt idx="10">
                  <c:v>8118520000000</c:v>
                </c:pt>
                <c:pt idx="11">
                  <c:v>9170230000000</c:v>
                </c:pt>
                <c:pt idx="12">
                  <c:v>4449830000000</c:v>
                </c:pt>
                <c:pt idx="13">
                  <c:v>2472390000000</c:v>
                </c:pt>
                <c:pt idx="14">
                  <c:v>2351500000000</c:v>
                </c:pt>
                <c:pt idx="15">
                  <c:v>2804400000000</c:v>
                </c:pt>
                <c:pt idx="16">
                  <c:v>498447000000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Energi'!$BC$82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Energi'!$BC$83:$BC$99</c:f>
              <c:numCache>
                <c:formatCode>0.00E+00</c:formatCode>
                <c:ptCount val="17"/>
                <c:pt idx="0">
                  <c:v>5198200000000</c:v>
                </c:pt>
                <c:pt idx="1">
                  <c:v>14415800000000</c:v>
                </c:pt>
                <c:pt idx="2">
                  <c:v>12060100000000</c:v>
                </c:pt>
                <c:pt idx="3">
                  <c:v>7573190000000</c:v>
                </c:pt>
                <c:pt idx="4">
                  <c:v>5089330000000</c:v>
                </c:pt>
                <c:pt idx="5">
                  <c:v>4275060000000</c:v>
                </c:pt>
                <c:pt idx="6">
                  <c:v>3956090000000</c:v>
                </c:pt>
                <c:pt idx="7">
                  <c:v>3744820000000</c:v>
                </c:pt>
                <c:pt idx="8">
                  <c:v>3451650000000</c:v>
                </c:pt>
                <c:pt idx="9">
                  <c:v>2971220000000</c:v>
                </c:pt>
                <c:pt idx="10">
                  <c:v>2473080000000</c:v>
                </c:pt>
                <c:pt idx="11">
                  <c:v>2836800000000</c:v>
                </c:pt>
                <c:pt idx="12">
                  <c:v>1397460000000</c:v>
                </c:pt>
                <c:pt idx="13">
                  <c:v>789082000000</c:v>
                </c:pt>
                <c:pt idx="14">
                  <c:v>790286000000</c:v>
                </c:pt>
                <c:pt idx="15">
                  <c:v>885991000000</c:v>
                </c:pt>
                <c:pt idx="16">
                  <c:v>155671000000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Energi'!$BD$82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Energi'!$BD$83:$BD$99</c:f>
              <c:numCache>
                <c:formatCode>0.00E+00</c:formatCode>
                <c:ptCount val="17"/>
                <c:pt idx="0">
                  <c:v>5198200000000</c:v>
                </c:pt>
                <c:pt idx="1">
                  <c:v>14415800000000</c:v>
                </c:pt>
                <c:pt idx="2">
                  <c:v>12060100000000</c:v>
                </c:pt>
                <c:pt idx="3">
                  <c:v>7573200000000</c:v>
                </c:pt>
                <c:pt idx="4">
                  <c:v>5089340000000</c:v>
                </c:pt>
                <c:pt idx="5">
                  <c:v>4275070000000</c:v>
                </c:pt>
                <c:pt idx="6">
                  <c:v>3956100000000</c:v>
                </c:pt>
                <c:pt idx="7">
                  <c:v>3744820000000</c:v>
                </c:pt>
                <c:pt idx="8">
                  <c:v>3451650000000</c:v>
                </c:pt>
                <c:pt idx="9">
                  <c:v>2971220000000</c:v>
                </c:pt>
                <c:pt idx="10">
                  <c:v>2473080000000</c:v>
                </c:pt>
                <c:pt idx="11">
                  <c:v>2836800000000</c:v>
                </c:pt>
                <c:pt idx="12">
                  <c:v>1397460000000</c:v>
                </c:pt>
                <c:pt idx="13">
                  <c:v>789083000000</c:v>
                </c:pt>
                <c:pt idx="14">
                  <c:v>790286000000</c:v>
                </c:pt>
                <c:pt idx="15">
                  <c:v>885992000000</c:v>
                </c:pt>
                <c:pt idx="16">
                  <c:v>155671000000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Energi'!$BE$82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Energi'!$BE$83:$BE$99</c:f>
              <c:numCache>
                <c:formatCode>0.00E+00</c:formatCode>
                <c:ptCount val="17"/>
                <c:pt idx="0">
                  <c:v>4080800000000</c:v>
                </c:pt>
                <c:pt idx="1">
                  <c:v>11298000000000</c:v>
                </c:pt>
                <c:pt idx="2">
                  <c:v>9463810000000</c:v>
                </c:pt>
                <c:pt idx="3">
                  <c:v>5947350000000</c:v>
                </c:pt>
                <c:pt idx="4">
                  <c:v>3998770000000</c:v>
                </c:pt>
                <c:pt idx="5">
                  <c:v>3360100000000</c:v>
                </c:pt>
                <c:pt idx="6">
                  <c:v>3110050000000</c:v>
                </c:pt>
                <c:pt idx="7">
                  <c:v>2944310000000</c:v>
                </c:pt>
                <c:pt idx="8">
                  <c:v>2713750000000</c:v>
                </c:pt>
                <c:pt idx="9">
                  <c:v>2335010000000</c:v>
                </c:pt>
                <c:pt idx="10">
                  <c:v>1943130000000</c:v>
                </c:pt>
                <c:pt idx="11">
                  <c:v>2229360000000</c:v>
                </c:pt>
                <c:pt idx="12">
                  <c:v>1097560000000</c:v>
                </c:pt>
                <c:pt idx="13">
                  <c:v>615275000000</c:v>
                </c:pt>
                <c:pt idx="14">
                  <c:v>599749000000</c:v>
                </c:pt>
                <c:pt idx="15">
                  <c:v>656690000000</c:v>
                </c:pt>
                <c:pt idx="16">
                  <c:v>115980000000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Energi'!$BF$82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Energi'!$S$83:$S$99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Energi'!$BF$83:$BF$99</c:f>
              <c:numCache>
                <c:formatCode>0.00E+00</c:formatCode>
                <c:ptCount val="17"/>
                <c:pt idx="0">
                  <c:v>4080800000000</c:v>
                </c:pt>
                <c:pt idx="1">
                  <c:v>11298000000000</c:v>
                </c:pt>
                <c:pt idx="2">
                  <c:v>9463820000000</c:v>
                </c:pt>
                <c:pt idx="3">
                  <c:v>5947360000000</c:v>
                </c:pt>
                <c:pt idx="4">
                  <c:v>3998780000000</c:v>
                </c:pt>
                <c:pt idx="5">
                  <c:v>3360100000000</c:v>
                </c:pt>
                <c:pt idx="6">
                  <c:v>3110050000000</c:v>
                </c:pt>
                <c:pt idx="7">
                  <c:v>2944310000000</c:v>
                </c:pt>
                <c:pt idx="8">
                  <c:v>2713750000000</c:v>
                </c:pt>
                <c:pt idx="9">
                  <c:v>2335010000000</c:v>
                </c:pt>
                <c:pt idx="10">
                  <c:v>1943140000000</c:v>
                </c:pt>
                <c:pt idx="11">
                  <c:v>2229360000000</c:v>
                </c:pt>
                <c:pt idx="12">
                  <c:v>1097570000000</c:v>
                </c:pt>
                <c:pt idx="13">
                  <c:v>615276000000</c:v>
                </c:pt>
                <c:pt idx="14">
                  <c:v>599750000000</c:v>
                </c:pt>
                <c:pt idx="15">
                  <c:v>656691000000</c:v>
                </c:pt>
                <c:pt idx="16">
                  <c:v>115980000000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06480"/>
        <c:axId val="1587515184"/>
      </c:scatterChart>
      <c:valAx>
        <c:axId val="158750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15184"/>
        <c:crosses val="autoZero"/>
        <c:crossBetween val="midCat"/>
      </c:valAx>
      <c:valAx>
        <c:axId val="15875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Energi'!$T$101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Energi'!$T$102:$T$118</c:f>
              <c:numCache>
                <c:formatCode>0.00E+00</c:formatCode>
                <c:ptCount val="17"/>
                <c:pt idx="0">
                  <c:v>563896000000</c:v>
                </c:pt>
                <c:pt idx="1">
                  <c:v>1266420000000</c:v>
                </c:pt>
                <c:pt idx="2">
                  <c:v>792857000000</c:v>
                </c:pt>
                <c:pt idx="3">
                  <c:v>485020000000</c:v>
                </c:pt>
                <c:pt idx="4">
                  <c:v>361526000000</c:v>
                </c:pt>
                <c:pt idx="5">
                  <c:v>323601000000</c:v>
                </c:pt>
                <c:pt idx="6">
                  <c:v>317401000000</c:v>
                </c:pt>
                <c:pt idx="7">
                  <c:v>319079000000</c:v>
                </c:pt>
                <c:pt idx="8">
                  <c:v>321814000000</c:v>
                </c:pt>
                <c:pt idx="9">
                  <c:v>322709000000</c:v>
                </c:pt>
                <c:pt idx="10">
                  <c:v>321629000000</c:v>
                </c:pt>
                <c:pt idx="11">
                  <c:v>444397000000</c:v>
                </c:pt>
                <c:pt idx="12">
                  <c:v>328996000000</c:v>
                </c:pt>
                <c:pt idx="13">
                  <c:v>640635000000</c:v>
                </c:pt>
                <c:pt idx="14">
                  <c:v>3060900000000</c:v>
                </c:pt>
                <c:pt idx="15">
                  <c:v>6810970000000</c:v>
                </c:pt>
                <c:pt idx="16">
                  <c:v>1739200000000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Energi'!$U$101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Energi'!$U$102:$U$118</c:f>
              <c:numCache>
                <c:formatCode>0.00E+00</c:formatCode>
                <c:ptCount val="17"/>
                <c:pt idx="0">
                  <c:v>85066900000</c:v>
                </c:pt>
                <c:pt idx="1">
                  <c:v>396281000000</c:v>
                </c:pt>
                <c:pt idx="2">
                  <c:v>430079000000</c:v>
                </c:pt>
                <c:pt idx="3">
                  <c:v>242886000000</c:v>
                </c:pt>
                <c:pt idx="4">
                  <c:v>141997000000</c:v>
                </c:pt>
                <c:pt idx="5">
                  <c:v>71135100000</c:v>
                </c:pt>
                <c:pt idx="6">
                  <c:v>105618000000</c:v>
                </c:pt>
                <c:pt idx="7">
                  <c:v>88059000000</c:v>
                </c:pt>
                <c:pt idx="8">
                  <c:v>84356500000</c:v>
                </c:pt>
                <c:pt idx="9">
                  <c:v>83047000000</c:v>
                </c:pt>
                <c:pt idx="10">
                  <c:v>76186200000</c:v>
                </c:pt>
                <c:pt idx="11">
                  <c:v>84464600000</c:v>
                </c:pt>
                <c:pt idx="12">
                  <c:v>42021600000</c:v>
                </c:pt>
                <c:pt idx="13">
                  <c:v>41940600000</c:v>
                </c:pt>
                <c:pt idx="14">
                  <c:v>75459700000</c:v>
                </c:pt>
                <c:pt idx="15">
                  <c:v>112219000000</c:v>
                </c:pt>
                <c:pt idx="16">
                  <c:v>19444100000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Energi'!$V$101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Energi'!$V$102:$V$118</c:f>
              <c:numCache>
                <c:formatCode>0.00E+00</c:formatCode>
                <c:ptCount val="17"/>
                <c:pt idx="0">
                  <c:v>8469620000000</c:v>
                </c:pt>
                <c:pt idx="1">
                  <c:v>22063600000000</c:v>
                </c:pt>
                <c:pt idx="2">
                  <c:v>17801400000000</c:v>
                </c:pt>
                <c:pt idx="3">
                  <c:v>10245000000000</c:v>
                </c:pt>
                <c:pt idx="4">
                  <c:v>6868640000000</c:v>
                </c:pt>
                <c:pt idx="5">
                  <c:v>5768330000000</c:v>
                </c:pt>
                <c:pt idx="6">
                  <c:v>5330060000000</c:v>
                </c:pt>
                <c:pt idx="7">
                  <c:v>5038300000000</c:v>
                </c:pt>
                <c:pt idx="8">
                  <c:v>4646130000000</c:v>
                </c:pt>
                <c:pt idx="9">
                  <c:v>4008940000000</c:v>
                </c:pt>
                <c:pt idx="10">
                  <c:v>3384940000000</c:v>
                </c:pt>
                <c:pt idx="11">
                  <c:v>3902850000000</c:v>
                </c:pt>
                <c:pt idx="12">
                  <c:v>1888310000000</c:v>
                </c:pt>
                <c:pt idx="13">
                  <c:v>1050140000000</c:v>
                </c:pt>
                <c:pt idx="14">
                  <c:v>1063460000000</c:v>
                </c:pt>
                <c:pt idx="15">
                  <c:v>1389020000000</c:v>
                </c:pt>
                <c:pt idx="16">
                  <c:v>248700000000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Energi'!$W$101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Energi'!$W$102:$W$118</c:f>
              <c:numCache>
                <c:formatCode>0.00E+00</c:formatCode>
                <c:ptCount val="17"/>
                <c:pt idx="0">
                  <c:v>14032800000000</c:v>
                </c:pt>
                <c:pt idx="1">
                  <c:v>36813900000000</c:v>
                </c:pt>
                <c:pt idx="2">
                  <c:v>29957300000000</c:v>
                </c:pt>
                <c:pt idx="3">
                  <c:v>17344800000000</c:v>
                </c:pt>
                <c:pt idx="4">
                  <c:v>11654200000000</c:v>
                </c:pt>
                <c:pt idx="5">
                  <c:v>9802940000000</c:v>
                </c:pt>
                <c:pt idx="6">
                  <c:v>9069490000000</c:v>
                </c:pt>
                <c:pt idx="7">
                  <c:v>8580780000000</c:v>
                </c:pt>
                <c:pt idx="8">
                  <c:v>7915780000000</c:v>
                </c:pt>
                <c:pt idx="9">
                  <c:v>6830870000000</c:v>
                </c:pt>
                <c:pt idx="10">
                  <c:v>5752920000000</c:v>
                </c:pt>
                <c:pt idx="11">
                  <c:v>6580380000000</c:v>
                </c:pt>
                <c:pt idx="12">
                  <c:v>3157770000000</c:v>
                </c:pt>
                <c:pt idx="13">
                  <c:v>1738040000000</c:v>
                </c:pt>
                <c:pt idx="14">
                  <c:v>1652790000000</c:v>
                </c:pt>
                <c:pt idx="15">
                  <c:v>2058320000000</c:v>
                </c:pt>
                <c:pt idx="16">
                  <c:v>369368000000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Energi'!$X$101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Energi'!$X$102:$X$118</c:f>
              <c:numCache>
                <c:formatCode>0.00E+00</c:formatCode>
                <c:ptCount val="17"/>
                <c:pt idx="0">
                  <c:v>18002100000000</c:v>
                </c:pt>
                <c:pt idx="1">
                  <c:v>46562300000000</c:v>
                </c:pt>
                <c:pt idx="2">
                  <c:v>37746900000000</c:v>
                </c:pt>
                <c:pt idx="3">
                  <c:v>21718600000000</c:v>
                </c:pt>
                <c:pt idx="4">
                  <c:v>14574400000000</c:v>
                </c:pt>
                <c:pt idx="5">
                  <c:v>12247800000000</c:v>
                </c:pt>
                <c:pt idx="6">
                  <c:v>11322600000000</c:v>
                </c:pt>
                <c:pt idx="7">
                  <c:v>10705300000000</c:v>
                </c:pt>
                <c:pt idx="8">
                  <c:v>9872070000000</c:v>
                </c:pt>
                <c:pt idx="9">
                  <c:v>8523400000000</c:v>
                </c:pt>
                <c:pt idx="10">
                  <c:v>7176590000000</c:v>
                </c:pt>
                <c:pt idx="11">
                  <c:v>8177170000000</c:v>
                </c:pt>
                <c:pt idx="12">
                  <c:v>3912780000000</c:v>
                </c:pt>
                <c:pt idx="13">
                  <c:v>2171090000000</c:v>
                </c:pt>
                <c:pt idx="14">
                  <c:v>2076950000000</c:v>
                </c:pt>
                <c:pt idx="15">
                  <c:v>2591080000000</c:v>
                </c:pt>
                <c:pt idx="16">
                  <c:v>464573000000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Energi'!$Y$101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Energi'!$Y$102:$Y$118</c:f>
              <c:numCache>
                <c:formatCode>0.00E+00</c:formatCode>
                <c:ptCount val="17"/>
                <c:pt idx="0">
                  <c:v>14032700000000</c:v>
                </c:pt>
                <c:pt idx="1">
                  <c:v>36813900000000</c:v>
                </c:pt>
                <c:pt idx="2">
                  <c:v>29957300000000</c:v>
                </c:pt>
                <c:pt idx="3">
                  <c:v>17344800000000</c:v>
                </c:pt>
                <c:pt idx="4">
                  <c:v>11654200000000</c:v>
                </c:pt>
                <c:pt idx="5">
                  <c:v>9802940000000</c:v>
                </c:pt>
                <c:pt idx="6">
                  <c:v>9069490000000</c:v>
                </c:pt>
                <c:pt idx="7">
                  <c:v>8580780000000</c:v>
                </c:pt>
                <c:pt idx="8">
                  <c:v>7915780000000</c:v>
                </c:pt>
                <c:pt idx="9">
                  <c:v>6830870000000</c:v>
                </c:pt>
                <c:pt idx="10">
                  <c:v>5752920000000</c:v>
                </c:pt>
                <c:pt idx="11">
                  <c:v>6580380000000</c:v>
                </c:pt>
                <c:pt idx="12">
                  <c:v>3157770000000</c:v>
                </c:pt>
                <c:pt idx="13">
                  <c:v>1738040000000</c:v>
                </c:pt>
                <c:pt idx="14">
                  <c:v>1652790000000</c:v>
                </c:pt>
                <c:pt idx="15">
                  <c:v>2058320000000</c:v>
                </c:pt>
                <c:pt idx="16">
                  <c:v>369368000000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Energi'!$Z$101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Energi'!$Z$102:$Z$118</c:f>
              <c:numCache>
                <c:formatCode>0.00E+00</c:formatCode>
                <c:ptCount val="17"/>
                <c:pt idx="0">
                  <c:v>6658050000000</c:v>
                </c:pt>
                <c:pt idx="1">
                  <c:v>17303800000000</c:v>
                </c:pt>
                <c:pt idx="2">
                  <c:v>13807700000000</c:v>
                </c:pt>
                <c:pt idx="3">
                  <c:v>7900200000000</c:v>
                </c:pt>
                <c:pt idx="4">
                  <c:v>5285490000000</c:v>
                </c:pt>
                <c:pt idx="5">
                  <c:v>4432300000000</c:v>
                </c:pt>
                <c:pt idx="6">
                  <c:v>4091340000000</c:v>
                </c:pt>
                <c:pt idx="7">
                  <c:v>3865230000000</c:v>
                </c:pt>
                <c:pt idx="8">
                  <c:v>3564920000000</c:v>
                </c:pt>
                <c:pt idx="9">
                  <c:v>3079500000000</c:v>
                </c:pt>
                <c:pt idx="10">
                  <c:v>2608480000000</c:v>
                </c:pt>
                <c:pt idx="11">
                  <c:v>3028790000000</c:v>
                </c:pt>
                <c:pt idx="12">
                  <c:v>1478510000000</c:v>
                </c:pt>
                <c:pt idx="13">
                  <c:v>843433000000</c:v>
                </c:pt>
                <c:pt idx="14">
                  <c:v>938567000000</c:v>
                </c:pt>
                <c:pt idx="15">
                  <c:v>1299650000000</c:v>
                </c:pt>
                <c:pt idx="16">
                  <c:v>231882000000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Energi'!$AA$101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Energi'!$AA$102:$AA$118</c:f>
              <c:numCache>
                <c:formatCode>0.00E+00</c:formatCode>
                <c:ptCount val="17"/>
                <c:pt idx="0">
                  <c:v>14605700000000</c:v>
                </c:pt>
                <c:pt idx="1">
                  <c:v>38201000000000</c:v>
                </c:pt>
                <c:pt idx="2">
                  <c:v>31026800000000</c:v>
                </c:pt>
                <c:pt idx="3">
                  <c:v>17929900000000</c:v>
                </c:pt>
                <c:pt idx="4">
                  <c:v>12041800000000</c:v>
                </c:pt>
                <c:pt idx="5">
                  <c:v>10125200000000</c:v>
                </c:pt>
                <c:pt idx="6">
                  <c:v>9364510000000</c:v>
                </c:pt>
                <c:pt idx="7">
                  <c:v>8857010000000</c:v>
                </c:pt>
                <c:pt idx="8">
                  <c:v>8168840000000</c:v>
                </c:pt>
                <c:pt idx="9">
                  <c:v>7048730000000</c:v>
                </c:pt>
                <c:pt idx="10">
                  <c:v>5936380000000</c:v>
                </c:pt>
                <c:pt idx="11">
                  <c:v>6788900000000</c:v>
                </c:pt>
                <c:pt idx="12">
                  <c:v>3257270000000</c:v>
                </c:pt>
                <c:pt idx="13">
                  <c:v>1794280000000</c:v>
                </c:pt>
                <c:pt idx="14">
                  <c:v>1708420000000</c:v>
                </c:pt>
                <c:pt idx="15">
                  <c:v>2129360000000</c:v>
                </c:pt>
                <c:pt idx="16">
                  <c:v>382033000000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Energi'!$AB$101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Energi'!$AB$102:$AB$118</c:f>
              <c:numCache>
                <c:formatCode>0.00E+00</c:formatCode>
                <c:ptCount val="17"/>
                <c:pt idx="0">
                  <c:v>23279900000000</c:v>
                </c:pt>
                <c:pt idx="1">
                  <c:v>60818800000000</c:v>
                </c:pt>
                <c:pt idx="2">
                  <c:v>49557000000000</c:v>
                </c:pt>
                <c:pt idx="3">
                  <c:v>28699200000000</c:v>
                </c:pt>
                <c:pt idx="4">
                  <c:v>19300700000000</c:v>
                </c:pt>
                <c:pt idx="5">
                  <c:v>16247100000000</c:v>
                </c:pt>
                <c:pt idx="6">
                  <c:v>15042900000000</c:v>
                </c:pt>
                <c:pt idx="7">
                  <c:v>14244300000000</c:v>
                </c:pt>
                <c:pt idx="8">
                  <c:v>13151500000000</c:v>
                </c:pt>
                <c:pt idx="9">
                  <c:v>11375700000000</c:v>
                </c:pt>
                <c:pt idx="10">
                  <c:v>9575100000000</c:v>
                </c:pt>
                <c:pt idx="11">
                  <c:v>10856100000000</c:v>
                </c:pt>
                <c:pt idx="12">
                  <c:v>5182570000000</c:v>
                </c:pt>
                <c:pt idx="13">
                  <c:v>2905870000000</c:v>
                </c:pt>
                <c:pt idx="14">
                  <c:v>2798330000000</c:v>
                </c:pt>
                <c:pt idx="15">
                  <c:v>3491110000000</c:v>
                </c:pt>
                <c:pt idx="16">
                  <c:v>625369000000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Energi'!$AC$101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Energi'!$AC$102:$AC$118</c:f>
              <c:numCache>
                <c:formatCode>0.00E+00</c:formatCode>
                <c:ptCount val="17"/>
                <c:pt idx="0">
                  <c:v>14605700000000</c:v>
                </c:pt>
                <c:pt idx="1">
                  <c:v>38201100000000</c:v>
                </c:pt>
                <c:pt idx="2">
                  <c:v>31026900000000</c:v>
                </c:pt>
                <c:pt idx="3">
                  <c:v>17929900000000</c:v>
                </c:pt>
                <c:pt idx="4">
                  <c:v>12041800000000</c:v>
                </c:pt>
                <c:pt idx="5">
                  <c:v>10125200000000</c:v>
                </c:pt>
                <c:pt idx="6">
                  <c:v>9364530000000</c:v>
                </c:pt>
                <c:pt idx="7">
                  <c:v>8857020000000</c:v>
                </c:pt>
                <c:pt idx="8">
                  <c:v>8168850000000</c:v>
                </c:pt>
                <c:pt idx="9">
                  <c:v>7048740000000</c:v>
                </c:pt>
                <c:pt idx="10">
                  <c:v>5936390000000</c:v>
                </c:pt>
                <c:pt idx="11">
                  <c:v>6788910000000</c:v>
                </c:pt>
                <c:pt idx="12">
                  <c:v>3257280000000</c:v>
                </c:pt>
                <c:pt idx="13">
                  <c:v>1794280000000</c:v>
                </c:pt>
                <c:pt idx="14">
                  <c:v>1708420000000</c:v>
                </c:pt>
                <c:pt idx="15">
                  <c:v>2129370000000</c:v>
                </c:pt>
                <c:pt idx="16">
                  <c:v>382033000000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Energi'!$AD$101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Energi'!$AD$102:$AD$118</c:f>
              <c:numCache>
                <c:formatCode>0.00E+00</c:formatCode>
                <c:ptCount val="17"/>
                <c:pt idx="0">
                  <c:v>6658060000000</c:v>
                </c:pt>
                <c:pt idx="1">
                  <c:v>17303800000000</c:v>
                </c:pt>
                <c:pt idx="2">
                  <c:v>13807700000000</c:v>
                </c:pt>
                <c:pt idx="3">
                  <c:v>7900210000000</c:v>
                </c:pt>
                <c:pt idx="4">
                  <c:v>5285500000000</c:v>
                </c:pt>
                <c:pt idx="5">
                  <c:v>4432310000000</c:v>
                </c:pt>
                <c:pt idx="6">
                  <c:v>4091350000000</c:v>
                </c:pt>
                <c:pt idx="7">
                  <c:v>3865230000000</c:v>
                </c:pt>
                <c:pt idx="8">
                  <c:v>3564930000000</c:v>
                </c:pt>
                <c:pt idx="9">
                  <c:v>3079510000000</c:v>
                </c:pt>
                <c:pt idx="10">
                  <c:v>2608480000000</c:v>
                </c:pt>
                <c:pt idx="11">
                  <c:v>3028800000000</c:v>
                </c:pt>
                <c:pt idx="12">
                  <c:v>1478510000000</c:v>
                </c:pt>
                <c:pt idx="13">
                  <c:v>843435000000</c:v>
                </c:pt>
                <c:pt idx="14">
                  <c:v>938568000000</c:v>
                </c:pt>
                <c:pt idx="15">
                  <c:v>1299650000000</c:v>
                </c:pt>
                <c:pt idx="16">
                  <c:v>231883000000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Energi'!$AE$101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Energi'!$AE$102:$AE$118</c:f>
              <c:numCache>
                <c:formatCode>0.00E+00</c:formatCode>
                <c:ptCount val="17"/>
                <c:pt idx="0">
                  <c:v>17991800000000</c:v>
                </c:pt>
                <c:pt idx="1">
                  <c:v>46671400000000</c:v>
                </c:pt>
                <c:pt idx="2">
                  <c:v>37893400000000</c:v>
                </c:pt>
                <c:pt idx="3">
                  <c:v>21843300000000</c:v>
                </c:pt>
                <c:pt idx="4">
                  <c:v>14664400000000</c:v>
                </c:pt>
                <c:pt idx="5">
                  <c:v>12327400000000</c:v>
                </c:pt>
                <c:pt idx="6">
                  <c:v>11399400000000</c:v>
                </c:pt>
                <c:pt idx="7">
                  <c:v>10780900000000</c:v>
                </c:pt>
                <c:pt idx="8">
                  <c:v>9943470000000</c:v>
                </c:pt>
                <c:pt idx="9">
                  <c:v>8585520000000</c:v>
                </c:pt>
                <c:pt idx="10">
                  <c:v>7228650000000</c:v>
                </c:pt>
                <c:pt idx="11">
                  <c:v>8237460000000</c:v>
                </c:pt>
                <c:pt idx="12">
                  <c:v>3942220000000</c:v>
                </c:pt>
                <c:pt idx="13">
                  <c:v>2186120000000</c:v>
                </c:pt>
                <c:pt idx="14">
                  <c:v>2089200000000</c:v>
                </c:pt>
                <c:pt idx="15">
                  <c:v>2604050000000</c:v>
                </c:pt>
                <c:pt idx="16">
                  <c:v>466957000000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Energi'!$AF$101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Energi'!$AF$102:$AF$118</c:f>
              <c:numCache>
                <c:formatCode>0.00E+00</c:formatCode>
                <c:ptCount val="17"/>
                <c:pt idx="0">
                  <c:v>23354800000000</c:v>
                </c:pt>
                <c:pt idx="1">
                  <c:v>61014700000000</c:v>
                </c:pt>
                <c:pt idx="2">
                  <c:v>49716100000000</c:v>
                </c:pt>
                <c:pt idx="3">
                  <c:v>28791100000000</c:v>
                </c:pt>
                <c:pt idx="4">
                  <c:v>19362500000000</c:v>
                </c:pt>
                <c:pt idx="5">
                  <c:v>16299000000000</c:v>
                </c:pt>
                <c:pt idx="6">
                  <c:v>15090900000000</c:v>
                </c:pt>
                <c:pt idx="7">
                  <c:v>14289600000000</c:v>
                </c:pt>
                <c:pt idx="8">
                  <c:v>13193300000000</c:v>
                </c:pt>
                <c:pt idx="9">
                  <c:v>11411800000000</c:v>
                </c:pt>
                <c:pt idx="10">
                  <c:v>9605430000000</c:v>
                </c:pt>
                <c:pt idx="11">
                  <c:v>10890800000000</c:v>
                </c:pt>
                <c:pt idx="12">
                  <c:v>5199180000000</c:v>
                </c:pt>
                <c:pt idx="13">
                  <c:v>2915000000000</c:v>
                </c:pt>
                <c:pt idx="14">
                  <c:v>2806900000000</c:v>
                </c:pt>
                <c:pt idx="15">
                  <c:v>3501580000000</c:v>
                </c:pt>
                <c:pt idx="16">
                  <c:v>627247000000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Energi'!$AG$101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Energi'!$AG$102:$AG$118</c:f>
              <c:numCache>
                <c:formatCode>0.00E+00</c:formatCode>
                <c:ptCount val="17"/>
                <c:pt idx="0">
                  <c:v>25828100000000</c:v>
                </c:pt>
                <c:pt idx="1">
                  <c:v>66797900000000</c:v>
                </c:pt>
                <c:pt idx="2">
                  <c:v>54311300000000</c:v>
                </c:pt>
                <c:pt idx="3">
                  <c:v>31314000000000</c:v>
                </c:pt>
                <c:pt idx="4">
                  <c:v>21041700000000</c:v>
                </c:pt>
                <c:pt idx="5">
                  <c:v>17703100000000</c:v>
                </c:pt>
                <c:pt idx="6">
                  <c:v>16384500000000</c:v>
                </c:pt>
                <c:pt idx="7">
                  <c:v>15510800000000</c:v>
                </c:pt>
                <c:pt idx="8">
                  <c:v>14320300000000</c:v>
                </c:pt>
                <c:pt idx="9">
                  <c:v>12394600000000</c:v>
                </c:pt>
                <c:pt idx="10">
                  <c:v>10435100000000</c:v>
                </c:pt>
                <c:pt idx="11">
                  <c:v>11804400000000</c:v>
                </c:pt>
                <c:pt idx="12">
                  <c:v>5627680000000</c:v>
                </c:pt>
                <c:pt idx="13">
                  <c:v>3174750000000</c:v>
                </c:pt>
                <c:pt idx="14">
                  <c:v>3072400000000</c:v>
                </c:pt>
                <c:pt idx="15">
                  <c:v>3839280000000</c:v>
                </c:pt>
                <c:pt idx="16">
                  <c:v>687363000000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Energi'!$AH$101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Energi'!$AH$102:$AH$118</c:f>
              <c:numCache>
                <c:formatCode>0.00E+00</c:formatCode>
                <c:ptCount val="17"/>
                <c:pt idx="0">
                  <c:v>23354900000000</c:v>
                </c:pt>
                <c:pt idx="1">
                  <c:v>61014800000000</c:v>
                </c:pt>
                <c:pt idx="2">
                  <c:v>49716200000000</c:v>
                </c:pt>
                <c:pt idx="3">
                  <c:v>28791200000000</c:v>
                </c:pt>
                <c:pt idx="4">
                  <c:v>19362500000000</c:v>
                </c:pt>
                <c:pt idx="5">
                  <c:v>16299000000000</c:v>
                </c:pt>
                <c:pt idx="6">
                  <c:v>15090900000000</c:v>
                </c:pt>
                <c:pt idx="7">
                  <c:v>14289600000000</c:v>
                </c:pt>
                <c:pt idx="8">
                  <c:v>13193300000000</c:v>
                </c:pt>
                <c:pt idx="9">
                  <c:v>11411800000000</c:v>
                </c:pt>
                <c:pt idx="10">
                  <c:v>9605440000000</c:v>
                </c:pt>
                <c:pt idx="11">
                  <c:v>10890800000000</c:v>
                </c:pt>
                <c:pt idx="12">
                  <c:v>5199180000000</c:v>
                </c:pt>
                <c:pt idx="13">
                  <c:v>2915010000000</c:v>
                </c:pt>
                <c:pt idx="14">
                  <c:v>2806900000000</c:v>
                </c:pt>
                <c:pt idx="15">
                  <c:v>3501580000000</c:v>
                </c:pt>
                <c:pt idx="16">
                  <c:v>627248000000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Energi'!$AI$101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Energi'!$AI$102:$AI$118</c:f>
              <c:numCache>
                <c:formatCode>0.00E+00</c:formatCode>
                <c:ptCount val="17"/>
                <c:pt idx="0">
                  <c:v>17991900000000</c:v>
                </c:pt>
                <c:pt idx="1">
                  <c:v>46671500000000</c:v>
                </c:pt>
                <c:pt idx="2">
                  <c:v>37893500000000</c:v>
                </c:pt>
                <c:pt idx="3">
                  <c:v>21843300000000</c:v>
                </c:pt>
                <c:pt idx="4">
                  <c:v>14664400000000</c:v>
                </c:pt>
                <c:pt idx="5">
                  <c:v>12327400000000</c:v>
                </c:pt>
                <c:pt idx="6">
                  <c:v>11399400000000</c:v>
                </c:pt>
                <c:pt idx="7">
                  <c:v>10780900000000</c:v>
                </c:pt>
                <c:pt idx="8">
                  <c:v>9943490000000</c:v>
                </c:pt>
                <c:pt idx="9">
                  <c:v>8585530000000</c:v>
                </c:pt>
                <c:pt idx="10">
                  <c:v>7228660000000</c:v>
                </c:pt>
                <c:pt idx="11">
                  <c:v>8237480000000</c:v>
                </c:pt>
                <c:pt idx="12">
                  <c:v>3942230000000</c:v>
                </c:pt>
                <c:pt idx="13">
                  <c:v>2186120000000</c:v>
                </c:pt>
                <c:pt idx="14">
                  <c:v>2089200000000</c:v>
                </c:pt>
                <c:pt idx="15">
                  <c:v>2604050000000</c:v>
                </c:pt>
                <c:pt idx="16">
                  <c:v>466958000000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Energi'!$AJ$101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Energi'!$AJ$102:$AJ$118</c:f>
              <c:numCache>
                <c:formatCode>0.00E+00</c:formatCode>
                <c:ptCount val="17"/>
                <c:pt idx="0">
                  <c:v>6650560000000</c:v>
                </c:pt>
                <c:pt idx="1">
                  <c:v>17284300000000</c:v>
                </c:pt>
                <c:pt idx="2">
                  <c:v>13792200000000</c:v>
                </c:pt>
                <c:pt idx="3">
                  <c:v>7891360000000</c:v>
                </c:pt>
                <c:pt idx="4">
                  <c:v>5279580000000</c:v>
                </c:pt>
                <c:pt idx="5">
                  <c:v>4427340000000</c:v>
                </c:pt>
                <c:pt idx="6">
                  <c:v>4086760000000</c:v>
                </c:pt>
                <c:pt idx="7">
                  <c:v>3860890000000</c:v>
                </c:pt>
                <c:pt idx="8">
                  <c:v>3560920000000</c:v>
                </c:pt>
                <c:pt idx="9">
                  <c:v>3076030000000</c:v>
                </c:pt>
                <c:pt idx="10">
                  <c:v>2605540000000</c:v>
                </c:pt>
                <c:pt idx="11">
                  <c:v>3025400000000</c:v>
                </c:pt>
                <c:pt idx="12">
                  <c:v>1476850000000</c:v>
                </c:pt>
                <c:pt idx="13">
                  <c:v>842462000000</c:v>
                </c:pt>
                <c:pt idx="14">
                  <c:v>937425000000</c:v>
                </c:pt>
                <c:pt idx="15">
                  <c:v>1298040000000</c:v>
                </c:pt>
                <c:pt idx="16">
                  <c:v>231595000000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Energi'!$AK$101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Energi'!$AK$102:$AK$118</c:f>
              <c:numCache>
                <c:formatCode>0.00E+00</c:formatCode>
                <c:ptCount val="17"/>
                <c:pt idx="0">
                  <c:v>14588800000000</c:v>
                </c:pt>
                <c:pt idx="1">
                  <c:v>38156500000000</c:v>
                </c:pt>
                <c:pt idx="2">
                  <c:v>30990600000000</c:v>
                </c:pt>
                <c:pt idx="3">
                  <c:v>17908900000000</c:v>
                </c:pt>
                <c:pt idx="4">
                  <c:v>12027700000000</c:v>
                </c:pt>
                <c:pt idx="5">
                  <c:v>10113300000000</c:v>
                </c:pt>
                <c:pt idx="6">
                  <c:v>9353490000000</c:v>
                </c:pt>
                <c:pt idx="7">
                  <c:v>8846570000000</c:v>
                </c:pt>
                <c:pt idx="8">
                  <c:v>8159200000000</c:v>
                </c:pt>
                <c:pt idx="9">
                  <c:v>7040390000000</c:v>
                </c:pt>
                <c:pt idx="10">
                  <c:v>5929370000000</c:v>
                </c:pt>
                <c:pt idx="11">
                  <c:v>6780970000000</c:v>
                </c:pt>
                <c:pt idx="12">
                  <c:v>3253490000000</c:v>
                </c:pt>
                <c:pt idx="13">
                  <c:v>1792150000000</c:v>
                </c:pt>
                <c:pt idx="14">
                  <c:v>1706360000000</c:v>
                </c:pt>
                <c:pt idx="15">
                  <c:v>2126800000000</c:v>
                </c:pt>
                <c:pt idx="16">
                  <c:v>381574000000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Energi'!$AL$101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Energi'!$AL$102:$AL$118</c:f>
              <c:numCache>
                <c:formatCode>0.00E+00</c:formatCode>
                <c:ptCount val="17"/>
                <c:pt idx="0">
                  <c:v>23257400000000</c:v>
                </c:pt>
                <c:pt idx="1">
                  <c:v>60759900000000</c:v>
                </c:pt>
                <c:pt idx="2">
                  <c:v>49508700000000</c:v>
                </c:pt>
                <c:pt idx="3">
                  <c:v>28671100000000</c:v>
                </c:pt>
                <c:pt idx="4">
                  <c:v>19281800000000</c:v>
                </c:pt>
                <c:pt idx="5">
                  <c:v>16231100000000</c:v>
                </c:pt>
                <c:pt idx="6">
                  <c:v>15028100000000</c:v>
                </c:pt>
                <c:pt idx="7">
                  <c:v>14230200000000</c:v>
                </c:pt>
                <c:pt idx="8">
                  <c:v>13138500000000</c:v>
                </c:pt>
                <c:pt idx="9">
                  <c:v>11364400000000</c:v>
                </c:pt>
                <c:pt idx="10">
                  <c:v>9565570000000</c:v>
                </c:pt>
                <c:pt idx="11">
                  <c:v>10845500000000</c:v>
                </c:pt>
                <c:pt idx="12">
                  <c:v>5177540000000</c:v>
                </c:pt>
                <c:pt idx="13">
                  <c:v>2902930000000</c:v>
                </c:pt>
                <c:pt idx="14">
                  <c:v>2795410000000</c:v>
                </c:pt>
                <c:pt idx="15">
                  <c:v>3487450000000</c:v>
                </c:pt>
                <c:pt idx="16">
                  <c:v>624719000000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Energi'!$AM$101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Energi'!$AM$102:$AM$118</c:f>
              <c:numCache>
                <c:formatCode>0.00E+00</c:formatCode>
                <c:ptCount val="17"/>
                <c:pt idx="0">
                  <c:v>14588800000000</c:v>
                </c:pt>
                <c:pt idx="1">
                  <c:v>38156600000000</c:v>
                </c:pt>
                <c:pt idx="2">
                  <c:v>30990600000000</c:v>
                </c:pt>
                <c:pt idx="3">
                  <c:v>17908900000000</c:v>
                </c:pt>
                <c:pt idx="4">
                  <c:v>12027700000000</c:v>
                </c:pt>
                <c:pt idx="5">
                  <c:v>10113300000000</c:v>
                </c:pt>
                <c:pt idx="6">
                  <c:v>9353500000000</c:v>
                </c:pt>
                <c:pt idx="7">
                  <c:v>8846580000000</c:v>
                </c:pt>
                <c:pt idx="8">
                  <c:v>8159210000000</c:v>
                </c:pt>
                <c:pt idx="9">
                  <c:v>7040410000000</c:v>
                </c:pt>
                <c:pt idx="10">
                  <c:v>5929380000000</c:v>
                </c:pt>
                <c:pt idx="11">
                  <c:v>6780990000000</c:v>
                </c:pt>
                <c:pt idx="12">
                  <c:v>3253500000000</c:v>
                </c:pt>
                <c:pt idx="13">
                  <c:v>1792150000000</c:v>
                </c:pt>
                <c:pt idx="14">
                  <c:v>1706360000000</c:v>
                </c:pt>
                <c:pt idx="15">
                  <c:v>2126800000000</c:v>
                </c:pt>
                <c:pt idx="16">
                  <c:v>381575000000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Energi'!$AN$101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Energi'!$AN$102:$AN$118</c:f>
              <c:numCache>
                <c:formatCode>0.00E+00</c:formatCode>
                <c:ptCount val="17"/>
                <c:pt idx="0">
                  <c:v>6650560000000</c:v>
                </c:pt>
                <c:pt idx="1">
                  <c:v>17284400000000</c:v>
                </c:pt>
                <c:pt idx="2">
                  <c:v>13792200000000</c:v>
                </c:pt>
                <c:pt idx="3">
                  <c:v>7891370000000</c:v>
                </c:pt>
                <c:pt idx="4">
                  <c:v>5279590000000</c:v>
                </c:pt>
                <c:pt idx="5">
                  <c:v>4427350000000</c:v>
                </c:pt>
                <c:pt idx="6">
                  <c:v>4086760000000</c:v>
                </c:pt>
                <c:pt idx="7">
                  <c:v>3860900000000</c:v>
                </c:pt>
                <c:pt idx="8">
                  <c:v>3560920000000</c:v>
                </c:pt>
                <c:pt idx="9">
                  <c:v>3076040000000</c:v>
                </c:pt>
                <c:pt idx="10">
                  <c:v>2605540000000</c:v>
                </c:pt>
                <c:pt idx="11">
                  <c:v>3025400000000</c:v>
                </c:pt>
                <c:pt idx="12">
                  <c:v>1476850000000</c:v>
                </c:pt>
                <c:pt idx="13">
                  <c:v>842463000000</c:v>
                </c:pt>
                <c:pt idx="14">
                  <c:v>937426000000</c:v>
                </c:pt>
                <c:pt idx="15">
                  <c:v>1298040000000</c:v>
                </c:pt>
                <c:pt idx="16">
                  <c:v>231595000000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Energi'!$AO$101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Energi'!$AO$102:$AO$118</c:f>
              <c:numCache>
                <c:formatCode>0.00E+00</c:formatCode>
                <c:ptCount val="17"/>
                <c:pt idx="0">
                  <c:v>14005300000000</c:v>
                </c:pt>
                <c:pt idx="1">
                  <c:v>36741700000000</c:v>
                </c:pt>
                <c:pt idx="2">
                  <c:v>29898400000000</c:v>
                </c:pt>
                <c:pt idx="3">
                  <c:v>17310600000000</c:v>
                </c:pt>
                <c:pt idx="4">
                  <c:v>11631200000000</c:v>
                </c:pt>
                <c:pt idx="5">
                  <c:v>9783550000000</c:v>
                </c:pt>
                <c:pt idx="6">
                  <c:v>9051530000000</c:v>
                </c:pt>
                <c:pt idx="7">
                  <c:v>8563760000000</c:v>
                </c:pt>
                <c:pt idx="8">
                  <c:v>7900060000000</c:v>
                </c:pt>
                <c:pt idx="9">
                  <c:v>6817260000000</c:v>
                </c:pt>
                <c:pt idx="10">
                  <c:v>5741460000000</c:v>
                </c:pt>
                <c:pt idx="11">
                  <c:v>6567430000000</c:v>
                </c:pt>
                <c:pt idx="12">
                  <c:v>3151600000000</c:v>
                </c:pt>
                <c:pt idx="13">
                  <c:v>1734560000000</c:v>
                </c:pt>
                <c:pt idx="14">
                  <c:v>1649440000000</c:v>
                </c:pt>
                <c:pt idx="15">
                  <c:v>2054160000000</c:v>
                </c:pt>
                <c:pt idx="16">
                  <c:v>368622000000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Energi'!$AP$101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Energi'!$AP$102:$AP$118</c:f>
              <c:numCache>
                <c:formatCode>0.00E+00</c:formatCode>
                <c:ptCount val="17"/>
                <c:pt idx="0">
                  <c:v>17969400000000</c:v>
                </c:pt>
                <c:pt idx="1">
                  <c:v>46478000000000</c:v>
                </c:pt>
                <c:pt idx="2">
                  <c:v>37678300000000</c:v>
                </c:pt>
                <c:pt idx="3">
                  <c:v>21678900000000</c:v>
                </c:pt>
                <c:pt idx="4">
                  <c:v>14547800000000</c:v>
                </c:pt>
                <c:pt idx="5">
                  <c:v>12225400000000</c:v>
                </c:pt>
                <c:pt idx="6">
                  <c:v>11301800000000</c:v>
                </c:pt>
                <c:pt idx="7">
                  <c:v>10685600000000</c:v>
                </c:pt>
                <c:pt idx="8">
                  <c:v>9853870000000</c:v>
                </c:pt>
                <c:pt idx="9">
                  <c:v>8507630000000</c:v>
                </c:pt>
                <c:pt idx="10">
                  <c:v>7163320000000</c:v>
                </c:pt>
                <c:pt idx="11">
                  <c:v>8162250000000</c:v>
                </c:pt>
                <c:pt idx="12">
                  <c:v>3905700000000</c:v>
                </c:pt>
                <c:pt idx="13">
                  <c:v>2167050000000</c:v>
                </c:pt>
                <c:pt idx="14">
                  <c:v>2073010000000</c:v>
                </c:pt>
                <c:pt idx="15">
                  <c:v>2586170000000</c:v>
                </c:pt>
                <c:pt idx="16">
                  <c:v>463695000000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Energi'!$AQ$101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Energi'!$AQ$102:$AQ$118</c:f>
              <c:numCache>
                <c:formatCode>0.00E+00</c:formatCode>
                <c:ptCount val="17"/>
                <c:pt idx="0">
                  <c:v>14005300000000</c:v>
                </c:pt>
                <c:pt idx="1">
                  <c:v>36741800000000</c:v>
                </c:pt>
                <c:pt idx="2">
                  <c:v>29898400000000</c:v>
                </c:pt>
                <c:pt idx="3">
                  <c:v>17310600000000</c:v>
                </c:pt>
                <c:pt idx="4">
                  <c:v>11631200000000</c:v>
                </c:pt>
                <c:pt idx="5">
                  <c:v>9783560000000</c:v>
                </c:pt>
                <c:pt idx="6">
                  <c:v>9051540000000</c:v>
                </c:pt>
                <c:pt idx="7">
                  <c:v>8563770000000</c:v>
                </c:pt>
                <c:pt idx="8">
                  <c:v>7900070000000</c:v>
                </c:pt>
                <c:pt idx="9">
                  <c:v>6817270000000</c:v>
                </c:pt>
                <c:pt idx="10">
                  <c:v>5741460000000</c:v>
                </c:pt>
                <c:pt idx="11">
                  <c:v>6567440000000</c:v>
                </c:pt>
                <c:pt idx="12">
                  <c:v>3151600000000</c:v>
                </c:pt>
                <c:pt idx="13">
                  <c:v>1734570000000</c:v>
                </c:pt>
                <c:pt idx="14">
                  <c:v>1649440000000</c:v>
                </c:pt>
                <c:pt idx="15">
                  <c:v>2054160000000</c:v>
                </c:pt>
                <c:pt idx="16">
                  <c:v>368623000000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Energi'!$AR$101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Energi'!$AR$102:$AR$118</c:f>
              <c:numCache>
                <c:formatCode>0.00E+00</c:formatCode>
                <c:ptCount val="17"/>
                <c:pt idx="0">
                  <c:v>8446140000000</c:v>
                </c:pt>
                <c:pt idx="1">
                  <c:v>22002400000000</c:v>
                </c:pt>
                <c:pt idx="2">
                  <c:v>17751900000000</c:v>
                </c:pt>
                <c:pt idx="3">
                  <c:v>10216400000000</c:v>
                </c:pt>
                <c:pt idx="4">
                  <c:v>6849490000000</c:v>
                </c:pt>
                <c:pt idx="5">
                  <c:v>5752230000000</c:v>
                </c:pt>
                <c:pt idx="6">
                  <c:v>5315170000000</c:v>
                </c:pt>
                <c:pt idx="7">
                  <c:v>5024210000000</c:v>
                </c:pt>
                <c:pt idx="8">
                  <c:v>4633110000000</c:v>
                </c:pt>
                <c:pt idx="9">
                  <c:v>3997680000000</c:v>
                </c:pt>
                <c:pt idx="10">
                  <c:v>3375440000000</c:v>
                </c:pt>
                <c:pt idx="11">
                  <c:v>3891980000000</c:v>
                </c:pt>
                <c:pt idx="12">
                  <c:v>1883070000000</c:v>
                </c:pt>
                <c:pt idx="13">
                  <c:v>1047180000000</c:v>
                </c:pt>
                <c:pt idx="14">
                  <c:v>1060410000000</c:v>
                </c:pt>
                <c:pt idx="15">
                  <c:v>1385020000000</c:v>
                </c:pt>
                <c:pt idx="16">
                  <c:v>247986000000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Energi'!$AS$101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Energi'!$AS$102:$AS$118</c:f>
              <c:numCache>
                <c:formatCode>0.00E+00</c:formatCode>
                <c:ptCount val="17"/>
                <c:pt idx="0">
                  <c:v>4265770000000</c:v>
                </c:pt>
                <c:pt idx="1">
                  <c:v>11811700000000</c:v>
                </c:pt>
                <c:pt idx="2">
                  <c:v>9892790000000</c:v>
                </c:pt>
                <c:pt idx="3">
                  <c:v>6215830000000</c:v>
                </c:pt>
                <c:pt idx="4">
                  <c:v>4178690000000</c:v>
                </c:pt>
                <c:pt idx="5">
                  <c:v>3510880000000</c:v>
                </c:pt>
                <c:pt idx="6">
                  <c:v>3249300000000</c:v>
                </c:pt>
                <c:pt idx="7">
                  <c:v>3075880000000</c:v>
                </c:pt>
                <c:pt idx="8">
                  <c:v>2834820000000</c:v>
                </c:pt>
                <c:pt idx="9">
                  <c:v>2439160000000</c:v>
                </c:pt>
                <c:pt idx="10">
                  <c:v>2029670000000</c:v>
                </c:pt>
                <c:pt idx="11">
                  <c:v>2328220000000</c:v>
                </c:pt>
                <c:pt idx="12">
                  <c:v>1146140000000</c:v>
                </c:pt>
                <c:pt idx="13">
                  <c:v>642923000000</c:v>
                </c:pt>
                <c:pt idx="14">
                  <c:v>628413000000</c:v>
                </c:pt>
                <c:pt idx="15">
                  <c:v>690132000000</c:v>
                </c:pt>
                <c:pt idx="16">
                  <c:v>121763000000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Energi'!$AT$101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Energi'!$AT$102:$AT$118</c:f>
              <c:numCache>
                <c:formatCode>0.00E+00</c:formatCode>
                <c:ptCount val="17"/>
                <c:pt idx="0">
                  <c:v>4265770000000</c:v>
                </c:pt>
                <c:pt idx="1">
                  <c:v>11811700000000</c:v>
                </c:pt>
                <c:pt idx="2">
                  <c:v>9892790000000</c:v>
                </c:pt>
                <c:pt idx="3">
                  <c:v>6215830000000</c:v>
                </c:pt>
                <c:pt idx="4">
                  <c:v>4178690000000</c:v>
                </c:pt>
                <c:pt idx="5">
                  <c:v>3510880000000</c:v>
                </c:pt>
                <c:pt idx="6">
                  <c:v>3249300000000</c:v>
                </c:pt>
                <c:pt idx="7">
                  <c:v>3075880000000</c:v>
                </c:pt>
                <c:pt idx="8">
                  <c:v>2834820000000</c:v>
                </c:pt>
                <c:pt idx="9">
                  <c:v>2439160000000</c:v>
                </c:pt>
                <c:pt idx="10">
                  <c:v>2029670000000</c:v>
                </c:pt>
                <c:pt idx="11">
                  <c:v>2328220000000</c:v>
                </c:pt>
                <c:pt idx="12">
                  <c:v>1146140000000</c:v>
                </c:pt>
                <c:pt idx="13">
                  <c:v>642923000000</c:v>
                </c:pt>
                <c:pt idx="14">
                  <c:v>628413000000</c:v>
                </c:pt>
                <c:pt idx="15">
                  <c:v>690131000000</c:v>
                </c:pt>
                <c:pt idx="16">
                  <c:v>121763000000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Energi'!$AU$101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Energi'!$AU$102:$AU$118</c:f>
              <c:numCache>
                <c:formatCode>0.00E+00</c:formatCode>
                <c:ptCount val="17"/>
                <c:pt idx="0">
                  <c:v>5451230000000</c:v>
                </c:pt>
                <c:pt idx="1">
                  <c:v>15120300000000</c:v>
                </c:pt>
                <c:pt idx="2">
                  <c:v>12647300000000</c:v>
                </c:pt>
                <c:pt idx="3">
                  <c:v>7940080000000</c:v>
                </c:pt>
                <c:pt idx="4">
                  <c:v>5334890000000</c:v>
                </c:pt>
                <c:pt idx="5">
                  <c:v>4480670000000</c:v>
                </c:pt>
                <c:pt idx="6">
                  <c:v>4145820000000</c:v>
                </c:pt>
                <c:pt idx="7">
                  <c:v>3923950000000</c:v>
                </c:pt>
                <c:pt idx="8">
                  <c:v>3616410000000</c:v>
                </c:pt>
                <c:pt idx="9">
                  <c:v>3113000000000</c:v>
                </c:pt>
                <c:pt idx="10">
                  <c:v>2590840000000</c:v>
                </c:pt>
                <c:pt idx="11">
                  <c:v>2971150000000</c:v>
                </c:pt>
                <c:pt idx="12">
                  <c:v>1463460000000</c:v>
                </c:pt>
                <c:pt idx="13">
                  <c:v>826981000000</c:v>
                </c:pt>
                <c:pt idx="14">
                  <c:v>831003000000</c:v>
                </c:pt>
                <c:pt idx="15">
                  <c:v>935472000000</c:v>
                </c:pt>
                <c:pt idx="16">
                  <c:v>164186000000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Energi'!$AV$101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Energi'!$AV$102:$AV$118</c:f>
              <c:numCache>
                <c:formatCode>0.00E+00</c:formatCode>
                <c:ptCount val="17"/>
                <c:pt idx="0">
                  <c:v>5451230000000</c:v>
                </c:pt>
                <c:pt idx="1">
                  <c:v>15120300000000</c:v>
                </c:pt>
                <c:pt idx="2">
                  <c:v>12647300000000</c:v>
                </c:pt>
                <c:pt idx="3">
                  <c:v>7940080000000</c:v>
                </c:pt>
                <c:pt idx="4">
                  <c:v>5334890000000</c:v>
                </c:pt>
                <c:pt idx="5">
                  <c:v>4480670000000</c:v>
                </c:pt>
                <c:pt idx="6">
                  <c:v>4145820000000</c:v>
                </c:pt>
                <c:pt idx="7">
                  <c:v>3923950000000</c:v>
                </c:pt>
                <c:pt idx="8">
                  <c:v>3616410000000</c:v>
                </c:pt>
                <c:pt idx="9">
                  <c:v>3113000000000</c:v>
                </c:pt>
                <c:pt idx="10">
                  <c:v>2590840000000</c:v>
                </c:pt>
                <c:pt idx="11">
                  <c:v>2971150000000</c:v>
                </c:pt>
                <c:pt idx="12">
                  <c:v>1463460000000</c:v>
                </c:pt>
                <c:pt idx="13">
                  <c:v>826981000000</c:v>
                </c:pt>
                <c:pt idx="14">
                  <c:v>831003000000</c:v>
                </c:pt>
                <c:pt idx="15">
                  <c:v>935472000000</c:v>
                </c:pt>
                <c:pt idx="16">
                  <c:v>164187000000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Energi'!$AW$101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Energi'!$AW$102:$AW$118</c:f>
              <c:numCache>
                <c:formatCode>0.00E+00</c:formatCode>
                <c:ptCount val="17"/>
                <c:pt idx="0">
                  <c:v>17869600000000</c:v>
                </c:pt>
                <c:pt idx="1">
                  <c:v>50000600000000</c:v>
                </c:pt>
                <c:pt idx="2">
                  <c:v>42064500000000</c:v>
                </c:pt>
                <c:pt idx="3">
                  <c:v>26386500000000</c:v>
                </c:pt>
                <c:pt idx="4">
                  <c:v>17688800000000</c:v>
                </c:pt>
                <c:pt idx="5">
                  <c:v>14825600000000</c:v>
                </c:pt>
                <c:pt idx="6">
                  <c:v>13689000000000</c:v>
                </c:pt>
                <c:pt idx="7">
                  <c:v>12925000000000</c:v>
                </c:pt>
                <c:pt idx="8">
                  <c:v>11881900000000</c:v>
                </c:pt>
                <c:pt idx="9">
                  <c:v>10215000000000</c:v>
                </c:pt>
                <c:pt idx="10">
                  <c:v>8449630000000</c:v>
                </c:pt>
                <c:pt idx="11">
                  <c:v>9539250000000</c:v>
                </c:pt>
                <c:pt idx="12">
                  <c:v>4627310000000</c:v>
                </c:pt>
                <c:pt idx="13">
                  <c:v>2573810000000</c:v>
                </c:pt>
                <c:pt idx="14">
                  <c:v>2453090000000</c:v>
                </c:pt>
                <c:pt idx="15">
                  <c:v>2934970000000</c:v>
                </c:pt>
                <c:pt idx="16">
                  <c:v>522218000000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Energi'!$AX$101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Energi'!$AX$102:$AX$118</c:f>
              <c:numCache>
                <c:formatCode>0.00E+00</c:formatCode>
                <c:ptCount val="17"/>
                <c:pt idx="0">
                  <c:v>17869600000000</c:v>
                </c:pt>
                <c:pt idx="1">
                  <c:v>50000600000000</c:v>
                </c:pt>
                <c:pt idx="2">
                  <c:v>42064500000000</c:v>
                </c:pt>
                <c:pt idx="3">
                  <c:v>26386500000000</c:v>
                </c:pt>
                <c:pt idx="4">
                  <c:v>17688800000000</c:v>
                </c:pt>
                <c:pt idx="5">
                  <c:v>14825600000000</c:v>
                </c:pt>
                <c:pt idx="6">
                  <c:v>13689000000000</c:v>
                </c:pt>
                <c:pt idx="7">
                  <c:v>12925000000000</c:v>
                </c:pt>
                <c:pt idx="8">
                  <c:v>11882000000000</c:v>
                </c:pt>
                <c:pt idx="9">
                  <c:v>10215000000000</c:v>
                </c:pt>
                <c:pt idx="10">
                  <c:v>8449640000000</c:v>
                </c:pt>
                <c:pt idx="11">
                  <c:v>9539250000000</c:v>
                </c:pt>
                <c:pt idx="12">
                  <c:v>4627310000000</c:v>
                </c:pt>
                <c:pt idx="13">
                  <c:v>2573810000000</c:v>
                </c:pt>
                <c:pt idx="14">
                  <c:v>2453090000000</c:v>
                </c:pt>
                <c:pt idx="15">
                  <c:v>2934970000000</c:v>
                </c:pt>
                <c:pt idx="16">
                  <c:v>522218000000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Energi'!$AY$101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Energi'!$AY$102:$AY$118</c:f>
              <c:numCache>
                <c:formatCode>0.00E+00</c:formatCode>
                <c:ptCount val="17"/>
                <c:pt idx="0">
                  <c:v>6377670000000</c:v>
                </c:pt>
                <c:pt idx="1">
                  <c:v>17711100000000</c:v>
                </c:pt>
                <c:pt idx="2">
                  <c:v>14872300000000</c:v>
                </c:pt>
                <c:pt idx="3">
                  <c:v>9346320000000</c:v>
                </c:pt>
                <c:pt idx="4">
                  <c:v>6279850000000</c:v>
                </c:pt>
                <c:pt idx="5">
                  <c:v>5273150000000</c:v>
                </c:pt>
                <c:pt idx="6">
                  <c:v>4876980000000</c:v>
                </c:pt>
                <c:pt idx="7">
                  <c:v>4612600000000</c:v>
                </c:pt>
                <c:pt idx="8">
                  <c:v>4246840000000</c:v>
                </c:pt>
                <c:pt idx="9">
                  <c:v>3650520000000</c:v>
                </c:pt>
                <c:pt idx="10">
                  <c:v>3030580000000</c:v>
                </c:pt>
                <c:pt idx="11">
                  <c:v>3459900000000</c:v>
                </c:pt>
                <c:pt idx="12">
                  <c:v>1694220000000</c:v>
                </c:pt>
                <c:pt idx="13">
                  <c:v>937873000000</c:v>
                </c:pt>
                <c:pt idx="14">
                  <c:v>879533000000</c:v>
                </c:pt>
                <c:pt idx="15">
                  <c:v>956363000000</c:v>
                </c:pt>
                <c:pt idx="16">
                  <c:v>167698000000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Energi'!$AZ$101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Energi'!$AZ$102:$AZ$118</c:f>
              <c:numCache>
                <c:formatCode>0.00E+00</c:formatCode>
                <c:ptCount val="17"/>
                <c:pt idx="0">
                  <c:v>6377680000000</c:v>
                </c:pt>
                <c:pt idx="1">
                  <c:v>17711100000000</c:v>
                </c:pt>
                <c:pt idx="2">
                  <c:v>14872300000000</c:v>
                </c:pt>
                <c:pt idx="3">
                  <c:v>9346340000000</c:v>
                </c:pt>
                <c:pt idx="4">
                  <c:v>6279860000000</c:v>
                </c:pt>
                <c:pt idx="5">
                  <c:v>5273160000000</c:v>
                </c:pt>
                <c:pt idx="6">
                  <c:v>4876990000000</c:v>
                </c:pt>
                <c:pt idx="7">
                  <c:v>4612600000000</c:v>
                </c:pt>
                <c:pt idx="8">
                  <c:v>4246850000000</c:v>
                </c:pt>
                <c:pt idx="9">
                  <c:v>3650530000000</c:v>
                </c:pt>
                <c:pt idx="10">
                  <c:v>3030580000000</c:v>
                </c:pt>
                <c:pt idx="11">
                  <c:v>3459910000000</c:v>
                </c:pt>
                <c:pt idx="12">
                  <c:v>1694220000000</c:v>
                </c:pt>
                <c:pt idx="13">
                  <c:v>937875000000</c:v>
                </c:pt>
                <c:pt idx="14">
                  <c:v>879534000000</c:v>
                </c:pt>
                <c:pt idx="15">
                  <c:v>956365000000</c:v>
                </c:pt>
                <c:pt idx="16">
                  <c:v>167699000000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Energi'!$BA$101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Energi'!$BA$102:$BA$118</c:f>
              <c:numCache>
                <c:formatCode>0.00E+00</c:formatCode>
                <c:ptCount val="17"/>
                <c:pt idx="0">
                  <c:v>17849500000000</c:v>
                </c:pt>
                <c:pt idx="1">
                  <c:v>49944200000000</c:v>
                </c:pt>
                <c:pt idx="2">
                  <c:v>42017000000000</c:v>
                </c:pt>
                <c:pt idx="3">
                  <c:v>26356700000000</c:v>
                </c:pt>
                <c:pt idx="4">
                  <c:v>17668800000000</c:v>
                </c:pt>
                <c:pt idx="5">
                  <c:v>14808900000000</c:v>
                </c:pt>
                <c:pt idx="6">
                  <c:v>13673600000000</c:v>
                </c:pt>
                <c:pt idx="7">
                  <c:v>12910500000000</c:v>
                </c:pt>
                <c:pt idx="8">
                  <c:v>11868500000000</c:v>
                </c:pt>
                <c:pt idx="9">
                  <c:v>10203500000000</c:v>
                </c:pt>
                <c:pt idx="10">
                  <c:v>8440080000000</c:v>
                </c:pt>
                <c:pt idx="11">
                  <c:v>9528620000000</c:v>
                </c:pt>
                <c:pt idx="12">
                  <c:v>4622210000000</c:v>
                </c:pt>
                <c:pt idx="13">
                  <c:v>2570880000000</c:v>
                </c:pt>
                <c:pt idx="14">
                  <c:v>2450160000000</c:v>
                </c:pt>
                <c:pt idx="15">
                  <c:v>2931200000000</c:v>
                </c:pt>
                <c:pt idx="16">
                  <c:v>521530000000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Energi'!$BB$101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Energi'!$BB$102:$BB$118</c:f>
              <c:numCache>
                <c:formatCode>0.00E+00</c:formatCode>
                <c:ptCount val="17"/>
                <c:pt idx="0">
                  <c:v>17849500000000</c:v>
                </c:pt>
                <c:pt idx="1">
                  <c:v>49944300000000</c:v>
                </c:pt>
                <c:pt idx="2">
                  <c:v>42017000000000</c:v>
                </c:pt>
                <c:pt idx="3">
                  <c:v>26356700000000</c:v>
                </c:pt>
                <c:pt idx="4">
                  <c:v>17668800000000</c:v>
                </c:pt>
                <c:pt idx="5">
                  <c:v>14808900000000</c:v>
                </c:pt>
                <c:pt idx="6">
                  <c:v>13673600000000</c:v>
                </c:pt>
                <c:pt idx="7">
                  <c:v>12910500000000</c:v>
                </c:pt>
                <c:pt idx="8">
                  <c:v>11868600000000</c:v>
                </c:pt>
                <c:pt idx="9">
                  <c:v>10203500000000</c:v>
                </c:pt>
                <c:pt idx="10">
                  <c:v>8440090000000</c:v>
                </c:pt>
                <c:pt idx="11">
                  <c:v>9528630000000</c:v>
                </c:pt>
                <c:pt idx="12">
                  <c:v>4622210000000</c:v>
                </c:pt>
                <c:pt idx="13">
                  <c:v>2570880000000</c:v>
                </c:pt>
                <c:pt idx="14">
                  <c:v>2450160000000</c:v>
                </c:pt>
                <c:pt idx="15">
                  <c:v>2931200000000</c:v>
                </c:pt>
                <c:pt idx="16">
                  <c:v>521531000000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Energi'!$BC$101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Energi'!$BC$102:$BC$118</c:f>
              <c:numCache>
                <c:formatCode>0.00E+00</c:formatCode>
                <c:ptCount val="17"/>
                <c:pt idx="0">
                  <c:v>5438050000000</c:v>
                </c:pt>
                <c:pt idx="1">
                  <c:v>15083500000000</c:v>
                </c:pt>
                <c:pt idx="2">
                  <c:v>12616700000000</c:v>
                </c:pt>
                <c:pt idx="3">
                  <c:v>7920950000000</c:v>
                </c:pt>
                <c:pt idx="4">
                  <c:v>5322070000000</c:v>
                </c:pt>
                <c:pt idx="5">
                  <c:v>4469930000000</c:v>
                </c:pt>
                <c:pt idx="6">
                  <c:v>4135910000000</c:v>
                </c:pt>
                <c:pt idx="7">
                  <c:v>3914580000000</c:v>
                </c:pt>
                <c:pt idx="8">
                  <c:v>3607790000000</c:v>
                </c:pt>
                <c:pt idx="9">
                  <c:v>3105570000000</c:v>
                </c:pt>
                <c:pt idx="10">
                  <c:v>2584660000000</c:v>
                </c:pt>
                <c:pt idx="11">
                  <c:v>2964090000000</c:v>
                </c:pt>
                <c:pt idx="12">
                  <c:v>1459990000000</c:v>
                </c:pt>
                <c:pt idx="13">
                  <c:v>824988000000</c:v>
                </c:pt>
                <c:pt idx="14">
                  <c:v>828858000000</c:v>
                </c:pt>
                <c:pt idx="15">
                  <c:v>932858000000</c:v>
                </c:pt>
                <c:pt idx="16">
                  <c:v>163737000000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Energi'!$BD$101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Energi'!$BD$102:$BD$118</c:f>
              <c:numCache>
                <c:formatCode>0.00E+00</c:formatCode>
                <c:ptCount val="17"/>
                <c:pt idx="0">
                  <c:v>5438060000000</c:v>
                </c:pt>
                <c:pt idx="1">
                  <c:v>15083600000000</c:v>
                </c:pt>
                <c:pt idx="2">
                  <c:v>12616800000000</c:v>
                </c:pt>
                <c:pt idx="3">
                  <c:v>7920960000000</c:v>
                </c:pt>
                <c:pt idx="4">
                  <c:v>5322080000000</c:v>
                </c:pt>
                <c:pt idx="5">
                  <c:v>4469940000000</c:v>
                </c:pt>
                <c:pt idx="6">
                  <c:v>4135910000000</c:v>
                </c:pt>
                <c:pt idx="7">
                  <c:v>3914580000000</c:v>
                </c:pt>
                <c:pt idx="8">
                  <c:v>3607800000000</c:v>
                </c:pt>
                <c:pt idx="9">
                  <c:v>3105570000000</c:v>
                </c:pt>
                <c:pt idx="10">
                  <c:v>2584670000000</c:v>
                </c:pt>
                <c:pt idx="11">
                  <c:v>2964100000000</c:v>
                </c:pt>
                <c:pt idx="12">
                  <c:v>1459990000000</c:v>
                </c:pt>
                <c:pt idx="13">
                  <c:v>824989000000</c:v>
                </c:pt>
                <c:pt idx="14">
                  <c:v>828860000000</c:v>
                </c:pt>
                <c:pt idx="15">
                  <c:v>932860000000</c:v>
                </c:pt>
                <c:pt idx="16">
                  <c:v>163738000000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Energi'!$BE$101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Energi'!$BE$102:$BE$118</c:f>
              <c:numCache>
                <c:formatCode>0.00E+00</c:formatCode>
                <c:ptCount val="17"/>
                <c:pt idx="0">
                  <c:v>4252590000000</c:v>
                </c:pt>
                <c:pt idx="1">
                  <c:v>11775100000000</c:v>
                </c:pt>
                <c:pt idx="2">
                  <c:v>9862190000000</c:v>
                </c:pt>
                <c:pt idx="3">
                  <c:v>6196650000000</c:v>
                </c:pt>
                <c:pt idx="4">
                  <c:v>4165830000000</c:v>
                </c:pt>
                <c:pt idx="5">
                  <c:v>3500090000000</c:v>
                </c:pt>
                <c:pt idx="6">
                  <c:v>3239320000000</c:v>
                </c:pt>
                <c:pt idx="7">
                  <c:v>3066440000000</c:v>
                </c:pt>
                <c:pt idx="8">
                  <c:v>2826130000000</c:v>
                </c:pt>
                <c:pt idx="9">
                  <c:v>2431680000000</c:v>
                </c:pt>
                <c:pt idx="10">
                  <c:v>2023450000000</c:v>
                </c:pt>
                <c:pt idx="11">
                  <c:v>2321100000000</c:v>
                </c:pt>
                <c:pt idx="12">
                  <c:v>1142640000000</c:v>
                </c:pt>
                <c:pt idx="13">
                  <c:v>640935000000</c:v>
                </c:pt>
                <c:pt idx="14">
                  <c:v>626363000000</c:v>
                </c:pt>
                <c:pt idx="15">
                  <c:v>687746000000</c:v>
                </c:pt>
                <c:pt idx="16">
                  <c:v>121351000000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Energi'!$BF$101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Energi'!$S$102:$S$118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Energi'!$BF$102:$BF$118</c:f>
              <c:numCache>
                <c:formatCode>0.00E+00</c:formatCode>
                <c:ptCount val="17"/>
                <c:pt idx="0">
                  <c:v>4252590000000</c:v>
                </c:pt>
                <c:pt idx="1">
                  <c:v>11775100000000</c:v>
                </c:pt>
                <c:pt idx="2">
                  <c:v>9862200000000</c:v>
                </c:pt>
                <c:pt idx="3">
                  <c:v>6196650000000</c:v>
                </c:pt>
                <c:pt idx="4">
                  <c:v>4165830000000</c:v>
                </c:pt>
                <c:pt idx="5">
                  <c:v>3500090000000</c:v>
                </c:pt>
                <c:pt idx="6">
                  <c:v>3239320000000</c:v>
                </c:pt>
                <c:pt idx="7">
                  <c:v>3066440000000</c:v>
                </c:pt>
                <c:pt idx="8">
                  <c:v>2826130000000</c:v>
                </c:pt>
                <c:pt idx="9">
                  <c:v>2431680000000</c:v>
                </c:pt>
                <c:pt idx="10">
                  <c:v>2023450000000</c:v>
                </c:pt>
                <c:pt idx="11">
                  <c:v>2321100000000</c:v>
                </c:pt>
                <c:pt idx="12">
                  <c:v>1142640000000</c:v>
                </c:pt>
                <c:pt idx="13">
                  <c:v>640936000000</c:v>
                </c:pt>
                <c:pt idx="14">
                  <c:v>626364000000</c:v>
                </c:pt>
                <c:pt idx="15">
                  <c:v>687746000000</c:v>
                </c:pt>
                <c:pt idx="16">
                  <c:v>121351000000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73104"/>
        <c:axId val="1111972560"/>
      </c:scatterChart>
      <c:valAx>
        <c:axId val="1111973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2560"/>
        <c:crosses val="autoZero"/>
        <c:crossBetween val="midCat"/>
      </c:valAx>
      <c:valAx>
        <c:axId val="1111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534599008850859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Energi'!$T$120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Energi'!$T$121:$T$137</c:f>
              <c:numCache>
                <c:formatCode>0.00E+00</c:formatCode>
                <c:ptCount val="17"/>
                <c:pt idx="0">
                  <c:v>563896000000</c:v>
                </c:pt>
                <c:pt idx="1">
                  <c:v>1266420000000</c:v>
                </c:pt>
                <c:pt idx="2">
                  <c:v>792857000000</c:v>
                </c:pt>
                <c:pt idx="3">
                  <c:v>485020000000</c:v>
                </c:pt>
                <c:pt idx="4">
                  <c:v>361526000000</c:v>
                </c:pt>
                <c:pt idx="5">
                  <c:v>323601000000</c:v>
                </c:pt>
                <c:pt idx="6">
                  <c:v>317401000000</c:v>
                </c:pt>
                <c:pt idx="7">
                  <c:v>319079000000</c:v>
                </c:pt>
                <c:pt idx="8">
                  <c:v>321814000000</c:v>
                </c:pt>
                <c:pt idx="9">
                  <c:v>322709000000</c:v>
                </c:pt>
                <c:pt idx="10">
                  <c:v>321629000000</c:v>
                </c:pt>
                <c:pt idx="11">
                  <c:v>444397000000</c:v>
                </c:pt>
                <c:pt idx="12">
                  <c:v>328996000000</c:v>
                </c:pt>
                <c:pt idx="13">
                  <c:v>640635000000</c:v>
                </c:pt>
                <c:pt idx="14">
                  <c:v>3060900000000</c:v>
                </c:pt>
                <c:pt idx="15">
                  <c:v>6810970000000</c:v>
                </c:pt>
                <c:pt idx="16">
                  <c:v>1739200000000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Energi'!$U$120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Energi'!$U$121:$U$137</c:f>
              <c:numCache>
                <c:formatCode>0.00E+00</c:formatCode>
                <c:ptCount val="17"/>
                <c:pt idx="0">
                  <c:v>85066900000</c:v>
                </c:pt>
                <c:pt idx="1">
                  <c:v>396281000000</c:v>
                </c:pt>
                <c:pt idx="2">
                  <c:v>430079000000</c:v>
                </c:pt>
                <c:pt idx="3">
                  <c:v>242886000000</c:v>
                </c:pt>
                <c:pt idx="4">
                  <c:v>141997000000</c:v>
                </c:pt>
                <c:pt idx="5">
                  <c:v>71135100000</c:v>
                </c:pt>
                <c:pt idx="6">
                  <c:v>105618000000</c:v>
                </c:pt>
                <c:pt idx="7">
                  <c:v>88059000000</c:v>
                </c:pt>
                <c:pt idx="8">
                  <c:v>84356500000</c:v>
                </c:pt>
                <c:pt idx="9">
                  <c:v>83047000000</c:v>
                </c:pt>
                <c:pt idx="10">
                  <c:v>76186200000</c:v>
                </c:pt>
                <c:pt idx="11">
                  <c:v>84464600000</c:v>
                </c:pt>
                <c:pt idx="12">
                  <c:v>42021600000</c:v>
                </c:pt>
                <c:pt idx="13">
                  <c:v>41940600000</c:v>
                </c:pt>
                <c:pt idx="14">
                  <c:v>75459700000</c:v>
                </c:pt>
                <c:pt idx="15">
                  <c:v>112219000000</c:v>
                </c:pt>
                <c:pt idx="16">
                  <c:v>19444100000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Energi'!$V$120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Energi'!$V$121:$V$137</c:f>
              <c:numCache>
                <c:formatCode>0.00E+00</c:formatCode>
                <c:ptCount val="17"/>
                <c:pt idx="0">
                  <c:v>5062670000000</c:v>
                </c:pt>
                <c:pt idx="1">
                  <c:v>13186200000000</c:v>
                </c:pt>
                <c:pt idx="2">
                  <c:v>10617100000000</c:v>
                </c:pt>
                <c:pt idx="3">
                  <c:v>6100290000000</c:v>
                </c:pt>
                <c:pt idx="4">
                  <c:v>4086000000000</c:v>
                </c:pt>
                <c:pt idx="5">
                  <c:v>3428790000000</c:v>
                </c:pt>
                <c:pt idx="6">
                  <c:v>3165990000000</c:v>
                </c:pt>
                <c:pt idx="7">
                  <c:v>2990580000000</c:v>
                </c:pt>
                <c:pt idx="8">
                  <c:v>2756090000000</c:v>
                </c:pt>
                <c:pt idx="9">
                  <c:v>2375560000000</c:v>
                </c:pt>
                <c:pt idx="10">
                  <c:v>2007010000000</c:v>
                </c:pt>
                <c:pt idx="11">
                  <c:v>2324780000000</c:v>
                </c:pt>
                <c:pt idx="12">
                  <c:v>1129260000000</c:v>
                </c:pt>
                <c:pt idx="13">
                  <c:v>624976000000</c:v>
                </c:pt>
                <c:pt idx="14">
                  <c:v>636820000000</c:v>
                </c:pt>
                <c:pt idx="15">
                  <c:v>838230000000</c:v>
                </c:pt>
                <c:pt idx="16">
                  <c:v>150079000000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Energi'!$W$120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Energi'!$W$121:$W$137</c:f>
              <c:numCache>
                <c:formatCode>0.00E+00</c:formatCode>
                <c:ptCount val="17"/>
                <c:pt idx="0">
                  <c:v>8169360000000</c:v>
                </c:pt>
                <c:pt idx="1">
                  <c:v>21410100000000</c:v>
                </c:pt>
                <c:pt idx="2">
                  <c:v>17376400000000</c:v>
                </c:pt>
                <c:pt idx="3">
                  <c:v>10039100000000</c:v>
                </c:pt>
                <c:pt idx="4">
                  <c:v>6737330000000</c:v>
                </c:pt>
                <c:pt idx="5">
                  <c:v>5661620000000</c:v>
                </c:pt>
                <c:pt idx="6">
                  <c:v>5233340000000</c:v>
                </c:pt>
                <c:pt idx="7">
                  <c:v>4947040000000</c:v>
                </c:pt>
                <c:pt idx="8">
                  <c:v>4560140000000</c:v>
                </c:pt>
                <c:pt idx="9">
                  <c:v>3929220000000</c:v>
                </c:pt>
                <c:pt idx="10">
                  <c:v>3311840000000</c:v>
                </c:pt>
                <c:pt idx="11">
                  <c:v>3812880000000</c:v>
                </c:pt>
                <c:pt idx="12">
                  <c:v>1839040000000</c:v>
                </c:pt>
                <c:pt idx="13">
                  <c:v>1003640000000</c:v>
                </c:pt>
                <c:pt idx="14">
                  <c:v>959170000000</c:v>
                </c:pt>
                <c:pt idx="15">
                  <c:v>1204980000000</c:v>
                </c:pt>
                <c:pt idx="16">
                  <c:v>216332000000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Energi'!$X$120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Energi'!$X$121:$X$137</c:f>
              <c:numCache>
                <c:formatCode>0.00E+00</c:formatCode>
                <c:ptCount val="17"/>
                <c:pt idx="0">
                  <c:v>10951900000000</c:v>
                </c:pt>
                <c:pt idx="1">
                  <c:v>28336800000000</c:v>
                </c:pt>
                <c:pt idx="2">
                  <c:v>22894900000000</c:v>
                </c:pt>
                <c:pt idx="3">
                  <c:v>13142000000000</c:v>
                </c:pt>
                <c:pt idx="4">
                  <c:v>8806370000000</c:v>
                </c:pt>
                <c:pt idx="5">
                  <c:v>7391630000000</c:v>
                </c:pt>
                <c:pt idx="6">
                  <c:v>6825290000000</c:v>
                </c:pt>
                <c:pt idx="7">
                  <c:v>6445580000000</c:v>
                </c:pt>
                <c:pt idx="8">
                  <c:v>5937520000000</c:v>
                </c:pt>
                <c:pt idx="9">
                  <c:v>5116080000000</c:v>
                </c:pt>
                <c:pt idx="10">
                  <c:v>4310550000000</c:v>
                </c:pt>
                <c:pt idx="11">
                  <c:v>4948720000000</c:v>
                </c:pt>
                <c:pt idx="12">
                  <c:v>2380840000000</c:v>
                </c:pt>
                <c:pt idx="13">
                  <c:v>1306340000000</c:v>
                </c:pt>
                <c:pt idx="14">
                  <c:v>1254560000000</c:v>
                </c:pt>
                <c:pt idx="15">
                  <c:v>1579060000000</c:v>
                </c:pt>
                <c:pt idx="16">
                  <c:v>283286000000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Energi'!$Y$120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Energi'!$Y$121:$Y$137</c:f>
              <c:numCache>
                <c:formatCode>0.00E+00</c:formatCode>
                <c:ptCount val="17"/>
                <c:pt idx="0">
                  <c:v>8169370000000</c:v>
                </c:pt>
                <c:pt idx="1">
                  <c:v>21410100000000</c:v>
                </c:pt>
                <c:pt idx="2">
                  <c:v>17376400000000</c:v>
                </c:pt>
                <c:pt idx="3">
                  <c:v>10039100000000</c:v>
                </c:pt>
                <c:pt idx="4">
                  <c:v>6737340000000</c:v>
                </c:pt>
                <c:pt idx="5">
                  <c:v>5661630000000</c:v>
                </c:pt>
                <c:pt idx="6">
                  <c:v>5233350000000</c:v>
                </c:pt>
                <c:pt idx="7">
                  <c:v>4947040000000</c:v>
                </c:pt>
                <c:pt idx="8">
                  <c:v>4560140000000</c:v>
                </c:pt>
                <c:pt idx="9">
                  <c:v>3929220000000</c:v>
                </c:pt>
                <c:pt idx="10">
                  <c:v>3311840000000</c:v>
                </c:pt>
                <c:pt idx="11">
                  <c:v>3812880000000</c:v>
                </c:pt>
                <c:pt idx="12">
                  <c:v>1839040000000</c:v>
                </c:pt>
                <c:pt idx="13">
                  <c:v>1003640000000</c:v>
                </c:pt>
                <c:pt idx="14">
                  <c:v>959170000000</c:v>
                </c:pt>
                <c:pt idx="15">
                  <c:v>1204990000000</c:v>
                </c:pt>
                <c:pt idx="16">
                  <c:v>216333000000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Energi'!$Z$120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Energi'!$Z$121:$Z$137</c:f>
              <c:numCache>
                <c:formatCode>0.00E+00</c:formatCode>
                <c:ptCount val="17"/>
                <c:pt idx="0">
                  <c:v>3852000000000</c:v>
                </c:pt>
                <c:pt idx="1">
                  <c:v>10010000000000</c:v>
                </c:pt>
                <c:pt idx="2">
                  <c:v>7974440000000</c:v>
                </c:pt>
                <c:pt idx="3">
                  <c:v>4556160000000</c:v>
                </c:pt>
                <c:pt idx="4">
                  <c:v>3045700000000</c:v>
                </c:pt>
                <c:pt idx="5">
                  <c:v>2552340000000</c:v>
                </c:pt>
                <c:pt idx="6">
                  <c:v>2354540000000</c:v>
                </c:pt>
                <c:pt idx="7">
                  <c:v>2223100000000</c:v>
                </c:pt>
                <c:pt idx="8">
                  <c:v>2049310000000</c:v>
                </c:pt>
                <c:pt idx="9">
                  <c:v>1768720000000</c:v>
                </c:pt>
                <c:pt idx="10">
                  <c:v>1499000000000</c:v>
                </c:pt>
                <c:pt idx="11">
                  <c:v>1747330000000</c:v>
                </c:pt>
                <c:pt idx="12">
                  <c:v>855911000000</c:v>
                </c:pt>
                <c:pt idx="13">
                  <c:v>486464000000</c:v>
                </c:pt>
                <c:pt idx="14">
                  <c:v>544254000000</c:v>
                </c:pt>
                <c:pt idx="15">
                  <c:v>758478000000</c:v>
                </c:pt>
                <c:pt idx="16">
                  <c:v>135301000000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Energi'!$AA$120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Energi'!$AA$121:$AA$137</c:f>
              <c:numCache>
                <c:formatCode>0.00E+00</c:formatCode>
                <c:ptCount val="17"/>
                <c:pt idx="0">
                  <c:v>8496350000000</c:v>
                </c:pt>
                <c:pt idx="1">
                  <c:v>22204300000000</c:v>
                </c:pt>
                <c:pt idx="2">
                  <c:v>17985000000000</c:v>
                </c:pt>
                <c:pt idx="3">
                  <c:v>10370600000000</c:v>
                </c:pt>
                <c:pt idx="4">
                  <c:v>6956410000000</c:v>
                </c:pt>
                <c:pt idx="5">
                  <c:v>5843380000000</c:v>
                </c:pt>
                <c:pt idx="6">
                  <c:v>5399360000000</c:v>
                </c:pt>
                <c:pt idx="7">
                  <c:v>5102090000000</c:v>
                </c:pt>
                <c:pt idx="8">
                  <c:v>4701890000000</c:v>
                </c:pt>
                <c:pt idx="9">
                  <c:v>4050880000000</c:v>
                </c:pt>
                <c:pt idx="10">
                  <c:v>3414340000000</c:v>
                </c:pt>
                <c:pt idx="11">
                  <c:v>3930580000000</c:v>
                </c:pt>
                <c:pt idx="12">
                  <c:v>1895630000000</c:v>
                </c:pt>
                <c:pt idx="13">
                  <c:v>1035160000000</c:v>
                </c:pt>
                <c:pt idx="14">
                  <c:v>990622000000</c:v>
                </c:pt>
                <c:pt idx="15">
                  <c:v>1245730000000</c:v>
                </c:pt>
                <c:pt idx="16">
                  <c:v>223599000000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Energi'!$AB$120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Energi'!$AB$121:$AB$137</c:f>
              <c:numCache>
                <c:formatCode>0.00E+00</c:formatCode>
                <c:ptCount val="17"/>
                <c:pt idx="0">
                  <c:v>14235400000000</c:v>
                </c:pt>
                <c:pt idx="1">
                  <c:v>37154700000000</c:v>
                </c:pt>
                <c:pt idx="2">
                  <c:v>30161400000000</c:v>
                </c:pt>
                <c:pt idx="3">
                  <c:v>17415800000000</c:v>
                </c:pt>
                <c:pt idx="4">
                  <c:v>11692400000000</c:v>
                </c:pt>
                <c:pt idx="5">
                  <c:v>9828690000000</c:v>
                </c:pt>
                <c:pt idx="6">
                  <c:v>9088110000000</c:v>
                </c:pt>
                <c:pt idx="7">
                  <c:v>8594020000000</c:v>
                </c:pt>
                <c:pt idx="8">
                  <c:v>7925050000000</c:v>
                </c:pt>
                <c:pt idx="9">
                  <c:v>6837530000000</c:v>
                </c:pt>
                <c:pt idx="10">
                  <c:v>5758990000000</c:v>
                </c:pt>
                <c:pt idx="11">
                  <c:v>6588700000000</c:v>
                </c:pt>
                <c:pt idx="12">
                  <c:v>3162810000000</c:v>
                </c:pt>
                <c:pt idx="13">
                  <c:v>1746210000000</c:v>
                </c:pt>
                <c:pt idx="14">
                  <c:v>1681010000000</c:v>
                </c:pt>
                <c:pt idx="15">
                  <c:v>2111920000000</c:v>
                </c:pt>
                <c:pt idx="16">
                  <c:v>378700000000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Energi'!$AC$120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Energi'!$AC$121:$AC$137</c:f>
              <c:numCache>
                <c:formatCode>0.00E+00</c:formatCode>
                <c:ptCount val="17"/>
                <c:pt idx="0">
                  <c:v>8496360000000</c:v>
                </c:pt>
                <c:pt idx="1">
                  <c:v>22204300000000</c:v>
                </c:pt>
                <c:pt idx="2">
                  <c:v>17985000000000</c:v>
                </c:pt>
                <c:pt idx="3">
                  <c:v>10370600000000</c:v>
                </c:pt>
                <c:pt idx="4">
                  <c:v>6956410000000</c:v>
                </c:pt>
                <c:pt idx="5">
                  <c:v>5843380000000</c:v>
                </c:pt>
                <c:pt idx="6">
                  <c:v>5399360000000</c:v>
                </c:pt>
                <c:pt idx="7">
                  <c:v>5102100000000</c:v>
                </c:pt>
                <c:pt idx="8">
                  <c:v>4701900000000</c:v>
                </c:pt>
                <c:pt idx="9">
                  <c:v>4050880000000</c:v>
                </c:pt>
                <c:pt idx="10">
                  <c:v>3414340000000</c:v>
                </c:pt>
                <c:pt idx="11">
                  <c:v>3930590000000</c:v>
                </c:pt>
                <c:pt idx="12">
                  <c:v>1895630000000</c:v>
                </c:pt>
                <c:pt idx="13">
                  <c:v>1035160000000</c:v>
                </c:pt>
                <c:pt idx="14">
                  <c:v>990623000000</c:v>
                </c:pt>
                <c:pt idx="15">
                  <c:v>1245730000000</c:v>
                </c:pt>
                <c:pt idx="16">
                  <c:v>223599000000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Energi'!$AD$120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Energi'!$AD$121:$AD$137</c:f>
              <c:numCache>
                <c:formatCode>0.00E+00</c:formatCode>
                <c:ptCount val="17"/>
                <c:pt idx="0">
                  <c:v>3852010000000</c:v>
                </c:pt>
                <c:pt idx="1">
                  <c:v>10010000000000</c:v>
                </c:pt>
                <c:pt idx="2">
                  <c:v>7974440000000</c:v>
                </c:pt>
                <c:pt idx="3">
                  <c:v>4556170000000</c:v>
                </c:pt>
                <c:pt idx="4">
                  <c:v>3045710000000</c:v>
                </c:pt>
                <c:pt idx="5">
                  <c:v>2552340000000</c:v>
                </c:pt>
                <c:pt idx="6">
                  <c:v>2354540000000</c:v>
                </c:pt>
                <c:pt idx="7">
                  <c:v>2223100000000</c:v>
                </c:pt>
                <c:pt idx="8">
                  <c:v>2049310000000</c:v>
                </c:pt>
                <c:pt idx="9">
                  <c:v>1768720000000</c:v>
                </c:pt>
                <c:pt idx="10">
                  <c:v>1499000000000</c:v>
                </c:pt>
                <c:pt idx="11">
                  <c:v>1747330000000</c:v>
                </c:pt>
                <c:pt idx="12">
                  <c:v>855912000000</c:v>
                </c:pt>
                <c:pt idx="13">
                  <c:v>486465000000</c:v>
                </c:pt>
                <c:pt idx="14">
                  <c:v>544255000000</c:v>
                </c:pt>
                <c:pt idx="15">
                  <c:v>758479000000</c:v>
                </c:pt>
                <c:pt idx="16">
                  <c:v>135301000000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Energi'!$AE$120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Energi'!$AE$121:$AE$137</c:f>
              <c:numCache>
                <c:formatCode>0.00E+00</c:formatCode>
                <c:ptCount val="17"/>
                <c:pt idx="0">
                  <c:v>10817300000000</c:v>
                </c:pt>
                <c:pt idx="1">
                  <c:v>28060800000000</c:v>
                </c:pt>
                <c:pt idx="2">
                  <c:v>22708200000000</c:v>
                </c:pt>
                <c:pt idx="3">
                  <c:v>13058500000000</c:v>
                </c:pt>
                <c:pt idx="4">
                  <c:v>8754190000000</c:v>
                </c:pt>
                <c:pt idx="5">
                  <c:v>7350270000000</c:v>
                </c:pt>
                <c:pt idx="6">
                  <c:v>6789200000000</c:v>
                </c:pt>
                <c:pt idx="7">
                  <c:v>6413420000000</c:v>
                </c:pt>
                <c:pt idx="8">
                  <c:v>5909070000000</c:v>
                </c:pt>
                <c:pt idx="9">
                  <c:v>5091980000000</c:v>
                </c:pt>
                <c:pt idx="10">
                  <c:v>4290200000000</c:v>
                </c:pt>
                <c:pt idx="11">
                  <c:v>4925920000000</c:v>
                </c:pt>
                <c:pt idx="12">
                  <c:v>2370220000000</c:v>
                </c:pt>
                <c:pt idx="13">
                  <c:v>1299760000000</c:v>
                </c:pt>
                <c:pt idx="14">
                  <c:v>1246770000000</c:v>
                </c:pt>
                <c:pt idx="15">
                  <c:v>1567780000000</c:v>
                </c:pt>
                <c:pt idx="16">
                  <c:v>281308000000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Energi'!$AF$120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Energi'!$AF$121:$AF$137</c:f>
              <c:numCache>
                <c:formatCode>0.00E+00</c:formatCode>
                <c:ptCount val="17"/>
                <c:pt idx="0">
                  <c:v>14246400000000</c:v>
                </c:pt>
                <c:pt idx="1">
                  <c:v>37184000000000</c:v>
                </c:pt>
                <c:pt idx="2">
                  <c:v>30184800000000</c:v>
                </c:pt>
                <c:pt idx="3">
                  <c:v>17429200000000</c:v>
                </c:pt>
                <c:pt idx="4">
                  <c:v>11701300000000</c:v>
                </c:pt>
                <c:pt idx="5">
                  <c:v>9836160000000</c:v>
                </c:pt>
                <c:pt idx="6">
                  <c:v>9094980000000</c:v>
                </c:pt>
                <c:pt idx="7">
                  <c:v>8600470000000</c:v>
                </c:pt>
                <c:pt idx="8">
                  <c:v>7930970000000</c:v>
                </c:pt>
                <c:pt idx="9">
                  <c:v>6842550000000</c:v>
                </c:pt>
                <c:pt idx="10">
                  <c:v>5763250000000</c:v>
                </c:pt>
                <c:pt idx="11">
                  <c:v>6593840000000</c:v>
                </c:pt>
                <c:pt idx="12">
                  <c:v>3165370000000</c:v>
                </c:pt>
                <c:pt idx="13">
                  <c:v>1747470000000</c:v>
                </c:pt>
                <c:pt idx="14">
                  <c:v>1682080000000</c:v>
                </c:pt>
                <c:pt idx="15">
                  <c:v>2113160000000</c:v>
                </c:pt>
                <c:pt idx="16">
                  <c:v>378926000000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Energi'!$AG$120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Energi'!$AG$121:$AG$137</c:f>
              <c:numCache>
                <c:formatCode>0.00E+00</c:formatCode>
                <c:ptCount val="17"/>
                <c:pt idx="0">
                  <c:v>16288600000000</c:v>
                </c:pt>
                <c:pt idx="1">
                  <c:v>42138200000000</c:v>
                </c:pt>
                <c:pt idx="2">
                  <c:v>34113300000000</c:v>
                </c:pt>
                <c:pt idx="3">
                  <c:v>19609200000000</c:v>
                </c:pt>
                <c:pt idx="4">
                  <c:v>13152000000000</c:v>
                </c:pt>
                <c:pt idx="5">
                  <c:v>11047800000000</c:v>
                </c:pt>
                <c:pt idx="6">
                  <c:v>10209400000000</c:v>
                </c:pt>
                <c:pt idx="7">
                  <c:v>9649670000000</c:v>
                </c:pt>
                <c:pt idx="8">
                  <c:v>8896170000000</c:v>
                </c:pt>
                <c:pt idx="9">
                  <c:v>7677310000000</c:v>
                </c:pt>
                <c:pt idx="10">
                  <c:v>6466250000000</c:v>
                </c:pt>
                <c:pt idx="11">
                  <c:v>7384130000000</c:v>
                </c:pt>
                <c:pt idx="12">
                  <c:v>3539290000000</c:v>
                </c:pt>
                <c:pt idx="13">
                  <c:v>1962770000000</c:v>
                </c:pt>
                <c:pt idx="14">
                  <c:v>1897250000000</c:v>
                </c:pt>
                <c:pt idx="15">
                  <c:v>2387770000000</c:v>
                </c:pt>
                <c:pt idx="16">
                  <c:v>427935000000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Energi'!$AH$120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Energi'!$AH$121:$AH$137</c:f>
              <c:numCache>
                <c:formatCode>0.00E+00</c:formatCode>
                <c:ptCount val="17"/>
                <c:pt idx="0">
                  <c:v>14246400000000</c:v>
                </c:pt>
                <c:pt idx="1">
                  <c:v>37184000000000</c:v>
                </c:pt>
                <c:pt idx="2">
                  <c:v>30184800000000</c:v>
                </c:pt>
                <c:pt idx="3">
                  <c:v>17429200000000</c:v>
                </c:pt>
                <c:pt idx="4">
                  <c:v>11701300000000</c:v>
                </c:pt>
                <c:pt idx="5">
                  <c:v>9836160000000</c:v>
                </c:pt>
                <c:pt idx="6">
                  <c:v>9094980000000</c:v>
                </c:pt>
                <c:pt idx="7">
                  <c:v>8600470000000</c:v>
                </c:pt>
                <c:pt idx="8">
                  <c:v>7930970000000</c:v>
                </c:pt>
                <c:pt idx="9">
                  <c:v>6842550000000</c:v>
                </c:pt>
                <c:pt idx="10">
                  <c:v>5763250000000</c:v>
                </c:pt>
                <c:pt idx="11">
                  <c:v>6593840000000</c:v>
                </c:pt>
                <c:pt idx="12">
                  <c:v>3165370000000</c:v>
                </c:pt>
                <c:pt idx="13">
                  <c:v>1747470000000</c:v>
                </c:pt>
                <c:pt idx="14">
                  <c:v>1682080000000</c:v>
                </c:pt>
                <c:pt idx="15">
                  <c:v>2113160000000</c:v>
                </c:pt>
                <c:pt idx="16">
                  <c:v>378926000000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Energi'!$AI$120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Energi'!$AI$121:$AI$137</c:f>
              <c:numCache>
                <c:formatCode>0.00E+00</c:formatCode>
                <c:ptCount val="17"/>
                <c:pt idx="0">
                  <c:v>10817300000000</c:v>
                </c:pt>
                <c:pt idx="1">
                  <c:v>28060800000000</c:v>
                </c:pt>
                <c:pt idx="2">
                  <c:v>22708200000000</c:v>
                </c:pt>
                <c:pt idx="3">
                  <c:v>13058500000000</c:v>
                </c:pt>
                <c:pt idx="4">
                  <c:v>8754190000000</c:v>
                </c:pt>
                <c:pt idx="5">
                  <c:v>7350270000000</c:v>
                </c:pt>
                <c:pt idx="6">
                  <c:v>6789200000000</c:v>
                </c:pt>
                <c:pt idx="7">
                  <c:v>6413420000000</c:v>
                </c:pt>
                <c:pt idx="8">
                  <c:v>5909070000000</c:v>
                </c:pt>
                <c:pt idx="9">
                  <c:v>5091980000000</c:v>
                </c:pt>
                <c:pt idx="10">
                  <c:v>4290200000000</c:v>
                </c:pt>
                <c:pt idx="11">
                  <c:v>4925920000000</c:v>
                </c:pt>
                <c:pt idx="12">
                  <c:v>2370220000000</c:v>
                </c:pt>
                <c:pt idx="13">
                  <c:v>1299760000000</c:v>
                </c:pt>
                <c:pt idx="14">
                  <c:v>1246770000000</c:v>
                </c:pt>
                <c:pt idx="15">
                  <c:v>1567780000000</c:v>
                </c:pt>
                <c:pt idx="16">
                  <c:v>281308000000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Energi'!$AJ$120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Energi'!$AJ$121:$AJ$137</c:f>
              <c:numCache>
                <c:formatCode>0.00E+00</c:formatCode>
                <c:ptCount val="17"/>
                <c:pt idx="0">
                  <c:v>3840130000000</c:v>
                </c:pt>
                <c:pt idx="1">
                  <c:v>9979200000000</c:v>
                </c:pt>
                <c:pt idx="2">
                  <c:v>7950010000000</c:v>
                </c:pt>
                <c:pt idx="3">
                  <c:v>4542250000000</c:v>
                </c:pt>
                <c:pt idx="4">
                  <c:v>3036410000000</c:v>
                </c:pt>
                <c:pt idx="5">
                  <c:v>2544560000000</c:v>
                </c:pt>
                <c:pt idx="6">
                  <c:v>2347360000000</c:v>
                </c:pt>
                <c:pt idx="7">
                  <c:v>2216320000000</c:v>
                </c:pt>
                <c:pt idx="8">
                  <c:v>2043060000000</c:v>
                </c:pt>
                <c:pt idx="9">
                  <c:v>1763310000000</c:v>
                </c:pt>
                <c:pt idx="10">
                  <c:v>1494420000000</c:v>
                </c:pt>
                <c:pt idx="11">
                  <c:v>1742010000000</c:v>
                </c:pt>
                <c:pt idx="12">
                  <c:v>853308000000</c:v>
                </c:pt>
                <c:pt idx="13">
                  <c:v>484945000000</c:v>
                </c:pt>
                <c:pt idx="14">
                  <c:v>542446000000</c:v>
                </c:pt>
                <c:pt idx="15">
                  <c:v>755894000000</c:v>
                </c:pt>
                <c:pt idx="16">
                  <c:v>134841000000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Energi'!$AK$120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Energi'!$AK$121:$AK$137</c:f>
              <c:numCache>
                <c:formatCode>0.00E+00</c:formatCode>
                <c:ptCount val="17"/>
                <c:pt idx="0">
                  <c:v>8468750000000</c:v>
                </c:pt>
                <c:pt idx="1">
                  <c:v>22132000000000</c:v>
                </c:pt>
                <c:pt idx="2">
                  <c:v>17926300000000</c:v>
                </c:pt>
                <c:pt idx="3">
                  <c:v>10336700000000</c:v>
                </c:pt>
                <c:pt idx="4">
                  <c:v>6933640000000</c:v>
                </c:pt>
                <c:pt idx="5">
                  <c:v>5824250000000</c:v>
                </c:pt>
                <c:pt idx="6">
                  <c:v>5381670000000</c:v>
                </c:pt>
                <c:pt idx="7">
                  <c:v>5085370000000</c:v>
                </c:pt>
                <c:pt idx="8">
                  <c:v>4686480000000</c:v>
                </c:pt>
                <c:pt idx="9">
                  <c:v>4037590000000</c:v>
                </c:pt>
                <c:pt idx="10">
                  <c:v>3403150000000</c:v>
                </c:pt>
                <c:pt idx="11">
                  <c:v>3917800000000</c:v>
                </c:pt>
                <c:pt idx="12">
                  <c:v>1889510000000</c:v>
                </c:pt>
                <c:pt idx="13">
                  <c:v>1031760000000</c:v>
                </c:pt>
                <c:pt idx="14">
                  <c:v>987332000000</c:v>
                </c:pt>
                <c:pt idx="15">
                  <c:v>1241590000000</c:v>
                </c:pt>
                <c:pt idx="16">
                  <c:v>222857000000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Energi'!$AL$120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Energi'!$AL$121:$AL$137</c:f>
              <c:numCache>
                <c:formatCode>0.00E+00</c:formatCode>
                <c:ptCount val="17"/>
                <c:pt idx="0">
                  <c:v>14192100000000</c:v>
                </c:pt>
                <c:pt idx="1">
                  <c:v>37041500000000</c:v>
                </c:pt>
                <c:pt idx="2">
                  <c:v>30069200000000</c:v>
                </c:pt>
                <c:pt idx="3">
                  <c:v>17362500000000</c:v>
                </c:pt>
                <c:pt idx="4">
                  <c:v>11656500000000</c:v>
                </c:pt>
                <c:pt idx="5">
                  <c:v>9798510000000</c:v>
                </c:pt>
                <c:pt idx="6">
                  <c:v>9060180000000</c:v>
                </c:pt>
                <c:pt idx="7">
                  <c:v>8567590000000</c:v>
                </c:pt>
                <c:pt idx="8">
                  <c:v>7900660000000</c:v>
                </c:pt>
                <c:pt idx="9">
                  <c:v>6816420000000</c:v>
                </c:pt>
                <c:pt idx="10">
                  <c:v>5741250000000</c:v>
                </c:pt>
                <c:pt idx="11">
                  <c:v>6568680000000</c:v>
                </c:pt>
                <c:pt idx="12">
                  <c:v>3153300000000</c:v>
                </c:pt>
                <c:pt idx="13">
                  <c:v>1740810000000</c:v>
                </c:pt>
                <c:pt idx="14">
                  <c:v>1675690000000</c:v>
                </c:pt>
                <c:pt idx="15">
                  <c:v>2105200000000</c:v>
                </c:pt>
                <c:pt idx="16">
                  <c:v>377501000000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Energi'!$AM$120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Energi'!$AM$121:$AM$137</c:f>
              <c:numCache>
                <c:formatCode>0.00E+00</c:formatCode>
                <c:ptCount val="17"/>
                <c:pt idx="0">
                  <c:v>8468750000000</c:v>
                </c:pt>
                <c:pt idx="1">
                  <c:v>22132000000000</c:v>
                </c:pt>
                <c:pt idx="2">
                  <c:v>17926300000000</c:v>
                </c:pt>
                <c:pt idx="3">
                  <c:v>10336700000000</c:v>
                </c:pt>
                <c:pt idx="4">
                  <c:v>6933640000000</c:v>
                </c:pt>
                <c:pt idx="5">
                  <c:v>5824250000000</c:v>
                </c:pt>
                <c:pt idx="6">
                  <c:v>5381670000000</c:v>
                </c:pt>
                <c:pt idx="7">
                  <c:v>5085370000000</c:v>
                </c:pt>
                <c:pt idx="8">
                  <c:v>4686480000000</c:v>
                </c:pt>
                <c:pt idx="9">
                  <c:v>4037590000000</c:v>
                </c:pt>
                <c:pt idx="10">
                  <c:v>3403150000000</c:v>
                </c:pt>
                <c:pt idx="11">
                  <c:v>3917800000000</c:v>
                </c:pt>
                <c:pt idx="12">
                  <c:v>1889510000000</c:v>
                </c:pt>
                <c:pt idx="13">
                  <c:v>1031760000000</c:v>
                </c:pt>
                <c:pt idx="14">
                  <c:v>987332000000</c:v>
                </c:pt>
                <c:pt idx="15">
                  <c:v>1241590000000</c:v>
                </c:pt>
                <c:pt idx="16">
                  <c:v>222857000000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Energi'!$AN$120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Energi'!$AN$121:$AN$137</c:f>
              <c:numCache>
                <c:formatCode>0.00E+00</c:formatCode>
                <c:ptCount val="17"/>
                <c:pt idx="0">
                  <c:v>3840130000000</c:v>
                </c:pt>
                <c:pt idx="1">
                  <c:v>9979200000000</c:v>
                </c:pt>
                <c:pt idx="2">
                  <c:v>7950010000000</c:v>
                </c:pt>
                <c:pt idx="3">
                  <c:v>4542250000000</c:v>
                </c:pt>
                <c:pt idx="4">
                  <c:v>3036410000000</c:v>
                </c:pt>
                <c:pt idx="5">
                  <c:v>2544560000000</c:v>
                </c:pt>
                <c:pt idx="6">
                  <c:v>2347360000000</c:v>
                </c:pt>
                <c:pt idx="7">
                  <c:v>2216320000000</c:v>
                </c:pt>
                <c:pt idx="8">
                  <c:v>2043060000000</c:v>
                </c:pt>
                <c:pt idx="9">
                  <c:v>1763310000000</c:v>
                </c:pt>
                <c:pt idx="10">
                  <c:v>1494420000000</c:v>
                </c:pt>
                <c:pt idx="11">
                  <c:v>1742010000000</c:v>
                </c:pt>
                <c:pt idx="12">
                  <c:v>853308000000</c:v>
                </c:pt>
                <c:pt idx="13">
                  <c:v>484945000000</c:v>
                </c:pt>
                <c:pt idx="14">
                  <c:v>542446000000</c:v>
                </c:pt>
                <c:pt idx="15">
                  <c:v>755895000000</c:v>
                </c:pt>
                <c:pt idx="16">
                  <c:v>134841000000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Energi'!$AO$120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Energi'!$AO$121:$AO$137</c:f>
              <c:numCache>
                <c:formatCode>0.00E+00</c:formatCode>
                <c:ptCount val="17"/>
                <c:pt idx="0">
                  <c:v>8122030000000</c:v>
                </c:pt>
                <c:pt idx="1">
                  <c:v>21286000000000</c:v>
                </c:pt>
                <c:pt idx="2">
                  <c:v>17275500000000</c:v>
                </c:pt>
                <c:pt idx="3">
                  <c:v>9980680000000</c:v>
                </c:pt>
                <c:pt idx="4">
                  <c:v>6698140000000</c:v>
                </c:pt>
                <c:pt idx="5">
                  <c:v>5628670000000</c:v>
                </c:pt>
                <c:pt idx="6">
                  <c:v>5202880000000</c:v>
                </c:pt>
                <c:pt idx="7">
                  <c:v>4918230000000</c:v>
                </c:pt>
                <c:pt idx="8">
                  <c:v>4533580000000</c:v>
                </c:pt>
                <c:pt idx="9">
                  <c:v>3906300000000</c:v>
                </c:pt>
                <c:pt idx="10">
                  <c:v>3292550000000</c:v>
                </c:pt>
                <c:pt idx="11">
                  <c:v>3790870000000</c:v>
                </c:pt>
                <c:pt idx="12">
                  <c:v>1828500000000</c:v>
                </c:pt>
                <c:pt idx="13">
                  <c:v>997794000000</c:v>
                </c:pt>
                <c:pt idx="14">
                  <c:v>953503000000</c:v>
                </c:pt>
                <c:pt idx="15">
                  <c:v>1197860000000</c:v>
                </c:pt>
                <c:pt idx="16">
                  <c:v>215056000000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Energi'!$AP$120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Energi'!$AP$121:$AP$137</c:f>
              <c:numCache>
                <c:formatCode>0.00E+00</c:formatCode>
                <c:ptCount val="17"/>
                <c:pt idx="0">
                  <c:v>10892100000000</c:v>
                </c:pt>
                <c:pt idx="1">
                  <c:v>28182400000000</c:v>
                </c:pt>
                <c:pt idx="2">
                  <c:v>22769800000000</c:v>
                </c:pt>
                <c:pt idx="3">
                  <c:v>13070100000000</c:v>
                </c:pt>
                <c:pt idx="4">
                  <c:v>8758110000000</c:v>
                </c:pt>
                <c:pt idx="5">
                  <c:v>7351090000000</c:v>
                </c:pt>
                <c:pt idx="6">
                  <c:v>6787850000000</c:v>
                </c:pt>
                <c:pt idx="7">
                  <c:v>6410170000000</c:v>
                </c:pt>
                <c:pt idx="8">
                  <c:v>5904890000000</c:v>
                </c:pt>
                <c:pt idx="9">
                  <c:v>5087900000000</c:v>
                </c:pt>
                <c:pt idx="10">
                  <c:v>4286840000000</c:v>
                </c:pt>
                <c:pt idx="11">
                  <c:v>4921810000000</c:v>
                </c:pt>
                <c:pt idx="12">
                  <c:v>2368020000000</c:v>
                </c:pt>
                <c:pt idx="13">
                  <c:v>1299150000000</c:v>
                </c:pt>
                <c:pt idx="14">
                  <c:v>1247520000000</c:v>
                </c:pt>
                <c:pt idx="15">
                  <c:v>1570190000000</c:v>
                </c:pt>
                <c:pt idx="16">
                  <c:v>281700000000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Energi'!$AQ$120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Energi'!$AQ$121:$AQ$137</c:f>
              <c:numCache>
                <c:formatCode>0.00E+00</c:formatCode>
                <c:ptCount val="17"/>
                <c:pt idx="0">
                  <c:v>8122030000000</c:v>
                </c:pt>
                <c:pt idx="1">
                  <c:v>21286000000000</c:v>
                </c:pt>
                <c:pt idx="2">
                  <c:v>17275500000000</c:v>
                </c:pt>
                <c:pt idx="3">
                  <c:v>9980680000000</c:v>
                </c:pt>
                <c:pt idx="4">
                  <c:v>6698140000000</c:v>
                </c:pt>
                <c:pt idx="5">
                  <c:v>5628680000000</c:v>
                </c:pt>
                <c:pt idx="6">
                  <c:v>5202880000000</c:v>
                </c:pt>
                <c:pt idx="7">
                  <c:v>4918230000000</c:v>
                </c:pt>
                <c:pt idx="8">
                  <c:v>4533580000000</c:v>
                </c:pt>
                <c:pt idx="9">
                  <c:v>3906300000000</c:v>
                </c:pt>
                <c:pt idx="10">
                  <c:v>3292550000000</c:v>
                </c:pt>
                <c:pt idx="11">
                  <c:v>3790870000000</c:v>
                </c:pt>
                <c:pt idx="12">
                  <c:v>1828500000000</c:v>
                </c:pt>
                <c:pt idx="13">
                  <c:v>997795000000</c:v>
                </c:pt>
                <c:pt idx="14">
                  <c:v>953503000000</c:v>
                </c:pt>
                <c:pt idx="15">
                  <c:v>1197860000000</c:v>
                </c:pt>
                <c:pt idx="16">
                  <c:v>215056000000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Energi'!$AR$120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Energi'!$AR$121:$AR$137</c:f>
              <c:numCache>
                <c:formatCode>0.00E+00</c:formatCode>
                <c:ptCount val="17"/>
                <c:pt idx="0">
                  <c:v>5022210000000</c:v>
                </c:pt>
                <c:pt idx="1">
                  <c:v>13080800000000</c:v>
                </c:pt>
                <c:pt idx="2">
                  <c:v>10532200000000</c:v>
                </c:pt>
                <c:pt idx="3">
                  <c:v>6051490000000</c:v>
                </c:pt>
                <c:pt idx="4">
                  <c:v>4053310000000</c:v>
                </c:pt>
                <c:pt idx="5">
                  <c:v>3401360000000</c:v>
                </c:pt>
                <c:pt idx="6">
                  <c:v>3140660000000</c:v>
                </c:pt>
                <c:pt idx="7">
                  <c:v>2966640000000</c:v>
                </c:pt>
                <c:pt idx="8">
                  <c:v>2734030000000</c:v>
                </c:pt>
                <c:pt idx="9">
                  <c:v>2356510000000</c:v>
                </c:pt>
                <c:pt idx="10">
                  <c:v>1990930000000</c:v>
                </c:pt>
                <c:pt idx="11">
                  <c:v>2306260000000</c:v>
                </c:pt>
                <c:pt idx="12">
                  <c:v>1120310000000</c:v>
                </c:pt>
                <c:pt idx="13">
                  <c:v>619943000000</c:v>
                </c:pt>
                <c:pt idx="14">
                  <c:v>631558000000</c:v>
                </c:pt>
                <c:pt idx="15">
                  <c:v>831247000000</c:v>
                </c:pt>
                <c:pt idx="16">
                  <c:v>148831000000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Energi'!$AS$120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Energi'!$AS$121:$AS$137</c:f>
              <c:numCache>
                <c:formatCode>0.00E+00</c:formatCode>
                <c:ptCount val="17"/>
                <c:pt idx="0">
                  <c:v>2408370000000</c:v>
                </c:pt>
                <c:pt idx="1">
                  <c:v>6653750000000</c:v>
                </c:pt>
                <c:pt idx="2">
                  <c:v>5573950000000</c:v>
                </c:pt>
                <c:pt idx="3">
                  <c:v>3505530000000</c:v>
                </c:pt>
                <c:pt idx="4">
                  <c:v>2358690000000</c:v>
                </c:pt>
                <c:pt idx="5">
                  <c:v>1982980000000</c:v>
                </c:pt>
                <c:pt idx="6">
                  <c:v>1836140000000</c:v>
                </c:pt>
                <c:pt idx="7">
                  <c:v>1738880000000</c:v>
                </c:pt>
                <c:pt idx="8">
                  <c:v>1603010000000</c:v>
                </c:pt>
                <c:pt idx="9">
                  <c:v>1378620000000</c:v>
                </c:pt>
                <c:pt idx="10">
                  <c:v>1147780000000</c:v>
                </c:pt>
                <c:pt idx="11">
                  <c:v>1319650000000</c:v>
                </c:pt>
                <c:pt idx="12">
                  <c:v>650432000000</c:v>
                </c:pt>
                <c:pt idx="13">
                  <c:v>363448000000</c:v>
                </c:pt>
                <c:pt idx="14">
                  <c:v>349616000000</c:v>
                </c:pt>
                <c:pt idx="15">
                  <c:v>375552000000</c:v>
                </c:pt>
                <c:pt idx="16">
                  <c:v>67051600000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Energi'!$AT$120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Energi'!$AT$121:$AT$137</c:f>
              <c:numCache>
                <c:formatCode>0.00E+00</c:formatCode>
                <c:ptCount val="17"/>
                <c:pt idx="0">
                  <c:v>2408370000000</c:v>
                </c:pt>
                <c:pt idx="1">
                  <c:v>6653750000000</c:v>
                </c:pt>
                <c:pt idx="2">
                  <c:v>5573950000000</c:v>
                </c:pt>
                <c:pt idx="3">
                  <c:v>3505530000000</c:v>
                </c:pt>
                <c:pt idx="4">
                  <c:v>2358690000000</c:v>
                </c:pt>
                <c:pt idx="5">
                  <c:v>1982980000000</c:v>
                </c:pt>
                <c:pt idx="6">
                  <c:v>1836140000000</c:v>
                </c:pt>
                <c:pt idx="7">
                  <c:v>1738880000000</c:v>
                </c:pt>
                <c:pt idx="8">
                  <c:v>1603010000000</c:v>
                </c:pt>
                <c:pt idx="9">
                  <c:v>1378620000000</c:v>
                </c:pt>
                <c:pt idx="10">
                  <c:v>1147780000000</c:v>
                </c:pt>
                <c:pt idx="11">
                  <c:v>1319650000000</c:v>
                </c:pt>
                <c:pt idx="12">
                  <c:v>650432000000</c:v>
                </c:pt>
                <c:pt idx="13">
                  <c:v>363448000000</c:v>
                </c:pt>
                <c:pt idx="14">
                  <c:v>349616000000</c:v>
                </c:pt>
                <c:pt idx="15">
                  <c:v>375552000000</c:v>
                </c:pt>
                <c:pt idx="16">
                  <c:v>67051600000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Energi'!$AU$120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Energi'!$AU$121:$AU$137</c:f>
              <c:numCache>
                <c:formatCode>0.00E+00</c:formatCode>
                <c:ptCount val="17"/>
                <c:pt idx="0">
                  <c:v>2943390000000</c:v>
                </c:pt>
                <c:pt idx="1">
                  <c:v>8139910000000</c:v>
                </c:pt>
                <c:pt idx="2">
                  <c:v>6810770000000</c:v>
                </c:pt>
                <c:pt idx="3">
                  <c:v>4281910000000</c:v>
                </c:pt>
                <c:pt idx="4">
                  <c:v>2880570000000</c:v>
                </c:pt>
                <c:pt idx="5">
                  <c:v>2421590000000</c:v>
                </c:pt>
                <c:pt idx="6">
                  <c:v>2242330000000</c:v>
                </c:pt>
                <c:pt idx="7">
                  <c:v>2123790000000</c:v>
                </c:pt>
                <c:pt idx="8">
                  <c:v>1958290000000</c:v>
                </c:pt>
                <c:pt idx="9">
                  <c:v>1685070000000</c:v>
                </c:pt>
                <c:pt idx="10">
                  <c:v>1403580000000</c:v>
                </c:pt>
                <c:pt idx="11">
                  <c:v>1614420000000</c:v>
                </c:pt>
                <c:pt idx="12">
                  <c:v>796595000000</c:v>
                </c:pt>
                <c:pt idx="13">
                  <c:v>448281000000</c:v>
                </c:pt>
                <c:pt idx="14">
                  <c:v>441979000000</c:v>
                </c:pt>
                <c:pt idx="15">
                  <c:v>482858000000</c:v>
                </c:pt>
                <c:pt idx="16">
                  <c:v>85936900000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Energi'!$AV$120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Energi'!$AV$121:$AV$137</c:f>
              <c:numCache>
                <c:formatCode>0.00E+00</c:formatCode>
                <c:ptCount val="17"/>
                <c:pt idx="0">
                  <c:v>2943390000000</c:v>
                </c:pt>
                <c:pt idx="1">
                  <c:v>8139920000000</c:v>
                </c:pt>
                <c:pt idx="2">
                  <c:v>6810780000000</c:v>
                </c:pt>
                <c:pt idx="3">
                  <c:v>4281920000000</c:v>
                </c:pt>
                <c:pt idx="4">
                  <c:v>2880570000000</c:v>
                </c:pt>
                <c:pt idx="5">
                  <c:v>2421590000000</c:v>
                </c:pt>
                <c:pt idx="6">
                  <c:v>2242330000000</c:v>
                </c:pt>
                <c:pt idx="7">
                  <c:v>2123800000000</c:v>
                </c:pt>
                <c:pt idx="8">
                  <c:v>1958300000000</c:v>
                </c:pt>
                <c:pt idx="9">
                  <c:v>1685070000000</c:v>
                </c:pt>
                <c:pt idx="10">
                  <c:v>1403580000000</c:v>
                </c:pt>
                <c:pt idx="11">
                  <c:v>1614420000000</c:v>
                </c:pt>
                <c:pt idx="12">
                  <c:v>796596000000</c:v>
                </c:pt>
                <c:pt idx="13">
                  <c:v>448282000000</c:v>
                </c:pt>
                <c:pt idx="14">
                  <c:v>441979000000</c:v>
                </c:pt>
                <c:pt idx="15">
                  <c:v>482858000000</c:v>
                </c:pt>
                <c:pt idx="16">
                  <c:v>85936900000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Energi'!$AW$120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Energi'!$AW$121:$AW$137</c:f>
              <c:numCache>
                <c:formatCode>0.00E+00</c:formatCode>
                <c:ptCount val="17"/>
                <c:pt idx="0">
                  <c:v>9930510000000</c:v>
                </c:pt>
                <c:pt idx="1">
                  <c:v>27687500000000</c:v>
                </c:pt>
                <c:pt idx="2">
                  <c:v>23291200000000</c:v>
                </c:pt>
                <c:pt idx="3">
                  <c:v>14630800000000</c:v>
                </c:pt>
                <c:pt idx="4">
                  <c:v>9821680000000</c:v>
                </c:pt>
                <c:pt idx="5">
                  <c:v>8240340000000</c:v>
                </c:pt>
                <c:pt idx="6">
                  <c:v>7614750000000</c:v>
                </c:pt>
                <c:pt idx="7">
                  <c:v>7194780000000</c:v>
                </c:pt>
                <c:pt idx="8">
                  <c:v>6617360000000</c:v>
                </c:pt>
                <c:pt idx="9">
                  <c:v>5683600000000</c:v>
                </c:pt>
                <c:pt idx="10">
                  <c:v>4708100000000</c:v>
                </c:pt>
                <c:pt idx="11">
                  <c:v>5350050000000</c:v>
                </c:pt>
                <c:pt idx="12">
                  <c:v>2607250000000</c:v>
                </c:pt>
                <c:pt idx="13">
                  <c:v>1433620000000</c:v>
                </c:pt>
                <c:pt idx="14">
                  <c:v>1320740000000</c:v>
                </c:pt>
                <c:pt idx="15">
                  <c:v>1461350000000</c:v>
                </c:pt>
                <c:pt idx="16">
                  <c:v>255722000000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Energi'!$AX$120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Energi'!$AX$121:$AX$137</c:f>
              <c:numCache>
                <c:formatCode>0.00E+00</c:formatCode>
                <c:ptCount val="17"/>
                <c:pt idx="0">
                  <c:v>9930510000000</c:v>
                </c:pt>
                <c:pt idx="1">
                  <c:v>27687500000000</c:v>
                </c:pt>
                <c:pt idx="2">
                  <c:v>23291200000000</c:v>
                </c:pt>
                <c:pt idx="3">
                  <c:v>14630800000000</c:v>
                </c:pt>
                <c:pt idx="4">
                  <c:v>9821680000000</c:v>
                </c:pt>
                <c:pt idx="5">
                  <c:v>8240340000000</c:v>
                </c:pt>
                <c:pt idx="6">
                  <c:v>7614750000000</c:v>
                </c:pt>
                <c:pt idx="7">
                  <c:v>7194780000000</c:v>
                </c:pt>
                <c:pt idx="8">
                  <c:v>6617360000000</c:v>
                </c:pt>
                <c:pt idx="9">
                  <c:v>5683600000000</c:v>
                </c:pt>
                <c:pt idx="10">
                  <c:v>4708100000000</c:v>
                </c:pt>
                <c:pt idx="11">
                  <c:v>5350050000000</c:v>
                </c:pt>
                <c:pt idx="12">
                  <c:v>2607250000000</c:v>
                </c:pt>
                <c:pt idx="13">
                  <c:v>1433620000000</c:v>
                </c:pt>
                <c:pt idx="14">
                  <c:v>1320740000000</c:v>
                </c:pt>
                <c:pt idx="15">
                  <c:v>1461340000000</c:v>
                </c:pt>
                <c:pt idx="16">
                  <c:v>255722000000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Energi'!$AY$120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Energi'!$AY$121:$AY$137</c:f>
              <c:numCache>
                <c:formatCode>0.00E+00</c:formatCode>
                <c:ptCount val="17"/>
                <c:pt idx="0">
                  <c:v>3529920000000</c:v>
                </c:pt>
                <c:pt idx="1">
                  <c:v>9774720000000</c:v>
                </c:pt>
                <c:pt idx="2">
                  <c:v>8211840000000</c:v>
                </c:pt>
                <c:pt idx="3">
                  <c:v>5168320000000</c:v>
                </c:pt>
                <c:pt idx="4">
                  <c:v>3477180000000</c:v>
                </c:pt>
                <c:pt idx="5">
                  <c:v>2922620000000</c:v>
                </c:pt>
                <c:pt idx="6">
                  <c:v>2705200000000</c:v>
                </c:pt>
                <c:pt idx="7">
                  <c:v>2560380000000</c:v>
                </c:pt>
                <c:pt idx="8">
                  <c:v>2358500000000</c:v>
                </c:pt>
                <c:pt idx="9">
                  <c:v>2026440000000</c:v>
                </c:pt>
                <c:pt idx="10">
                  <c:v>1683680000000</c:v>
                </c:pt>
                <c:pt idx="11">
                  <c:v>1928190000000</c:v>
                </c:pt>
                <c:pt idx="12">
                  <c:v>945899000000</c:v>
                </c:pt>
                <c:pt idx="13">
                  <c:v>520925000000</c:v>
                </c:pt>
                <c:pt idx="14">
                  <c:v>476974000000</c:v>
                </c:pt>
                <c:pt idx="15">
                  <c:v>497907000000</c:v>
                </c:pt>
                <c:pt idx="16">
                  <c:v>88572300000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Energi'!$AZ$120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Energi'!$AZ$121:$AZ$137</c:f>
              <c:numCache>
                <c:formatCode>0.00E+00</c:formatCode>
                <c:ptCount val="17"/>
                <c:pt idx="0">
                  <c:v>3529920000000</c:v>
                </c:pt>
                <c:pt idx="1">
                  <c:v>9774720000000</c:v>
                </c:pt>
                <c:pt idx="2">
                  <c:v>8211840000000</c:v>
                </c:pt>
                <c:pt idx="3">
                  <c:v>5168320000000</c:v>
                </c:pt>
                <c:pt idx="4">
                  <c:v>3477180000000</c:v>
                </c:pt>
                <c:pt idx="5">
                  <c:v>2922620000000</c:v>
                </c:pt>
                <c:pt idx="6">
                  <c:v>2705200000000</c:v>
                </c:pt>
                <c:pt idx="7">
                  <c:v>2560380000000</c:v>
                </c:pt>
                <c:pt idx="8">
                  <c:v>2358510000000</c:v>
                </c:pt>
                <c:pt idx="9">
                  <c:v>2026440000000</c:v>
                </c:pt>
                <c:pt idx="10">
                  <c:v>1683680000000</c:v>
                </c:pt>
                <c:pt idx="11">
                  <c:v>1928190000000</c:v>
                </c:pt>
                <c:pt idx="12">
                  <c:v>945900000000</c:v>
                </c:pt>
                <c:pt idx="13">
                  <c:v>520925000000</c:v>
                </c:pt>
                <c:pt idx="14">
                  <c:v>476975000000</c:v>
                </c:pt>
                <c:pt idx="15">
                  <c:v>497907000000</c:v>
                </c:pt>
                <c:pt idx="16">
                  <c:v>88572400000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Energi'!$BA$120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Energi'!$BA$121:$BA$137</c:f>
              <c:numCache>
                <c:formatCode>0.00E+00</c:formatCode>
                <c:ptCount val="17"/>
                <c:pt idx="0">
                  <c:v>9894160000000</c:v>
                </c:pt>
                <c:pt idx="1">
                  <c:v>27585500000000</c:v>
                </c:pt>
                <c:pt idx="2">
                  <c:v>23205700000000</c:v>
                </c:pt>
                <c:pt idx="3">
                  <c:v>14577400000000</c:v>
                </c:pt>
                <c:pt idx="4">
                  <c:v>9785990000000</c:v>
                </c:pt>
                <c:pt idx="5">
                  <c:v>8210500000000</c:v>
                </c:pt>
                <c:pt idx="6">
                  <c:v>7587280000000</c:v>
                </c:pt>
                <c:pt idx="7">
                  <c:v>7168890000000</c:v>
                </c:pt>
                <c:pt idx="8">
                  <c:v>6593630000000</c:v>
                </c:pt>
                <c:pt idx="9">
                  <c:v>5663220000000</c:v>
                </c:pt>
                <c:pt idx="10">
                  <c:v>4691250000000</c:v>
                </c:pt>
                <c:pt idx="11">
                  <c:v>5331070000000</c:v>
                </c:pt>
                <c:pt idx="12">
                  <c:v>2598060000000</c:v>
                </c:pt>
                <c:pt idx="13">
                  <c:v>1428470000000</c:v>
                </c:pt>
                <c:pt idx="14">
                  <c:v>1315600000000</c:v>
                </c:pt>
                <c:pt idx="15">
                  <c:v>1454820000000</c:v>
                </c:pt>
                <c:pt idx="16">
                  <c:v>254578000000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Energi'!$BB$120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Energi'!$BB$121:$BB$137</c:f>
              <c:numCache>
                <c:formatCode>0.00E+00</c:formatCode>
                <c:ptCount val="17"/>
                <c:pt idx="0">
                  <c:v>9894160000000</c:v>
                </c:pt>
                <c:pt idx="1">
                  <c:v>27585500000000</c:v>
                </c:pt>
                <c:pt idx="2">
                  <c:v>23205700000000</c:v>
                </c:pt>
                <c:pt idx="3">
                  <c:v>14577400000000</c:v>
                </c:pt>
                <c:pt idx="4">
                  <c:v>9785990000000</c:v>
                </c:pt>
                <c:pt idx="5">
                  <c:v>8210510000000</c:v>
                </c:pt>
                <c:pt idx="6">
                  <c:v>7587280000000</c:v>
                </c:pt>
                <c:pt idx="7">
                  <c:v>7168900000000</c:v>
                </c:pt>
                <c:pt idx="8">
                  <c:v>6593630000000</c:v>
                </c:pt>
                <c:pt idx="9">
                  <c:v>5663220000000</c:v>
                </c:pt>
                <c:pt idx="10">
                  <c:v>4691260000000</c:v>
                </c:pt>
                <c:pt idx="11">
                  <c:v>5331080000000</c:v>
                </c:pt>
                <c:pt idx="12">
                  <c:v>2598060000000</c:v>
                </c:pt>
                <c:pt idx="13">
                  <c:v>1428470000000</c:v>
                </c:pt>
                <c:pt idx="14">
                  <c:v>1315600000000</c:v>
                </c:pt>
                <c:pt idx="15">
                  <c:v>1454820000000</c:v>
                </c:pt>
                <c:pt idx="16">
                  <c:v>254578000000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Energi'!$BC$120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Energi'!$BC$121:$BC$137</c:f>
              <c:numCache>
                <c:formatCode>0.00E+00</c:formatCode>
                <c:ptCount val="17"/>
                <c:pt idx="0">
                  <c:v>2924740000000</c:v>
                </c:pt>
                <c:pt idx="1">
                  <c:v>8088200000000</c:v>
                </c:pt>
                <c:pt idx="2">
                  <c:v>6767610000000</c:v>
                </c:pt>
                <c:pt idx="3">
                  <c:v>4254850000000</c:v>
                </c:pt>
                <c:pt idx="4">
                  <c:v>2862400000000</c:v>
                </c:pt>
                <c:pt idx="5">
                  <c:v>2406340000000</c:v>
                </c:pt>
                <c:pt idx="6">
                  <c:v>2228230000000</c:v>
                </c:pt>
                <c:pt idx="7">
                  <c:v>2110460000000</c:v>
                </c:pt>
                <c:pt idx="8">
                  <c:v>1946010000000</c:v>
                </c:pt>
                <c:pt idx="9">
                  <c:v>1674490000000</c:v>
                </c:pt>
                <c:pt idx="10">
                  <c:v>1394770000000</c:v>
                </c:pt>
                <c:pt idx="11">
                  <c:v>1604330000000</c:v>
                </c:pt>
                <c:pt idx="12">
                  <c:v>791616000000</c:v>
                </c:pt>
                <c:pt idx="13">
                  <c:v>445437000000</c:v>
                </c:pt>
                <c:pt idx="14">
                  <c:v>439017000000</c:v>
                </c:pt>
                <c:pt idx="15">
                  <c:v>479486000000</c:v>
                </c:pt>
                <c:pt idx="16">
                  <c:v>85347700000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Energi'!$BD$120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Energi'!$BD$121:$BD$137</c:f>
              <c:numCache>
                <c:formatCode>0.00E+00</c:formatCode>
                <c:ptCount val="17"/>
                <c:pt idx="0">
                  <c:v>2924740000000</c:v>
                </c:pt>
                <c:pt idx="1">
                  <c:v>8088210000000</c:v>
                </c:pt>
                <c:pt idx="2">
                  <c:v>6767620000000</c:v>
                </c:pt>
                <c:pt idx="3">
                  <c:v>4254850000000</c:v>
                </c:pt>
                <c:pt idx="4">
                  <c:v>2862400000000</c:v>
                </c:pt>
                <c:pt idx="5">
                  <c:v>2406340000000</c:v>
                </c:pt>
                <c:pt idx="6">
                  <c:v>2228230000000</c:v>
                </c:pt>
                <c:pt idx="7">
                  <c:v>2110460000000</c:v>
                </c:pt>
                <c:pt idx="8">
                  <c:v>1946010000000</c:v>
                </c:pt>
                <c:pt idx="9">
                  <c:v>1674500000000</c:v>
                </c:pt>
                <c:pt idx="10">
                  <c:v>1394770000000</c:v>
                </c:pt>
                <c:pt idx="11">
                  <c:v>1604330000000</c:v>
                </c:pt>
                <c:pt idx="12">
                  <c:v>791617000000</c:v>
                </c:pt>
                <c:pt idx="13">
                  <c:v>445438000000</c:v>
                </c:pt>
                <c:pt idx="14">
                  <c:v>439017000000</c:v>
                </c:pt>
                <c:pt idx="15">
                  <c:v>479486000000</c:v>
                </c:pt>
                <c:pt idx="16">
                  <c:v>85347700000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Energi'!$BE$120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Energi'!$BE$121:$BE$137</c:f>
              <c:numCache>
                <c:formatCode>0.00E+00</c:formatCode>
                <c:ptCount val="17"/>
                <c:pt idx="0">
                  <c:v>2387900000000</c:v>
                </c:pt>
                <c:pt idx="1">
                  <c:v>6597060000000</c:v>
                </c:pt>
                <c:pt idx="2">
                  <c:v>5526560000000</c:v>
                </c:pt>
                <c:pt idx="3">
                  <c:v>3475790000000</c:v>
                </c:pt>
                <c:pt idx="4">
                  <c:v>2338720000000</c:v>
                </c:pt>
                <c:pt idx="5">
                  <c:v>1966210000000</c:v>
                </c:pt>
                <c:pt idx="6">
                  <c:v>1820630000000</c:v>
                </c:pt>
                <c:pt idx="7">
                  <c:v>1724210000000</c:v>
                </c:pt>
                <c:pt idx="8">
                  <c:v>1589490000000</c:v>
                </c:pt>
                <c:pt idx="9">
                  <c:v>1367000000000</c:v>
                </c:pt>
                <c:pt idx="10">
                  <c:v>1138110000000</c:v>
                </c:pt>
                <c:pt idx="11">
                  <c:v>1308560000000</c:v>
                </c:pt>
                <c:pt idx="12">
                  <c:v>644970000000</c:v>
                </c:pt>
                <c:pt idx="13">
                  <c:v>360356000000</c:v>
                </c:pt>
                <c:pt idx="14">
                  <c:v>346494000000</c:v>
                </c:pt>
                <c:pt idx="15">
                  <c:v>372069000000</c:v>
                </c:pt>
                <c:pt idx="16">
                  <c:v>66440000000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Energi'!$BF$120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Energi'!$S$121:$S$137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Energi'!$BF$121:$BF$137</c:f>
              <c:numCache>
                <c:formatCode>0.00E+00</c:formatCode>
                <c:ptCount val="17"/>
                <c:pt idx="0">
                  <c:v>2387900000000</c:v>
                </c:pt>
                <c:pt idx="1">
                  <c:v>6597060000000</c:v>
                </c:pt>
                <c:pt idx="2">
                  <c:v>5526570000000</c:v>
                </c:pt>
                <c:pt idx="3">
                  <c:v>3475800000000</c:v>
                </c:pt>
                <c:pt idx="4">
                  <c:v>2338720000000</c:v>
                </c:pt>
                <c:pt idx="5">
                  <c:v>1966210000000</c:v>
                </c:pt>
                <c:pt idx="6">
                  <c:v>1820630000000</c:v>
                </c:pt>
                <c:pt idx="7">
                  <c:v>1724210000000</c:v>
                </c:pt>
                <c:pt idx="8">
                  <c:v>1589490000000</c:v>
                </c:pt>
                <c:pt idx="9">
                  <c:v>1367000000000</c:v>
                </c:pt>
                <c:pt idx="10">
                  <c:v>1138110000000</c:v>
                </c:pt>
                <c:pt idx="11">
                  <c:v>1308560000000</c:v>
                </c:pt>
                <c:pt idx="12">
                  <c:v>644970000000</c:v>
                </c:pt>
                <c:pt idx="13">
                  <c:v>360356000000</c:v>
                </c:pt>
                <c:pt idx="14">
                  <c:v>346494000000</c:v>
                </c:pt>
                <c:pt idx="15">
                  <c:v>372069000000</c:v>
                </c:pt>
                <c:pt idx="16">
                  <c:v>66440000000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78144"/>
        <c:axId val="1308495200"/>
      </c:scatterChart>
      <c:valAx>
        <c:axId val="1111778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5200"/>
        <c:crosses val="autoZero"/>
        <c:crossBetween val="midCat"/>
      </c:valAx>
      <c:valAx>
        <c:axId val="1308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30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Energi'!$T$144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Energi'!$T$145:$T$174</c:f>
              <c:numCache>
                <c:formatCode>0.00E+00</c:formatCode>
                <c:ptCount val="30"/>
                <c:pt idx="0">
                  <c:v>633944000000</c:v>
                </c:pt>
                <c:pt idx="1">
                  <c:v>2700920000000</c:v>
                </c:pt>
                <c:pt idx="2">
                  <c:v>2753280000000</c:v>
                </c:pt>
                <c:pt idx="3">
                  <c:v>2292820000000</c:v>
                </c:pt>
                <c:pt idx="4">
                  <c:v>1524440000000</c:v>
                </c:pt>
                <c:pt idx="5">
                  <c:v>1210350000000</c:v>
                </c:pt>
                <c:pt idx="6">
                  <c:v>972504000000</c:v>
                </c:pt>
                <c:pt idx="7">
                  <c:v>860966000000</c:v>
                </c:pt>
                <c:pt idx="8">
                  <c:v>810330000000</c:v>
                </c:pt>
                <c:pt idx="9">
                  <c:v>797369000000</c:v>
                </c:pt>
                <c:pt idx="10">
                  <c:v>800559000000</c:v>
                </c:pt>
                <c:pt idx="11">
                  <c:v>813900000000</c:v>
                </c:pt>
                <c:pt idx="12">
                  <c:v>827974000000</c:v>
                </c:pt>
                <c:pt idx="13">
                  <c:v>840447000000</c:v>
                </c:pt>
                <c:pt idx="14">
                  <c:v>849588000000</c:v>
                </c:pt>
                <c:pt idx="15">
                  <c:v>851045000000</c:v>
                </c:pt>
                <c:pt idx="16">
                  <c:v>847615000000</c:v>
                </c:pt>
                <c:pt idx="17">
                  <c:v>836971000000</c:v>
                </c:pt>
                <c:pt idx="18">
                  <c:v>820789000000</c:v>
                </c:pt>
                <c:pt idx="19">
                  <c:v>1331620000000</c:v>
                </c:pt>
                <c:pt idx="20">
                  <c:v>559270000000</c:v>
                </c:pt>
                <c:pt idx="21">
                  <c:v>587456000000</c:v>
                </c:pt>
                <c:pt idx="22">
                  <c:v>719150000000</c:v>
                </c:pt>
                <c:pt idx="23">
                  <c:v>662747000000</c:v>
                </c:pt>
                <c:pt idx="24">
                  <c:v>1538650000000</c:v>
                </c:pt>
                <c:pt idx="25">
                  <c:v>3524170000000</c:v>
                </c:pt>
                <c:pt idx="26">
                  <c:v>6660260000000</c:v>
                </c:pt>
                <c:pt idx="27">
                  <c:v>9461450000000</c:v>
                </c:pt>
                <c:pt idx="28">
                  <c:v>8609310000000</c:v>
                </c:pt>
                <c:pt idx="29">
                  <c:v>4611840000000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Energi'!$U$144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Energi'!$U$145:$U$174</c:f>
              <c:numCache>
                <c:formatCode>0.00E+00</c:formatCode>
                <c:ptCount val="30"/>
                <c:pt idx="0">
                  <c:v>107794000000</c:v>
                </c:pt>
                <c:pt idx="1">
                  <c:v>485566000000</c:v>
                </c:pt>
                <c:pt idx="2">
                  <c:v>859318000000</c:v>
                </c:pt>
                <c:pt idx="3">
                  <c:v>980552000000</c:v>
                </c:pt>
                <c:pt idx="4">
                  <c:v>673268000000</c:v>
                </c:pt>
                <c:pt idx="5">
                  <c:v>498141000000</c:v>
                </c:pt>
                <c:pt idx="6">
                  <c:v>320132000000</c:v>
                </c:pt>
                <c:pt idx="7">
                  <c:v>329726000000</c:v>
                </c:pt>
                <c:pt idx="8">
                  <c:v>221369000000</c:v>
                </c:pt>
                <c:pt idx="9">
                  <c:v>188657000000</c:v>
                </c:pt>
                <c:pt idx="10">
                  <c:v>271814000000</c:v>
                </c:pt>
                <c:pt idx="11">
                  <c:v>300365000000</c:v>
                </c:pt>
                <c:pt idx="12">
                  <c:v>262634000000</c:v>
                </c:pt>
                <c:pt idx="13">
                  <c:v>238863000000</c:v>
                </c:pt>
                <c:pt idx="14">
                  <c:v>272820000000</c:v>
                </c:pt>
                <c:pt idx="15">
                  <c:v>270534000000</c:v>
                </c:pt>
                <c:pt idx="16">
                  <c:v>259119000000</c:v>
                </c:pt>
                <c:pt idx="17">
                  <c:v>236592000000</c:v>
                </c:pt>
                <c:pt idx="18">
                  <c:v>206705000000</c:v>
                </c:pt>
                <c:pt idx="19">
                  <c:v>282909000000</c:v>
                </c:pt>
                <c:pt idx="20">
                  <c:v>91983200000</c:v>
                </c:pt>
                <c:pt idx="21">
                  <c:v>81411500000</c:v>
                </c:pt>
                <c:pt idx="22">
                  <c:v>79099200000</c:v>
                </c:pt>
                <c:pt idx="23">
                  <c:v>57445500000</c:v>
                </c:pt>
                <c:pt idx="24">
                  <c:v>100652000000</c:v>
                </c:pt>
                <c:pt idx="25">
                  <c:v>157786000000</c:v>
                </c:pt>
                <c:pt idx="26">
                  <c:v>219656000000</c:v>
                </c:pt>
                <c:pt idx="27">
                  <c:v>256433000000</c:v>
                </c:pt>
                <c:pt idx="28">
                  <c:v>184833000000</c:v>
                </c:pt>
                <c:pt idx="29">
                  <c:v>65446800000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Energi'!$V$144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Energi'!$V$145:$V$174</c:f>
              <c:numCache>
                <c:formatCode>0.00E+00</c:formatCode>
                <c:ptCount val="30"/>
                <c:pt idx="0">
                  <c:v>11620900</c:v>
                </c:pt>
                <c:pt idx="1">
                  <c:v>51801700</c:v>
                </c:pt>
                <c:pt idx="2">
                  <c:v>66902800</c:v>
                </c:pt>
                <c:pt idx="3">
                  <c:v>66625700</c:v>
                </c:pt>
                <c:pt idx="4">
                  <c:v>46585100</c:v>
                </c:pt>
                <c:pt idx="5">
                  <c:v>36637300</c:v>
                </c:pt>
                <c:pt idx="6">
                  <c:v>27554800</c:v>
                </c:pt>
                <c:pt idx="7">
                  <c:v>23192500</c:v>
                </c:pt>
                <c:pt idx="8">
                  <c:v>21064800</c:v>
                </c:pt>
                <c:pt idx="9">
                  <c:v>20105400</c:v>
                </c:pt>
                <c:pt idx="10">
                  <c:v>19620400</c:v>
                </c:pt>
                <c:pt idx="11">
                  <c:v>19695700</c:v>
                </c:pt>
                <c:pt idx="12">
                  <c:v>19447900</c:v>
                </c:pt>
                <c:pt idx="13">
                  <c:v>19065000</c:v>
                </c:pt>
                <c:pt idx="14">
                  <c:v>18542000</c:v>
                </c:pt>
                <c:pt idx="15">
                  <c:v>17045200</c:v>
                </c:pt>
                <c:pt idx="16">
                  <c:v>16248800</c:v>
                </c:pt>
                <c:pt idx="17">
                  <c:v>14813300</c:v>
                </c:pt>
                <c:pt idx="18">
                  <c:v>13335800</c:v>
                </c:pt>
                <c:pt idx="19">
                  <c:v>21787000</c:v>
                </c:pt>
                <c:pt idx="20">
                  <c:v>8182260</c:v>
                </c:pt>
                <c:pt idx="21">
                  <c:v>5498940</c:v>
                </c:pt>
                <c:pt idx="22">
                  <c:v>6790740</c:v>
                </c:pt>
                <c:pt idx="23">
                  <c:v>2442570</c:v>
                </c:pt>
                <c:pt idx="24">
                  <c:v>2370390</c:v>
                </c:pt>
                <c:pt idx="25">
                  <c:v>3287650</c:v>
                </c:pt>
                <c:pt idx="26">
                  <c:v>4510530</c:v>
                </c:pt>
                <c:pt idx="27">
                  <c:v>4968720</c:v>
                </c:pt>
                <c:pt idx="28">
                  <c:v>3862280</c:v>
                </c:pt>
                <c:pt idx="29">
                  <c:v>1900890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Energi'!$W$144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Energi'!$W$145:$W$174</c:f>
              <c:numCache>
                <c:formatCode>0.00E+00</c:formatCode>
                <c:ptCount val="30"/>
                <c:pt idx="0">
                  <c:v>232269000</c:v>
                </c:pt>
                <c:pt idx="1">
                  <c:v>1056550000</c:v>
                </c:pt>
                <c:pt idx="2">
                  <c:v>1365100000</c:v>
                </c:pt>
                <c:pt idx="3">
                  <c:v>1368340000</c:v>
                </c:pt>
                <c:pt idx="4">
                  <c:v>960856000</c:v>
                </c:pt>
                <c:pt idx="5">
                  <c:v>761905000</c:v>
                </c:pt>
                <c:pt idx="6">
                  <c:v>575655000</c:v>
                </c:pt>
                <c:pt idx="7">
                  <c:v>486533000</c:v>
                </c:pt>
                <c:pt idx="8">
                  <c:v>443334000</c:v>
                </c:pt>
                <c:pt idx="9">
                  <c:v>423808000</c:v>
                </c:pt>
                <c:pt idx="10">
                  <c:v>413631000</c:v>
                </c:pt>
                <c:pt idx="11">
                  <c:v>413184000</c:v>
                </c:pt>
                <c:pt idx="12">
                  <c:v>404717000</c:v>
                </c:pt>
                <c:pt idx="13">
                  <c:v>390015000</c:v>
                </c:pt>
                <c:pt idx="14">
                  <c:v>369917000</c:v>
                </c:pt>
                <c:pt idx="15">
                  <c:v>331168000</c:v>
                </c:pt>
                <c:pt idx="16">
                  <c:v>305352000</c:v>
                </c:pt>
                <c:pt idx="17">
                  <c:v>267888000</c:v>
                </c:pt>
                <c:pt idx="18">
                  <c:v>232704000</c:v>
                </c:pt>
                <c:pt idx="19">
                  <c:v>365314000</c:v>
                </c:pt>
                <c:pt idx="20">
                  <c:v>132558000</c:v>
                </c:pt>
                <c:pt idx="21">
                  <c:v>89022200</c:v>
                </c:pt>
                <c:pt idx="22">
                  <c:v>108329000</c:v>
                </c:pt>
                <c:pt idx="23">
                  <c:v>39090800</c:v>
                </c:pt>
                <c:pt idx="24">
                  <c:v>38015800</c:v>
                </c:pt>
                <c:pt idx="25">
                  <c:v>52824000</c:v>
                </c:pt>
                <c:pt idx="26">
                  <c:v>73892400</c:v>
                </c:pt>
                <c:pt idx="27">
                  <c:v>81607700</c:v>
                </c:pt>
                <c:pt idx="28">
                  <c:v>62274500</c:v>
                </c:pt>
                <c:pt idx="29">
                  <c:v>29284600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Energi'!$X$144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Energi'!$X$145:$X$174</c:f>
              <c:numCache>
                <c:formatCode>0.00E+00</c:formatCode>
                <c:ptCount val="30"/>
                <c:pt idx="0">
                  <c:v>266211000</c:v>
                </c:pt>
                <c:pt idx="1">
                  <c:v>1201220000</c:v>
                </c:pt>
                <c:pt idx="2">
                  <c:v>1570600000</c:v>
                </c:pt>
                <c:pt idx="3">
                  <c:v>1555960000</c:v>
                </c:pt>
                <c:pt idx="4">
                  <c:v>1090980000</c:v>
                </c:pt>
                <c:pt idx="5">
                  <c:v>850550000</c:v>
                </c:pt>
                <c:pt idx="6">
                  <c:v>637993000</c:v>
                </c:pt>
                <c:pt idx="7">
                  <c:v>536116000</c:v>
                </c:pt>
                <c:pt idx="8">
                  <c:v>486031000</c:v>
                </c:pt>
                <c:pt idx="9">
                  <c:v>462742000</c:v>
                </c:pt>
                <c:pt idx="10">
                  <c:v>450340000</c:v>
                </c:pt>
                <c:pt idx="11">
                  <c:v>449545000</c:v>
                </c:pt>
                <c:pt idx="12">
                  <c:v>440788000</c:v>
                </c:pt>
                <c:pt idx="13">
                  <c:v>428736000</c:v>
                </c:pt>
                <c:pt idx="14">
                  <c:v>414102000</c:v>
                </c:pt>
                <c:pt idx="15">
                  <c:v>379175000</c:v>
                </c:pt>
                <c:pt idx="16">
                  <c:v>357532000</c:v>
                </c:pt>
                <c:pt idx="17">
                  <c:v>320469000</c:v>
                </c:pt>
                <c:pt idx="18">
                  <c:v>282436000</c:v>
                </c:pt>
                <c:pt idx="19">
                  <c:v>445801000</c:v>
                </c:pt>
                <c:pt idx="20">
                  <c:v>161847000</c:v>
                </c:pt>
                <c:pt idx="21">
                  <c:v>108712000</c:v>
                </c:pt>
                <c:pt idx="22">
                  <c:v>131797000</c:v>
                </c:pt>
                <c:pt idx="23">
                  <c:v>47527300</c:v>
                </c:pt>
                <c:pt idx="24">
                  <c:v>46171800</c:v>
                </c:pt>
                <c:pt idx="25">
                  <c:v>64561700</c:v>
                </c:pt>
                <c:pt idx="26">
                  <c:v>89438200</c:v>
                </c:pt>
                <c:pt idx="27">
                  <c:v>98481200</c:v>
                </c:pt>
                <c:pt idx="28">
                  <c:v>75733300</c:v>
                </c:pt>
                <c:pt idx="29">
                  <c:v>35746500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Energi'!$Y$144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Energi'!$Y$145:$Y$174</c:f>
              <c:numCache>
                <c:formatCode>0.00E+00</c:formatCode>
                <c:ptCount val="30"/>
                <c:pt idx="0">
                  <c:v>232269000</c:v>
                </c:pt>
                <c:pt idx="1">
                  <c:v>1056550000</c:v>
                </c:pt>
                <c:pt idx="2">
                  <c:v>1365100000</c:v>
                </c:pt>
                <c:pt idx="3">
                  <c:v>1368340000</c:v>
                </c:pt>
                <c:pt idx="4">
                  <c:v>960856000</c:v>
                </c:pt>
                <c:pt idx="5">
                  <c:v>761904000</c:v>
                </c:pt>
                <c:pt idx="6">
                  <c:v>575655000</c:v>
                </c:pt>
                <c:pt idx="7">
                  <c:v>486533000</c:v>
                </c:pt>
                <c:pt idx="8">
                  <c:v>443334000</c:v>
                </c:pt>
                <c:pt idx="9">
                  <c:v>423808000</c:v>
                </c:pt>
                <c:pt idx="10">
                  <c:v>413631000</c:v>
                </c:pt>
                <c:pt idx="11">
                  <c:v>413183000</c:v>
                </c:pt>
                <c:pt idx="12">
                  <c:v>404717000</c:v>
                </c:pt>
                <c:pt idx="13">
                  <c:v>390015000</c:v>
                </c:pt>
                <c:pt idx="14">
                  <c:v>369917000</c:v>
                </c:pt>
                <c:pt idx="15">
                  <c:v>331168000</c:v>
                </c:pt>
                <c:pt idx="16">
                  <c:v>305351000</c:v>
                </c:pt>
                <c:pt idx="17">
                  <c:v>267888000</c:v>
                </c:pt>
                <c:pt idx="18">
                  <c:v>232704000</c:v>
                </c:pt>
                <c:pt idx="19">
                  <c:v>365313000</c:v>
                </c:pt>
                <c:pt idx="20">
                  <c:v>132558000</c:v>
                </c:pt>
                <c:pt idx="21">
                  <c:v>89021900</c:v>
                </c:pt>
                <c:pt idx="22">
                  <c:v>108328000</c:v>
                </c:pt>
                <c:pt idx="23">
                  <c:v>39090700</c:v>
                </c:pt>
                <c:pt idx="24">
                  <c:v>38015700</c:v>
                </c:pt>
                <c:pt idx="25">
                  <c:v>52823800</c:v>
                </c:pt>
                <c:pt idx="26">
                  <c:v>73892200</c:v>
                </c:pt>
                <c:pt idx="27">
                  <c:v>81607500</c:v>
                </c:pt>
                <c:pt idx="28">
                  <c:v>62274300</c:v>
                </c:pt>
                <c:pt idx="29">
                  <c:v>29284500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Energi'!$Z$144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Energi'!$Z$145:$Z$174</c:f>
              <c:numCache>
                <c:formatCode>0.00E+00</c:formatCode>
                <c:ptCount val="30"/>
                <c:pt idx="0">
                  <c:v>500416000</c:v>
                </c:pt>
                <c:pt idx="1">
                  <c:v>2289050000</c:v>
                </c:pt>
                <c:pt idx="2">
                  <c:v>2987970000</c:v>
                </c:pt>
                <c:pt idx="3">
                  <c:v>2955750000</c:v>
                </c:pt>
                <c:pt idx="4">
                  <c:v>2058530000</c:v>
                </c:pt>
                <c:pt idx="5">
                  <c:v>1603850000</c:v>
                </c:pt>
                <c:pt idx="6">
                  <c:v>1197040000</c:v>
                </c:pt>
                <c:pt idx="7">
                  <c:v>999682000</c:v>
                </c:pt>
                <c:pt idx="8">
                  <c:v>900077000</c:v>
                </c:pt>
                <c:pt idx="9">
                  <c:v>850325000</c:v>
                </c:pt>
                <c:pt idx="10">
                  <c:v>820146000</c:v>
                </c:pt>
                <c:pt idx="11">
                  <c:v>810853000</c:v>
                </c:pt>
                <c:pt idx="12">
                  <c:v>786641000</c:v>
                </c:pt>
                <c:pt idx="13">
                  <c:v>756324000</c:v>
                </c:pt>
                <c:pt idx="14">
                  <c:v>722518000</c:v>
                </c:pt>
                <c:pt idx="15">
                  <c:v>655242000</c:v>
                </c:pt>
                <c:pt idx="16">
                  <c:v>615476000</c:v>
                </c:pt>
                <c:pt idx="17">
                  <c:v>552037000</c:v>
                </c:pt>
                <c:pt idx="18">
                  <c:v>492009000</c:v>
                </c:pt>
                <c:pt idx="19">
                  <c:v>788788000</c:v>
                </c:pt>
                <c:pt idx="20">
                  <c:v>295816000</c:v>
                </c:pt>
                <c:pt idx="21">
                  <c:v>201809000</c:v>
                </c:pt>
                <c:pt idx="22">
                  <c:v>246424000</c:v>
                </c:pt>
                <c:pt idx="23">
                  <c:v>89980800</c:v>
                </c:pt>
                <c:pt idx="24">
                  <c:v>88780400</c:v>
                </c:pt>
                <c:pt idx="25">
                  <c:v>125511000</c:v>
                </c:pt>
                <c:pt idx="26">
                  <c:v>176305000</c:v>
                </c:pt>
                <c:pt idx="27">
                  <c:v>196561000</c:v>
                </c:pt>
                <c:pt idx="28">
                  <c:v>149573000</c:v>
                </c:pt>
                <c:pt idx="29">
                  <c:v>72481000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Energi'!$AA$144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Energi'!$AA$145:$AA$174</c:f>
              <c:numCache>
                <c:formatCode>0.00E+00</c:formatCode>
                <c:ptCount val="30"/>
                <c:pt idx="0">
                  <c:v>1146450000</c:v>
                </c:pt>
                <c:pt idx="1">
                  <c:v>5140770000</c:v>
                </c:pt>
                <c:pt idx="2">
                  <c:v>6615770000</c:v>
                </c:pt>
                <c:pt idx="3">
                  <c:v>6588280000</c:v>
                </c:pt>
                <c:pt idx="4">
                  <c:v>4584760000</c:v>
                </c:pt>
                <c:pt idx="5">
                  <c:v>3602740000</c:v>
                </c:pt>
                <c:pt idx="6">
                  <c:v>2702540000</c:v>
                </c:pt>
                <c:pt idx="7">
                  <c:v>2269700000</c:v>
                </c:pt>
                <c:pt idx="8">
                  <c:v>2057730000</c:v>
                </c:pt>
                <c:pt idx="9">
                  <c:v>1960910000</c:v>
                </c:pt>
                <c:pt idx="10">
                  <c:v>1911540000</c:v>
                </c:pt>
                <c:pt idx="11">
                  <c:v>1913970000</c:v>
                </c:pt>
                <c:pt idx="12">
                  <c:v>1883530000</c:v>
                </c:pt>
                <c:pt idx="13">
                  <c:v>1840220000</c:v>
                </c:pt>
                <c:pt idx="14">
                  <c:v>1786720000</c:v>
                </c:pt>
                <c:pt idx="15">
                  <c:v>1646760000</c:v>
                </c:pt>
                <c:pt idx="16">
                  <c:v>1564590000</c:v>
                </c:pt>
                <c:pt idx="17">
                  <c:v>1417350000</c:v>
                </c:pt>
                <c:pt idx="18">
                  <c:v>1266940000</c:v>
                </c:pt>
                <c:pt idx="19">
                  <c:v>1996040000</c:v>
                </c:pt>
                <c:pt idx="20">
                  <c:v>741212000</c:v>
                </c:pt>
                <c:pt idx="21">
                  <c:v>506939000</c:v>
                </c:pt>
                <c:pt idx="22">
                  <c:v>611978000</c:v>
                </c:pt>
                <c:pt idx="23">
                  <c:v>223410000</c:v>
                </c:pt>
                <c:pt idx="24">
                  <c:v>215906000</c:v>
                </c:pt>
                <c:pt idx="25">
                  <c:v>294590000</c:v>
                </c:pt>
                <c:pt idx="26">
                  <c:v>396813000</c:v>
                </c:pt>
                <c:pt idx="27">
                  <c:v>429368000</c:v>
                </c:pt>
                <c:pt idx="28">
                  <c:v>326900000</c:v>
                </c:pt>
                <c:pt idx="29">
                  <c:v>166937000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Energi'!$AB$144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Energi'!$AB$145:$AB$174</c:f>
              <c:numCache>
                <c:formatCode>0.00E+00</c:formatCode>
                <c:ptCount val="30"/>
                <c:pt idx="0">
                  <c:v>1686620000</c:v>
                </c:pt>
                <c:pt idx="1">
                  <c:v>7522110000</c:v>
                </c:pt>
                <c:pt idx="2">
                  <c:v>9641820000</c:v>
                </c:pt>
                <c:pt idx="3">
                  <c:v>9586670000</c:v>
                </c:pt>
                <c:pt idx="4">
                  <c:v>6657510000</c:v>
                </c:pt>
                <c:pt idx="5">
                  <c:v>5203680000</c:v>
                </c:pt>
                <c:pt idx="6">
                  <c:v>3883230000</c:v>
                </c:pt>
                <c:pt idx="7">
                  <c:v>3242130000</c:v>
                </c:pt>
                <c:pt idx="8">
                  <c:v>2919110000</c:v>
                </c:pt>
                <c:pt idx="9">
                  <c:v>2758840000</c:v>
                </c:pt>
                <c:pt idx="10">
                  <c:v>2663230000</c:v>
                </c:pt>
                <c:pt idx="11">
                  <c:v>2636180000</c:v>
                </c:pt>
                <c:pt idx="12">
                  <c:v>2561360000</c:v>
                </c:pt>
                <c:pt idx="13">
                  <c:v>2465230000</c:v>
                </c:pt>
                <c:pt idx="14">
                  <c:v>2354350000</c:v>
                </c:pt>
                <c:pt idx="15">
                  <c:v>2126970000</c:v>
                </c:pt>
                <c:pt idx="16">
                  <c:v>1975480000</c:v>
                </c:pt>
                <c:pt idx="17">
                  <c:v>1745540000</c:v>
                </c:pt>
                <c:pt idx="18">
                  <c:v>1533330000</c:v>
                </c:pt>
                <c:pt idx="19">
                  <c:v>2405770000</c:v>
                </c:pt>
                <c:pt idx="20">
                  <c:v>876217000</c:v>
                </c:pt>
                <c:pt idx="21">
                  <c:v>597226000</c:v>
                </c:pt>
                <c:pt idx="22">
                  <c:v>725172000</c:v>
                </c:pt>
                <c:pt idx="23">
                  <c:v>264961000</c:v>
                </c:pt>
                <c:pt idx="24">
                  <c:v>258053000</c:v>
                </c:pt>
                <c:pt idx="25">
                  <c:v>361379000</c:v>
                </c:pt>
                <c:pt idx="26">
                  <c:v>498054000</c:v>
                </c:pt>
                <c:pt idx="27">
                  <c:v>544961000</c:v>
                </c:pt>
                <c:pt idx="28">
                  <c:v>409819000</c:v>
                </c:pt>
                <c:pt idx="29">
                  <c:v>197767000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Energi'!$AC$144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Energi'!$AC$145:$AC$174</c:f>
              <c:numCache>
                <c:formatCode>0.00E+00</c:formatCode>
                <c:ptCount val="30"/>
                <c:pt idx="0">
                  <c:v>1146450000</c:v>
                </c:pt>
                <c:pt idx="1">
                  <c:v>5140770000</c:v>
                </c:pt>
                <c:pt idx="2">
                  <c:v>6615770000</c:v>
                </c:pt>
                <c:pt idx="3">
                  <c:v>6588270000</c:v>
                </c:pt>
                <c:pt idx="4">
                  <c:v>4584760000</c:v>
                </c:pt>
                <c:pt idx="5">
                  <c:v>3602740000</c:v>
                </c:pt>
                <c:pt idx="6">
                  <c:v>2702540000</c:v>
                </c:pt>
                <c:pt idx="7">
                  <c:v>2269690000</c:v>
                </c:pt>
                <c:pt idx="8">
                  <c:v>2057720000</c:v>
                </c:pt>
                <c:pt idx="9">
                  <c:v>1960910000</c:v>
                </c:pt>
                <c:pt idx="10">
                  <c:v>1911530000</c:v>
                </c:pt>
                <c:pt idx="11">
                  <c:v>1913970000</c:v>
                </c:pt>
                <c:pt idx="12">
                  <c:v>1883530000</c:v>
                </c:pt>
                <c:pt idx="13">
                  <c:v>1840220000</c:v>
                </c:pt>
                <c:pt idx="14">
                  <c:v>1786720000</c:v>
                </c:pt>
                <c:pt idx="15">
                  <c:v>1646750000</c:v>
                </c:pt>
                <c:pt idx="16">
                  <c:v>1564580000</c:v>
                </c:pt>
                <c:pt idx="17">
                  <c:v>1417350000</c:v>
                </c:pt>
                <c:pt idx="18">
                  <c:v>1266940000</c:v>
                </c:pt>
                <c:pt idx="19">
                  <c:v>1996040000</c:v>
                </c:pt>
                <c:pt idx="20">
                  <c:v>741210000</c:v>
                </c:pt>
                <c:pt idx="21">
                  <c:v>506938000</c:v>
                </c:pt>
                <c:pt idx="22">
                  <c:v>611977000</c:v>
                </c:pt>
                <c:pt idx="23">
                  <c:v>223410000</c:v>
                </c:pt>
                <c:pt idx="24">
                  <c:v>215906000</c:v>
                </c:pt>
                <c:pt idx="25">
                  <c:v>294590000</c:v>
                </c:pt>
                <c:pt idx="26">
                  <c:v>396813000</c:v>
                </c:pt>
                <c:pt idx="27">
                  <c:v>429368000</c:v>
                </c:pt>
                <c:pt idx="28">
                  <c:v>326899000</c:v>
                </c:pt>
                <c:pt idx="29">
                  <c:v>166937000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Energi'!$AD$144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Energi'!$AD$145:$AD$174</c:f>
              <c:numCache>
                <c:formatCode>0.00E+00</c:formatCode>
                <c:ptCount val="30"/>
                <c:pt idx="0">
                  <c:v>500415000</c:v>
                </c:pt>
                <c:pt idx="1">
                  <c:v>2289050000</c:v>
                </c:pt>
                <c:pt idx="2">
                  <c:v>2987970000</c:v>
                </c:pt>
                <c:pt idx="3">
                  <c:v>2955750000</c:v>
                </c:pt>
                <c:pt idx="4">
                  <c:v>2058530000</c:v>
                </c:pt>
                <c:pt idx="5">
                  <c:v>1603850000</c:v>
                </c:pt>
                <c:pt idx="6">
                  <c:v>1197040000</c:v>
                </c:pt>
                <c:pt idx="7">
                  <c:v>999681000</c:v>
                </c:pt>
                <c:pt idx="8">
                  <c:v>900076000</c:v>
                </c:pt>
                <c:pt idx="9">
                  <c:v>850324000</c:v>
                </c:pt>
                <c:pt idx="10">
                  <c:v>820146000</c:v>
                </c:pt>
                <c:pt idx="11">
                  <c:v>810853000</c:v>
                </c:pt>
                <c:pt idx="12">
                  <c:v>786640000</c:v>
                </c:pt>
                <c:pt idx="13">
                  <c:v>756324000</c:v>
                </c:pt>
                <c:pt idx="14">
                  <c:v>722517000</c:v>
                </c:pt>
                <c:pt idx="15">
                  <c:v>655242000</c:v>
                </c:pt>
                <c:pt idx="16">
                  <c:v>615476000</c:v>
                </c:pt>
                <c:pt idx="17">
                  <c:v>552037000</c:v>
                </c:pt>
                <c:pt idx="18">
                  <c:v>492009000</c:v>
                </c:pt>
                <c:pt idx="19">
                  <c:v>788788000</c:v>
                </c:pt>
                <c:pt idx="20">
                  <c:v>295815000</c:v>
                </c:pt>
                <c:pt idx="21">
                  <c:v>201809000</c:v>
                </c:pt>
                <c:pt idx="22">
                  <c:v>246424000</c:v>
                </c:pt>
                <c:pt idx="23">
                  <c:v>89980800</c:v>
                </c:pt>
                <c:pt idx="24">
                  <c:v>88780400</c:v>
                </c:pt>
                <c:pt idx="25">
                  <c:v>125511000</c:v>
                </c:pt>
                <c:pt idx="26">
                  <c:v>176305000</c:v>
                </c:pt>
                <c:pt idx="27">
                  <c:v>196561000</c:v>
                </c:pt>
                <c:pt idx="28">
                  <c:v>149573000</c:v>
                </c:pt>
                <c:pt idx="29">
                  <c:v>72480900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Energi'!$AE$144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Energi'!$AE$145:$AE$174</c:f>
              <c:numCache>
                <c:formatCode>0.00E+00</c:formatCode>
                <c:ptCount val="30"/>
                <c:pt idx="0">
                  <c:v>4490970000</c:v>
                </c:pt>
                <c:pt idx="1">
                  <c:v>20091600000</c:v>
                </c:pt>
                <c:pt idx="2">
                  <c:v>26002100000</c:v>
                </c:pt>
                <c:pt idx="3">
                  <c:v>25868900000</c:v>
                </c:pt>
                <c:pt idx="4">
                  <c:v>18104300000</c:v>
                </c:pt>
                <c:pt idx="5">
                  <c:v>14203100000</c:v>
                </c:pt>
                <c:pt idx="6">
                  <c:v>10677700000</c:v>
                </c:pt>
                <c:pt idx="7">
                  <c:v>8989530000</c:v>
                </c:pt>
                <c:pt idx="8">
                  <c:v>8167780000</c:v>
                </c:pt>
                <c:pt idx="9">
                  <c:v>7798570000</c:v>
                </c:pt>
                <c:pt idx="10">
                  <c:v>7615690000</c:v>
                </c:pt>
                <c:pt idx="11">
                  <c:v>7638270000</c:v>
                </c:pt>
                <c:pt idx="12">
                  <c:v>7530540000</c:v>
                </c:pt>
                <c:pt idx="13">
                  <c:v>7370590000</c:v>
                </c:pt>
                <c:pt idx="14">
                  <c:v>7170570000</c:v>
                </c:pt>
                <c:pt idx="15">
                  <c:v>6622000000</c:v>
                </c:pt>
                <c:pt idx="16">
                  <c:v>6301010000</c:v>
                </c:pt>
                <c:pt idx="17">
                  <c:v>5699740000</c:v>
                </c:pt>
                <c:pt idx="18">
                  <c:v>5074600000</c:v>
                </c:pt>
                <c:pt idx="19">
                  <c:v>8008960000</c:v>
                </c:pt>
                <c:pt idx="20">
                  <c:v>2946820000</c:v>
                </c:pt>
                <c:pt idx="21">
                  <c:v>1996250000</c:v>
                </c:pt>
                <c:pt idx="22">
                  <c:v>2405640000</c:v>
                </c:pt>
                <c:pt idx="23">
                  <c:v>870004000</c:v>
                </c:pt>
                <c:pt idx="24">
                  <c:v>841412000</c:v>
                </c:pt>
                <c:pt idx="25">
                  <c:v>1161060000</c:v>
                </c:pt>
                <c:pt idx="26">
                  <c:v>1579870000</c:v>
                </c:pt>
                <c:pt idx="27">
                  <c:v>1718250000</c:v>
                </c:pt>
                <c:pt idx="28">
                  <c:v>1314090000</c:v>
                </c:pt>
                <c:pt idx="29">
                  <c:v>649260000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Energi'!$AF$144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Energi'!$AF$145:$AF$174</c:f>
              <c:numCache>
                <c:formatCode>0.00E+00</c:formatCode>
                <c:ptCount val="30"/>
                <c:pt idx="0">
                  <c:v>6193120000</c:v>
                </c:pt>
                <c:pt idx="1">
                  <c:v>27743700000</c:v>
                </c:pt>
                <c:pt idx="2">
                  <c:v>35510600000</c:v>
                </c:pt>
                <c:pt idx="3">
                  <c:v>35537900000</c:v>
                </c:pt>
                <c:pt idx="4">
                  <c:v>24890100000</c:v>
                </c:pt>
                <c:pt idx="5">
                  <c:v>19646700000</c:v>
                </c:pt>
                <c:pt idx="6">
                  <c:v>14802300000</c:v>
                </c:pt>
                <c:pt idx="7">
                  <c:v>12477400000</c:v>
                </c:pt>
                <c:pt idx="8">
                  <c:v>11345000000</c:v>
                </c:pt>
                <c:pt idx="9">
                  <c:v>10828700000</c:v>
                </c:pt>
                <c:pt idx="10">
                  <c:v>10542500000</c:v>
                </c:pt>
                <c:pt idx="11">
                  <c:v>10483100000</c:v>
                </c:pt>
                <c:pt idx="12">
                  <c:v>10217800000</c:v>
                </c:pt>
                <c:pt idx="13">
                  <c:v>9851410000</c:v>
                </c:pt>
                <c:pt idx="14">
                  <c:v>9408520000</c:v>
                </c:pt>
                <c:pt idx="15">
                  <c:v>8465340000</c:v>
                </c:pt>
                <c:pt idx="16">
                  <c:v>7830360000</c:v>
                </c:pt>
                <c:pt idx="17">
                  <c:v>6875340000</c:v>
                </c:pt>
                <c:pt idx="18">
                  <c:v>5993740000</c:v>
                </c:pt>
                <c:pt idx="19">
                  <c:v>9344890000</c:v>
                </c:pt>
                <c:pt idx="20">
                  <c:v>3381240000</c:v>
                </c:pt>
                <c:pt idx="21">
                  <c:v>2280080000</c:v>
                </c:pt>
                <c:pt idx="22">
                  <c:v>2768020000</c:v>
                </c:pt>
                <c:pt idx="23">
                  <c:v>1001570000</c:v>
                </c:pt>
                <c:pt idx="24">
                  <c:v>970226000</c:v>
                </c:pt>
                <c:pt idx="25">
                  <c:v>1350670000</c:v>
                </c:pt>
                <c:pt idx="26">
                  <c:v>1879060000</c:v>
                </c:pt>
                <c:pt idx="27">
                  <c:v>2069170000</c:v>
                </c:pt>
                <c:pt idx="28">
                  <c:v>1570290000</c:v>
                </c:pt>
                <c:pt idx="29">
                  <c:v>743812000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Energi'!$AG$144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Energi'!$AG$145:$AG$174</c:f>
              <c:numCache>
                <c:formatCode>0.00E+00</c:formatCode>
                <c:ptCount val="30"/>
                <c:pt idx="0">
                  <c:v>6620300000</c:v>
                </c:pt>
                <c:pt idx="1">
                  <c:v>29490100000</c:v>
                </c:pt>
                <c:pt idx="2">
                  <c:v>38125300000</c:v>
                </c:pt>
                <c:pt idx="3">
                  <c:v>37930100000</c:v>
                </c:pt>
                <c:pt idx="4">
                  <c:v>26559500000</c:v>
                </c:pt>
                <c:pt idx="5">
                  <c:v>20813700000</c:v>
                </c:pt>
                <c:pt idx="6">
                  <c:v>15650200000</c:v>
                </c:pt>
                <c:pt idx="7">
                  <c:v>13179400000</c:v>
                </c:pt>
                <c:pt idx="8">
                  <c:v>11978000000</c:v>
                </c:pt>
                <c:pt idx="9">
                  <c:v>11440000000</c:v>
                </c:pt>
                <c:pt idx="10">
                  <c:v>11175900000</c:v>
                </c:pt>
                <c:pt idx="11">
                  <c:v>11213400000</c:v>
                </c:pt>
                <c:pt idx="12">
                  <c:v>11062600000</c:v>
                </c:pt>
                <c:pt idx="13">
                  <c:v>10833700000</c:v>
                </c:pt>
                <c:pt idx="14">
                  <c:v>10550300000</c:v>
                </c:pt>
                <c:pt idx="15">
                  <c:v>9752920000</c:v>
                </c:pt>
                <c:pt idx="16">
                  <c:v>9272390000</c:v>
                </c:pt>
                <c:pt idx="17">
                  <c:v>8380210000</c:v>
                </c:pt>
                <c:pt idx="18">
                  <c:v>7449890000</c:v>
                </c:pt>
                <c:pt idx="19">
                  <c:v>11669200000</c:v>
                </c:pt>
                <c:pt idx="20">
                  <c:v>4276300000</c:v>
                </c:pt>
                <c:pt idx="21">
                  <c:v>2904380000</c:v>
                </c:pt>
                <c:pt idx="22">
                  <c:v>3523720000</c:v>
                </c:pt>
                <c:pt idx="23">
                  <c:v>1273050000</c:v>
                </c:pt>
                <c:pt idx="24">
                  <c:v>1233250000</c:v>
                </c:pt>
                <c:pt idx="25">
                  <c:v>1710710000</c:v>
                </c:pt>
                <c:pt idx="26">
                  <c:v>2322440000</c:v>
                </c:pt>
                <c:pt idx="27">
                  <c:v>2522700000</c:v>
                </c:pt>
                <c:pt idx="28">
                  <c:v>1945730000</c:v>
                </c:pt>
                <c:pt idx="29">
                  <c:v>951510000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Energi'!$AH$144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Energi'!$AH$145:$AH$174</c:f>
              <c:numCache>
                <c:formatCode>0.00E+00</c:formatCode>
                <c:ptCount val="30"/>
                <c:pt idx="0">
                  <c:v>6193110000</c:v>
                </c:pt>
                <c:pt idx="1">
                  <c:v>27743700000</c:v>
                </c:pt>
                <c:pt idx="2">
                  <c:v>35510600000</c:v>
                </c:pt>
                <c:pt idx="3">
                  <c:v>35537800000</c:v>
                </c:pt>
                <c:pt idx="4">
                  <c:v>24890100000</c:v>
                </c:pt>
                <c:pt idx="5">
                  <c:v>19646700000</c:v>
                </c:pt>
                <c:pt idx="6">
                  <c:v>14802300000</c:v>
                </c:pt>
                <c:pt idx="7">
                  <c:v>12477400000</c:v>
                </c:pt>
                <c:pt idx="8">
                  <c:v>11345000000</c:v>
                </c:pt>
                <c:pt idx="9">
                  <c:v>10828700000</c:v>
                </c:pt>
                <c:pt idx="10">
                  <c:v>10542500000</c:v>
                </c:pt>
                <c:pt idx="11">
                  <c:v>10483100000</c:v>
                </c:pt>
                <c:pt idx="12">
                  <c:v>10217800000</c:v>
                </c:pt>
                <c:pt idx="13">
                  <c:v>9851410000</c:v>
                </c:pt>
                <c:pt idx="14">
                  <c:v>9408520000</c:v>
                </c:pt>
                <c:pt idx="15">
                  <c:v>8465340000</c:v>
                </c:pt>
                <c:pt idx="16">
                  <c:v>7830360000</c:v>
                </c:pt>
                <c:pt idx="17">
                  <c:v>6875350000</c:v>
                </c:pt>
                <c:pt idx="18">
                  <c:v>5993740000</c:v>
                </c:pt>
                <c:pt idx="19">
                  <c:v>9344890000</c:v>
                </c:pt>
                <c:pt idx="20">
                  <c:v>3381250000</c:v>
                </c:pt>
                <c:pt idx="21">
                  <c:v>2280080000</c:v>
                </c:pt>
                <c:pt idx="22">
                  <c:v>2768020000</c:v>
                </c:pt>
                <c:pt idx="23">
                  <c:v>1001570000</c:v>
                </c:pt>
                <c:pt idx="24">
                  <c:v>970226000</c:v>
                </c:pt>
                <c:pt idx="25">
                  <c:v>1350670000</c:v>
                </c:pt>
                <c:pt idx="26">
                  <c:v>1879060000</c:v>
                </c:pt>
                <c:pt idx="27">
                  <c:v>2069170000</c:v>
                </c:pt>
                <c:pt idx="28">
                  <c:v>1570290000</c:v>
                </c:pt>
                <c:pt idx="29">
                  <c:v>743812000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Energi'!$AI$144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Energi'!$AI$145:$AI$174</c:f>
              <c:numCache>
                <c:formatCode>0.00E+00</c:formatCode>
                <c:ptCount val="30"/>
                <c:pt idx="0">
                  <c:v>4490970000</c:v>
                </c:pt>
                <c:pt idx="1">
                  <c:v>20091600000</c:v>
                </c:pt>
                <c:pt idx="2">
                  <c:v>26002100000</c:v>
                </c:pt>
                <c:pt idx="3">
                  <c:v>25868900000</c:v>
                </c:pt>
                <c:pt idx="4">
                  <c:v>18104200000</c:v>
                </c:pt>
                <c:pt idx="5">
                  <c:v>14203100000</c:v>
                </c:pt>
                <c:pt idx="6">
                  <c:v>10677700000</c:v>
                </c:pt>
                <c:pt idx="7">
                  <c:v>8989520000</c:v>
                </c:pt>
                <c:pt idx="8">
                  <c:v>8167770000</c:v>
                </c:pt>
                <c:pt idx="9">
                  <c:v>7798560000</c:v>
                </c:pt>
                <c:pt idx="10">
                  <c:v>7615690000</c:v>
                </c:pt>
                <c:pt idx="11">
                  <c:v>7638260000</c:v>
                </c:pt>
                <c:pt idx="12">
                  <c:v>7530540000</c:v>
                </c:pt>
                <c:pt idx="13">
                  <c:v>7370590000</c:v>
                </c:pt>
                <c:pt idx="14">
                  <c:v>7170560000</c:v>
                </c:pt>
                <c:pt idx="15">
                  <c:v>6621990000</c:v>
                </c:pt>
                <c:pt idx="16">
                  <c:v>6301000000</c:v>
                </c:pt>
                <c:pt idx="17">
                  <c:v>5699740000</c:v>
                </c:pt>
                <c:pt idx="18">
                  <c:v>5074590000</c:v>
                </c:pt>
                <c:pt idx="19">
                  <c:v>8008950000</c:v>
                </c:pt>
                <c:pt idx="20">
                  <c:v>2946820000</c:v>
                </c:pt>
                <c:pt idx="21">
                  <c:v>1996240000</c:v>
                </c:pt>
                <c:pt idx="22">
                  <c:v>2405640000</c:v>
                </c:pt>
                <c:pt idx="23">
                  <c:v>870003000</c:v>
                </c:pt>
                <c:pt idx="24">
                  <c:v>841411000</c:v>
                </c:pt>
                <c:pt idx="25">
                  <c:v>1161060000</c:v>
                </c:pt>
                <c:pt idx="26">
                  <c:v>1579860000</c:v>
                </c:pt>
                <c:pt idx="27">
                  <c:v>1718240000</c:v>
                </c:pt>
                <c:pt idx="28">
                  <c:v>1314090000</c:v>
                </c:pt>
                <c:pt idx="29">
                  <c:v>649259000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Energi'!$AJ$144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Energi'!$AJ$145:$AJ$174</c:f>
              <c:numCache>
                <c:formatCode>0.00E+00</c:formatCode>
                <c:ptCount val="30"/>
                <c:pt idx="0">
                  <c:v>8761440000</c:v>
                </c:pt>
                <c:pt idx="1">
                  <c:v>40511800000</c:v>
                </c:pt>
                <c:pt idx="2">
                  <c:v>53442500000</c:v>
                </c:pt>
                <c:pt idx="3">
                  <c:v>52376000000</c:v>
                </c:pt>
                <c:pt idx="4">
                  <c:v>36843400000</c:v>
                </c:pt>
                <c:pt idx="5">
                  <c:v>28579300000</c:v>
                </c:pt>
                <c:pt idx="6">
                  <c:v>21474800000</c:v>
                </c:pt>
                <c:pt idx="7">
                  <c:v>18084000000</c:v>
                </c:pt>
                <c:pt idx="8">
                  <c:v>16429400000</c:v>
                </c:pt>
                <c:pt idx="9">
                  <c:v>15673200000</c:v>
                </c:pt>
                <c:pt idx="10">
                  <c:v>15280800000</c:v>
                </c:pt>
                <c:pt idx="11">
                  <c:v>15277400000</c:v>
                </c:pt>
                <c:pt idx="12">
                  <c:v>15005600000</c:v>
                </c:pt>
                <c:pt idx="13">
                  <c:v>14625000000</c:v>
                </c:pt>
                <c:pt idx="14">
                  <c:v>14156500000</c:v>
                </c:pt>
                <c:pt idx="15">
                  <c:v>13005700000</c:v>
                </c:pt>
                <c:pt idx="16">
                  <c:v>12318200000</c:v>
                </c:pt>
                <c:pt idx="17">
                  <c:v>11112900000</c:v>
                </c:pt>
                <c:pt idx="18">
                  <c:v>9897860000</c:v>
                </c:pt>
                <c:pt idx="19">
                  <c:v>15848700000</c:v>
                </c:pt>
                <c:pt idx="20">
                  <c:v>5863650000</c:v>
                </c:pt>
                <c:pt idx="21">
                  <c:v>3968580000</c:v>
                </c:pt>
                <c:pt idx="22">
                  <c:v>4839410000</c:v>
                </c:pt>
                <c:pt idx="23">
                  <c:v>1772110000</c:v>
                </c:pt>
                <c:pt idx="24">
                  <c:v>1802100000</c:v>
                </c:pt>
                <c:pt idx="25">
                  <c:v>2695380000</c:v>
                </c:pt>
                <c:pt idx="26">
                  <c:v>3973570000</c:v>
                </c:pt>
                <c:pt idx="27">
                  <c:v>4564910000</c:v>
                </c:pt>
                <c:pt idx="28">
                  <c:v>3547940000</c:v>
                </c:pt>
                <c:pt idx="29">
                  <c:v>1663720000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Energi'!$AK$144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Energi'!$AK$145:$AK$174</c:f>
              <c:numCache>
                <c:formatCode>0.00E+00</c:formatCode>
                <c:ptCount val="30"/>
                <c:pt idx="0">
                  <c:v>36440300000</c:v>
                </c:pt>
                <c:pt idx="1">
                  <c:v>166487000000</c:v>
                </c:pt>
                <c:pt idx="2">
                  <c:v>214690000000</c:v>
                </c:pt>
                <c:pt idx="3">
                  <c:v>214157000000</c:v>
                </c:pt>
                <c:pt idx="4">
                  <c:v>149015000000</c:v>
                </c:pt>
                <c:pt idx="5">
                  <c:v>117006000000</c:v>
                </c:pt>
                <c:pt idx="6">
                  <c:v>87487900000</c:v>
                </c:pt>
                <c:pt idx="7">
                  <c:v>73118600000</c:v>
                </c:pt>
                <c:pt idx="8">
                  <c:v>65856100000</c:v>
                </c:pt>
                <c:pt idx="9">
                  <c:v>62226200000</c:v>
                </c:pt>
                <c:pt idx="10">
                  <c:v>60030000000</c:v>
                </c:pt>
                <c:pt idx="11">
                  <c:v>59471700000</c:v>
                </c:pt>
                <c:pt idx="12">
                  <c:v>57948400000</c:v>
                </c:pt>
                <c:pt idx="13">
                  <c:v>56233200000</c:v>
                </c:pt>
                <c:pt idx="14">
                  <c:v>54435800000</c:v>
                </c:pt>
                <c:pt idx="15">
                  <c:v>50081600000</c:v>
                </c:pt>
                <c:pt idx="16">
                  <c:v>47579000000</c:v>
                </c:pt>
                <c:pt idx="17">
                  <c:v>42988200000</c:v>
                </c:pt>
                <c:pt idx="18">
                  <c:v>38285700000</c:v>
                </c:pt>
                <c:pt idx="19">
                  <c:v>60971300000</c:v>
                </c:pt>
                <c:pt idx="20">
                  <c:v>22524200000</c:v>
                </c:pt>
                <c:pt idx="21">
                  <c:v>15256200000</c:v>
                </c:pt>
                <c:pt idx="22">
                  <c:v>18548800000</c:v>
                </c:pt>
                <c:pt idx="23">
                  <c:v>6707910000</c:v>
                </c:pt>
                <c:pt idx="24">
                  <c:v>6530800000</c:v>
                </c:pt>
                <c:pt idx="25">
                  <c:v>9065530000</c:v>
                </c:pt>
                <c:pt idx="26">
                  <c:v>12434600000</c:v>
                </c:pt>
                <c:pt idx="27">
                  <c:v>13597000000</c:v>
                </c:pt>
                <c:pt idx="28">
                  <c:v>10405000000</c:v>
                </c:pt>
                <c:pt idx="29">
                  <c:v>5024180000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Energi'!$AL$144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Energi'!$AL$145:$AL$174</c:f>
              <c:numCache>
                <c:formatCode>0.00E+00</c:formatCode>
                <c:ptCount val="30"/>
                <c:pt idx="0">
                  <c:v>38289100000</c:v>
                </c:pt>
                <c:pt idx="1">
                  <c:v>170992000000</c:v>
                </c:pt>
                <c:pt idx="2">
                  <c:v>218499000000</c:v>
                </c:pt>
                <c:pt idx="3">
                  <c:v>217940000000</c:v>
                </c:pt>
                <c:pt idx="4">
                  <c:v>151286000000</c:v>
                </c:pt>
                <c:pt idx="5">
                  <c:v>118716000000</c:v>
                </c:pt>
                <c:pt idx="6">
                  <c:v>88763400000</c:v>
                </c:pt>
                <c:pt idx="7">
                  <c:v>74218500000</c:v>
                </c:pt>
                <c:pt idx="8">
                  <c:v>66930000000</c:v>
                </c:pt>
                <c:pt idx="9">
                  <c:v>63386100000</c:v>
                </c:pt>
                <c:pt idx="10">
                  <c:v>61340800000</c:v>
                </c:pt>
                <c:pt idx="11">
                  <c:v>60977600000</c:v>
                </c:pt>
                <c:pt idx="12">
                  <c:v>59571400000</c:v>
                </c:pt>
                <c:pt idx="13">
                  <c:v>57703700000</c:v>
                </c:pt>
                <c:pt idx="14">
                  <c:v>55592300000</c:v>
                </c:pt>
                <c:pt idx="15">
                  <c:v>50759500000</c:v>
                </c:pt>
                <c:pt idx="16">
                  <c:v>47898900000</c:v>
                </c:pt>
                <c:pt idx="17">
                  <c:v>43020100000</c:v>
                </c:pt>
                <c:pt idx="18">
                  <c:v>38238700000</c:v>
                </c:pt>
                <c:pt idx="19">
                  <c:v>60547400000</c:v>
                </c:pt>
                <c:pt idx="20">
                  <c:v>22131500000</c:v>
                </c:pt>
                <c:pt idx="21">
                  <c:v>14976300000</c:v>
                </c:pt>
                <c:pt idx="22">
                  <c:v>18177200000</c:v>
                </c:pt>
                <c:pt idx="23">
                  <c:v>6573300000</c:v>
                </c:pt>
                <c:pt idx="24">
                  <c:v>6371760000</c:v>
                </c:pt>
                <c:pt idx="25">
                  <c:v>8868730000</c:v>
                </c:pt>
                <c:pt idx="26">
                  <c:v>12129500000</c:v>
                </c:pt>
                <c:pt idx="27">
                  <c:v>13166400000</c:v>
                </c:pt>
                <c:pt idx="28">
                  <c:v>10049800000</c:v>
                </c:pt>
                <c:pt idx="29">
                  <c:v>4888030000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Energi'!$AM$144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Energi'!$AM$145:$AM$174</c:f>
              <c:numCache>
                <c:formatCode>0.00E+00</c:formatCode>
                <c:ptCount val="30"/>
                <c:pt idx="0">
                  <c:v>36440300000</c:v>
                </c:pt>
                <c:pt idx="1">
                  <c:v>166487000000</c:v>
                </c:pt>
                <c:pt idx="2">
                  <c:v>214690000000</c:v>
                </c:pt>
                <c:pt idx="3">
                  <c:v>214157000000</c:v>
                </c:pt>
                <c:pt idx="4">
                  <c:v>149015000000</c:v>
                </c:pt>
                <c:pt idx="5">
                  <c:v>117006000000</c:v>
                </c:pt>
                <c:pt idx="6">
                  <c:v>87487900000</c:v>
                </c:pt>
                <c:pt idx="7">
                  <c:v>73118600000</c:v>
                </c:pt>
                <c:pt idx="8">
                  <c:v>65856000000</c:v>
                </c:pt>
                <c:pt idx="9">
                  <c:v>62226200000</c:v>
                </c:pt>
                <c:pt idx="10">
                  <c:v>60030000000</c:v>
                </c:pt>
                <c:pt idx="11">
                  <c:v>59471700000</c:v>
                </c:pt>
                <c:pt idx="12">
                  <c:v>57948400000</c:v>
                </c:pt>
                <c:pt idx="13">
                  <c:v>56233200000</c:v>
                </c:pt>
                <c:pt idx="14">
                  <c:v>54435800000</c:v>
                </c:pt>
                <c:pt idx="15">
                  <c:v>50081600000</c:v>
                </c:pt>
                <c:pt idx="16">
                  <c:v>47579000000</c:v>
                </c:pt>
                <c:pt idx="17">
                  <c:v>42988200000</c:v>
                </c:pt>
                <c:pt idx="18">
                  <c:v>38285700000</c:v>
                </c:pt>
                <c:pt idx="19">
                  <c:v>60971300000</c:v>
                </c:pt>
                <c:pt idx="20">
                  <c:v>22524200000</c:v>
                </c:pt>
                <c:pt idx="21">
                  <c:v>15256200000</c:v>
                </c:pt>
                <c:pt idx="22">
                  <c:v>18548800000</c:v>
                </c:pt>
                <c:pt idx="23">
                  <c:v>6707910000</c:v>
                </c:pt>
                <c:pt idx="24">
                  <c:v>6530800000</c:v>
                </c:pt>
                <c:pt idx="25">
                  <c:v>9065520000</c:v>
                </c:pt>
                <c:pt idx="26">
                  <c:v>12434600000</c:v>
                </c:pt>
                <c:pt idx="27">
                  <c:v>13597000000</c:v>
                </c:pt>
                <c:pt idx="28">
                  <c:v>10405000000</c:v>
                </c:pt>
                <c:pt idx="29">
                  <c:v>5024180000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Energi'!$AN$144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Energi'!$AN$145:$AN$174</c:f>
              <c:numCache>
                <c:formatCode>0.00E+00</c:formatCode>
                <c:ptCount val="30"/>
                <c:pt idx="0">
                  <c:v>8761430000</c:v>
                </c:pt>
                <c:pt idx="1">
                  <c:v>40511700000</c:v>
                </c:pt>
                <c:pt idx="2">
                  <c:v>53442400000</c:v>
                </c:pt>
                <c:pt idx="3">
                  <c:v>52375900000</c:v>
                </c:pt>
                <c:pt idx="4">
                  <c:v>36843300000</c:v>
                </c:pt>
                <c:pt idx="5">
                  <c:v>28579200000</c:v>
                </c:pt>
                <c:pt idx="6">
                  <c:v>21474800000</c:v>
                </c:pt>
                <c:pt idx="7">
                  <c:v>18084000000</c:v>
                </c:pt>
                <c:pt idx="8">
                  <c:v>16429400000</c:v>
                </c:pt>
                <c:pt idx="9">
                  <c:v>15673100000</c:v>
                </c:pt>
                <c:pt idx="10">
                  <c:v>15280700000</c:v>
                </c:pt>
                <c:pt idx="11">
                  <c:v>15277300000</c:v>
                </c:pt>
                <c:pt idx="12">
                  <c:v>15005600000</c:v>
                </c:pt>
                <c:pt idx="13">
                  <c:v>14624900000</c:v>
                </c:pt>
                <c:pt idx="14">
                  <c:v>14156500000</c:v>
                </c:pt>
                <c:pt idx="15">
                  <c:v>13005700000</c:v>
                </c:pt>
                <c:pt idx="16">
                  <c:v>12318200000</c:v>
                </c:pt>
                <c:pt idx="17">
                  <c:v>11112800000</c:v>
                </c:pt>
                <c:pt idx="18">
                  <c:v>9897860000</c:v>
                </c:pt>
                <c:pt idx="19">
                  <c:v>15848700000</c:v>
                </c:pt>
                <c:pt idx="20">
                  <c:v>5863650000</c:v>
                </c:pt>
                <c:pt idx="21">
                  <c:v>3968580000</c:v>
                </c:pt>
                <c:pt idx="22">
                  <c:v>4839410000</c:v>
                </c:pt>
                <c:pt idx="23">
                  <c:v>1772110000</c:v>
                </c:pt>
                <c:pt idx="24">
                  <c:v>1802100000</c:v>
                </c:pt>
                <c:pt idx="25">
                  <c:v>2695380000</c:v>
                </c:pt>
                <c:pt idx="26">
                  <c:v>3973570000</c:v>
                </c:pt>
                <c:pt idx="27">
                  <c:v>4564910000</c:v>
                </c:pt>
                <c:pt idx="28">
                  <c:v>3547940000</c:v>
                </c:pt>
                <c:pt idx="29">
                  <c:v>1663720000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Energi'!$AO$144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Energi'!$AO$145:$AO$174</c:f>
              <c:numCache>
                <c:formatCode>0.00E+00</c:formatCode>
                <c:ptCount val="30"/>
                <c:pt idx="0">
                  <c:v>170843000000</c:v>
                </c:pt>
                <c:pt idx="1">
                  <c:v>765999000000</c:v>
                </c:pt>
                <c:pt idx="2">
                  <c:v>970862000000</c:v>
                </c:pt>
                <c:pt idx="3">
                  <c:v>971120000000</c:v>
                </c:pt>
                <c:pt idx="4">
                  <c:v>671739000000</c:v>
                </c:pt>
                <c:pt idx="5">
                  <c:v>528207000000</c:v>
                </c:pt>
                <c:pt idx="6">
                  <c:v>394170000000</c:v>
                </c:pt>
                <c:pt idx="7">
                  <c:v>328550000000</c:v>
                </c:pt>
                <c:pt idx="8">
                  <c:v>295254000000</c:v>
                </c:pt>
                <c:pt idx="9">
                  <c:v>278722000000</c:v>
                </c:pt>
                <c:pt idx="10">
                  <c:v>268982000000</c:v>
                </c:pt>
                <c:pt idx="11">
                  <c:v>267192000000</c:v>
                </c:pt>
                <c:pt idx="12">
                  <c:v>261069000000</c:v>
                </c:pt>
                <c:pt idx="13">
                  <c:v>253206000000</c:v>
                </c:pt>
                <c:pt idx="14">
                  <c:v>244725000000</c:v>
                </c:pt>
                <c:pt idx="15">
                  <c:v>224533000000</c:v>
                </c:pt>
                <c:pt idx="16">
                  <c:v>213893000000</c:v>
                </c:pt>
                <c:pt idx="17">
                  <c:v>194127000000</c:v>
                </c:pt>
                <c:pt idx="18">
                  <c:v>173791000000</c:v>
                </c:pt>
                <c:pt idx="19">
                  <c:v>278888000000</c:v>
                </c:pt>
                <c:pt idx="20">
                  <c:v>104006000000</c:v>
                </c:pt>
                <c:pt idx="21">
                  <c:v>70452300000</c:v>
                </c:pt>
                <c:pt idx="22">
                  <c:v>85531900000</c:v>
                </c:pt>
                <c:pt idx="23">
                  <c:v>30861600000</c:v>
                </c:pt>
                <c:pt idx="24">
                  <c:v>29836700000</c:v>
                </c:pt>
                <c:pt idx="25">
                  <c:v>41214400000</c:v>
                </c:pt>
                <c:pt idx="26">
                  <c:v>56097600000</c:v>
                </c:pt>
                <c:pt idx="27">
                  <c:v>60876800000</c:v>
                </c:pt>
                <c:pt idx="28">
                  <c:v>46659000000</c:v>
                </c:pt>
                <c:pt idx="29">
                  <c:v>22957200000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Energi'!$AP$144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Energi'!$AP$145:$AP$174</c:f>
              <c:numCache>
                <c:formatCode>0.00E+00</c:formatCode>
                <c:ptCount val="30"/>
                <c:pt idx="0">
                  <c:v>140545000000</c:v>
                </c:pt>
                <c:pt idx="1">
                  <c:v>626044000000</c:v>
                </c:pt>
                <c:pt idx="2">
                  <c:v>808659000000</c:v>
                </c:pt>
                <c:pt idx="3">
                  <c:v>805367000000</c:v>
                </c:pt>
                <c:pt idx="4">
                  <c:v>564167000000</c:v>
                </c:pt>
                <c:pt idx="5">
                  <c:v>442753000000</c:v>
                </c:pt>
                <c:pt idx="6">
                  <c:v>333109000000</c:v>
                </c:pt>
                <c:pt idx="7">
                  <c:v>280543000000</c:v>
                </c:pt>
                <c:pt idx="8">
                  <c:v>254922000000</c:v>
                </c:pt>
                <c:pt idx="9">
                  <c:v>243426000000</c:v>
                </c:pt>
                <c:pt idx="10">
                  <c:v>237757000000</c:v>
                </c:pt>
                <c:pt idx="11">
                  <c:v>238751000000</c:v>
                </c:pt>
                <c:pt idx="12">
                  <c:v>235832000000</c:v>
                </c:pt>
                <c:pt idx="13">
                  <c:v>231491000000</c:v>
                </c:pt>
                <c:pt idx="14">
                  <c:v>226293000000</c:v>
                </c:pt>
                <c:pt idx="15">
                  <c:v>210220000000</c:v>
                </c:pt>
                <c:pt idx="16">
                  <c:v>201147000000</c:v>
                </c:pt>
                <c:pt idx="17">
                  <c:v>182936000000</c:v>
                </c:pt>
                <c:pt idx="18">
                  <c:v>164141000000</c:v>
                </c:pt>
                <c:pt idx="19">
                  <c:v>260553000000</c:v>
                </c:pt>
                <c:pt idx="20">
                  <c:v>97318800000</c:v>
                </c:pt>
                <c:pt idx="21">
                  <c:v>66579100000</c:v>
                </c:pt>
                <c:pt idx="22">
                  <c:v>80981300000</c:v>
                </c:pt>
                <c:pt idx="23">
                  <c:v>29410900000</c:v>
                </c:pt>
                <c:pt idx="24">
                  <c:v>28308300000</c:v>
                </c:pt>
                <c:pt idx="25">
                  <c:v>38729900000</c:v>
                </c:pt>
                <c:pt idx="26">
                  <c:v>52310400000</c:v>
                </c:pt>
                <c:pt idx="27">
                  <c:v>56690900000</c:v>
                </c:pt>
                <c:pt idx="28">
                  <c:v>43569200000</c:v>
                </c:pt>
                <c:pt idx="29">
                  <c:v>22032100000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Energi'!$AQ$144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Energi'!$AQ$145:$AQ$174</c:f>
              <c:numCache>
                <c:formatCode>0.00E+00</c:formatCode>
                <c:ptCount val="30"/>
                <c:pt idx="0">
                  <c:v>170843000000</c:v>
                </c:pt>
                <c:pt idx="1">
                  <c:v>765999000000</c:v>
                </c:pt>
                <c:pt idx="2">
                  <c:v>970862000000</c:v>
                </c:pt>
                <c:pt idx="3">
                  <c:v>971120000000</c:v>
                </c:pt>
                <c:pt idx="4">
                  <c:v>671739000000</c:v>
                </c:pt>
                <c:pt idx="5">
                  <c:v>528207000000</c:v>
                </c:pt>
                <c:pt idx="6">
                  <c:v>394170000000</c:v>
                </c:pt>
                <c:pt idx="7">
                  <c:v>328550000000</c:v>
                </c:pt>
                <c:pt idx="8">
                  <c:v>295254000000</c:v>
                </c:pt>
                <c:pt idx="9">
                  <c:v>278722000000</c:v>
                </c:pt>
                <c:pt idx="10">
                  <c:v>268982000000</c:v>
                </c:pt>
                <c:pt idx="11">
                  <c:v>267192000000</c:v>
                </c:pt>
                <c:pt idx="12">
                  <c:v>261069000000</c:v>
                </c:pt>
                <c:pt idx="13">
                  <c:v>253206000000</c:v>
                </c:pt>
                <c:pt idx="14">
                  <c:v>244725000000</c:v>
                </c:pt>
                <c:pt idx="15">
                  <c:v>224532000000</c:v>
                </c:pt>
                <c:pt idx="16">
                  <c:v>213893000000</c:v>
                </c:pt>
                <c:pt idx="17">
                  <c:v>194127000000</c:v>
                </c:pt>
                <c:pt idx="18">
                  <c:v>173791000000</c:v>
                </c:pt>
                <c:pt idx="19">
                  <c:v>278888000000</c:v>
                </c:pt>
                <c:pt idx="20">
                  <c:v>104006000000</c:v>
                </c:pt>
                <c:pt idx="21">
                  <c:v>70452300000</c:v>
                </c:pt>
                <c:pt idx="22">
                  <c:v>85531800000</c:v>
                </c:pt>
                <c:pt idx="23">
                  <c:v>30861500000</c:v>
                </c:pt>
                <c:pt idx="24">
                  <c:v>29836700000</c:v>
                </c:pt>
                <c:pt idx="25">
                  <c:v>41214400000</c:v>
                </c:pt>
                <c:pt idx="26">
                  <c:v>56097600000</c:v>
                </c:pt>
                <c:pt idx="27">
                  <c:v>60876800000</c:v>
                </c:pt>
                <c:pt idx="28">
                  <c:v>46659000000</c:v>
                </c:pt>
                <c:pt idx="29">
                  <c:v>22957100000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Energi'!$AR$144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Energi'!$AR$145:$AR$174</c:f>
              <c:numCache>
                <c:formatCode>0.00E+00</c:formatCode>
                <c:ptCount val="30"/>
                <c:pt idx="0">
                  <c:v>508508000000</c:v>
                </c:pt>
                <c:pt idx="1">
                  <c:v>2313540000000</c:v>
                </c:pt>
                <c:pt idx="2">
                  <c:v>2959870000000</c:v>
                </c:pt>
                <c:pt idx="3">
                  <c:v>2926120000000</c:v>
                </c:pt>
                <c:pt idx="4">
                  <c:v>2031610000000</c:v>
                </c:pt>
                <c:pt idx="5">
                  <c:v>1589390000000</c:v>
                </c:pt>
                <c:pt idx="6">
                  <c:v>1190350000000</c:v>
                </c:pt>
                <c:pt idx="7">
                  <c:v>998828000000</c:v>
                </c:pt>
                <c:pt idx="8">
                  <c:v>905312000000</c:v>
                </c:pt>
                <c:pt idx="9">
                  <c:v>862789000000</c:v>
                </c:pt>
                <c:pt idx="10">
                  <c:v>841748000000</c:v>
                </c:pt>
                <c:pt idx="11">
                  <c:v>842904000000</c:v>
                </c:pt>
                <c:pt idx="12">
                  <c:v>828326000000</c:v>
                </c:pt>
                <c:pt idx="13">
                  <c:v>805963000000</c:v>
                </c:pt>
                <c:pt idx="14">
                  <c:v>775288000000</c:v>
                </c:pt>
                <c:pt idx="15">
                  <c:v>698506000000</c:v>
                </c:pt>
                <c:pt idx="16">
                  <c:v>644463000000</c:v>
                </c:pt>
                <c:pt idx="17">
                  <c:v>565768000000</c:v>
                </c:pt>
                <c:pt idx="18">
                  <c:v>489898000000</c:v>
                </c:pt>
                <c:pt idx="19">
                  <c:v>757989000000</c:v>
                </c:pt>
                <c:pt idx="20">
                  <c:v>272995000000</c:v>
                </c:pt>
                <c:pt idx="21">
                  <c:v>183240000000</c:v>
                </c:pt>
                <c:pt idx="22">
                  <c:v>220580000000</c:v>
                </c:pt>
                <c:pt idx="23">
                  <c:v>80565400000</c:v>
                </c:pt>
                <c:pt idx="24">
                  <c:v>81656000000</c:v>
                </c:pt>
                <c:pt idx="25">
                  <c:v>120547000000</c:v>
                </c:pt>
                <c:pt idx="26">
                  <c:v>172897000000</c:v>
                </c:pt>
                <c:pt idx="27">
                  <c:v>194096000000</c:v>
                </c:pt>
                <c:pt idx="28">
                  <c:v>145781000000</c:v>
                </c:pt>
                <c:pt idx="29">
                  <c:v>71552900000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Energi'!$AS$144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Energi'!$AS$145:$AS$174</c:f>
              <c:numCache>
                <c:formatCode>0.00E+00</c:formatCode>
                <c:ptCount val="30"/>
                <c:pt idx="0">
                  <c:v>9801970</c:v>
                </c:pt>
                <c:pt idx="1">
                  <c:v>45405700</c:v>
                </c:pt>
                <c:pt idx="2">
                  <c:v>56345300</c:v>
                </c:pt>
                <c:pt idx="3">
                  <c:v>59450400</c:v>
                </c:pt>
                <c:pt idx="4">
                  <c:v>40819200</c:v>
                </c:pt>
                <c:pt idx="5">
                  <c:v>36689600</c:v>
                </c:pt>
                <c:pt idx="6">
                  <c:v>27917500</c:v>
                </c:pt>
                <c:pt idx="7">
                  <c:v>23677400</c:v>
                </c:pt>
                <c:pt idx="8">
                  <c:v>21756100</c:v>
                </c:pt>
                <c:pt idx="9">
                  <c:v>21041700</c:v>
                </c:pt>
                <c:pt idx="10">
                  <c:v>20844900</c:v>
                </c:pt>
                <c:pt idx="11">
                  <c:v>21068800</c:v>
                </c:pt>
                <c:pt idx="12">
                  <c:v>20999800</c:v>
                </c:pt>
                <c:pt idx="13">
                  <c:v>20745100</c:v>
                </c:pt>
                <c:pt idx="14">
                  <c:v>20267200</c:v>
                </c:pt>
                <c:pt idx="15">
                  <c:v>18884600</c:v>
                </c:pt>
                <c:pt idx="16">
                  <c:v>17957400</c:v>
                </c:pt>
                <c:pt idx="17">
                  <c:v>16276600</c:v>
                </c:pt>
                <c:pt idx="18">
                  <c:v>14676300</c:v>
                </c:pt>
                <c:pt idx="19">
                  <c:v>22779200</c:v>
                </c:pt>
                <c:pt idx="20">
                  <c:v>8946600</c:v>
                </c:pt>
                <c:pt idx="21">
                  <c:v>5992140</c:v>
                </c:pt>
                <c:pt idx="22">
                  <c:v>7193110</c:v>
                </c:pt>
                <c:pt idx="23">
                  <c:v>2736560</c:v>
                </c:pt>
                <c:pt idx="24">
                  <c:v>2635200</c:v>
                </c:pt>
                <c:pt idx="25">
                  <c:v>3424520</c:v>
                </c:pt>
                <c:pt idx="26">
                  <c:v>4198950</c:v>
                </c:pt>
                <c:pt idx="27">
                  <c:v>4109920</c:v>
                </c:pt>
                <c:pt idx="28">
                  <c:v>2969110</c:v>
                </c:pt>
                <c:pt idx="29">
                  <c:v>1592550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Energi'!$AT$144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Energi'!$AT$145:$AT$174</c:f>
              <c:numCache>
                <c:formatCode>0.00E+00</c:formatCode>
                <c:ptCount val="30"/>
                <c:pt idx="0">
                  <c:v>9801970</c:v>
                </c:pt>
                <c:pt idx="1">
                  <c:v>45405700</c:v>
                </c:pt>
                <c:pt idx="2">
                  <c:v>56345300</c:v>
                </c:pt>
                <c:pt idx="3">
                  <c:v>59450400</c:v>
                </c:pt>
                <c:pt idx="4">
                  <c:v>40819200</c:v>
                </c:pt>
                <c:pt idx="5">
                  <c:v>36689600</c:v>
                </c:pt>
                <c:pt idx="6">
                  <c:v>27917500</c:v>
                </c:pt>
                <c:pt idx="7">
                  <c:v>23677400</c:v>
                </c:pt>
                <c:pt idx="8">
                  <c:v>21756100</c:v>
                </c:pt>
                <c:pt idx="9">
                  <c:v>21041700</c:v>
                </c:pt>
                <c:pt idx="10">
                  <c:v>20845000</c:v>
                </c:pt>
                <c:pt idx="11">
                  <c:v>21068800</c:v>
                </c:pt>
                <c:pt idx="12">
                  <c:v>20999800</c:v>
                </c:pt>
                <c:pt idx="13">
                  <c:v>20745100</c:v>
                </c:pt>
                <c:pt idx="14">
                  <c:v>20267200</c:v>
                </c:pt>
                <c:pt idx="15">
                  <c:v>18884600</c:v>
                </c:pt>
                <c:pt idx="16">
                  <c:v>17957400</c:v>
                </c:pt>
                <c:pt idx="17">
                  <c:v>16276600</c:v>
                </c:pt>
                <c:pt idx="18">
                  <c:v>14676300</c:v>
                </c:pt>
                <c:pt idx="19">
                  <c:v>22779200</c:v>
                </c:pt>
                <c:pt idx="20">
                  <c:v>8946600</c:v>
                </c:pt>
                <c:pt idx="21">
                  <c:v>5992140</c:v>
                </c:pt>
                <c:pt idx="22">
                  <c:v>7193110</c:v>
                </c:pt>
                <c:pt idx="23">
                  <c:v>2736560</c:v>
                </c:pt>
                <c:pt idx="24">
                  <c:v>2635200</c:v>
                </c:pt>
                <c:pt idx="25">
                  <c:v>3424520</c:v>
                </c:pt>
                <c:pt idx="26">
                  <c:v>4198950</c:v>
                </c:pt>
                <c:pt idx="27">
                  <c:v>4109920</c:v>
                </c:pt>
                <c:pt idx="28">
                  <c:v>2969110</c:v>
                </c:pt>
                <c:pt idx="29">
                  <c:v>1592550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Energi'!$AU$144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Energi'!$AU$145:$AU$174</c:f>
              <c:numCache>
                <c:formatCode>0.00E+00</c:formatCode>
                <c:ptCount val="30"/>
                <c:pt idx="0">
                  <c:v>161653000</c:v>
                </c:pt>
                <c:pt idx="1">
                  <c:v>761388000</c:v>
                </c:pt>
                <c:pt idx="2">
                  <c:v>943330000</c:v>
                </c:pt>
                <c:pt idx="3">
                  <c:v>990754000</c:v>
                </c:pt>
                <c:pt idx="4">
                  <c:v>669867000</c:v>
                </c:pt>
                <c:pt idx="5">
                  <c:v>592724000</c:v>
                </c:pt>
                <c:pt idx="6">
                  <c:v>441747000</c:v>
                </c:pt>
                <c:pt idx="7">
                  <c:v>365552000</c:v>
                </c:pt>
                <c:pt idx="8">
                  <c:v>326613000</c:v>
                </c:pt>
                <c:pt idx="9">
                  <c:v>305946000</c:v>
                </c:pt>
                <c:pt idx="10">
                  <c:v>292577000</c:v>
                </c:pt>
                <c:pt idx="11">
                  <c:v>285579000</c:v>
                </c:pt>
                <c:pt idx="12">
                  <c:v>275104000</c:v>
                </c:pt>
                <c:pt idx="13">
                  <c:v>262237000</c:v>
                </c:pt>
                <c:pt idx="14">
                  <c:v>247677000</c:v>
                </c:pt>
                <c:pt idx="15">
                  <c:v>220858000</c:v>
                </c:pt>
                <c:pt idx="16">
                  <c:v>202334000</c:v>
                </c:pt>
                <c:pt idx="17">
                  <c:v>176832000</c:v>
                </c:pt>
                <c:pt idx="18">
                  <c:v>153742000</c:v>
                </c:pt>
                <c:pt idx="19">
                  <c:v>237811000</c:v>
                </c:pt>
                <c:pt idx="20">
                  <c:v>88699000</c:v>
                </c:pt>
                <c:pt idx="21">
                  <c:v>57774100</c:v>
                </c:pt>
                <c:pt idx="22">
                  <c:v>69978400</c:v>
                </c:pt>
                <c:pt idx="23">
                  <c:v>26345600</c:v>
                </c:pt>
                <c:pt idx="24">
                  <c:v>25883900</c:v>
                </c:pt>
                <c:pt idx="25">
                  <c:v>35128700</c:v>
                </c:pt>
                <c:pt idx="26">
                  <c:v>45366100</c:v>
                </c:pt>
                <c:pt idx="27">
                  <c:v>45083000</c:v>
                </c:pt>
                <c:pt idx="28">
                  <c:v>31469700</c:v>
                </c:pt>
                <c:pt idx="29">
                  <c:v>15006100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Energi'!$AV$144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Energi'!$AV$145:$AV$174</c:f>
              <c:numCache>
                <c:formatCode>0.00E+00</c:formatCode>
                <c:ptCount val="30"/>
                <c:pt idx="0">
                  <c:v>161653000</c:v>
                </c:pt>
                <c:pt idx="1">
                  <c:v>761387000</c:v>
                </c:pt>
                <c:pt idx="2">
                  <c:v>943329000</c:v>
                </c:pt>
                <c:pt idx="3">
                  <c:v>990753000</c:v>
                </c:pt>
                <c:pt idx="4">
                  <c:v>669866000</c:v>
                </c:pt>
                <c:pt idx="5">
                  <c:v>592723000</c:v>
                </c:pt>
                <c:pt idx="6">
                  <c:v>441747000</c:v>
                </c:pt>
                <c:pt idx="7">
                  <c:v>365552000</c:v>
                </c:pt>
                <c:pt idx="8">
                  <c:v>326613000</c:v>
                </c:pt>
                <c:pt idx="9">
                  <c:v>305945000</c:v>
                </c:pt>
                <c:pt idx="10">
                  <c:v>292577000</c:v>
                </c:pt>
                <c:pt idx="11">
                  <c:v>285579000</c:v>
                </c:pt>
                <c:pt idx="12">
                  <c:v>275104000</c:v>
                </c:pt>
                <c:pt idx="13">
                  <c:v>262237000</c:v>
                </c:pt>
                <c:pt idx="14">
                  <c:v>247677000</c:v>
                </c:pt>
                <c:pt idx="15">
                  <c:v>220858000</c:v>
                </c:pt>
                <c:pt idx="16">
                  <c:v>202333000</c:v>
                </c:pt>
                <c:pt idx="17">
                  <c:v>176832000</c:v>
                </c:pt>
                <c:pt idx="18">
                  <c:v>153742000</c:v>
                </c:pt>
                <c:pt idx="19">
                  <c:v>237811000</c:v>
                </c:pt>
                <c:pt idx="20">
                  <c:v>88698900</c:v>
                </c:pt>
                <c:pt idx="21">
                  <c:v>57774000</c:v>
                </c:pt>
                <c:pt idx="22">
                  <c:v>69978300</c:v>
                </c:pt>
                <c:pt idx="23">
                  <c:v>26345600</c:v>
                </c:pt>
                <c:pt idx="24">
                  <c:v>25883800</c:v>
                </c:pt>
                <c:pt idx="25">
                  <c:v>35128600</c:v>
                </c:pt>
                <c:pt idx="26">
                  <c:v>45366000</c:v>
                </c:pt>
                <c:pt idx="27">
                  <c:v>45082900</c:v>
                </c:pt>
                <c:pt idx="28">
                  <c:v>31469600</c:v>
                </c:pt>
                <c:pt idx="29">
                  <c:v>15006100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Energi'!$AW$144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Energi'!$AW$145:$AW$174</c:f>
              <c:numCache>
                <c:formatCode>0.00E+00</c:formatCode>
                <c:ptCount val="30"/>
                <c:pt idx="0">
                  <c:v>1345120000</c:v>
                </c:pt>
                <c:pt idx="1">
                  <c:v>6202870000</c:v>
                </c:pt>
                <c:pt idx="2">
                  <c:v>7496290000</c:v>
                </c:pt>
                <c:pt idx="3">
                  <c:v>7916150000</c:v>
                </c:pt>
                <c:pt idx="4">
                  <c:v>5336390000</c:v>
                </c:pt>
                <c:pt idx="5">
                  <c:v>4754680000</c:v>
                </c:pt>
                <c:pt idx="6">
                  <c:v>3554350000</c:v>
                </c:pt>
                <c:pt idx="7">
                  <c:v>2946370000</c:v>
                </c:pt>
                <c:pt idx="8">
                  <c:v>2634050000</c:v>
                </c:pt>
                <c:pt idx="9">
                  <c:v>2465450000</c:v>
                </c:pt>
                <c:pt idx="10">
                  <c:v>2363320000</c:v>
                </c:pt>
                <c:pt idx="11">
                  <c:v>2332970000</c:v>
                </c:pt>
                <c:pt idx="12">
                  <c:v>2294370000</c:v>
                </c:pt>
                <c:pt idx="13">
                  <c:v>2233310000</c:v>
                </c:pt>
                <c:pt idx="14">
                  <c:v>2156780000</c:v>
                </c:pt>
                <c:pt idx="15">
                  <c:v>1978630000</c:v>
                </c:pt>
                <c:pt idx="16">
                  <c:v>1854340000</c:v>
                </c:pt>
                <c:pt idx="17">
                  <c:v>1648810000</c:v>
                </c:pt>
                <c:pt idx="18">
                  <c:v>1454930000</c:v>
                </c:pt>
                <c:pt idx="19">
                  <c:v>2264000000</c:v>
                </c:pt>
                <c:pt idx="20">
                  <c:v>856123000</c:v>
                </c:pt>
                <c:pt idx="21">
                  <c:v>559096000</c:v>
                </c:pt>
                <c:pt idx="22">
                  <c:v>670848000</c:v>
                </c:pt>
                <c:pt idx="23">
                  <c:v>249969000</c:v>
                </c:pt>
                <c:pt idx="24">
                  <c:v>238622000</c:v>
                </c:pt>
                <c:pt idx="25">
                  <c:v>317017000</c:v>
                </c:pt>
                <c:pt idx="26">
                  <c:v>408447000</c:v>
                </c:pt>
                <c:pt idx="27">
                  <c:v>410482000</c:v>
                </c:pt>
                <c:pt idx="28">
                  <c:v>293616000</c:v>
                </c:pt>
                <c:pt idx="29">
                  <c:v>145222000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Energi'!$AX$144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Energi'!$AX$145:$AX$174</c:f>
              <c:numCache>
                <c:formatCode>0.00E+00</c:formatCode>
                <c:ptCount val="30"/>
                <c:pt idx="0">
                  <c:v>1345120000</c:v>
                </c:pt>
                <c:pt idx="1">
                  <c:v>6202880000</c:v>
                </c:pt>
                <c:pt idx="2">
                  <c:v>7496300000</c:v>
                </c:pt>
                <c:pt idx="3">
                  <c:v>7916160000</c:v>
                </c:pt>
                <c:pt idx="4">
                  <c:v>5336400000</c:v>
                </c:pt>
                <c:pt idx="5">
                  <c:v>4754690000</c:v>
                </c:pt>
                <c:pt idx="6">
                  <c:v>3554350000</c:v>
                </c:pt>
                <c:pt idx="7">
                  <c:v>2946370000</c:v>
                </c:pt>
                <c:pt idx="8">
                  <c:v>2634050000</c:v>
                </c:pt>
                <c:pt idx="9">
                  <c:v>2465450000</c:v>
                </c:pt>
                <c:pt idx="10">
                  <c:v>2363320000</c:v>
                </c:pt>
                <c:pt idx="11">
                  <c:v>2332970000</c:v>
                </c:pt>
                <c:pt idx="12">
                  <c:v>2294370000</c:v>
                </c:pt>
                <c:pt idx="13">
                  <c:v>2233320000</c:v>
                </c:pt>
                <c:pt idx="14">
                  <c:v>2156780000</c:v>
                </c:pt>
                <c:pt idx="15">
                  <c:v>1978630000</c:v>
                </c:pt>
                <c:pt idx="16">
                  <c:v>1854340000</c:v>
                </c:pt>
                <c:pt idx="17">
                  <c:v>1648810000</c:v>
                </c:pt>
                <c:pt idx="18">
                  <c:v>1454940000</c:v>
                </c:pt>
                <c:pt idx="19">
                  <c:v>2264000000</c:v>
                </c:pt>
                <c:pt idx="20">
                  <c:v>856123000</c:v>
                </c:pt>
                <c:pt idx="21">
                  <c:v>559096000</c:v>
                </c:pt>
                <c:pt idx="22">
                  <c:v>670848000</c:v>
                </c:pt>
                <c:pt idx="23">
                  <c:v>249969000</c:v>
                </c:pt>
                <c:pt idx="24">
                  <c:v>238623000</c:v>
                </c:pt>
                <c:pt idx="25">
                  <c:v>317018000</c:v>
                </c:pt>
                <c:pt idx="26">
                  <c:v>408448000</c:v>
                </c:pt>
                <c:pt idx="27">
                  <c:v>410483000</c:v>
                </c:pt>
                <c:pt idx="28">
                  <c:v>293616000</c:v>
                </c:pt>
                <c:pt idx="29">
                  <c:v>145222000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Energi'!$AY$144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Energi'!$AY$145:$AY$174</c:f>
              <c:numCache>
                <c:formatCode>0.00E+00</c:formatCode>
                <c:ptCount val="30"/>
                <c:pt idx="0">
                  <c:v>1652940000</c:v>
                </c:pt>
                <c:pt idx="1">
                  <c:v>7657220000</c:v>
                </c:pt>
                <c:pt idx="2">
                  <c:v>9210070000</c:v>
                </c:pt>
                <c:pt idx="3">
                  <c:v>9720650000</c:v>
                </c:pt>
                <c:pt idx="4">
                  <c:v>6564110000</c:v>
                </c:pt>
                <c:pt idx="5">
                  <c:v>5885060000</c:v>
                </c:pt>
                <c:pt idx="6">
                  <c:v>4439770000</c:v>
                </c:pt>
                <c:pt idx="7">
                  <c:v>3726850000</c:v>
                </c:pt>
                <c:pt idx="8">
                  <c:v>3390050000</c:v>
                </c:pt>
                <c:pt idx="9">
                  <c:v>3249370000</c:v>
                </c:pt>
                <c:pt idx="10">
                  <c:v>3180740000</c:v>
                </c:pt>
                <c:pt idx="11">
                  <c:v>3162270000</c:v>
                </c:pt>
                <c:pt idx="12">
                  <c:v>3097640000</c:v>
                </c:pt>
                <c:pt idx="13">
                  <c:v>2999180000</c:v>
                </c:pt>
                <c:pt idx="14">
                  <c:v>2870180000</c:v>
                </c:pt>
                <c:pt idx="15">
                  <c:v>2597880000</c:v>
                </c:pt>
                <c:pt idx="16">
                  <c:v>2400120000</c:v>
                </c:pt>
                <c:pt idx="17">
                  <c:v>2115720000</c:v>
                </c:pt>
                <c:pt idx="18">
                  <c:v>1851140000</c:v>
                </c:pt>
                <c:pt idx="19">
                  <c:v>2833470000</c:v>
                </c:pt>
                <c:pt idx="20">
                  <c:v>1071290000</c:v>
                </c:pt>
                <c:pt idx="21">
                  <c:v>702055000</c:v>
                </c:pt>
                <c:pt idx="22">
                  <c:v>840572000</c:v>
                </c:pt>
                <c:pt idx="23">
                  <c:v>315772000</c:v>
                </c:pt>
                <c:pt idx="24">
                  <c:v>304263000</c:v>
                </c:pt>
                <c:pt idx="25">
                  <c:v>399027000</c:v>
                </c:pt>
                <c:pt idx="26">
                  <c:v>499917000</c:v>
                </c:pt>
                <c:pt idx="27">
                  <c:v>490166000</c:v>
                </c:pt>
                <c:pt idx="28">
                  <c:v>346029000</c:v>
                </c:pt>
                <c:pt idx="29">
                  <c:v>177191000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Energi'!$AZ$144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Energi'!$AZ$145:$AZ$174</c:f>
              <c:numCache>
                <c:formatCode>0.00E+00</c:formatCode>
                <c:ptCount val="30"/>
                <c:pt idx="0">
                  <c:v>1652940000</c:v>
                </c:pt>
                <c:pt idx="1">
                  <c:v>7657210000</c:v>
                </c:pt>
                <c:pt idx="2">
                  <c:v>9210050000</c:v>
                </c:pt>
                <c:pt idx="3">
                  <c:v>9720630000</c:v>
                </c:pt>
                <c:pt idx="4">
                  <c:v>6564100000</c:v>
                </c:pt>
                <c:pt idx="5">
                  <c:v>5885050000</c:v>
                </c:pt>
                <c:pt idx="6">
                  <c:v>4439760000</c:v>
                </c:pt>
                <c:pt idx="7">
                  <c:v>3726850000</c:v>
                </c:pt>
                <c:pt idx="8">
                  <c:v>3390040000</c:v>
                </c:pt>
                <c:pt idx="9">
                  <c:v>3249360000</c:v>
                </c:pt>
                <c:pt idx="10">
                  <c:v>3180730000</c:v>
                </c:pt>
                <c:pt idx="11">
                  <c:v>3162270000</c:v>
                </c:pt>
                <c:pt idx="12">
                  <c:v>3097630000</c:v>
                </c:pt>
                <c:pt idx="13">
                  <c:v>2999170000</c:v>
                </c:pt>
                <c:pt idx="14">
                  <c:v>2870170000</c:v>
                </c:pt>
                <c:pt idx="15">
                  <c:v>2597880000</c:v>
                </c:pt>
                <c:pt idx="16">
                  <c:v>2400110000</c:v>
                </c:pt>
                <c:pt idx="17">
                  <c:v>2115720000</c:v>
                </c:pt>
                <c:pt idx="18">
                  <c:v>1851140000</c:v>
                </c:pt>
                <c:pt idx="19">
                  <c:v>2833460000</c:v>
                </c:pt>
                <c:pt idx="20">
                  <c:v>1071290000</c:v>
                </c:pt>
                <c:pt idx="21">
                  <c:v>702053000</c:v>
                </c:pt>
                <c:pt idx="22">
                  <c:v>840569000</c:v>
                </c:pt>
                <c:pt idx="23">
                  <c:v>315772000</c:v>
                </c:pt>
                <c:pt idx="24">
                  <c:v>304262000</c:v>
                </c:pt>
                <c:pt idx="25">
                  <c:v>399026000</c:v>
                </c:pt>
                <c:pt idx="26">
                  <c:v>499916000</c:v>
                </c:pt>
                <c:pt idx="27">
                  <c:v>490165000</c:v>
                </c:pt>
                <c:pt idx="28">
                  <c:v>346028000</c:v>
                </c:pt>
                <c:pt idx="29">
                  <c:v>177190000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Energi'!$BA$144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Energi'!$BA$145:$BA$174</c:f>
              <c:numCache>
                <c:formatCode>0.00E+00</c:formatCode>
                <c:ptCount val="30"/>
                <c:pt idx="0">
                  <c:v>35976400000</c:v>
                </c:pt>
                <c:pt idx="1">
                  <c:v>165742000000</c:v>
                </c:pt>
                <c:pt idx="2">
                  <c:v>198786000000</c:v>
                </c:pt>
                <c:pt idx="3">
                  <c:v>211283000000</c:v>
                </c:pt>
                <c:pt idx="4">
                  <c:v>143200000000</c:v>
                </c:pt>
                <c:pt idx="5">
                  <c:v>129351000000</c:v>
                </c:pt>
                <c:pt idx="6">
                  <c:v>98085600000</c:v>
                </c:pt>
                <c:pt idx="7">
                  <c:v>82694000000</c:v>
                </c:pt>
                <c:pt idx="8">
                  <c:v>75594900000</c:v>
                </c:pt>
                <c:pt idx="9">
                  <c:v>72915600000</c:v>
                </c:pt>
                <c:pt idx="10">
                  <c:v>72305300000</c:v>
                </c:pt>
                <c:pt idx="11">
                  <c:v>73583100000</c:v>
                </c:pt>
                <c:pt idx="12">
                  <c:v>73296700000</c:v>
                </c:pt>
                <c:pt idx="13">
                  <c:v>71594900000</c:v>
                </c:pt>
                <c:pt idx="14">
                  <c:v>68617500000</c:v>
                </c:pt>
                <c:pt idx="15">
                  <c:v>62162400000</c:v>
                </c:pt>
                <c:pt idx="16">
                  <c:v>57271200000</c:v>
                </c:pt>
                <c:pt idx="17">
                  <c:v>50207000000</c:v>
                </c:pt>
                <c:pt idx="18">
                  <c:v>43805900000</c:v>
                </c:pt>
                <c:pt idx="19">
                  <c:v>66380400000</c:v>
                </c:pt>
                <c:pt idx="20">
                  <c:v>25011400000</c:v>
                </c:pt>
                <c:pt idx="21">
                  <c:v>16429500000</c:v>
                </c:pt>
                <c:pt idx="22">
                  <c:v>19497800000</c:v>
                </c:pt>
                <c:pt idx="23">
                  <c:v>7310420000</c:v>
                </c:pt>
                <c:pt idx="24">
                  <c:v>6945490000</c:v>
                </c:pt>
                <c:pt idx="25">
                  <c:v>9070310000</c:v>
                </c:pt>
                <c:pt idx="26">
                  <c:v>11453400000</c:v>
                </c:pt>
                <c:pt idx="27">
                  <c:v>11409300000</c:v>
                </c:pt>
                <c:pt idx="28">
                  <c:v>8186500000</c:v>
                </c:pt>
                <c:pt idx="29">
                  <c:v>4237190000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Energi'!$BB$144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Energi'!$BB$145:$BB$174</c:f>
              <c:numCache>
                <c:formatCode>0.00E+00</c:formatCode>
                <c:ptCount val="30"/>
                <c:pt idx="0">
                  <c:v>35976400000</c:v>
                </c:pt>
                <c:pt idx="1">
                  <c:v>165742000000</c:v>
                </c:pt>
                <c:pt idx="2">
                  <c:v>198786000000</c:v>
                </c:pt>
                <c:pt idx="3">
                  <c:v>211282000000</c:v>
                </c:pt>
                <c:pt idx="4">
                  <c:v>143200000000</c:v>
                </c:pt>
                <c:pt idx="5">
                  <c:v>129351000000</c:v>
                </c:pt>
                <c:pt idx="6">
                  <c:v>98085600000</c:v>
                </c:pt>
                <c:pt idx="7">
                  <c:v>82694000000</c:v>
                </c:pt>
                <c:pt idx="8">
                  <c:v>75594900000</c:v>
                </c:pt>
                <c:pt idx="9">
                  <c:v>72915600000</c:v>
                </c:pt>
                <c:pt idx="10">
                  <c:v>72305300000</c:v>
                </c:pt>
                <c:pt idx="11">
                  <c:v>73583100000</c:v>
                </c:pt>
                <c:pt idx="12">
                  <c:v>73296800000</c:v>
                </c:pt>
                <c:pt idx="13">
                  <c:v>71594900000</c:v>
                </c:pt>
                <c:pt idx="14">
                  <c:v>68617500000</c:v>
                </c:pt>
                <c:pt idx="15">
                  <c:v>62162400000</c:v>
                </c:pt>
                <c:pt idx="16">
                  <c:v>57271200000</c:v>
                </c:pt>
                <c:pt idx="17">
                  <c:v>50207000000</c:v>
                </c:pt>
                <c:pt idx="18">
                  <c:v>43805900000</c:v>
                </c:pt>
                <c:pt idx="19">
                  <c:v>66380400000</c:v>
                </c:pt>
                <c:pt idx="20">
                  <c:v>25011400000</c:v>
                </c:pt>
                <c:pt idx="21">
                  <c:v>16429500000</c:v>
                </c:pt>
                <c:pt idx="22">
                  <c:v>19497800000</c:v>
                </c:pt>
                <c:pt idx="23">
                  <c:v>7310420000</c:v>
                </c:pt>
                <c:pt idx="24">
                  <c:v>6945490000</c:v>
                </c:pt>
                <c:pt idx="25">
                  <c:v>9070310000</c:v>
                </c:pt>
                <c:pt idx="26">
                  <c:v>11453400000</c:v>
                </c:pt>
                <c:pt idx="27">
                  <c:v>11409300000</c:v>
                </c:pt>
                <c:pt idx="28">
                  <c:v>8186500000</c:v>
                </c:pt>
                <c:pt idx="29">
                  <c:v>4237190000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Energi'!$BC$144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Energi'!$BC$145:$BC$174</c:f>
              <c:numCache>
                <c:formatCode>0.00E+00</c:formatCode>
                <c:ptCount val="30"/>
                <c:pt idx="0">
                  <c:v>113530000000</c:v>
                </c:pt>
                <c:pt idx="1">
                  <c:v>531015000000</c:v>
                </c:pt>
                <c:pt idx="2">
                  <c:v>628867000000</c:v>
                </c:pt>
                <c:pt idx="3">
                  <c:v>656202000000</c:v>
                </c:pt>
                <c:pt idx="4">
                  <c:v>440772000000</c:v>
                </c:pt>
                <c:pt idx="5">
                  <c:v>391864000000</c:v>
                </c:pt>
                <c:pt idx="6">
                  <c:v>293723000000</c:v>
                </c:pt>
                <c:pt idx="7">
                  <c:v>245169000000</c:v>
                </c:pt>
                <c:pt idx="8">
                  <c:v>220565000000</c:v>
                </c:pt>
                <c:pt idx="9">
                  <c:v>206827000000</c:v>
                </c:pt>
                <c:pt idx="10">
                  <c:v>197544000000</c:v>
                </c:pt>
                <c:pt idx="11">
                  <c:v>192092000000</c:v>
                </c:pt>
                <c:pt idx="12">
                  <c:v>183677000000</c:v>
                </c:pt>
                <c:pt idx="13">
                  <c:v>173495000000</c:v>
                </c:pt>
                <c:pt idx="14">
                  <c:v>162983000000</c:v>
                </c:pt>
                <c:pt idx="15">
                  <c:v>145915000000</c:v>
                </c:pt>
                <c:pt idx="16">
                  <c:v>133569000000</c:v>
                </c:pt>
                <c:pt idx="17">
                  <c:v>116716000000</c:v>
                </c:pt>
                <c:pt idx="18">
                  <c:v>101759000000</c:v>
                </c:pt>
                <c:pt idx="19">
                  <c:v>155925000000</c:v>
                </c:pt>
                <c:pt idx="20">
                  <c:v>58454300000</c:v>
                </c:pt>
                <c:pt idx="21">
                  <c:v>38287900000</c:v>
                </c:pt>
                <c:pt idx="22">
                  <c:v>46316100000</c:v>
                </c:pt>
                <c:pt idx="23">
                  <c:v>17847000000</c:v>
                </c:pt>
                <c:pt idx="24">
                  <c:v>18380800000</c:v>
                </c:pt>
                <c:pt idx="25">
                  <c:v>26083500000</c:v>
                </c:pt>
                <c:pt idx="26">
                  <c:v>34604900000</c:v>
                </c:pt>
                <c:pt idx="27">
                  <c:v>35070500000</c:v>
                </c:pt>
                <c:pt idx="28">
                  <c:v>24844500000</c:v>
                </c:pt>
                <c:pt idx="29">
                  <c:v>12277700000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Energi'!$BD$144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Energi'!$BD$145:$BD$174</c:f>
              <c:numCache>
                <c:formatCode>0.00E+00</c:formatCode>
                <c:ptCount val="30"/>
                <c:pt idx="0">
                  <c:v>113530000000</c:v>
                </c:pt>
                <c:pt idx="1">
                  <c:v>531015000000</c:v>
                </c:pt>
                <c:pt idx="2">
                  <c:v>628868000000</c:v>
                </c:pt>
                <c:pt idx="3">
                  <c:v>656202000000</c:v>
                </c:pt>
                <c:pt idx="4">
                  <c:v>440772000000</c:v>
                </c:pt>
                <c:pt idx="5">
                  <c:v>391864000000</c:v>
                </c:pt>
                <c:pt idx="6">
                  <c:v>293723000000</c:v>
                </c:pt>
                <c:pt idx="7">
                  <c:v>245169000000</c:v>
                </c:pt>
                <c:pt idx="8">
                  <c:v>220565000000</c:v>
                </c:pt>
                <c:pt idx="9">
                  <c:v>206827000000</c:v>
                </c:pt>
                <c:pt idx="10">
                  <c:v>197544000000</c:v>
                </c:pt>
                <c:pt idx="11">
                  <c:v>192093000000</c:v>
                </c:pt>
                <c:pt idx="12">
                  <c:v>183677000000</c:v>
                </c:pt>
                <c:pt idx="13">
                  <c:v>173495000000</c:v>
                </c:pt>
                <c:pt idx="14">
                  <c:v>162984000000</c:v>
                </c:pt>
                <c:pt idx="15">
                  <c:v>145916000000</c:v>
                </c:pt>
                <c:pt idx="16">
                  <c:v>133569000000</c:v>
                </c:pt>
                <c:pt idx="17">
                  <c:v>116716000000</c:v>
                </c:pt>
                <c:pt idx="18">
                  <c:v>101759000000</c:v>
                </c:pt>
                <c:pt idx="19">
                  <c:v>155925000000</c:v>
                </c:pt>
                <c:pt idx="20">
                  <c:v>58454300000</c:v>
                </c:pt>
                <c:pt idx="21">
                  <c:v>38287900000</c:v>
                </c:pt>
                <c:pt idx="22">
                  <c:v>46316100000</c:v>
                </c:pt>
                <c:pt idx="23">
                  <c:v>17847000000</c:v>
                </c:pt>
                <c:pt idx="24">
                  <c:v>18380800000</c:v>
                </c:pt>
                <c:pt idx="25">
                  <c:v>26083500000</c:v>
                </c:pt>
                <c:pt idx="26">
                  <c:v>34604900000</c:v>
                </c:pt>
                <c:pt idx="27">
                  <c:v>35070600000</c:v>
                </c:pt>
                <c:pt idx="28">
                  <c:v>24844500000</c:v>
                </c:pt>
                <c:pt idx="29">
                  <c:v>12277700000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Energi'!$BE$144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Energi'!$BE$145:$BE$174</c:f>
              <c:numCache>
                <c:formatCode>0.00E+00</c:formatCode>
                <c:ptCount val="30"/>
                <c:pt idx="0">
                  <c:v>472421000000</c:v>
                </c:pt>
                <c:pt idx="1">
                  <c:v>2217960000000</c:v>
                </c:pt>
                <c:pt idx="2">
                  <c:v>2606560000000</c:v>
                </c:pt>
                <c:pt idx="3">
                  <c:v>2698240000000</c:v>
                </c:pt>
                <c:pt idx="4">
                  <c:v>1772940000000</c:v>
                </c:pt>
                <c:pt idx="5">
                  <c:v>1549080000000</c:v>
                </c:pt>
                <c:pt idx="6">
                  <c:v>1135470000000</c:v>
                </c:pt>
                <c:pt idx="7">
                  <c:v>926382000000</c:v>
                </c:pt>
                <c:pt idx="8">
                  <c:v>829375000000</c:v>
                </c:pt>
                <c:pt idx="9">
                  <c:v>788143000000</c:v>
                </c:pt>
                <c:pt idx="10">
                  <c:v>769862000000</c:v>
                </c:pt>
                <c:pt idx="11">
                  <c:v>774037000000</c:v>
                </c:pt>
                <c:pt idx="12">
                  <c:v>762527000000</c:v>
                </c:pt>
                <c:pt idx="13">
                  <c:v>737613000000</c:v>
                </c:pt>
                <c:pt idx="14">
                  <c:v>704257000000</c:v>
                </c:pt>
                <c:pt idx="15">
                  <c:v>636452000000</c:v>
                </c:pt>
                <c:pt idx="16">
                  <c:v>590112000000</c:v>
                </c:pt>
                <c:pt idx="17">
                  <c:v>518914000000</c:v>
                </c:pt>
                <c:pt idx="18">
                  <c:v>452329000000</c:v>
                </c:pt>
                <c:pt idx="19">
                  <c:v>694844000000</c:v>
                </c:pt>
                <c:pt idx="20">
                  <c:v>259655000000</c:v>
                </c:pt>
                <c:pt idx="21">
                  <c:v>169891000000</c:v>
                </c:pt>
                <c:pt idx="22">
                  <c:v>206025000000</c:v>
                </c:pt>
                <c:pt idx="23">
                  <c:v>79148200000</c:v>
                </c:pt>
                <c:pt idx="24">
                  <c:v>81275500000</c:v>
                </c:pt>
                <c:pt idx="25">
                  <c:v>119865000000</c:v>
                </c:pt>
                <c:pt idx="26">
                  <c:v>163406000000</c:v>
                </c:pt>
                <c:pt idx="27">
                  <c:v>167680000000</c:v>
                </c:pt>
                <c:pt idx="28">
                  <c:v>120178000000</c:v>
                </c:pt>
                <c:pt idx="29">
                  <c:v>57152400000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Energi'!$BF$144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Energi'!$S$145:$S$174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Energi'!$BF$145:$BF$174</c:f>
              <c:numCache>
                <c:formatCode>0.00E+00</c:formatCode>
                <c:ptCount val="30"/>
                <c:pt idx="0">
                  <c:v>472421000000</c:v>
                </c:pt>
                <c:pt idx="1">
                  <c:v>2217960000000</c:v>
                </c:pt>
                <c:pt idx="2">
                  <c:v>2606560000000</c:v>
                </c:pt>
                <c:pt idx="3">
                  <c:v>2698240000000</c:v>
                </c:pt>
                <c:pt idx="4">
                  <c:v>1772940000000</c:v>
                </c:pt>
                <c:pt idx="5">
                  <c:v>1549080000000</c:v>
                </c:pt>
                <c:pt idx="6">
                  <c:v>1135470000000</c:v>
                </c:pt>
                <c:pt idx="7">
                  <c:v>926382000000</c:v>
                </c:pt>
                <c:pt idx="8">
                  <c:v>829375000000</c:v>
                </c:pt>
                <c:pt idx="9">
                  <c:v>788143000000</c:v>
                </c:pt>
                <c:pt idx="10">
                  <c:v>769862000000</c:v>
                </c:pt>
                <c:pt idx="11">
                  <c:v>774037000000</c:v>
                </c:pt>
                <c:pt idx="12">
                  <c:v>762527000000</c:v>
                </c:pt>
                <c:pt idx="13">
                  <c:v>737613000000</c:v>
                </c:pt>
                <c:pt idx="14">
                  <c:v>704257000000</c:v>
                </c:pt>
                <c:pt idx="15">
                  <c:v>636452000000</c:v>
                </c:pt>
                <c:pt idx="16">
                  <c:v>590112000000</c:v>
                </c:pt>
                <c:pt idx="17">
                  <c:v>518914000000</c:v>
                </c:pt>
                <c:pt idx="18">
                  <c:v>452329000000</c:v>
                </c:pt>
                <c:pt idx="19">
                  <c:v>694844000000</c:v>
                </c:pt>
                <c:pt idx="20">
                  <c:v>259655000000</c:v>
                </c:pt>
                <c:pt idx="21">
                  <c:v>169891000000</c:v>
                </c:pt>
                <c:pt idx="22">
                  <c:v>206025000000</c:v>
                </c:pt>
                <c:pt idx="23">
                  <c:v>79148200000</c:v>
                </c:pt>
                <c:pt idx="24">
                  <c:v>81275500000</c:v>
                </c:pt>
                <c:pt idx="25">
                  <c:v>119865000000</c:v>
                </c:pt>
                <c:pt idx="26">
                  <c:v>163405000000</c:v>
                </c:pt>
                <c:pt idx="27">
                  <c:v>167680000000</c:v>
                </c:pt>
                <c:pt idx="28">
                  <c:v>120178000000</c:v>
                </c:pt>
                <c:pt idx="29">
                  <c:v>57152300000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5744"/>
        <c:axId val="1308498464"/>
      </c:scatterChart>
      <c:valAx>
        <c:axId val="1308495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8464"/>
        <c:crosses val="autoZero"/>
        <c:crossBetween val="midCat"/>
      </c:valAx>
      <c:valAx>
        <c:axId val="13084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Hasil!$S$9:$S$10</c:f>
              <c:strCache>
                <c:ptCount val="2"/>
                <c:pt idx="0">
                  <c:v>Conversion Ratio</c:v>
                </c:pt>
                <c:pt idx="1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Hasil!$R$11:$R$75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Hasil!$S$11:$S$75</c:f>
              <c:numCache>
                <c:formatCode>0.00E+00</c:formatCode>
                <c:ptCount val="65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Hasil!$T$9:$T$10</c:f>
              <c:strCache>
                <c:ptCount val="2"/>
                <c:pt idx="0">
                  <c:v>Conversion Ratio</c:v>
                </c:pt>
                <c:pt idx="1">
                  <c:v>Best Design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Hasil!$R$11:$R$75</c:f>
              <c:numCache>
                <c:formatCode>General</c:formatCode>
                <c:ptCount val="65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</c:numCache>
            </c:numRef>
          </c:xVal>
          <c:yVal>
            <c:numRef>
              <c:f>Hasil!$T$11:$T$75</c:f>
              <c:numCache>
                <c:formatCode>0.000000</c:formatCode>
                <c:ptCount val="65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>
                  <c:v>0.65527599999999997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72384"/>
        <c:axId val="1288575648"/>
      </c:scatterChart>
      <c:valAx>
        <c:axId val="12885723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5648"/>
        <c:crosses val="autoZero"/>
        <c:crossBetween val="midCat"/>
        <c:majorUnit val="0.5"/>
      </c:valAx>
      <c:valAx>
        <c:axId val="1288575648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Energi'!$T$176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Energi'!$T$177:$T$206</c:f>
              <c:numCache>
                <c:formatCode>0.00E+00</c:formatCode>
                <c:ptCount val="30"/>
                <c:pt idx="0">
                  <c:v>633944000000</c:v>
                </c:pt>
                <c:pt idx="1">
                  <c:v>2700920000000</c:v>
                </c:pt>
                <c:pt idx="2">
                  <c:v>2753280000000</c:v>
                </c:pt>
                <c:pt idx="3">
                  <c:v>2292820000000</c:v>
                </c:pt>
                <c:pt idx="4">
                  <c:v>1524440000000</c:v>
                </c:pt>
                <c:pt idx="5">
                  <c:v>1210350000000</c:v>
                </c:pt>
                <c:pt idx="6">
                  <c:v>972504000000</c:v>
                </c:pt>
                <c:pt idx="7">
                  <c:v>860966000000</c:v>
                </c:pt>
                <c:pt idx="8">
                  <c:v>810330000000</c:v>
                </c:pt>
                <c:pt idx="9">
                  <c:v>797369000000</c:v>
                </c:pt>
                <c:pt idx="10">
                  <c:v>800559000000</c:v>
                </c:pt>
                <c:pt idx="11">
                  <c:v>813900000000</c:v>
                </c:pt>
                <c:pt idx="12">
                  <c:v>827974000000</c:v>
                </c:pt>
                <c:pt idx="13">
                  <c:v>840447000000</c:v>
                </c:pt>
                <c:pt idx="14">
                  <c:v>849588000000</c:v>
                </c:pt>
                <c:pt idx="15">
                  <c:v>851045000000</c:v>
                </c:pt>
                <c:pt idx="16">
                  <c:v>847615000000</c:v>
                </c:pt>
                <c:pt idx="17">
                  <c:v>836971000000</c:v>
                </c:pt>
                <c:pt idx="18">
                  <c:v>820789000000</c:v>
                </c:pt>
                <c:pt idx="19">
                  <c:v>1331620000000</c:v>
                </c:pt>
                <c:pt idx="20">
                  <c:v>559270000000</c:v>
                </c:pt>
                <c:pt idx="21">
                  <c:v>587456000000</c:v>
                </c:pt>
                <c:pt idx="22">
                  <c:v>719150000000</c:v>
                </c:pt>
                <c:pt idx="23">
                  <c:v>662747000000</c:v>
                </c:pt>
                <c:pt idx="24">
                  <c:v>1538650000000</c:v>
                </c:pt>
                <c:pt idx="25">
                  <c:v>3524170000000</c:v>
                </c:pt>
                <c:pt idx="26">
                  <c:v>6660260000000</c:v>
                </c:pt>
                <c:pt idx="27">
                  <c:v>9461450000000</c:v>
                </c:pt>
                <c:pt idx="28">
                  <c:v>8609310000000</c:v>
                </c:pt>
                <c:pt idx="29">
                  <c:v>4611840000000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Energi'!$U$176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Energi'!$U$177:$U$206</c:f>
              <c:numCache>
                <c:formatCode>0.00E+00</c:formatCode>
                <c:ptCount val="30"/>
                <c:pt idx="0">
                  <c:v>107794000000</c:v>
                </c:pt>
                <c:pt idx="1">
                  <c:v>485566000000</c:v>
                </c:pt>
                <c:pt idx="2">
                  <c:v>859318000000</c:v>
                </c:pt>
                <c:pt idx="3">
                  <c:v>980552000000</c:v>
                </c:pt>
                <c:pt idx="4">
                  <c:v>673268000000</c:v>
                </c:pt>
                <c:pt idx="5">
                  <c:v>498141000000</c:v>
                </c:pt>
                <c:pt idx="6">
                  <c:v>320132000000</c:v>
                </c:pt>
                <c:pt idx="7">
                  <c:v>329726000000</c:v>
                </c:pt>
                <c:pt idx="8">
                  <c:v>221369000000</c:v>
                </c:pt>
                <c:pt idx="9">
                  <c:v>188657000000</c:v>
                </c:pt>
                <c:pt idx="10">
                  <c:v>271814000000</c:v>
                </c:pt>
                <c:pt idx="11">
                  <c:v>300365000000</c:v>
                </c:pt>
                <c:pt idx="12">
                  <c:v>262634000000</c:v>
                </c:pt>
                <c:pt idx="13">
                  <c:v>238863000000</c:v>
                </c:pt>
                <c:pt idx="14">
                  <c:v>272820000000</c:v>
                </c:pt>
                <c:pt idx="15">
                  <c:v>270534000000</c:v>
                </c:pt>
                <c:pt idx="16">
                  <c:v>259119000000</c:v>
                </c:pt>
                <c:pt idx="17">
                  <c:v>236592000000</c:v>
                </c:pt>
                <c:pt idx="18">
                  <c:v>206705000000</c:v>
                </c:pt>
                <c:pt idx="19">
                  <c:v>282909000000</c:v>
                </c:pt>
                <c:pt idx="20">
                  <c:v>91983200000</c:v>
                </c:pt>
                <c:pt idx="21">
                  <c:v>81411500000</c:v>
                </c:pt>
                <c:pt idx="22">
                  <c:v>79099200000</c:v>
                </c:pt>
                <c:pt idx="23">
                  <c:v>57445500000</c:v>
                </c:pt>
                <c:pt idx="24">
                  <c:v>100652000000</c:v>
                </c:pt>
                <c:pt idx="25">
                  <c:v>157786000000</c:v>
                </c:pt>
                <c:pt idx="26">
                  <c:v>219656000000</c:v>
                </c:pt>
                <c:pt idx="27">
                  <c:v>256433000000</c:v>
                </c:pt>
                <c:pt idx="28">
                  <c:v>184833000000</c:v>
                </c:pt>
                <c:pt idx="29">
                  <c:v>65446800000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Energi'!$V$176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Energi'!$V$177:$V$206</c:f>
              <c:numCache>
                <c:formatCode>0.00E+00</c:formatCode>
                <c:ptCount val="30"/>
                <c:pt idx="0">
                  <c:v>33555700</c:v>
                </c:pt>
                <c:pt idx="1">
                  <c:v>151774000</c:v>
                </c:pt>
                <c:pt idx="2">
                  <c:v>200475000</c:v>
                </c:pt>
                <c:pt idx="3">
                  <c:v>200247000</c:v>
                </c:pt>
                <c:pt idx="4">
                  <c:v>142795000</c:v>
                </c:pt>
                <c:pt idx="5">
                  <c:v>113451000</c:v>
                </c:pt>
                <c:pt idx="6">
                  <c:v>86692300</c:v>
                </c:pt>
                <c:pt idx="7">
                  <c:v>74245600</c:v>
                </c:pt>
                <c:pt idx="8">
                  <c:v>68646900</c:v>
                </c:pt>
                <c:pt idx="9">
                  <c:v>66718100</c:v>
                </c:pt>
                <c:pt idx="10">
                  <c:v>66352600</c:v>
                </c:pt>
                <c:pt idx="11">
                  <c:v>67767400</c:v>
                </c:pt>
                <c:pt idx="12">
                  <c:v>68103600</c:v>
                </c:pt>
                <c:pt idx="13">
                  <c:v>68008200</c:v>
                </c:pt>
                <c:pt idx="14">
                  <c:v>67561200</c:v>
                </c:pt>
                <c:pt idx="15">
                  <c:v>63695500</c:v>
                </c:pt>
                <c:pt idx="16">
                  <c:v>61894700</c:v>
                </c:pt>
                <c:pt idx="17">
                  <c:v>57309100</c:v>
                </c:pt>
                <c:pt idx="18">
                  <c:v>52408600</c:v>
                </c:pt>
                <c:pt idx="19">
                  <c:v>85676900</c:v>
                </c:pt>
                <c:pt idx="20">
                  <c:v>32895100</c:v>
                </c:pt>
                <c:pt idx="21">
                  <c:v>22655600</c:v>
                </c:pt>
                <c:pt idx="22">
                  <c:v>28122500</c:v>
                </c:pt>
                <c:pt idx="23">
                  <c:v>10268700</c:v>
                </c:pt>
                <c:pt idx="24">
                  <c:v>9861400</c:v>
                </c:pt>
                <c:pt idx="25">
                  <c:v>13404200</c:v>
                </c:pt>
                <c:pt idx="26">
                  <c:v>18078500</c:v>
                </c:pt>
                <c:pt idx="27">
                  <c:v>19855200</c:v>
                </c:pt>
                <c:pt idx="28">
                  <c:v>15677200</c:v>
                </c:pt>
                <c:pt idx="29">
                  <c:v>7950890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Energi'!$W$176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Energi'!$W$177:$W$206</c:f>
              <c:numCache>
                <c:formatCode>0.00E+00</c:formatCode>
                <c:ptCount val="30"/>
                <c:pt idx="0">
                  <c:v>6064160000</c:v>
                </c:pt>
                <c:pt idx="1">
                  <c:v>28561500000</c:v>
                </c:pt>
                <c:pt idx="2">
                  <c:v>37631500000</c:v>
                </c:pt>
                <c:pt idx="3">
                  <c:v>38050200000</c:v>
                </c:pt>
                <c:pt idx="4">
                  <c:v>26827500000</c:v>
                </c:pt>
                <c:pt idx="5">
                  <c:v>21617900000</c:v>
                </c:pt>
                <c:pt idx="6">
                  <c:v>16516900000</c:v>
                </c:pt>
                <c:pt idx="7">
                  <c:v>14102800000</c:v>
                </c:pt>
                <c:pt idx="8">
                  <c:v>12994100000</c:v>
                </c:pt>
                <c:pt idx="9">
                  <c:v>12587500000</c:v>
                </c:pt>
                <c:pt idx="10">
                  <c:v>12472600000</c:v>
                </c:pt>
                <c:pt idx="11">
                  <c:v>12695000000</c:v>
                </c:pt>
                <c:pt idx="12">
                  <c:v>12696700000</c:v>
                </c:pt>
                <c:pt idx="13">
                  <c:v>12598900000</c:v>
                </c:pt>
                <c:pt idx="14">
                  <c:v>12443600000</c:v>
                </c:pt>
                <c:pt idx="15">
                  <c:v>11664800000</c:v>
                </c:pt>
                <c:pt idx="16">
                  <c:v>11256200000</c:v>
                </c:pt>
                <c:pt idx="17">
                  <c:v>10356500000</c:v>
                </c:pt>
                <c:pt idx="18">
                  <c:v>9404430000</c:v>
                </c:pt>
                <c:pt idx="19">
                  <c:v>14980800000</c:v>
                </c:pt>
                <c:pt idx="20">
                  <c:v>5668200000</c:v>
                </c:pt>
                <c:pt idx="21">
                  <c:v>3911170000</c:v>
                </c:pt>
                <c:pt idx="22">
                  <c:v>4729930000</c:v>
                </c:pt>
                <c:pt idx="23">
                  <c:v>1720540000</c:v>
                </c:pt>
                <c:pt idx="24">
                  <c:v>1647850000</c:v>
                </c:pt>
                <c:pt idx="25">
                  <c:v>2253530000</c:v>
                </c:pt>
                <c:pt idx="26">
                  <c:v>3000420000</c:v>
                </c:pt>
                <c:pt idx="27">
                  <c:v>3213950000</c:v>
                </c:pt>
                <c:pt idx="28">
                  <c:v>2469820000</c:v>
                </c:pt>
                <c:pt idx="29">
                  <c:v>1275300000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Energi'!$X$176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Energi'!$X$177:$X$206</c:f>
              <c:numCache>
                <c:formatCode>0.00E+00</c:formatCode>
                <c:ptCount val="30"/>
                <c:pt idx="0">
                  <c:v>4469850000</c:v>
                </c:pt>
                <c:pt idx="1">
                  <c:v>20877400000</c:v>
                </c:pt>
                <c:pt idx="2">
                  <c:v>28175700000</c:v>
                </c:pt>
                <c:pt idx="3">
                  <c:v>28084400000</c:v>
                </c:pt>
                <c:pt idx="4">
                  <c:v>20112000000</c:v>
                </c:pt>
                <c:pt idx="5">
                  <c:v>15899400000</c:v>
                </c:pt>
                <c:pt idx="6">
                  <c:v>12140500000</c:v>
                </c:pt>
                <c:pt idx="7">
                  <c:v>10389000000</c:v>
                </c:pt>
                <c:pt idx="8">
                  <c:v>9588530000</c:v>
                </c:pt>
                <c:pt idx="9">
                  <c:v>9291900000</c:v>
                </c:pt>
                <c:pt idx="10">
                  <c:v>9204850000</c:v>
                </c:pt>
                <c:pt idx="11">
                  <c:v>9345020000</c:v>
                </c:pt>
                <c:pt idx="12">
                  <c:v>9320170000</c:v>
                </c:pt>
                <c:pt idx="13">
                  <c:v>9220570000</c:v>
                </c:pt>
                <c:pt idx="14">
                  <c:v>9055440000</c:v>
                </c:pt>
                <c:pt idx="15">
                  <c:v>8440510000</c:v>
                </c:pt>
                <c:pt idx="16">
                  <c:v>8078850000</c:v>
                </c:pt>
                <c:pt idx="17">
                  <c:v>7364150000</c:v>
                </c:pt>
                <c:pt idx="18">
                  <c:v>6630730000</c:v>
                </c:pt>
                <c:pt idx="19">
                  <c:v>10455000000</c:v>
                </c:pt>
                <c:pt idx="20">
                  <c:v>3909490000</c:v>
                </c:pt>
                <c:pt idx="21">
                  <c:v>2716120000</c:v>
                </c:pt>
                <c:pt idx="22">
                  <c:v>3319840000</c:v>
                </c:pt>
                <c:pt idx="23">
                  <c:v>1224940000</c:v>
                </c:pt>
                <c:pt idx="24">
                  <c:v>1178360000</c:v>
                </c:pt>
                <c:pt idx="25">
                  <c:v>1610980000</c:v>
                </c:pt>
                <c:pt idx="26">
                  <c:v>2176010000</c:v>
                </c:pt>
                <c:pt idx="27">
                  <c:v>2377780000</c:v>
                </c:pt>
                <c:pt idx="28">
                  <c:v>1839260000</c:v>
                </c:pt>
                <c:pt idx="29">
                  <c:v>923681000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Energi'!$Y$176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Energi'!$Y$177:$Y$206</c:f>
              <c:numCache>
                <c:formatCode>0.00E+00</c:formatCode>
                <c:ptCount val="30"/>
                <c:pt idx="0">
                  <c:v>6064160000</c:v>
                </c:pt>
                <c:pt idx="1">
                  <c:v>28561500000</c:v>
                </c:pt>
                <c:pt idx="2">
                  <c:v>37631500000</c:v>
                </c:pt>
                <c:pt idx="3">
                  <c:v>38050200000</c:v>
                </c:pt>
                <c:pt idx="4">
                  <c:v>26827500000</c:v>
                </c:pt>
                <c:pt idx="5">
                  <c:v>21617900000</c:v>
                </c:pt>
                <c:pt idx="6">
                  <c:v>16516900000</c:v>
                </c:pt>
                <c:pt idx="7">
                  <c:v>14102800000</c:v>
                </c:pt>
                <c:pt idx="8">
                  <c:v>12994100000</c:v>
                </c:pt>
                <c:pt idx="9">
                  <c:v>12587500000</c:v>
                </c:pt>
                <c:pt idx="10">
                  <c:v>12472600000</c:v>
                </c:pt>
                <c:pt idx="11">
                  <c:v>12695000000</c:v>
                </c:pt>
                <c:pt idx="12">
                  <c:v>12696700000</c:v>
                </c:pt>
                <c:pt idx="13">
                  <c:v>12598900000</c:v>
                </c:pt>
                <c:pt idx="14">
                  <c:v>12443600000</c:v>
                </c:pt>
                <c:pt idx="15">
                  <c:v>11664800000</c:v>
                </c:pt>
                <c:pt idx="16">
                  <c:v>11256200000</c:v>
                </c:pt>
                <c:pt idx="17">
                  <c:v>10356500000</c:v>
                </c:pt>
                <c:pt idx="18">
                  <c:v>9404430000</c:v>
                </c:pt>
                <c:pt idx="19">
                  <c:v>14980800000</c:v>
                </c:pt>
                <c:pt idx="20">
                  <c:v>5668200000</c:v>
                </c:pt>
                <c:pt idx="21">
                  <c:v>3911170000</c:v>
                </c:pt>
                <c:pt idx="22">
                  <c:v>4729930000</c:v>
                </c:pt>
                <c:pt idx="23">
                  <c:v>1720540000</c:v>
                </c:pt>
                <c:pt idx="24">
                  <c:v>1647850000</c:v>
                </c:pt>
                <c:pt idx="25">
                  <c:v>2253530000</c:v>
                </c:pt>
                <c:pt idx="26">
                  <c:v>3000420000</c:v>
                </c:pt>
                <c:pt idx="27">
                  <c:v>3213950000</c:v>
                </c:pt>
                <c:pt idx="28">
                  <c:v>2469820000</c:v>
                </c:pt>
                <c:pt idx="29">
                  <c:v>1275300000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Energi'!$Z$176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Energi'!$Z$177:$Z$206</c:f>
              <c:numCache>
                <c:formatCode>0.00E+00</c:formatCode>
                <c:ptCount val="30"/>
                <c:pt idx="0">
                  <c:v>7758500000</c:v>
                </c:pt>
                <c:pt idx="1">
                  <c:v>36237200000</c:v>
                </c:pt>
                <c:pt idx="2">
                  <c:v>48164800000</c:v>
                </c:pt>
                <c:pt idx="3">
                  <c:v>48005600000</c:v>
                </c:pt>
                <c:pt idx="4">
                  <c:v>33837500000</c:v>
                </c:pt>
                <c:pt idx="5">
                  <c:v>26728900000</c:v>
                </c:pt>
                <c:pt idx="6">
                  <c:v>20214100000</c:v>
                </c:pt>
                <c:pt idx="7">
                  <c:v>17105000000</c:v>
                </c:pt>
                <c:pt idx="8">
                  <c:v>15608200000</c:v>
                </c:pt>
                <c:pt idx="9">
                  <c:v>14952700000</c:v>
                </c:pt>
                <c:pt idx="10">
                  <c:v>14638100000</c:v>
                </c:pt>
                <c:pt idx="11">
                  <c:v>14699700000</c:v>
                </c:pt>
                <c:pt idx="12">
                  <c:v>14500200000</c:v>
                </c:pt>
                <c:pt idx="13">
                  <c:v>14188700000</c:v>
                </c:pt>
                <c:pt idx="14">
                  <c:v>13788200000</c:v>
                </c:pt>
                <c:pt idx="15">
                  <c:v>12708400000</c:v>
                </c:pt>
                <c:pt idx="16">
                  <c:v>12067800000</c:v>
                </c:pt>
                <c:pt idx="17">
                  <c:v>10914400000</c:v>
                </c:pt>
                <c:pt idx="18">
                  <c:v>9752240000</c:v>
                </c:pt>
                <c:pt idx="19">
                  <c:v>15527800000</c:v>
                </c:pt>
                <c:pt idx="20">
                  <c:v>5796710000</c:v>
                </c:pt>
                <c:pt idx="21">
                  <c:v>3970780000</c:v>
                </c:pt>
                <c:pt idx="22">
                  <c:v>4866600000</c:v>
                </c:pt>
                <c:pt idx="23">
                  <c:v>1785600000</c:v>
                </c:pt>
                <c:pt idx="24">
                  <c:v>1744830000</c:v>
                </c:pt>
                <c:pt idx="25">
                  <c:v>2429740000</c:v>
                </c:pt>
                <c:pt idx="26">
                  <c:v>3349360000</c:v>
                </c:pt>
                <c:pt idx="27">
                  <c:v>3701490000</c:v>
                </c:pt>
                <c:pt idx="28">
                  <c:v>2833350000</c:v>
                </c:pt>
                <c:pt idx="29">
                  <c:v>1407890000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Energi'!$AA$176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Energi'!$AA$177:$AA$206</c:f>
              <c:numCache>
                <c:formatCode>0.00E+00</c:formatCode>
                <c:ptCount val="30"/>
                <c:pt idx="0">
                  <c:v>25748400000</c:v>
                </c:pt>
                <c:pt idx="1">
                  <c:v>117411000000</c:v>
                </c:pt>
                <c:pt idx="2">
                  <c:v>152119000000</c:v>
                </c:pt>
                <c:pt idx="3">
                  <c:v>151445000000</c:v>
                </c:pt>
                <c:pt idx="4">
                  <c:v>105389000000</c:v>
                </c:pt>
                <c:pt idx="5">
                  <c:v>82658100000</c:v>
                </c:pt>
                <c:pt idx="6">
                  <c:v>61869700000</c:v>
                </c:pt>
                <c:pt idx="7">
                  <c:v>51816800000</c:v>
                </c:pt>
                <c:pt idx="8">
                  <c:v>46811500000</c:v>
                </c:pt>
                <c:pt idx="9">
                  <c:v>44405200000</c:v>
                </c:pt>
                <c:pt idx="10">
                  <c:v>43041400000</c:v>
                </c:pt>
                <c:pt idx="11">
                  <c:v>42790900000</c:v>
                </c:pt>
                <c:pt idx="12">
                  <c:v>41774200000</c:v>
                </c:pt>
                <c:pt idx="13">
                  <c:v>40426600000</c:v>
                </c:pt>
                <c:pt idx="14">
                  <c:v>38847300000</c:v>
                </c:pt>
                <c:pt idx="15">
                  <c:v>35411100000</c:v>
                </c:pt>
                <c:pt idx="16">
                  <c:v>33201000000</c:v>
                </c:pt>
                <c:pt idx="17">
                  <c:v>29574800000</c:v>
                </c:pt>
                <c:pt idx="18">
                  <c:v>26073500000</c:v>
                </c:pt>
                <c:pt idx="19">
                  <c:v>40764700000</c:v>
                </c:pt>
                <c:pt idx="20">
                  <c:v>14860200000</c:v>
                </c:pt>
                <c:pt idx="21">
                  <c:v>10137400000</c:v>
                </c:pt>
                <c:pt idx="22">
                  <c:v>12312600000</c:v>
                </c:pt>
                <c:pt idx="23">
                  <c:v>4499180000</c:v>
                </c:pt>
                <c:pt idx="24">
                  <c:v>4376110000</c:v>
                </c:pt>
                <c:pt idx="25">
                  <c:v>6088760000</c:v>
                </c:pt>
                <c:pt idx="26">
                  <c:v>8366770000</c:v>
                </c:pt>
                <c:pt idx="27">
                  <c:v>9160670000</c:v>
                </c:pt>
                <c:pt idx="28">
                  <c:v>6896440000</c:v>
                </c:pt>
                <c:pt idx="29">
                  <c:v>3357920000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Energi'!$AB$176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Energi'!$AB$177:$AB$206</c:f>
              <c:numCache>
                <c:formatCode>0.00E+00</c:formatCode>
                <c:ptCount val="30"/>
                <c:pt idx="0">
                  <c:v>43794200000</c:v>
                </c:pt>
                <c:pt idx="1">
                  <c:v>198649000000</c:v>
                </c:pt>
                <c:pt idx="2">
                  <c:v>255318000000</c:v>
                </c:pt>
                <c:pt idx="3">
                  <c:v>254429000000</c:v>
                </c:pt>
                <c:pt idx="4">
                  <c:v>176226000000</c:v>
                </c:pt>
                <c:pt idx="5">
                  <c:v>138064000000</c:v>
                </c:pt>
                <c:pt idx="6">
                  <c:v>102972000000</c:v>
                </c:pt>
                <c:pt idx="7">
                  <c:v>85868600000</c:v>
                </c:pt>
                <c:pt idx="8">
                  <c:v>77210500000</c:v>
                </c:pt>
                <c:pt idx="9">
                  <c:v>72872300000</c:v>
                </c:pt>
                <c:pt idx="10">
                  <c:v>70245400000</c:v>
                </c:pt>
                <c:pt idx="11">
                  <c:v>69445100000</c:v>
                </c:pt>
                <c:pt idx="12">
                  <c:v>67405800000</c:v>
                </c:pt>
                <c:pt idx="13">
                  <c:v>64780100000</c:v>
                </c:pt>
                <c:pt idx="14">
                  <c:v>61843200000</c:v>
                </c:pt>
                <c:pt idx="15">
                  <c:v>56046200000</c:v>
                </c:pt>
                <c:pt idx="16">
                  <c:v>52313600000</c:v>
                </c:pt>
                <c:pt idx="17">
                  <c:v>46378000000</c:v>
                </c:pt>
                <c:pt idx="18">
                  <c:v>40666500000</c:v>
                </c:pt>
                <c:pt idx="19">
                  <c:v>63152600000</c:v>
                </c:pt>
                <c:pt idx="20">
                  <c:v>22751200000</c:v>
                </c:pt>
                <c:pt idx="21">
                  <c:v>15517400000</c:v>
                </c:pt>
                <c:pt idx="22">
                  <c:v>18932300000</c:v>
                </c:pt>
                <c:pt idx="23">
                  <c:v>6956190000</c:v>
                </c:pt>
                <c:pt idx="24">
                  <c:v>6765810000</c:v>
                </c:pt>
                <c:pt idx="25">
                  <c:v>9556200000</c:v>
                </c:pt>
                <c:pt idx="26">
                  <c:v>13253200000</c:v>
                </c:pt>
                <c:pt idx="27">
                  <c:v>14506500000</c:v>
                </c:pt>
                <c:pt idx="28">
                  <c:v>10894100000</c:v>
                </c:pt>
                <c:pt idx="29">
                  <c:v>5174660000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Energi'!$AC$176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Energi'!$AC$177:$AC$206</c:f>
              <c:numCache>
                <c:formatCode>0.00E+00</c:formatCode>
                <c:ptCount val="30"/>
                <c:pt idx="0">
                  <c:v>25748400000</c:v>
                </c:pt>
                <c:pt idx="1">
                  <c:v>117411000000</c:v>
                </c:pt>
                <c:pt idx="2">
                  <c:v>152119000000</c:v>
                </c:pt>
                <c:pt idx="3">
                  <c:v>151445000000</c:v>
                </c:pt>
                <c:pt idx="4">
                  <c:v>105389000000</c:v>
                </c:pt>
                <c:pt idx="5">
                  <c:v>82658100000</c:v>
                </c:pt>
                <c:pt idx="6">
                  <c:v>61869600000</c:v>
                </c:pt>
                <c:pt idx="7">
                  <c:v>51816800000</c:v>
                </c:pt>
                <c:pt idx="8">
                  <c:v>46811500000</c:v>
                </c:pt>
                <c:pt idx="9">
                  <c:v>44405200000</c:v>
                </c:pt>
                <c:pt idx="10">
                  <c:v>43041400000</c:v>
                </c:pt>
                <c:pt idx="11">
                  <c:v>42790900000</c:v>
                </c:pt>
                <c:pt idx="12">
                  <c:v>41774200000</c:v>
                </c:pt>
                <c:pt idx="13">
                  <c:v>40426600000</c:v>
                </c:pt>
                <c:pt idx="14">
                  <c:v>38847300000</c:v>
                </c:pt>
                <c:pt idx="15">
                  <c:v>35411100000</c:v>
                </c:pt>
                <c:pt idx="16">
                  <c:v>33201000000</c:v>
                </c:pt>
                <c:pt idx="17">
                  <c:v>29574800000</c:v>
                </c:pt>
                <c:pt idx="18">
                  <c:v>26073500000</c:v>
                </c:pt>
                <c:pt idx="19">
                  <c:v>40764600000</c:v>
                </c:pt>
                <c:pt idx="20">
                  <c:v>14860200000</c:v>
                </c:pt>
                <c:pt idx="21">
                  <c:v>10137400000</c:v>
                </c:pt>
                <c:pt idx="22">
                  <c:v>12312600000</c:v>
                </c:pt>
                <c:pt idx="23">
                  <c:v>4499180000</c:v>
                </c:pt>
                <c:pt idx="24">
                  <c:v>4376100000</c:v>
                </c:pt>
                <c:pt idx="25">
                  <c:v>6088760000</c:v>
                </c:pt>
                <c:pt idx="26">
                  <c:v>8366760000</c:v>
                </c:pt>
                <c:pt idx="27">
                  <c:v>9160670000</c:v>
                </c:pt>
                <c:pt idx="28">
                  <c:v>6896440000</c:v>
                </c:pt>
                <c:pt idx="29">
                  <c:v>3357920000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Energi'!$AD$176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Energi'!$AD$177:$AD$206</c:f>
              <c:numCache>
                <c:formatCode>0.00E+00</c:formatCode>
                <c:ptCount val="30"/>
                <c:pt idx="0">
                  <c:v>7758490000</c:v>
                </c:pt>
                <c:pt idx="1">
                  <c:v>36237200000</c:v>
                </c:pt>
                <c:pt idx="2">
                  <c:v>48164800000</c:v>
                </c:pt>
                <c:pt idx="3">
                  <c:v>48005500000</c:v>
                </c:pt>
                <c:pt idx="4">
                  <c:v>33837400000</c:v>
                </c:pt>
                <c:pt idx="5">
                  <c:v>26728900000</c:v>
                </c:pt>
                <c:pt idx="6">
                  <c:v>20214100000</c:v>
                </c:pt>
                <c:pt idx="7">
                  <c:v>17105000000</c:v>
                </c:pt>
                <c:pt idx="8">
                  <c:v>15608200000</c:v>
                </c:pt>
                <c:pt idx="9">
                  <c:v>14952700000</c:v>
                </c:pt>
                <c:pt idx="10">
                  <c:v>14638100000</c:v>
                </c:pt>
                <c:pt idx="11">
                  <c:v>14699700000</c:v>
                </c:pt>
                <c:pt idx="12">
                  <c:v>14500200000</c:v>
                </c:pt>
                <c:pt idx="13">
                  <c:v>14188700000</c:v>
                </c:pt>
                <c:pt idx="14">
                  <c:v>13788100000</c:v>
                </c:pt>
                <c:pt idx="15">
                  <c:v>12708300000</c:v>
                </c:pt>
                <c:pt idx="16">
                  <c:v>12067800000</c:v>
                </c:pt>
                <c:pt idx="17">
                  <c:v>10914400000</c:v>
                </c:pt>
                <c:pt idx="18">
                  <c:v>9752220000</c:v>
                </c:pt>
                <c:pt idx="19">
                  <c:v>15527700000</c:v>
                </c:pt>
                <c:pt idx="20">
                  <c:v>5796700000</c:v>
                </c:pt>
                <c:pt idx="21">
                  <c:v>3970770000</c:v>
                </c:pt>
                <c:pt idx="22">
                  <c:v>4866590000</c:v>
                </c:pt>
                <c:pt idx="23">
                  <c:v>1785590000</c:v>
                </c:pt>
                <c:pt idx="24">
                  <c:v>1744820000</c:v>
                </c:pt>
                <c:pt idx="25">
                  <c:v>2429730000</c:v>
                </c:pt>
                <c:pt idx="26">
                  <c:v>3349350000</c:v>
                </c:pt>
                <c:pt idx="27">
                  <c:v>3701480000</c:v>
                </c:pt>
                <c:pt idx="28">
                  <c:v>2833350000</c:v>
                </c:pt>
                <c:pt idx="29">
                  <c:v>1407890000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Energi'!$AE$176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Energi'!$AE$177:$AE$206</c:f>
              <c:numCache>
                <c:formatCode>0.00E+00</c:formatCode>
                <c:ptCount val="30"/>
                <c:pt idx="0">
                  <c:v>68600400000</c:v>
                </c:pt>
                <c:pt idx="1">
                  <c:v>307301000000</c:v>
                </c:pt>
                <c:pt idx="2">
                  <c:v>395643000000</c:v>
                </c:pt>
                <c:pt idx="3">
                  <c:v>394078000000</c:v>
                </c:pt>
                <c:pt idx="4">
                  <c:v>274181000000</c:v>
                </c:pt>
                <c:pt idx="5">
                  <c:v>214984000000</c:v>
                </c:pt>
                <c:pt idx="6">
                  <c:v>161090000000</c:v>
                </c:pt>
                <c:pt idx="7">
                  <c:v>135110000000</c:v>
                </c:pt>
                <c:pt idx="8">
                  <c:v>122307000000</c:v>
                </c:pt>
                <c:pt idx="9">
                  <c:v>116380000000</c:v>
                </c:pt>
                <c:pt idx="10">
                  <c:v>113286000000</c:v>
                </c:pt>
                <c:pt idx="11">
                  <c:v>113384000000</c:v>
                </c:pt>
                <c:pt idx="12">
                  <c:v>111632000000</c:v>
                </c:pt>
                <c:pt idx="13">
                  <c:v>109108000000</c:v>
                </c:pt>
                <c:pt idx="14">
                  <c:v>106118000000</c:v>
                </c:pt>
                <c:pt idx="15">
                  <c:v>97943000000</c:v>
                </c:pt>
                <c:pt idx="16">
                  <c:v>93048600000</c:v>
                </c:pt>
                <c:pt idx="17">
                  <c:v>84163200000</c:v>
                </c:pt>
                <c:pt idx="18">
                  <c:v>75159400000</c:v>
                </c:pt>
                <c:pt idx="19">
                  <c:v>118275000000</c:v>
                </c:pt>
                <c:pt idx="20">
                  <c:v>43569700000</c:v>
                </c:pt>
                <c:pt idx="21">
                  <c:v>29866300000</c:v>
                </c:pt>
                <c:pt idx="22">
                  <c:v>36234500000</c:v>
                </c:pt>
                <c:pt idx="23">
                  <c:v>13204600000</c:v>
                </c:pt>
                <c:pt idx="24">
                  <c:v>12743300000</c:v>
                </c:pt>
                <c:pt idx="25">
                  <c:v>17598900000</c:v>
                </c:pt>
                <c:pt idx="26">
                  <c:v>23798600000</c:v>
                </c:pt>
                <c:pt idx="27">
                  <c:v>25872800000</c:v>
                </c:pt>
                <c:pt idx="28">
                  <c:v>19713900000</c:v>
                </c:pt>
                <c:pt idx="29">
                  <c:v>9806730000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Energi'!$AF$176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Energi'!$AF$177:$AF$206</c:f>
              <c:numCache>
                <c:formatCode>0.00E+00</c:formatCode>
                <c:ptCount val="30"/>
                <c:pt idx="0">
                  <c:v>87091800000</c:v>
                </c:pt>
                <c:pt idx="1">
                  <c:v>387017000000</c:v>
                </c:pt>
                <c:pt idx="2">
                  <c:v>482549000000</c:v>
                </c:pt>
                <c:pt idx="3">
                  <c:v>489852000000</c:v>
                </c:pt>
                <c:pt idx="4">
                  <c:v>337471000000</c:v>
                </c:pt>
                <c:pt idx="5">
                  <c:v>271586000000</c:v>
                </c:pt>
                <c:pt idx="6">
                  <c:v>205676000000</c:v>
                </c:pt>
                <c:pt idx="7">
                  <c:v>174165000000</c:v>
                </c:pt>
                <c:pt idx="8">
                  <c:v>159744000000</c:v>
                </c:pt>
                <c:pt idx="9">
                  <c:v>154852000000</c:v>
                </c:pt>
                <c:pt idx="10">
                  <c:v>154399000000</c:v>
                </c:pt>
                <c:pt idx="11">
                  <c:v>159161000000</c:v>
                </c:pt>
                <c:pt idx="12">
                  <c:v>161331000000</c:v>
                </c:pt>
                <c:pt idx="13">
                  <c:v>161636000000</c:v>
                </c:pt>
                <c:pt idx="14">
                  <c:v>160742000000</c:v>
                </c:pt>
                <c:pt idx="15">
                  <c:v>150646000000</c:v>
                </c:pt>
                <c:pt idx="16">
                  <c:v>144393000000</c:v>
                </c:pt>
                <c:pt idx="17">
                  <c:v>131497000000</c:v>
                </c:pt>
                <c:pt idx="18">
                  <c:v>117826000000</c:v>
                </c:pt>
                <c:pt idx="19">
                  <c:v>181983000000</c:v>
                </c:pt>
                <c:pt idx="20">
                  <c:v>66749200000</c:v>
                </c:pt>
                <c:pt idx="21">
                  <c:v>46155200000</c:v>
                </c:pt>
                <c:pt idx="22">
                  <c:v>55379900000</c:v>
                </c:pt>
                <c:pt idx="23">
                  <c:v>20243200000</c:v>
                </c:pt>
                <c:pt idx="24">
                  <c:v>19136700000</c:v>
                </c:pt>
                <c:pt idx="25">
                  <c:v>25786800000</c:v>
                </c:pt>
                <c:pt idx="26">
                  <c:v>34304000000</c:v>
                </c:pt>
                <c:pt idx="27">
                  <c:v>36137200000</c:v>
                </c:pt>
                <c:pt idx="28">
                  <c:v>27802300000</c:v>
                </c:pt>
                <c:pt idx="29">
                  <c:v>14700500000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Energi'!$AG$176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Energi'!$AG$177:$AG$206</c:f>
              <c:numCache>
                <c:formatCode>0.00E+00</c:formatCode>
                <c:ptCount val="30"/>
                <c:pt idx="0">
                  <c:v>89890400000</c:v>
                </c:pt>
                <c:pt idx="1">
                  <c:v>399350000000</c:v>
                </c:pt>
                <c:pt idx="2">
                  <c:v>512396000000</c:v>
                </c:pt>
                <c:pt idx="3">
                  <c:v>513153000000</c:v>
                </c:pt>
                <c:pt idx="4">
                  <c:v>358208000000</c:v>
                </c:pt>
                <c:pt idx="5">
                  <c:v>283281000000</c:v>
                </c:pt>
                <c:pt idx="6">
                  <c:v>213800000000</c:v>
                </c:pt>
                <c:pt idx="7">
                  <c:v>180610000000</c:v>
                </c:pt>
                <c:pt idx="8">
                  <c:v>164770000000</c:v>
                </c:pt>
                <c:pt idx="9">
                  <c:v>158173000000</c:v>
                </c:pt>
                <c:pt idx="10">
                  <c:v>155525000000</c:v>
                </c:pt>
                <c:pt idx="11">
                  <c:v>157441000000</c:v>
                </c:pt>
                <c:pt idx="12">
                  <c:v>157013000000</c:v>
                </c:pt>
                <c:pt idx="13">
                  <c:v>155653000000</c:v>
                </c:pt>
                <c:pt idx="14">
                  <c:v>153722000000</c:v>
                </c:pt>
                <c:pt idx="15">
                  <c:v>144278000000</c:v>
                </c:pt>
                <c:pt idx="16">
                  <c:v>138667000000</c:v>
                </c:pt>
                <c:pt idx="17">
                  <c:v>126720000000</c:v>
                </c:pt>
                <c:pt idx="18">
                  <c:v>114236000000</c:v>
                </c:pt>
                <c:pt idx="19">
                  <c:v>177573000000</c:v>
                </c:pt>
                <c:pt idx="20">
                  <c:v>66309100000</c:v>
                </c:pt>
                <c:pt idx="21">
                  <c:v>46816000000</c:v>
                </c:pt>
                <c:pt idx="22">
                  <c:v>56833200000</c:v>
                </c:pt>
                <c:pt idx="23">
                  <c:v>21176600000</c:v>
                </c:pt>
                <c:pt idx="24">
                  <c:v>20180200000</c:v>
                </c:pt>
                <c:pt idx="25">
                  <c:v>27261300000</c:v>
                </c:pt>
                <c:pt idx="26">
                  <c:v>35942100000</c:v>
                </c:pt>
                <c:pt idx="27">
                  <c:v>38183300000</c:v>
                </c:pt>
                <c:pt idx="28">
                  <c:v>28941900000</c:v>
                </c:pt>
                <c:pt idx="29">
                  <c:v>15633900000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Energi'!$AH$176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Energi'!$AH$177:$AH$206</c:f>
              <c:numCache>
                <c:formatCode>0.00E+00</c:formatCode>
                <c:ptCount val="30"/>
                <c:pt idx="0">
                  <c:v>87091900000</c:v>
                </c:pt>
                <c:pt idx="1">
                  <c:v>387017000000</c:v>
                </c:pt>
                <c:pt idx="2">
                  <c:v>482549000000</c:v>
                </c:pt>
                <c:pt idx="3">
                  <c:v>489852000000</c:v>
                </c:pt>
                <c:pt idx="4">
                  <c:v>337471000000</c:v>
                </c:pt>
                <c:pt idx="5">
                  <c:v>271586000000</c:v>
                </c:pt>
                <c:pt idx="6">
                  <c:v>205676000000</c:v>
                </c:pt>
                <c:pt idx="7">
                  <c:v>174165000000</c:v>
                </c:pt>
                <c:pt idx="8">
                  <c:v>159744000000</c:v>
                </c:pt>
                <c:pt idx="9">
                  <c:v>154852000000</c:v>
                </c:pt>
                <c:pt idx="10">
                  <c:v>154399000000</c:v>
                </c:pt>
                <c:pt idx="11">
                  <c:v>159161000000</c:v>
                </c:pt>
                <c:pt idx="12">
                  <c:v>161331000000</c:v>
                </c:pt>
                <c:pt idx="13">
                  <c:v>161636000000</c:v>
                </c:pt>
                <c:pt idx="14">
                  <c:v>160742000000</c:v>
                </c:pt>
                <c:pt idx="15">
                  <c:v>150646000000</c:v>
                </c:pt>
                <c:pt idx="16">
                  <c:v>144393000000</c:v>
                </c:pt>
                <c:pt idx="17">
                  <c:v>131497000000</c:v>
                </c:pt>
                <c:pt idx="18">
                  <c:v>117826000000</c:v>
                </c:pt>
                <c:pt idx="19">
                  <c:v>181983000000</c:v>
                </c:pt>
                <c:pt idx="20">
                  <c:v>66749200000</c:v>
                </c:pt>
                <c:pt idx="21">
                  <c:v>46155200000</c:v>
                </c:pt>
                <c:pt idx="22">
                  <c:v>55380000000</c:v>
                </c:pt>
                <c:pt idx="23">
                  <c:v>20243200000</c:v>
                </c:pt>
                <c:pt idx="24">
                  <c:v>19136700000</c:v>
                </c:pt>
                <c:pt idx="25">
                  <c:v>25786800000</c:v>
                </c:pt>
                <c:pt idx="26">
                  <c:v>34304000000</c:v>
                </c:pt>
                <c:pt idx="27">
                  <c:v>36137200000</c:v>
                </c:pt>
                <c:pt idx="28">
                  <c:v>27802300000</c:v>
                </c:pt>
                <c:pt idx="29">
                  <c:v>14700500000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Energi'!$AI$176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Energi'!$AI$177:$AI$206</c:f>
              <c:numCache>
                <c:formatCode>0.00E+00</c:formatCode>
                <c:ptCount val="30"/>
                <c:pt idx="0">
                  <c:v>68600300000</c:v>
                </c:pt>
                <c:pt idx="1">
                  <c:v>307301000000</c:v>
                </c:pt>
                <c:pt idx="2">
                  <c:v>395643000000</c:v>
                </c:pt>
                <c:pt idx="3">
                  <c:v>394078000000</c:v>
                </c:pt>
                <c:pt idx="4">
                  <c:v>274181000000</c:v>
                </c:pt>
                <c:pt idx="5">
                  <c:v>214983000000</c:v>
                </c:pt>
                <c:pt idx="6">
                  <c:v>161090000000</c:v>
                </c:pt>
                <c:pt idx="7">
                  <c:v>135110000000</c:v>
                </c:pt>
                <c:pt idx="8">
                  <c:v>122307000000</c:v>
                </c:pt>
                <c:pt idx="9">
                  <c:v>116380000000</c:v>
                </c:pt>
                <c:pt idx="10">
                  <c:v>113286000000</c:v>
                </c:pt>
                <c:pt idx="11">
                  <c:v>113384000000</c:v>
                </c:pt>
                <c:pt idx="12">
                  <c:v>111632000000</c:v>
                </c:pt>
                <c:pt idx="13">
                  <c:v>109108000000</c:v>
                </c:pt>
                <c:pt idx="14">
                  <c:v>106118000000</c:v>
                </c:pt>
                <c:pt idx="15">
                  <c:v>97942900000</c:v>
                </c:pt>
                <c:pt idx="16">
                  <c:v>93048500000</c:v>
                </c:pt>
                <c:pt idx="17">
                  <c:v>84163200000</c:v>
                </c:pt>
                <c:pt idx="18">
                  <c:v>75159300000</c:v>
                </c:pt>
                <c:pt idx="19">
                  <c:v>118275000000</c:v>
                </c:pt>
                <c:pt idx="20">
                  <c:v>43569600000</c:v>
                </c:pt>
                <c:pt idx="21">
                  <c:v>29866200000</c:v>
                </c:pt>
                <c:pt idx="22">
                  <c:v>36234400000</c:v>
                </c:pt>
                <c:pt idx="23">
                  <c:v>13204600000</c:v>
                </c:pt>
                <c:pt idx="24">
                  <c:v>12743300000</c:v>
                </c:pt>
                <c:pt idx="25">
                  <c:v>17598900000</c:v>
                </c:pt>
                <c:pt idx="26">
                  <c:v>23798600000</c:v>
                </c:pt>
                <c:pt idx="27">
                  <c:v>25872800000</c:v>
                </c:pt>
                <c:pt idx="28">
                  <c:v>19713900000</c:v>
                </c:pt>
                <c:pt idx="29">
                  <c:v>9806720000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Energi'!$AJ$176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Energi'!$AJ$177:$AJ$206</c:f>
              <c:numCache>
                <c:formatCode>0.00E+00</c:formatCode>
                <c:ptCount val="30"/>
                <c:pt idx="0">
                  <c:v>118109000000</c:v>
                </c:pt>
                <c:pt idx="1">
                  <c:v>550560000000</c:v>
                </c:pt>
                <c:pt idx="2">
                  <c:v>731386000000</c:v>
                </c:pt>
                <c:pt idx="3">
                  <c:v>719191000000</c:v>
                </c:pt>
                <c:pt idx="4">
                  <c:v>508346000000</c:v>
                </c:pt>
                <c:pt idx="5">
                  <c:v>396406000000</c:v>
                </c:pt>
                <c:pt idx="6">
                  <c:v>299944000000</c:v>
                </c:pt>
                <c:pt idx="7">
                  <c:v>254516000000</c:v>
                </c:pt>
                <c:pt idx="8">
                  <c:v>233180000000</c:v>
                </c:pt>
                <c:pt idx="9">
                  <c:v>224517000000</c:v>
                </c:pt>
                <c:pt idx="10">
                  <c:v>221134000000</c:v>
                </c:pt>
                <c:pt idx="11">
                  <c:v>223570000000</c:v>
                </c:pt>
                <c:pt idx="12">
                  <c:v>222328000000</c:v>
                </c:pt>
                <c:pt idx="13">
                  <c:v>219500000000</c:v>
                </c:pt>
                <c:pt idx="14">
                  <c:v>215294000000</c:v>
                </c:pt>
                <c:pt idx="15">
                  <c:v>200581000000</c:v>
                </c:pt>
                <c:pt idx="16">
                  <c:v>192565000000</c:v>
                </c:pt>
                <c:pt idx="17">
                  <c:v>176256000000</c:v>
                </c:pt>
                <c:pt idx="18">
                  <c:v>159481000000</c:v>
                </c:pt>
                <c:pt idx="19">
                  <c:v>258336000000</c:v>
                </c:pt>
                <c:pt idx="20">
                  <c:v>97665000000</c:v>
                </c:pt>
                <c:pt idx="21">
                  <c:v>67690700000</c:v>
                </c:pt>
                <c:pt idx="22">
                  <c:v>83753900000</c:v>
                </c:pt>
                <c:pt idx="23">
                  <c:v>31125600000</c:v>
                </c:pt>
                <c:pt idx="24">
                  <c:v>31263900000</c:v>
                </c:pt>
                <c:pt idx="25">
                  <c:v>45570000000</c:v>
                </c:pt>
                <c:pt idx="26">
                  <c:v>65818000000</c:v>
                </c:pt>
                <c:pt idx="27">
                  <c:v>75463500000</c:v>
                </c:pt>
                <c:pt idx="28">
                  <c:v>59189700000</c:v>
                </c:pt>
                <c:pt idx="29">
                  <c:v>29119000000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Energi'!$AK$176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Energi'!$AK$177:$AK$206</c:f>
              <c:numCache>
                <c:formatCode>0.00E+00</c:formatCode>
                <c:ptCount val="30"/>
                <c:pt idx="0">
                  <c:v>655755000000</c:v>
                </c:pt>
                <c:pt idx="1">
                  <c:v>3034850000000</c:v>
                </c:pt>
                <c:pt idx="2">
                  <c:v>3945380000000</c:v>
                </c:pt>
                <c:pt idx="3">
                  <c:v>3955680000000</c:v>
                </c:pt>
                <c:pt idx="4">
                  <c:v>2761410000000</c:v>
                </c:pt>
                <c:pt idx="5">
                  <c:v>2190110000000</c:v>
                </c:pt>
                <c:pt idx="6">
                  <c:v>1650160000000</c:v>
                </c:pt>
                <c:pt idx="7">
                  <c:v>1389870000000</c:v>
                </c:pt>
                <c:pt idx="8">
                  <c:v>1262430000000</c:v>
                </c:pt>
                <c:pt idx="9">
                  <c:v>1203960000000</c:v>
                </c:pt>
                <c:pt idx="10">
                  <c:v>1173310000000</c:v>
                </c:pt>
                <c:pt idx="11">
                  <c:v>1173220000000</c:v>
                </c:pt>
                <c:pt idx="12">
                  <c:v>1152600000000</c:v>
                </c:pt>
                <c:pt idx="13">
                  <c:v>1122750000000</c:v>
                </c:pt>
                <c:pt idx="14">
                  <c:v>1086000000000</c:v>
                </c:pt>
                <c:pt idx="15">
                  <c:v>995110000000</c:v>
                </c:pt>
                <c:pt idx="16">
                  <c:v>939252000000</c:v>
                </c:pt>
                <c:pt idx="17">
                  <c:v>842327000000</c:v>
                </c:pt>
                <c:pt idx="18">
                  <c:v>748534000000</c:v>
                </c:pt>
                <c:pt idx="19">
                  <c:v>1186530000000</c:v>
                </c:pt>
                <c:pt idx="20">
                  <c:v>439664000000</c:v>
                </c:pt>
                <c:pt idx="21">
                  <c:v>300846000000</c:v>
                </c:pt>
                <c:pt idx="22">
                  <c:v>368894000000</c:v>
                </c:pt>
                <c:pt idx="23">
                  <c:v>134961000000</c:v>
                </c:pt>
                <c:pt idx="24">
                  <c:v>130559000000</c:v>
                </c:pt>
                <c:pt idx="25">
                  <c:v>180441000000</c:v>
                </c:pt>
                <c:pt idx="26">
                  <c:v>246637000000</c:v>
                </c:pt>
                <c:pt idx="27">
                  <c:v>269134000000</c:v>
                </c:pt>
                <c:pt idx="28">
                  <c:v>204594000000</c:v>
                </c:pt>
                <c:pt idx="29">
                  <c:v>100958000000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Energi'!$AL$176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Energi'!$AL$177:$AL$206</c:f>
              <c:numCache>
                <c:formatCode>0.00E+00</c:formatCode>
                <c:ptCount val="30"/>
                <c:pt idx="0">
                  <c:v>627574000000</c:v>
                </c:pt>
                <c:pt idx="1">
                  <c:v>2830440000000</c:v>
                </c:pt>
                <c:pt idx="2">
                  <c:v>3631750000000</c:v>
                </c:pt>
                <c:pt idx="3">
                  <c:v>3624070000000</c:v>
                </c:pt>
                <c:pt idx="4">
                  <c:v>2512950000000</c:v>
                </c:pt>
                <c:pt idx="5">
                  <c:v>1971400000000</c:v>
                </c:pt>
                <c:pt idx="6">
                  <c:v>1472330000000</c:v>
                </c:pt>
                <c:pt idx="7">
                  <c:v>1229320000000</c:v>
                </c:pt>
                <c:pt idx="8">
                  <c:v>1106780000000</c:v>
                </c:pt>
                <c:pt idx="9">
                  <c:v>1046110000000</c:v>
                </c:pt>
                <c:pt idx="10">
                  <c:v>1010010000000</c:v>
                </c:pt>
                <c:pt idx="11">
                  <c:v>1000900000000</c:v>
                </c:pt>
                <c:pt idx="12">
                  <c:v>974445000000</c:v>
                </c:pt>
                <c:pt idx="13">
                  <c:v>939576000000</c:v>
                </c:pt>
                <c:pt idx="14">
                  <c:v>900899000000</c:v>
                </c:pt>
                <c:pt idx="15">
                  <c:v>818721000000</c:v>
                </c:pt>
                <c:pt idx="16">
                  <c:v>766412000000</c:v>
                </c:pt>
                <c:pt idx="17">
                  <c:v>681730000000</c:v>
                </c:pt>
                <c:pt idx="18">
                  <c:v>599372000000</c:v>
                </c:pt>
                <c:pt idx="19">
                  <c:v>934348000000</c:v>
                </c:pt>
                <c:pt idx="20">
                  <c:v>333066000000</c:v>
                </c:pt>
                <c:pt idx="21">
                  <c:v>225629000000</c:v>
                </c:pt>
                <c:pt idx="22">
                  <c:v>273882000000</c:v>
                </c:pt>
                <c:pt idx="23">
                  <c:v>99709100000</c:v>
                </c:pt>
                <c:pt idx="24">
                  <c:v>96553700000</c:v>
                </c:pt>
                <c:pt idx="25">
                  <c:v>136587000000</c:v>
                </c:pt>
                <c:pt idx="26">
                  <c:v>189760000000</c:v>
                </c:pt>
                <c:pt idx="27">
                  <c:v>206986000000</c:v>
                </c:pt>
                <c:pt idx="28">
                  <c:v>157490000000</c:v>
                </c:pt>
                <c:pt idx="29">
                  <c:v>73619500000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Energi'!$AM$176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Energi'!$AM$177:$AM$206</c:f>
              <c:numCache>
                <c:formatCode>0.00E+00</c:formatCode>
                <c:ptCount val="30"/>
                <c:pt idx="0">
                  <c:v>655755000000</c:v>
                </c:pt>
                <c:pt idx="1">
                  <c:v>3034850000000</c:v>
                </c:pt>
                <c:pt idx="2">
                  <c:v>3945380000000</c:v>
                </c:pt>
                <c:pt idx="3">
                  <c:v>3955680000000</c:v>
                </c:pt>
                <c:pt idx="4">
                  <c:v>2761410000000</c:v>
                </c:pt>
                <c:pt idx="5">
                  <c:v>2190110000000</c:v>
                </c:pt>
                <c:pt idx="6">
                  <c:v>1650160000000</c:v>
                </c:pt>
                <c:pt idx="7">
                  <c:v>1389870000000</c:v>
                </c:pt>
                <c:pt idx="8">
                  <c:v>1262430000000</c:v>
                </c:pt>
                <c:pt idx="9">
                  <c:v>1203960000000</c:v>
                </c:pt>
                <c:pt idx="10">
                  <c:v>1173310000000</c:v>
                </c:pt>
                <c:pt idx="11">
                  <c:v>1173220000000</c:v>
                </c:pt>
                <c:pt idx="12">
                  <c:v>1152600000000</c:v>
                </c:pt>
                <c:pt idx="13">
                  <c:v>1122750000000</c:v>
                </c:pt>
                <c:pt idx="14">
                  <c:v>1086000000000</c:v>
                </c:pt>
                <c:pt idx="15">
                  <c:v>995110000000</c:v>
                </c:pt>
                <c:pt idx="16">
                  <c:v>939252000000</c:v>
                </c:pt>
                <c:pt idx="17">
                  <c:v>842327000000</c:v>
                </c:pt>
                <c:pt idx="18">
                  <c:v>748533000000</c:v>
                </c:pt>
                <c:pt idx="19">
                  <c:v>1186530000000</c:v>
                </c:pt>
                <c:pt idx="20">
                  <c:v>439664000000</c:v>
                </c:pt>
                <c:pt idx="21">
                  <c:v>300846000000</c:v>
                </c:pt>
                <c:pt idx="22">
                  <c:v>368893000000</c:v>
                </c:pt>
                <c:pt idx="23">
                  <c:v>134961000000</c:v>
                </c:pt>
                <c:pt idx="24">
                  <c:v>130559000000</c:v>
                </c:pt>
                <c:pt idx="25">
                  <c:v>180441000000</c:v>
                </c:pt>
                <c:pt idx="26">
                  <c:v>246637000000</c:v>
                </c:pt>
                <c:pt idx="27">
                  <c:v>269134000000</c:v>
                </c:pt>
                <c:pt idx="28">
                  <c:v>204594000000</c:v>
                </c:pt>
                <c:pt idx="29">
                  <c:v>100958000000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Energi'!$AN$176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Energi'!$AN$177:$AN$206</c:f>
              <c:numCache>
                <c:formatCode>0.00E+00</c:formatCode>
                <c:ptCount val="30"/>
                <c:pt idx="0">
                  <c:v>118109000000</c:v>
                </c:pt>
                <c:pt idx="1">
                  <c:v>550560000000</c:v>
                </c:pt>
                <c:pt idx="2">
                  <c:v>731386000000</c:v>
                </c:pt>
                <c:pt idx="3">
                  <c:v>719190000000</c:v>
                </c:pt>
                <c:pt idx="4">
                  <c:v>508346000000</c:v>
                </c:pt>
                <c:pt idx="5">
                  <c:v>396405000000</c:v>
                </c:pt>
                <c:pt idx="6">
                  <c:v>299944000000</c:v>
                </c:pt>
                <c:pt idx="7">
                  <c:v>254516000000</c:v>
                </c:pt>
                <c:pt idx="8">
                  <c:v>233180000000</c:v>
                </c:pt>
                <c:pt idx="9">
                  <c:v>224517000000</c:v>
                </c:pt>
                <c:pt idx="10">
                  <c:v>221134000000</c:v>
                </c:pt>
                <c:pt idx="11">
                  <c:v>223570000000</c:v>
                </c:pt>
                <c:pt idx="12">
                  <c:v>222328000000</c:v>
                </c:pt>
                <c:pt idx="13">
                  <c:v>219500000000</c:v>
                </c:pt>
                <c:pt idx="14">
                  <c:v>215294000000</c:v>
                </c:pt>
                <c:pt idx="15">
                  <c:v>200581000000</c:v>
                </c:pt>
                <c:pt idx="16">
                  <c:v>192565000000</c:v>
                </c:pt>
                <c:pt idx="17">
                  <c:v>176256000000</c:v>
                </c:pt>
                <c:pt idx="18">
                  <c:v>159480000000</c:v>
                </c:pt>
                <c:pt idx="19">
                  <c:v>258336000000</c:v>
                </c:pt>
                <c:pt idx="20">
                  <c:v>97664900000</c:v>
                </c:pt>
                <c:pt idx="21">
                  <c:v>67690600000</c:v>
                </c:pt>
                <c:pt idx="22">
                  <c:v>83753900000</c:v>
                </c:pt>
                <c:pt idx="23">
                  <c:v>31125600000</c:v>
                </c:pt>
                <c:pt idx="24">
                  <c:v>31263800000</c:v>
                </c:pt>
                <c:pt idx="25">
                  <c:v>45569900000</c:v>
                </c:pt>
                <c:pt idx="26">
                  <c:v>65817900000</c:v>
                </c:pt>
                <c:pt idx="27">
                  <c:v>75463500000</c:v>
                </c:pt>
                <c:pt idx="28">
                  <c:v>59189600000</c:v>
                </c:pt>
                <c:pt idx="29">
                  <c:v>29119000000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Energi'!$AO$176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Energi'!$AO$177:$AO$206</c:f>
              <c:numCache>
                <c:formatCode>0.00E+00</c:formatCode>
                <c:ptCount val="30"/>
                <c:pt idx="0">
                  <c:v>4055700000000</c:v>
                </c:pt>
                <c:pt idx="1">
                  <c:v>18473700000000</c:v>
                </c:pt>
                <c:pt idx="2">
                  <c:v>23615600000000</c:v>
                </c:pt>
                <c:pt idx="3">
                  <c:v>23640500000000</c:v>
                </c:pt>
                <c:pt idx="4">
                  <c:v>16320900000000</c:v>
                </c:pt>
                <c:pt idx="5">
                  <c:v>12844100000000</c:v>
                </c:pt>
                <c:pt idx="6">
                  <c:v>9574100000000</c:v>
                </c:pt>
                <c:pt idx="7">
                  <c:v>7965080000000</c:v>
                </c:pt>
                <c:pt idx="8">
                  <c:v>7138200000000</c:v>
                </c:pt>
                <c:pt idx="9">
                  <c:v>6711120000000</c:v>
                </c:pt>
                <c:pt idx="10">
                  <c:v>6438600000000</c:v>
                </c:pt>
                <c:pt idx="11">
                  <c:v>6348690000000</c:v>
                </c:pt>
                <c:pt idx="12">
                  <c:v>6156370000000</c:v>
                </c:pt>
                <c:pt idx="13">
                  <c:v>5922650000000</c:v>
                </c:pt>
                <c:pt idx="14">
                  <c:v>5710640000000</c:v>
                </c:pt>
                <c:pt idx="15">
                  <c:v>5233940000000</c:v>
                </c:pt>
                <c:pt idx="16">
                  <c:v>4963500000000</c:v>
                </c:pt>
                <c:pt idx="17">
                  <c:v>4475500000000</c:v>
                </c:pt>
                <c:pt idx="18">
                  <c:v>3988910000000</c:v>
                </c:pt>
                <c:pt idx="19">
                  <c:v>6365720000000</c:v>
                </c:pt>
                <c:pt idx="20">
                  <c:v>2332290000000</c:v>
                </c:pt>
                <c:pt idx="21">
                  <c:v>1572390000000</c:v>
                </c:pt>
                <c:pt idx="22">
                  <c:v>1909710000000</c:v>
                </c:pt>
                <c:pt idx="23">
                  <c:v>689772000000</c:v>
                </c:pt>
                <c:pt idx="24">
                  <c:v>668243000000</c:v>
                </c:pt>
                <c:pt idx="25">
                  <c:v>934152000000</c:v>
                </c:pt>
                <c:pt idx="26">
                  <c:v>1286880000000</c:v>
                </c:pt>
                <c:pt idx="27">
                  <c:v>1399390000000</c:v>
                </c:pt>
                <c:pt idx="28">
                  <c:v>1070460000000</c:v>
                </c:pt>
                <c:pt idx="29">
                  <c:v>510503000000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Energi'!$AP$176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Energi'!$AP$177:$AP$206</c:f>
              <c:numCache>
                <c:formatCode>0.00E+00</c:formatCode>
                <c:ptCount val="30"/>
                <c:pt idx="0">
                  <c:v>2473460000000</c:v>
                </c:pt>
                <c:pt idx="1">
                  <c:v>11049500000000</c:v>
                </c:pt>
                <c:pt idx="2">
                  <c:v>14235300000000</c:v>
                </c:pt>
                <c:pt idx="3">
                  <c:v>14205700000000</c:v>
                </c:pt>
                <c:pt idx="4">
                  <c:v>9894250000000</c:v>
                </c:pt>
                <c:pt idx="5">
                  <c:v>7773940000000</c:v>
                </c:pt>
                <c:pt idx="6">
                  <c:v>5837820000000</c:v>
                </c:pt>
                <c:pt idx="7">
                  <c:v>4904630000000</c:v>
                </c:pt>
                <c:pt idx="8">
                  <c:v>4446000000000</c:v>
                </c:pt>
                <c:pt idx="9">
                  <c:v>4236010000000</c:v>
                </c:pt>
                <c:pt idx="10">
                  <c:v>4127710000000</c:v>
                </c:pt>
                <c:pt idx="11">
                  <c:v>4139300000000</c:v>
                </c:pt>
                <c:pt idx="12">
                  <c:v>4085420000000</c:v>
                </c:pt>
                <c:pt idx="13">
                  <c:v>4003870000000</c:v>
                </c:pt>
                <c:pt idx="14">
                  <c:v>3912260000000</c:v>
                </c:pt>
                <c:pt idx="15">
                  <c:v>3631880000000</c:v>
                </c:pt>
                <c:pt idx="16">
                  <c:v>3484570000000</c:v>
                </c:pt>
                <c:pt idx="17">
                  <c:v>3178170000000</c:v>
                </c:pt>
                <c:pt idx="18">
                  <c:v>2850950000000</c:v>
                </c:pt>
                <c:pt idx="19">
                  <c:v>4521610000000</c:v>
                </c:pt>
                <c:pt idx="20">
                  <c:v>1675300000000</c:v>
                </c:pt>
                <c:pt idx="21">
                  <c:v>1153190000000</c:v>
                </c:pt>
                <c:pt idx="22">
                  <c:v>1405370000000</c:v>
                </c:pt>
                <c:pt idx="23">
                  <c:v>513795000000</c:v>
                </c:pt>
                <c:pt idx="24">
                  <c:v>493711000000</c:v>
                </c:pt>
                <c:pt idx="25">
                  <c:v>675357000000</c:v>
                </c:pt>
                <c:pt idx="26">
                  <c:v>904220000000</c:v>
                </c:pt>
                <c:pt idx="27">
                  <c:v>972591000000</c:v>
                </c:pt>
                <c:pt idx="28">
                  <c:v>748896000000</c:v>
                </c:pt>
                <c:pt idx="29">
                  <c:v>382019000000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Energi'!$AQ$176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Energi'!$AQ$177:$AQ$206</c:f>
              <c:numCache>
                <c:formatCode>0.00E+00</c:formatCode>
                <c:ptCount val="30"/>
                <c:pt idx="0">
                  <c:v>4055700000000</c:v>
                </c:pt>
                <c:pt idx="1">
                  <c:v>18473700000000</c:v>
                </c:pt>
                <c:pt idx="2">
                  <c:v>23615600000000</c:v>
                </c:pt>
                <c:pt idx="3">
                  <c:v>23640600000000</c:v>
                </c:pt>
                <c:pt idx="4">
                  <c:v>16320900000000</c:v>
                </c:pt>
                <c:pt idx="5">
                  <c:v>12844200000000</c:v>
                </c:pt>
                <c:pt idx="6">
                  <c:v>9574100000000</c:v>
                </c:pt>
                <c:pt idx="7">
                  <c:v>7965090000000</c:v>
                </c:pt>
                <c:pt idx="8">
                  <c:v>7138200000000</c:v>
                </c:pt>
                <c:pt idx="9">
                  <c:v>6711130000000</c:v>
                </c:pt>
                <c:pt idx="10">
                  <c:v>6438600000000</c:v>
                </c:pt>
                <c:pt idx="11">
                  <c:v>6348700000000</c:v>
                </c:pt>
                <c:pt idx="12">
                  <c:v>6156380000000</c:v>
                </c:pt>
                <c:pt idx="13">
                  <c:v>5922660000000</c:v>
                </c:pt>
                <c:pt idx="14">
                  <c:v>5710640000000</c:v>
                </c:pt>
                <c:pt idx="15">
                  <c:v>5233940000000</c:v>
                </c:pt>
                <c:pt idx="16">
                  <c:v>4963500000000</c:v>
                </c:pt>
                <c:pt idx="17">
                  <c:v>4475510000000</c:v>
                </c:pt>
                <c:pt idx="18">
                  <c:v>3988910000000</c:v>
                </c:pt>
                <c:pt idx="19">
                  <c:v>6365720000000</c:v>
                </c:pt>
                <c:pt idx="20">
                  <c:v>2332290000000</c:v>
                </c:pt>
                <c:pt idx="21">
                  <c:v>1572390000000</c:v>
                </c:pt>
                <c:pt idx="22">
                  <c:v>1909710000000</c:v>
                </c:pt>
                <c:pt idx="23">
                  <c:v>689772000000</c:v>
                </c:pt>
                <c:pt idx="24">
                  <c:v>668243000000</c:v>
                </c:pt>
                <c:pt idx="25">
                  <c:v>934152000000</c:v>
                </c:pt>
                <c:pt idx="26">
                  <c:v>1286880000000</c:v>
                </c:pt>
                <c:pt idx="27">
                  <c:v>1399390000000</c:v>
                </c:pt>
                <c:pt idx="28">
                  <c:v>1070470000000</c:v>
                </c:pt>
                <c:pt idx="29">
                  <c:v>510503000000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Energi'!$AR$176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Energi'!$AR$177:$AR$206</c:f>
              <c:numCache>
                <c:formatCode>0.00E+00</c:formatCode>
                <c:ptCount val="30"/>
                <c:pt idx="0">
                  <c:v>11181600000000</c:v>
                </c:pt>
                <c:pt idx="1">
                  <c:v>51653900000000</c:v>
                </c:pt>
                <c:pt idx="2">
                  <c:v>66329300000000</c:v>
                </c:pt>
                <c:pt idx="3">
                  <c:v>65631700000000</c:v>
                </c:pt>
                <c:pt idx="4">
                  <c:v>45139500000000</c:v>
                </c:pt>
                <c:pt idx="5">
                  <c:v>35207000000000</c:v>
                </c:pt>
                <c:pt idx="6">
                  <c:v>26138800000000</c:v>
                </c:pt>
                <c:pt idx="7">
                  <c:v>21690900000000</c:v>
                </c:pt>
                <c:pt idx="8">
                  <c:v>19413000000000</c:v>
                </c:pt>
                <c:pt idx="9">
                  <c:v>18246900000000</c:v>
                </c:pt>
                <c:pt idx="10">
                  <c:v>17528100000000</c:v>
                </c:pt>
                <c:pt idx="11">
                  <c:v>17304400000000</c:v>
                </c:pt>
                <c:pt idx="12">
                  <c:v>16800700000000</c:v>
                </c:pt>
                <c:pt idx="13">
                  <c:v>16211000000000</c:v>
                </c:pt>
                <c:pt idx="14">
                  <c:v>15616400000000</c:v>
                </c:pt>
                <c:pt idx="15">
                  <c:v>14318000000000</c:v>
                </c:pt>
                <c:pt idx="16">
                  <c:v>13525200000000</c:v>
                </c:pt>
                <c:pt idx="17">
                  <c:v>12185000000000</c:v>
                </c:pt>
                <c:pt idx="18">
                  <c:v>10808300000000</c:v>
                </c:pt>
                <c:pt idx="19">
                  <c:v>17070500000000</c:v>
                </c:pt>
                <c:pt idx="20">
                  <c:v>6281040000000</c:v>
                </c:pt>
                <c:pt idx="21">
                  <c:v>4281630000000</c:v>
                </c:pt>
                <c:pt idx="22">
                  <c:v>5206820000000</c:v>
                </c:pt>
                <c:pt idx="23">
                  <c:v>1915990000000</c:v>
                </c:pt>
                <c:pt idx="24">
                  <c:v>1924050000000</c:v>
                </c:pt>
                <c:pt idx="25">
                  <c:v>2829530000000</c:v>
                </c:pt>
                <c:pt idx="26">
                  <c:v>4032440000000</c:v>
                </c:pt>
                <c:pt idx="27">
                  <c:v>4491170000000</c:v>
                </c:pt>
                <c:pt idx="28">
                  <c:v>3375570000000</c:v>
                </c:pt>
                <c:pt idx="29">
                  <c:v>1658620000000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Energi'!$AS$176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Energi'!$AS$177:$AS$206</c:f>
              <c:numCache>
                <c:formatCode>0.00E+00</c:formatCode>
                <c:ptCount val="30"/>
                <c:pt idx="0">
                  <c:v>39441500</c:v>
                </c:pt>
                <c:pt idx="1">
                  <c:v>184821000</c:v>
                </c:pt>
                <c:pt idx="2">
                  <c:v>234797000</c:v>
                </c:pt>
                <c:pt idx="3">
                  <c:v>250039000</c:v>
                </c:pt>
                <c:pt idx="4">
                  <c:v>173717000</c:v>
                </c:pt>
                <c:pt idx="5">
                  <c:v>158092000</c:v>
                </c:pt>
                <c:pt idx="6">
                  <c:v>121679000</c:v>
                </c:pt>
                <c:pt idx="7">
                  <c:v>104255000</c:v>
                </c:pt>
                <c:pt idx="8">
                  <c:v>96626500</c:v>
                </c:pt>
                <c:pt idx="9">
                  <c:v>94069500</c:v>
                </c:pt>
                <c:pt idx="10">
                  <c:v>93880700</c:v>
                </c:pt>
                <c:pt idx="11">
                  <c:v>95912500</c:v>
                </c:pt>
                <c:pt idx="12">
                  <c:v>96856200</c:v>
                </c:pt>
                <c:pt idx="13">
                  <c:v>96999800</c:v>
                </c:pt>
                <c:pt idx="14">
                  <c:v>96276500</c:v>
                </c:pt>
                <c:pt idx="15">
                  <c:v>91086300</c:v>
                </c:pt>
                <c:pt idx="16">
                  <c:v>88245200</c:v>
                </c:pt>
                <c:pt idx="17">
                  <c:v>81663900</c:v>
                </c:pt>
                <c:pt idx="18">
                  <c:v>75023200</c:v>
                </c:pt>
                <c:pt idx="19">
                  <c:v>118385000</c:v>
                </c:pt>
                <c:pt idx="20">
                  <c:v>47283500</c:v>
                </c:pt>
                <c:pt idx="21">
                  <c:v>31896400</c:v>
                </c:pt>
                <c:pt idx="22">
                  <c:v>38507000</c:v>
                </c:pt>
                <c:pt idx="23">
                  <c:v>14706300</c:v>
                </c:pt>
                <c:pt idx="24">
                  <c:v>13955600</c:v>
                </c:pt>
                <c:pt idx="25">
                  <c:v>17871000</c:v>
                </c:pt>
                <c:pt idx="26">
                  <c:v>21830100</c:v>
                </c:pt>
                <c:pt idx="27">
                  <c:v>21433200</c:v>
                </c:pt>
                <c:pt idx="28">
                  <c:v>15613500</c:v>
                </c:pt>
                <c:pt idx="29">
                  <c:v>8637950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Energi'!$AT$176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Energi'!$AT$177:$AT$206</c:f>
              <c:numCache>
                <c:formatCode>0.00E+00</c:formatCode>
                <c:ptCount val="30"/>
                <c:pt idx="0">
                  <c:v>39441500</c:v>
                </c:pt>
                <c:pt idx="1">
                  <c:v>184821000</c:v>
                </c:pt>
                <c:pt idx="2">
                  <c:v>234797000</c:v>
                </c:pt>
                <c:pt idx="3">
                  <c:v>250039000</c:v>
                </c:pt>
                <c:pt idx="4">
                  <c:v>173717000</c:v>
                </c:pt>
                <c:pt idx="5">
                  <c:v>158092000</c:v>
                </c:pt>
                <c:pt idx="6">
                  <c:v>121679000</c:v>
                </c:pt>
                <c:pt idx="7">
                  <c:v>104255000</c:v>
                </c:pt>
                <c:pt idx="8">
                  <c:v>96626500</c:v>
                </c:pt>
                <c:pt idx="9">
                  <c:v>94069500</c:v>
                </c:pt>
                <c:pt idx="10">
                  <c:v>93880800</c:v>
                </c:pt>
                <c:pt idx="11">
                  <c:v>95912500</c:v>
                </c:pt>
                <c:pt idx="12">
                  <c:v>96856300</c:v>
                </c:pt>
                <c:pt idx="13">
                  <c:v>96999900</c:v>
                </c:pt>
                <c:pt idx="14">
                  <c:v>96276500</c:v>
                </c:pt>
                <c:pt idx="15">
                  <c:v>91086300</c:v>
                </c:pt>
                <c:pt idx="16">
                  <c:v>88245200</c:v>
                </c:pt>
                <c:pt idx="17">
                  <c:v>81664000</c:v>
                </c:pt>
                <c:pt idx="18">
                  <c:v>75023300</c:v>
                </c:pt>
                <c:pt idx="19">
                  <c:v>118385000</c:v>
                </c:pt>
                <c:pt idx="20">
                  <c:v>47283500</c:v>
                </c:pt>
                <c:pt idx="21">
                  <c:v>31896400</c:v>
                </c:pt>
                <c:pt idx="22">
                  <c:v>38507000</c:v>
                </c:pt>
                <c:pt idx="23">
                  <c:v>14706400</c:v>
                </c:pt>
                <c:pt idx="24">
                  <c:v>13955700</c:v>
                </c:pt>
                <c:pt idx="25">
                  <c:v>17871000</c:v>
                </c:pt>
                <c:pt idx="26">
                  <c:v>21830100</c:v>
                </c:pt>
                <c:pt idx="27">
                  <c:v>21433200</c:v>
                </c:pt>
                <c:pt idx="28">
                  <c:v>15613500</c:v>
                </c:pt>
                <c:pt idx="29">
                  <c:v>8637960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Energi'!$AU$176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Energi'!$AU$177:$AU$206</c:f>
              <c:numCache>
                <c:formatCode>0.00E+00</c:formatCode>
                <c:ptCount val="30"/>
                <c:pt idx="0">
                  <c:v>2990120000</c:v>
                </c:pt>
                <c:pt idx="1">
                  <c:v>14399800000</c:v>
                </c:pt>
                <c:pt idx="2">
                  <c:v>18939800000</c:v>
                </c:pt>
                <c:pt idx="3">
                  <c:v>20126300000</c:v>
                </c:pt>
                <c:pt idx="4">
                  <c:v>14096500000</c:v>
                </c:pt>
                <c:pt idx="5">
                  <c:v>12755500000</c:v>
                </c:pt>
                <c:pt idx="6">
                  <c:v>9787370000</c:v>
                </c:pt>
                <c:pt idx="7">
                  <c:v>8358460000</c:v>
                </c:pt>
                <c:pt idx="8">
                  <c:v>7718600000</c:v>
                </c:pt>
                <c:pt idx="9">
                  <c:v>7487180000</c:v>
                </c:pt>
                <c:pt idx="10">
                  <c:v>7437310000</c:v>
                </c:pt>
                <c:pt idx="11">
                  <c:v>7558840000</c:v>
                </c:pt>
                <c:pt idx="12">
                  <c:v>7590510000</c:v>
                </c:pt>
                <c:pt idx="13">
                  <c:v>7552690000</c:v>
                </c:pt>
                <c:pt idx="14">
                  <c:v>7449390000</c:v>
                </c:pt>
                <c:pt idx="15">
                  <c:v>6992790000</c:v>
                </c:pt>
                <c:pt idx="16">
                  <c:v>6717290000</c:v>
                </c:pt>
                <c:pt idx="17">
                  <c:v>6159210000</c:v>
                </c:pt>
                <c:pt idx="18">
                  <c:v>5625520000</c:v>
                </c:pt>
                <c:pt idx="19">
                  <c:v>8927470000</c:v>
                </c:pt>
                <c:pt idx="20">
                  <c:v>3570530000</c:v>
                </c:pt>
                <c:pt idx="21">
                  <c:v>2424600000</c:v>
                </c:pt>
                <c:pt idx="22">
                  <c:v>2977720000</c:v>
                </c:pt>
                <c:pt idx="23">
                  <c:v>1150520000</c:v>
                </c:pt>
                <c:pt idx="24">
                  <c:v>1097310000</c:v>
                </c:pt>
                <c:pt idx="25">
                  <c:v>1405940000</c:v>
                </c:pt>
                <c:pt idx="26">
                  <c:v>1732110000</c:v>
                </c:pt>
                <c:pt idx="27">
                  <c:v>1714210000</c:v>
                </c:pt>
                <c:pt idx="28">
                  <c:v>1238930000</c:v>
                </c:pt>
                <c:pt idx="29">
                  <c:v>674843000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Energi'!$AV$176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Energi'!$AV$177:$AV$206</c:f>
              <c:numCache>
                <c:formatCode>0.00E+00</c:formatCode>
                <c:ptCount val="30"/>
                <c:pt idx="0">
                  <c:v>2990120000</c:v>
                </c:pt>
                <c:pt idx="1">
                  <c:v>14399800000</c:v>
                </c:pt>
                <c:pt idx="2">
                  <c:v>18939800000</c:v>
                </c:pt>
                <c:pt idx="3">
                  <c:v>20126300000</c:v>
                </c:pt>
                <c:pt idx="4">
                  <c:v>14096500000</c:v>
                </c:pt>
                <c:pt idx="5">
                  <c:v>12755500000</c:v>
                </c:pt>
                <c:pt idx="6">
                  <c:v>9787370000</c:v>
                </c:pt>
                <c:pt idx="7">
                  <c:v>8358450000</c:v>
                </c:pt>
                <c:pt idx="8">
                  <c:v>7718600000</c:v>
                </c:pt>
                <c:pt idx="9">
                  <c:v>7487180000</c:v>
                </c:pt>
                <c:pt idx="10">
                  <c:v>7437310000</c:v>
                </c:pt>
                <c:pt idx="11">
                  <c:v>7558840000</c:v>
                </c:pt>
                <c:pt idx="12">
                  <c:v>7590510000</c:v>
                </c:pt>
                <c:pt idx="13">
                  <c:v>7552690000</c:v>
                </c:pt>
                <c:pt idx="14">
                  <c:v>7449390000</c:v>
                </c:pt>
                <c:pt idx="15">
                  <c:v>6992790000</c:v>
                </c:pt>
                <c:pt idx="16">
                  <c:v>6717290000</c:v>
                </c:pt>
                <c:pt idx="17">
                  <c:v>6159210000</c:v>
                </c:pt>
                <c:pt idx="18">
                  <c:v>5625530000</c:v>
                </c:pt>
                <c:pt idx="19">
                  <c:v>8927470000</c:v>
                </c:pt>
                <c:pt idx="20">
                  <c:v>3570530000</c:v>
                </c:pt>
                <c:pt idx="21">
                  <c:v>2424600000</c:v>
                </c:pt>
                <c:pt idx="22">
                  <c:v>2977720000</c:v>
                </c:pt>
                <c:pt idx="23">
                  <c:v>1150520000</c:v>
                </c:pt>
                <c:pt idx="24">
                  <c:v>1097310000</c:v>
                </c:pt>
                <c:pt idx="25">
                  <c:v>1405940000</c:v>
                </c:pt>
                <c:pt idx="26">
                  <c:v>1732110000</c:v>
                </c:pt>
                <c:pt idx="27">
                  <c:v>1714220000</c:v>
                </c:pt>
                <c:pt idx="28">
                  <c:v>1238930000</c:v>
                </c:pt>
                <c:pt idx="29">
                  <c:v>674844000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Energi'!$AW$176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Energi'!$AW$177:$AW$206</c:f>
              <c:numCache>
                <c:formatCode>0.00E+00</c:formatCode>
                <c:ptCount val="30"/>
                <c:pt idx="0">
                  <c:v>49239800000</c:v>
                </c:pt>
                <c:pt idx="1">
                  <c:v>231410000000</c:v>
                </c:pt>
                <c:pt idx="2">
                  <c:v>281696000000</c:v>
                </c:pt>
                <c:pt idx="3">
                  <c:v>294932000000</c:v>
                </c:pt>
                <c:pt idx="4">
                  <c:v>198754000000</c:v>
                </c:pt>
                <c:pt idx="5">
                  <c:v>176148000000</c:v>
                </c:pt>
                <c:pt idx="6">
                  <c:v>131576000000</c:v>
                </c:pt>
                <c:pt idx="7">
                  <c:v>109524000000</c:v>
                </c:pt>
                <c:pt idx="8">
                  <c:v>98049800000</c:v>
                </c:pt>
                <c:pt idx="9">
                  <c:v>91679200000</c:v>
                </c:pt>
                <c:pt idx="10">
                  <c:v>87221900000</c:v>
                </c:pt>
                <c:pt idx="11">
                  <c:v>84528900000</c:v>
                </c:pt>
                <c:pt idx="12">
                  <c:v>80561600000</c:v>
                </c:pt>
                <c:pt idx="13">
                  <c:v>75353100000</c:v>
                </c:pt>
                <c:pt idx="14">
                  <c:v>69291700000</c:v>
                </c:pt>
                <c:pt idx="15">
                  <c:v>60618600000</c:v>
                </c:pt>
                <c:pt idx="16">
                  <c:v>54468000000</c:v>
                </c:pt>
                <c:pt idx="17">
                  <c:v>46738700000</c:v>
                </c:pt>
                <c:pt idx="18">
                  <c:v>40021100000</c:v>
                </c:pt>
                <c:pt idx="19">
                  <c:v>60135000000</c:v>
                </c:pt>
                <c:pt idx="20">
                  <c:v>21999500000</c:v>
                </c:pt>
                <c:pt idx="21">
                  <c:v>14452100000</c:v>
                </c:pt>
                <c:pt idx="22">
                  <c:v>17438600000</c:v>
                </c:pt>
                <c:pt idx="23">
                  <c:v>6653700000</c:v>
                </c:pt>
                <c:pt idx="24">
                  <c:v>6587610000</c:v>
                </c:pt>
                <c:pt idx="25">
                  <c:v>9170580000</c:v>
                </c:pt>
                <c:pt idx="26">
                  <c:v>12345900000</c:v>
                </c:pt>
                <c:pt idx="27">
                  <c:v>13064100000</c:v>
                </c:pt>
                <c:pt idx="28">
                  <c:v>9407300000</c:v>
                </c:pt>
                <c:pt idx="29">
                  <c:v>4411400000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Energi'!$AX$176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Energi'!$AX$177:$AX$206</c:f>
              <c:numCache>
                <c:formatCode>0.00E+00</c:formatCode>
                <c:ptCount val="30"/>
                <c:pt idx="0">
                  <c:v>49239800000</c:v>
                </c:pt>
                <c:pt idx="1">
                  <c:v>231410000000</c:v>
                </c:pt>
                <c:pt idx="2">
                  <c:v>281696000000</c:v>
                </c:pt>
                <c:pt idx="3">
                  <c:v>294932000000</c:v>
                </c:pt>
                <c:pt idx="4">
                  <c:v>198754000000</c:v>
                </c:pt>
                <c:pt idx="5">
                  <c:v>176148000000</c:v>
                </c:pt>
                <c:pt idx="6">
                  <c:v>131576000000</c:v>
                </c:pt>
                <c:pt idx="7">
                  <c:v>109524000000</c:v>
                </c:pt>
                <c:pt idx="8">
                  <c:v>98049800000</c:v>
                </c:pt>
                <c:pt idx="9">
                  <c:v>91679200000</c:v>
                </c:pt>
                <c:pt idx="10">
                  <c:v>87221900000</c:v>
                </c:pt>
                <c:pt idx="11">
                  <c:v>84528900000</c:v>
                </c:pt>
                <c:pt idx="12">
                  <c:v>80561600000</c:v>
                </c:pt>
                <c:pt idx="13">
                  <c:v>75353100000</c:v>
                </c:pt>
                <c:pt idx="14">
                  <c:v>69291700000</c:v>
                </c:pt>
                <c:pt idx="15">
                  <c:v>60618600000</c:v>
                </c:pt>
                <c:pt idx="16">
                  <c:v>54468000000</c:v>
                </c:pt>
                <c:pt idx="17">
                  <c:v>46738700000</c:v>
                </c:pt>
                <c:pt idx="18">
                  <c:v>40021100000</c:v>
                </c:pt>
                <c:pt idx="19">
                  <c:v>60135000000</c:v>
                </c:pt>
                <c:pt idx="20">
                  <c:v>21999500000</c:v>
                </c:pt>
                <c:pt idx="21">
                  <c:v>14452100000</c:v>
                </c:pt>
                <c:pt idx="22">
                  <c:v>17438600000</c:v>
                </c:pt>
                <c:pt idx="23">
                  <c:v>6653690000</c:v>
                </c:pt>
                <c:pt idx="24">
                  <c:v>6587610000</c:v>
                </c:pt>
                <c:pt idx="25">
                  <c:v>9170580000</c:v>
                </c:pt>
                <c:pt idx="26">
                  <c:v>12345900000</c:v>
                </c:pt>
                <c:pt idx="27">
                  <c:v>13064100000</c:v>
                </c:pt>
                <c:pt idx="28">
                  <c:v>9407290000</c:v>
                </c:pt>
                <c:pt idx="29">
                  <c:v>4411400000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Energi'!$AY$176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Energi'!$AY$177:$AY$206</c:f>
              <c:numCache>
                <c:formatCode>0.00E+00</c:formatCode>
                <c:ptCount val="30"/>
                <c:pt idx="0">
                  <c:v>31619000000</c:v>
                </c:pt>
                <c:pt idx="1">
                  <c:v>147084000000</c:v>
                </c:pt>
                <c:pt idx="2">
                  <c:v>174711000000</c:v>
                </c:pt>
                <c:pt idx="3">
                  <c:v>182623000000</c:v>
                </c:pt>
                <c:pt idx="4">
                  <c:v>121964000000</c:v>
                </c:pt>
                <c:pt idx="5">
                  <c:v>108311000000</c:v>
                </c:pt>
                <c:pt idx="6">
                  <c:v>81118100000</c:v>
                </c:pt>
                <c:pt idx="7">
                  <c:v>67819700000</c:v>
                </c:pt>
                <c:pt idx="8">
                  <c:v>61318200000</c:v>
                </c:pt>
                <c:pt idx="9">
                  <c:v>57551900000</c:v>
                </c:pt>
                <c:pt idx="10">
                  <c:v>55029200000</c:v>
                </c:pt>
                <c:pt idx="11">
                  <c:v>53832800000</c:v>
                </c:pt>
                <c:pt idx="12">
                  <c:v>52044800000</c:v>
                </c:pt>
                <c:pt idx="13">
                  <c:v>49789600000</c:v>
                </c:pt>
                <c:pt idx="14">
                  <c:v>47182200000</c:v>
                </c:pt>
                <c:pt idx="15">
                  <c:v>42557000000</c:v>
                </c:pt>
                <c:pt idx="16">
                  <c:v>39363700000</c:v>
                </c:pt>
                <c:pt idx="17">
                  <c:v>34727100000</c:v>
                </c:pt>
                <c:pt idx="18">
                  <c:v>30543800000</c:v>
                </c:pt>
                <c:pt idx="19">
                  <c:v>46793000000</c:v>
                </c:pt>
                <c:pt idx="20">
                  <c:v>17602500000</c:v>
                </c:pt>
                <c:pt idx="21">
                  <c:v>11567200000</c:v>
                </c:pt>
                <c:pt idx="22">
                  <c:v>13856100000</c:v>
                </c:pt>
                <c:pt idx="23">
                  <c:v>5258450000</c:v>
                </c:pt>
                <c:pt idx="24">
                  <c:v>5134730000</c:v>
                </c:pt>
                <c:pt idx="25">
                  <c:v>6869340000</c:v>
                </c:pt>
                <c:pt idx="26">
                  <c:v>8743460000</c:v>
                </c:pt>
                <c:pt idx="27">
                  <c:v>8777530000</c:v>
                </c:pt>
                <c:pt idx="28">
                  <c:v>6199840000</c:v>
                </c:pt>
                <c:pt idx="29">
                  <c:v>3119760000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Energi'!$AZ$176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Energi'!$AZ$177:$AZ$206</c:f>
              <c:numCache>
                <c:formatCode>0.00E+00</c:formatCode>
                <c:ptCount val="30"/>
                <c:pt idx="0">
                  <c:v>31619000000</c:v>
                </c:pt>
                <c:pt idx="1">
                  <c:v>147084000000</c:v>
                </c:pt>
                <c:pt idx="2">
                  <c:v>174711000000</c:v>
                </c:pt>
                <c:pt idx="3">
                  <c:v>182623000000</c:v>
                </c:pt>
                <c:pt idx="4">
                  <c:v>121963000000</c:v>
                </c:pt>
                <c:pt idx="5">
                  <c:v>108311000000</c:v>
                </c:pt>
                <c:pt idx="6">
                  <c:v>81118000000</c:v>
                </c:pt>
                <c:pt idx="7">
                  <c:v>67819500000</c:v>
                </c:pt>
                <c:pt idx="8">
                  <c:v>61318100000</c:v>
                </c:pt>
                <c:pt idx="9">
                  <c:v>57551800000</c:v>
                </c:pt>
                <c:pt idx="10">
                  <c:v>55029100000</c:v>
                </c:pt>
                <c:pt idx="11">
                  <c:v>53832600000</c:v>
                </c:pt>
                <c:pt idx="12">
                  <c:v>52044600000</c:v>
                </c:pt>
                <c:pt idx="13">
                  <c:v>49789500000</c:v>
                </c:pt>
                <c:pt idx="14">
                  <c:v>47182000000</c:v>
                </c:pt>
                <c:pt idx="15">
                  <c:v>42556900000</c:v>
                </c:pt>
                <c:pt idx="16">
                  <c:v>39363500000</c:v>
                </c:pt>
                <c:pt idx="17">
                  <c:v>34727000000</c:v>
                </c:pt>
                <c:pt idx="18">
                  <c:v>30543700000</c:v>
                </c:pt>
                <c:pt idx="19">
                  <c:v>46792800000</c:v>
                </c:pt>
                <c:pt idx="20">
                  <c:v>17602400000</c:v>
                </c:pt>
                <c:pt idx="21">
                  <c:v>11567200000</c:v>
                </c:pt>
                <c:pt idx="22">
                  <c:v>13856000000</c:v>
                </c:pt>
                <c:pt idx="23">
                  <c:v>5258430000</c:v>
                </c:pt>
                <c:pt idx="24">
                  <c:v>5134720000</c:v>
                </c:pt>
                <c:pt idx="25">
                  <c:v>6869310000</c:v>
                </c:pt>
                <c:pt idx="26">
                  <c:v>8743440000</c:v>
                </c:pt>
                <c:pt idx="27">
                  <c:v>8777500000</c:v>
                </c:pt>
                <c:pt idx="28">
                  <c:v>6199820000</c:v>
                </c:pt>
                <c:pt idx="29">
                  <c:v>3119750000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Energi'!$BA$176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Energi'!$BA$177:$BA$206</c:f>
              <c:numCache>
                <c:formatCode>0.00E+00</c:formatCode>
                <c:ptCount val="30"/>
                <c:pt idx="0">
                  <c:v>719109000000</c:v>
                </c:pt>
                <c:pt idx="1">
                  <c:v>3344480000000</c:v>
                </c:pt>
                <c:pt idx="2">
                  <c:v>4059320000000</c:v>
                </c:pt>
                <c:pt idx="3">
                  <c:v>4278990000000</c:v>
                </c:pt>
                <c:pt idx="4">
                  <c:v>2895810000000</c:v>
                </c:pt>
                <c:pt idx="5">
                  <c:v>2586700000000</c:v>
                </c:pt>
                <c:pt idx="6">
                  <c:v>1944080000000</c:v>
                </c:pt>
                <c:pt idx="7">
                  <c:v>1625070000000</c:v>
                </c:pt>
                <c:pt idx="8">
                  <c:v>1472150000000</c:v>
                </c:pt>
                <c:pt idx="9">
                  <c:v>1394970000000</c:v>
                </c:pt>
                <c:pt idx="10">
                  <c:v>1339890000000</c:v>
                </c:pt>
                <c:pt idx="11">
                  <c:v>1316240000000</c:v>
                </c:pt>
                <c:pt idx="12">
                  <c:v>1277510000000</c:v>
                </c:pt>
                <c:pt idx="13">
                  <c:v>1224630000000</c:v>
                </c:pt>
                <c:pt idx="14">
                  <c:v>1154450000000</c:v>
                </c:pt>
                <c:pt idx="15">
                  <c:v>1034570000000</c:v>
                </c:pt>
                <c:pt idx="16">
                  <c:v>943008000000</c:v>
                </c:pt>
                <c:pt idx="17">
                  <c:v>819561000000</c:v>
                </c:pt>
                <c:pt idx="18">
                  <c:v>710063000000</c:v>
                </c:pt>
                <c:pt idx="19">
                  <c:v>1068850000000</c:v>
                </c:pt>
                <c:pt idx="20">
                  <c:v>395532000000</c:v>
                </c:pt>
                <c:pt idx="21">
                  <c:v>260690000000</c:v>
                </c:pt>
                <c:pt idx="22">
                  <c:v>310662000000</c:v>
                </c:pt>
                <c:pt idx="23">
                  <c:v>117608000000</c:v>
                </c:pt>
                <c:pt idx="24">
                  <c:v>113301000000</c:v>
                </c:pt>
                <c:pt idx="25">
                  <c:v>153992000000</c:v>
                </c:pt>
                <c:pt idx="26">
                  <c:v>204194000000</c:v>
                </c:pt>
                <c:pt idx="27">
                  <c:v>213638000000</c:v>
                </c:pt>
                <c:pt idx="28">
                  <c:v>155366000000</c:v>
                </c:pt>
                <c:pt idx="29">
                  <c:v>76726500000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Energi'!$BB$176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Energi'!$BB$177:$BB$206</c:f>
              <c:numCache>
                <c:formatCode>0.00E+00</c:formatCode>
                <c:ptCount val="30"/>
                <c:pt idx="0">
                  <c:v>719110000000</c:v>
                </c:pt>
                <c:pt idx="1">
                  <c:v>3344480000000</c:v>
                </c:pt>
                <c:pt idx="2">
                  <c:v>4059320000000</c:v>
                </c:pt>
                <c:pt idx="3">
                  <c:v>4278990000000</c:v>
                </c:pt>
                <c:pt idx="4">
                  <c:v>2895810000000</c:v>
                </c:pt>
                <c:pt idx="5">
                  <c:v>2586700000000</c:v>
                </c:pt>
                <c:pt idx="6">
                  <c:v>1944080000000</c:v>
                </c:pt>
                <c:pt idx="7">
                  <c:v>1625070000000</c:v>
                </c:pt>
                <c:pt idx="8">
                  <c:v>1472150000000</c:v>
                </c:pt>
                <c:pt idx="9">
                  <c:v>1394970000000</c:v>
                </c:pt>
                <c:pt idx="10">
                  <c:v>1339890000000</c:v>
                </c:pt>
                <c:pt idx="11">
                  <c:v>1316240000000</c:v>
                </c:pt>
                <c:pt idx="12">
                  <c:v>1277510000000</c:v>
                </c:pt>
                <c:pt idx="13">
                  <c:v>1224630000000</c:v>
                </c:pt>
                <c:pt idx="14">
                  <c:v>1154450000000</c:v>
                </c:pt>
                <c:pt idx="15">
                  <c:v>1034570000000</c:v>
                </c:pt>
                <c:pt idx="16">
                  <c:v>943009000000</c:v>
                </c:pt>
                <c:pt idx="17">
                  <c:v>819562000000</c:v>
                </c:pt>
                <c:pt idx="18">
                  <c:v>710064000000</c:v>
                </c:pt>
                <c:pt idx="19">
                  <c:v>1068850000000</c:v>
                </c:pt>
                <c:pt idx="20">
                  <c:v>395532000000</c:v>
                </c:pt>
                <c:pt idx="21">
                  <c:v>260691000000</c:v>
                </c:pt>
                <c:pt idx="22">
                  <c:v>310662000000</c:v>
                </c:pt>
                <c:pt idx="23">
                  <c:v>117608000000</c:v>
                </c:pt>
                <c:pt idx="24">
                  <c:v>113301000000</c:v>
                </c:pt>
                <c:pt idx="25">
                  <c:v>153992000000</c:v>
                </c:pt>
                <c:pt idx="26">
                  <c:v>204194000000</c:v>
                </c:pt>
                <c:pt idx="27">
                  <c:v>213638000000</c:v>
                </c:pt>
                <c:pt idx="28">
                  <c:v>155366000000</c:v>
                </c:pt>
                <c:pt idx="29">
                  <c:v>76726600000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Energi'!$BC$176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Energi'!$BC$177:$BC$206</c:f>
              <c:numCache>
                <c:formatCode>0.00E+00</c:formatCode>
                <c:ptCount val="30"/>
                <c:pt idx="0">
                  <c:v>3751140000000</c:v>
                </c:pt>
                <c:pt idx="1">
                  <c:v>17778000000000</c:v>
                </c:pt>
                <c:pt idx="2">
                  <c:v>21140600000000</c:v>
                </c:pt>
                <c:pt idx="3">
                  <c:v>21662400000000</c:v>
                </c:pt>
                <c:pt idx="4">
                  <c:v>14264500000000</c:v>
                </c:pt>
                <c:pt idx="5">
                  <c:v>12362800000000</c:v>
                </c:pt>
                <c:pt idx="6">
                  <c:v>9034270000000</c:v>
                </c:pt>
                <c:pt idx="7">
                  <c:v>7319290000000</c:v>
                </c:pt>
                <c:pt idx="8">
                  <c:v>6381060000000</c:v>
                </c:pt>
                <c:pt idx="9">
                  <c:v>5825190000000</c:v>
                </c:pt>
                <c:pt idx="10">
                  <c:v>5449570000000</c:v>
                </c:pt>
                <c:pt idx="11">
                  <c:v>5243630000000</c:v>
                </c:pt>
                <c:pt idx="12">
                  <c:v>5027530000000</c:v>
                </c:pt>
                <c:pt idx="13">
                  <c:v>4821960000000</c:v>
                </c:pt>
                <c:pt idx="14">
                  <c:v>4588600000000</c:v>
                </c:pt>
                <c:pt idx="15">
                  <c:v>4157730000000</c:v>
                </c:pt>
                <c:pt idx="16">
                  <c:v>3858950000000</c:v>
                </c:pt>
                <c:pt idx="17">
                  <c:v>3406860000000</c:v>
                </c:pt>
                <c:pt idx="18">
                  <c:v>3003430000000</c:v>
                </c:pt>
                <c:pt idx="19">
                  <c:v>4628180000000</c:v>
                </c:pt>
                <c:pt idx="20">
                  <c:v>1755620000000</c:v>
                </c:pt>
                <c:pt idx="21">
                  <c:v>1168420000000</c:v>
                </c:pt>
                <c:pt idx="22">
                  <c:v>1431520000000</c:v>
                </c:pt>
                <c:pt idx="23">
                  <c:v>567379000000</c:v>
                </c:pt>
                <c:pt idx="24">
                  <c:v>599889000000</c:v>
                </c:pt>
                <c:pt idx="25">
                  <c:v>890431000000</c:v>
                </c:pt>
                <c:pt idx="26">
                  <c:v>1238000000000</c:v>
                </c:pt>
                <c:pt idx="27">
                  <c:v>1296150000000</c:v>
                </c:pt>
                <c:pt idx="28">
                  <c:v>911195000000</c:v>
                </c:pt>
                <c:pt idx="29">
                  <c:v>439380000000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Energi'!$BD$176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Energi'!$BD$177:$BD$206</c:f>
              <c:numCache>
                <c:formatCode>0.00E+00</c:formatCode>
                <c:ptCount val="30"/>
                <c:pt idx="0">
                  <c:v>3751140000000</c:v>
                </c:pt>
                <c:pt idx="1">
                  <c:v>17778000000000</c:v>
                </c:pt>
                <c:pt idx="2">
                  <c:v>21140700000000</c:v>
                </c:pt>
                <c:pt idx="3">
                  <c:v>21662400000000</c:v>
                </c:pt>
                <c:pt idx="4">
                  <c:v>14264500000000</c:v>
                </c:pt>
                <c:pt idx="5">
                  <c:v>12362800000000</c:v>
                </c:pt>
                <c:pt idx="6">
                  <c:v>9034280000000</c:v>
                </c:pt>
                <c:pt idx="7">
                  <c:v>7319290000000</c:v>
                </c:pt>
                <c:pt idx="8">
                  <c:v>6381060000000</c:v>
                </c:pt>
                <c:pt idx="9">
                  <c:v>5825190000000</c:v>
                </c:pt>
                <c:pt idx="10">
                  <c:v>5449570000000</c:v>
                </c:pt>
                <c:pt idx="11">
                  <c:v>5243640000000</c:v>
                </c:pt>
                <c:pt idx="12">
                  <c:v>5027530000000</c:v>
                </c:pt>
                <c:pt idx="13">
                  <c:v>4821960000000</c:v>
                </c:pt>
                <c:pt idx="14">
                  <c:v>4588600000000</c:v>
                </c:pt>
                <c:pt idx="15">
                  <c:v>4157730000000</c:v>
                </c:pt>
                <c:pt idx="16">
                  <c:v>3858950000000</c:v>
                </c:pt>
                <c:pt idx="17">
                  <c:v>3406860000000</c:v>
                </c:pt>
                <c:pt idx="18">
                  <c:v>3003440000000</c:v>
                </c:pt>
                <c:pt idx="19">
                  <c:v>4628190000000</c:v>
                </c:pt>
                <c:pt idx="20">
                  <c:v>1755620000000</c:v>
                </c:pt>
                <c:pt idx="21">
                  <c:v>1168420000000</c:v>
                </c:pt>
                <c:pt idx="22">
                  <c:v>1431520000000</c:v>
                </c:pt>
                <c:pt idx="23">
                  <c:v>567379000000</c:v>
                </c:pt>
                <c:pt idx="24">
                  <c:v>599889000000</c:v>
                </c:pt>
                <c:pt idx="25">
                  <c:v>890431000000</c:v>
                </c:pt>
                <c:pt idx="26">
                  <c:v>1238000000000</c:v>
                </c:pt>
                <c:pt idx="27">
                  <c:v>1296160000000</c:v>
                </c:pt>
                <c:pt idx="28">
                  <c:v>911195000000</c:v>
                </c:pt>
                <c:pt idx="29">
                  <c:v>439380000000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Energi'!$BE$176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Energi'!$BE$177:$BE$206</c:f>
              <c:numCache>
                <c:formatCode>0.00E+00</c:formatCode>
                <c:ptCount val="30"/>
                <c:pt idx="0">
                  <c:v>15534000000000</c:v>
                </c:pt>
                <c:pt idx="1">
                  <c:v>74156700000000</c:v>
                </c:pt>
                <c:pt idx="2">
                  <c:v>89292800000000</c:v>
                </c:pt>
                <c:pt idx="3">
                  <c:v>90867300000000</c:v>
                </c:pt>
                <c:pt idx="4">
                  <c:v>59205900000000</c:v>
                </c:pt>
                <c:pt idx="5">
                  <c:v>50403100000000</c:v>
                </c:pt>
                <c:pt idx="6">
                  <c:v>35993500000000</c:v>
                </c:pt>
                <c:pt idx="7">
                  <c:v>28452200000000</c:v>
                </c:pt>
                <c:pt idx="8">
                  <c:v>24329200000000</c:v>
                </c:pt>
                <c:pt idx="9">
                  <c:v>21930900000000</c:v>
                </c:pt>
                <c:pt idx="10">
                  <c:v>20719700000000</c:v>
                </c:pt>
                <c:pt idx="11">
                  <c:v>20426800000000</c:v>
                </c:pt>
                <c:pt idx="12">
                  <c:v>19784700000000</c:v>
                </c:pt>
                <c:pt idx="13">
                  <c:v>18949100000000</c:v>
                </c:pt>
                <c:pt idx="14">
                  <c:v>17968700000000</c:v>
                </c:pt>
                <c:pt idx="15">
                  <c:v>16198900000000</c:v>
                </c:pt>
                <c:pt idx="16">
                  <c:v>14991500000000</c:v>
                </c:pt>
                <c:pt idx="17">
                  <c:v>13201500000000</c:v>
                </c:pt>
                <c:pt idx="18">
                  <c:v>11594200000000</c:v>
                </c:pt>
                <c:pt idx="19">
                  <c:v>18051400000000</c:v>
                </c:pt>
                <c:pt idx="20">
                  <c:v>6811660000000</c:v>
                </c:pt>
                <c:pt idx="21">
                  <c:v>4512100000000</c:v>
                </c:pt>
                <c:pt idx="22">
                  <c:v>5596960000000</c:v>
                </c:pt>
                <c:pt idx="23">
                  <c:v>2203620000000</c:v>
                </c:pt>
                <c:pt idx="24">
                  <c:v>2329170000000</c:v>
                </c:pt>
                <c:pt idx="25">
                  <c:v>3494480000000</c:v>
                </c:pt>
                <c:pt idx="26">
                  <c:v>4853850000000</c:v>
                </c:pt>
                <c:pt idx="27">
                  <c:v>5076360000000</c:v>
                </c:pt>
                <c:pt idx="28">
                  <c:v>3543440000000</c:v>
                </c:pt>
                <c:pt idx="29">
                  <c:v>1619000000000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Energi'!$BF$176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Energi'!$S$177:$S$206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Energi'!$BF$177:$BF$206</c:f>
              <c:numCache>
                <c:formatCode>0.00E+00</c:formatCode>
                <c:ptCount val="30"/>
                <c:pt idx="0">
                  <c:v>15534000000000</c:v>
                </c:pt>
                <c:pt idx="1">
                  <c:v>74156700000000</c:v>
                </c:pt>
                <c:pt idx="2">
                  <c:v>89292800000000</c:v>
                </c:pt>
                <c:pt idx="3">
                  <c:v>90867400000000</c:v>
                </c:pt>
                <c:pt idx="4">
                  <c:v>59205900000000</c:v>
                </c:pt>
                <c:pt idx="5">
                  <c:v>50403100000000</c:v>
                </c:pt>
                <c:pt idx="6">
                  <c:v>35993600000000</c:v>
                </c:pt>
                <c:pt idx="7">
                  <c:v>28452200000000</c:v>
                </c:pt>
                <c:pt idx="8">
                  <c:v>24329300000000</c:v>
                </c:pt>
                <c:pt idx="9">
                  <c:v>21930900000000</c:v>
                </c:pt>
                <c:pt idx="10">
                  <c:v>20719700000000</c:v>
                </c:pt>
                <c:pt idx="11">
                  <c:v>20426800000000</c:v>
                </c:pt>
                <c:pt idx="12">
                  <c:v>19784700000000</c:v>
                </c:pt>
                <c:pt idx="13">
                  <c:v>18949100000000</c:v>
                </c:pt>
                <c:pt idx="14">
                  <c:v>17968700000000</c:v>
                </c:pt>
                <c:pt idx="15">
                  <c:v>16198900000000</c:v>
                </c:pt>
                <c:pt idx="16">
                  <c:v>14991500000000</c:v>
                </c:pt>
                <c:pt idx="17">
                  <c:v>13201500000000</c:v>
                </c:pt>
                <c:pt idx="18">
                  <c:v>11594200000000</c:v>
                </c:pt>
                <c:pt idx="19">
                  <c:v>18051400000000</c:v>
                </c:pt>
                <c:pt idx="20">
                  <c:v>6811670000000</c:v>
                </c:pt>
                <c:pt idx="21">
                  <c:v>4512110000000</c:v>
                </c:pt>
                <c:pt idx="22">
                  <c:v>5596960000000</c:v>
                </c:pt>
                <c:pt idx="23">
                  <c:v>2203620000000</c:v>
                </c:pt>
                <c:pt idx="24">
                  <c:v>2329170000000</c:v>
                </c:pt>
                <c:pt idx="25">
                  <c:v>3494480000000</c:v>
                </c:pt>
                <c:pt idx="26">
                  <c:v>4853850000000</c:v>
                </c:pt>
                <c:pt idx="27">
                  <c:v>5076360000000</c:v>
                </c:pt>
                <c:pt idx="28">
                  <c:v>3543440000000</c:v>
                </c:pt>
                <c:pt idx="29">
                  <c:v>1619000000000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4112"/>
        <c:axId val="1308497920"/>
      </c:scatterChart>
      <c:valAx>
        <c:axId val="1308494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7920"/>
        <c:crosses val="autoZero"/>
        <c:crossBetween val="midCat"/>
      </c:valAx>
      <c:valAx>
        <c:axId val="13084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Energi'!$T$208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Energi'!$T$209:$T$238</c:f>
              <c:numCache>
                <c:formatCode>0.00E+00</c:formatCode>
                <c:ptCount val="30"/>
                <c:pt idx="0">
                  <c:v>633944000000</c:v>
                </c:pt>
                <c:pt idx="1">
                  <c:v>2700920000000</c:v>
                </c:pt>
                <c:pt idx="2">
                  <c:v>2753280000000</c:v>
                </c:pt>
                <c:pt idx="3">
                  <c:v>2292820000000</c:v>
                </c:pt>
                <c:pt idx="4">
                  <c:v>1524440000000</c:v>
                </c:pt>
                <c:pt idx="5">
                  <c:v>1210350000000</c:v>
                </c:pt>
                <c:pt idx="6">
                  <c:v>972504000000</c:v>
                </c:pt>
                <c:pt idx="7">
                  <c:v>860966000000</c:v>
                </c:pt>
                <c:pt idx="8">
                  <c:v>810330000000</c:v>
                </c:pt>
                <c:pt idx="9">
                  <c:v>797369000000</c:v>
                </c:pt>
                <c:pt idx="10">
                  <c:v>800559000000</c:v>
                </c:pt>
                <c:pt idx="11">
                  <c:v>813900000000</c:v>
                </c:pt>
                <c:pt idx="12">
                  <c:v>827974000000</c:v>
                </c:pt>
                <c:pt idx="13">
                  <c:v>840447000000</c:v>
                </c:pt>
                <c:pt idx="14">
                  <c:v>849588000000</c:v>
                </c:pt>
                <c:pt idx="15">
                  <c:v>851045000000</c:v>
                </c:pt>
                <c:pt idx="16">
                  <c:v>847615000000</c:v>
                </c:pt>
                <c:pt idx="17">
                  <c:v>836971000000</c:v>
                </c:pt>
                <c:pt idx="18">
                  <c:v>820789000000</c:v>
                </c:pt>
                <c:pt idx="19">
                  <c:v>1331620000000</c:v>
                </c:pt>
                <c:pt idx="20">
                  <c:v>559270000000</c:v>
                </c:pt>
                <c:pt idx="21">
                  <c:v>587456000000</c:v>
                </c:pt>
                <c:pt idx="22">
                  <c:v>719150000000</c:v>
                </c:pt>
                <c:pt idx="23">
                  <c:v>662747000000</c:v>
                </c:pt>
                <c:pt idx="24">
                  <c:v>1538650000000</c:v>
                </c:pt>
                <c:pt idx="25">
                  <c:v>3524170000000</c:v>
                </c:pt>
                <c:pt idx="26">
                  <c:v>6660260000000</c:v>
                </c:pt>
                <c:pt idx="27">
                  <c:v>9461450000000</c:v>
                </c:pt>
                <c:pt idx="28">
                  <c:v>8609310000000</c:v>
                </c:pt>
                <c:pt idx="29">
                  <c:v>4611840000000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Energi'!$U$208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Energi'!$U$209:$U$238</c:f>
              <c:numCache>
                <c:formatCode>0.00E+00</c:formatCode>
                <c:ptCount val="30"/>
                <c:pt idx="0">
                  <c:v>107794000000</c:v>
                </c:pt>
                <c:pt idx="1">
                  <c:v>485566000000</c:v>
                </c:pt>
                <c:pt idx="2">
                  <c:v>859318000000</c:v>
                </c:pt>
                <c:pt idx="3">
                  <c:v>980552000000</c:v>
                </c:pt>
                <c:pt idx="4">
                  <c:v>673268000000</c:v>
                </c:pt>
                <c:pt idx="5">
                  <c:v>498141000000</c:v>
                </c:pt>
                <c:pt idx="6">
                  <c:v>320132000000</c:v>
                </c:pt>
                <c:pt idx="7">
                  <c:v>329726000000</c:v>
                </c:pt>
                <c:pt idx="8">
                  <c:v>221369000000</c:v>
                </c:pt>
                <c:pt idx="9">
                  <c:v>188657000000</c:v>
                </c:pt>
                <c:pt idx="10">
                  <c:v>271814000000</c:v>
                </c:pt>
                <c:pt idx="11">
                  <c:v>300365000000</c:v>
                </c:pt>
                <c:pt idx="12">
                  <c:v>262634000000</c:v>
                </c:pt>
                <c:pt idx="13">
                  <c:v>238863000000</c:v>
                </c:pt>
                <c:pt idx="14">
                  <c:v>272820000000</c:v>
                </c:pt>
                <c:pt idx="15">
                  <c:v>270534000000</c:v>
                </c:pt>
                <c:pt idx="16">
                  <c:v>259119000000</c:v>
                </c:pt>
                <c:pt idx="17">
                  <c:v>236592000000</c:v>
                </c:pt>
                <c:pt idx="18">
                  <c:v>206705000000</c:v>
                </c:pt>
                <c:pt idx="19">
                  <c:v>282909000000</c:v>
                </c:pt>
                <c:pt idx="20">
                  <c:v>91983200000</c:v>
                </c:pt>
                <c:pt idx="21">
                  <c:v>81411500000</c:v>
                </c:pt>
                <c:pt idx="22">
                  <c:v>79099200000</c:v>
                </c:pt>
                <c:pt idx="23">
                  <c:v>57445500000</c:v>
                </c:pt>
                <c:pt idx="24">
                  <c:v>100652000000</c:v>
                </c:pt>
                <c:pt idx="25">
                  <c:v>157786000000</c:v>
                </c:pt>
                <c:pt idx="26">
                  <c:v>219656000000</c:v>
                </c:pt>
                <c:pt idx="27">
                  <c:v>256433000000</c:v>
                </c:pt>
                <c:pt idx="28">
                  <c:v>184833000000</c:v>
                </c:pt>
                <c:pt idx="29">
                  <c:v>65446800000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Energi'!$V$208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Energi'!$V$209:$V$238</c:f>
              <c:numCache>
                <c:formatCode>0.00E+00</c:formatCode>
                <c:ptCount val="30"/>
                <c:pt idx="0">
                  <c:v>44507900</c:v>
                </c:pt>
                <c:pt idx="1">
                  <c:v>201193000</c:v>
                </c:pt>
                <c:pt idx="2">
                  <c:v>265340000</c:v>
                </c:pt>
                <c:pt idx="3">
                  <c:v>265165000</c:v>
                </c:pt>
                <c:pt idx="4">
                  <c:v>189498000</c:v>
                </c:pt>
                <c:pt idx="5">
                  <c:v>150815000</c:v>
                </c:pt>
                <c:pt idx="6">
                  <c:v>115531000</c:v>
                </c:pt>
                <c:pt idx="7">
                  <c:v>99234800</c:v>
                </c:pt>
                <c:pt idx="8">
                  <c:v>92041000</c:v>
                </c:pt>
                <c:pt idx="9">
                  <c:v>89743200</c:v>
                </c:pt>
                <c:pt idx="10">
                  <c:v>89565500</c:v>
                </c:pt>
                <c:pt idx="11">
                  <c:v>91731800</c:v>
                </c:pt>
                <c:pt idx="12">
                  <c:v>92439800</c:v>
                </c:pt>
                <c:pt idx="13">
                  <c:v>92531000</c:v>
                </c:pt>
                <c:pt idx="14">
                  <c:v>92090500</c:v>
                </c:pt>
                <c:pt idx="15">
                  <c:v>87129200</c:v>
                </c:pt>
                <c:pt idx="16">
                  <c:v>84854100</c:v>
                </c:pt>
                <c:pt idx="17">
                  <c:v>78710200</c:v>
                </c:pt>
                <c:pt idx="18">
                  <c:v>72238200</c:v>
                </c:pt>
                <c:pt idx="19">
                  <c:v>118141000</c:v>
                </c:pt>
                <c:pt idx="20">
                  <c:v>45700700</c:v>
                </c:pt>
                <c:pt idx="21">
                  <c:v>31683800</c:v>
                </c:pt>
                <c:pt idx="22">
                  <c:v>39285300</c:v>
                </c:pt>
                <c:pt idx="23">
                  <c:v>14437800</c:v>
                </c:pt>
                <c:pt idx="24">
                  <c:v>13879100</c:v>
                </c:pt>
                <c:pt idx="25">
                  <c:v>18777100</c:v>
                </c:pt>
                <c:pt idx="26">
                  <c:v>25129200</c:v>
                </c:pt>
                <c:pt idx="27">
                  <c:v>27516800</c:v>
                </c:pt>
                <c:pt idx="28">
                  <c:v>21761000</c:v>
                </c:pt>
                <c:pt idx="29">
                  <c:v>11224300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Energi'!$W$208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Energi'!$W$209:$W$238</c:f>
              <c:numCache>
                <c:formatCode>0.00E+00</c:formatCode>
                <c:ptCount val="30"/>
                <c:pt idx="0">
                  <c:v>20418700000</c:v>
                </c:pt>
                <c:pt idx="1">
                  <c:v>97803400000</c:v>
                </c:pt>
                <c:pt idx="2">
                  <c:v>131909000000</c:v>
                </c:pt>
                <c:pt idx="3">
                  <c:v>133807000000</c:v>
                </c:pt>
                <c:pt idx="4">
                  <c:v>95969400000</c:v>
                </c:pt>
                <c:pt idx="5">
                  <c:v>78155100000</c:v>
                </c:pt>
                <c:pt idx="6">
                  <c:v>60575200000</c:v>
                </c:pt>
                <c:pt idx="7">
                  <c:v>52498600000</c:v>
                </c:pt>
                <c:pt idx="8">
                  <c:v>49078900000</c:v>
                </c:pt>
                <c:pt idx="9">
                  <c:v>48206900000</c:v>
                </c:pt>
                <c:pt idx="10">
                  <c:v>48441500000</c:v>
                </c:pt>
                <c:pt idx="11">
                  <c:v>49974300000</c:v>
                </c:pt>
                <c:pt idx="12">
                  <c:v>50731800000</c:v>
                </c:pt>
                <c:pt idx="13">
                  <c:v>51158000000</c:v>
                </c:pt>
                <c:pt idx="14">
                  <c:v>51302600000</c:v>
                </c:pt>
                <c:pt idx="15">
                  <c:v>48899300000</c:v>
                </c:pt>
                <c:pt idx="16">
                  <c:v>47990600000</c:v>
                </c:pt>
                <c:pt idx="17">
                  <c:v>44936600000</c:v>
                </c:pt>
                <c:pt idx="18">
                  <c:v>41670300000</c:v>
                </c:pt>
                <c:pt idx="19">
                  <c:v>67773100000</c:v>
                </c:pt>
                <c:pt idx="20">
                  <c:v>26705500000</c:v>
                </c:pt>
                <c:pt idx="21">
                  <c:v>19001400000</c:v>
                </c:pt>
                <c:pt idx="22">
                  <c:v>23721200000</c:v>
                </c:pt>
                <c:pt idx="23">
                  <c:v>8901530000</c:v>
                </c:pt>
                <c:pt idx="24">
                  <c:v>8478840000</c:v>
                </c:pt>
                <c:pt idx="25">
                  <c:v>11221300000</c:v>
                </c:pt>
                <c:pt idx="26">
                  <c:v>14659000000</c:v>
                </c:pt>
                <c:pt idx="27">
                  <c:v>15792200000</c:v>
                </c:pt>
                <c:pt idx="28">
                  <c:v>12313300000</c:v>
                </c:pt>
                <c:pt idx="29">
                  <c:v>6756320000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Energi'!$X$208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Energi'!$X$209:$X$238</c:f>
              <c:numCache>
                <c:formatCode>0.00E+00</c:formatCode>
                <c:ptCount val="30"/>
                <c:pt idx="0">
                  <c:v>11771100000</c:v>
                </c:pt>
                <c:pt idx="1">
                  <c:v>55705600000</c:v>
                </c:pt>
                <c:pt idx="2">
                  <c:v>76303600000</c:v>
                </c:pt>
                <c:pt idx="3">
                  <c:v>76442000000</c:v>
                </c:pt>
                <c:pt idx="4">
                  <c:v>55580600000</c:v>
                </c:pt>
                <c:pt idx="5">
                  <c:v>44447500000</c:v>
                </c:pt>
                <c:pt idx="6">
                  <c:v>34446400000</c:v>
                </c:pt>
                <c:pt idx="7">
                  <c:v>29941300000</c:v>
                </c:pt>
                <c:pt idx="8">
                  <c:v>28080800000</c:v>
                </c:pt>
                <c:pt idx="9">
                  <c:v>27663300000</c:v>
                </c:pt>
                <c:pt idx="10">
                  <c:v>27876100000</c:v>
                </c:pt>
                <c:pt idx="11">
                  <c:v>28789400000</c:v>
                </c:pt>
                <c:pt idx="12">
                  <c:v>29226800000</c:v>
                </c:pt>
                <c:pt idx="13">
                  <c:v>29457000000</c:v>
                </c:pt>
                <c:pt idx="14">
                  <c:v>29484100000</c:v>
                </c:pt>
                <c:pt idx="15">
                  <c:v>28046600000</c:v>
                </c:pt>
                <c:pt idx="16">
                  <c:v>27391000000</c:v>
                </c:pt>
                <c:pt idx="17">
                  <c:v>25496200000</c:v>
                </c:pt>
                <c:pt idx="18">
                  <c:v>23458100000</c:v>
                </c:pt>
                <c:pt idx="19">
                  <c:v>37628900000</c:v>
                </c:pt>
                <c:pt idx="20">
                  <c:v>14528800000</c:v>
                </c:pt>
                <c:pt idx="21">
                  <c:v>10298600000</c:v>
                </c:pt>
                <c:pt idx="22">
                  <c:v>12743800000</c:v>
                </c:pt>
                <c:pt idx="23">
                  <c:v>4759250000</c:v>
                </c:pt>
                <c:pt idx="24">
                  <c:v>4530940000</c:v>
                </c:pt>
                <c:pt idx="25">
                  <c:v>6044210000</c:v>
                </c:pt>
                <c:pt idx="26">
                  <c:v>7979980000</c:v>
                </c:pt>
                <c:pt idx="27">
                  <c:v>8679090000</c:v>
                </c:pt>
                <c:pt idx="28">
                  <c:v>6833400000</c:v>
                </c:pt>
                <c:pt idx="29">
                  <c:v>3616950000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Energi'!$Y$208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Energi'!$Y$209:$Y$238</c:f>
              <c:numCache>
                <c:formatCode>0.00E+00</c:formatCode>
                <c:ptCount val="30"/>
                <c:pt idx="0">
                  <c:v>20418700000</c:v>
                </c:pt>
                <c:pt idx="1">
                  <c:v>97803500000</c:v>
                </c:pt>
                <c:pt idx="2">
                  <c:v>131909000000</c:v>
                </c:pt>
                <c:pt idx="3">
                  <c:v>133807000000</c:v>
                </c:pt>
                <c:pt idx="4">
                  <c:v>95969500000</c:v>
                </c:pt>
                <c:pt idx="5">
                  <c:v>78155100000</c:v>
                </c:pt>
                <c:pt idx="6">
                  <c:v>60575300000</c:v>
                </c:pt>
                <c:pt idx="7">
                  <c:v>52498600000</c:v>
                </c:pt>
                <c:pt idx="8">
                  <c:v>49079000000</c:v>
                </c:pt>
                <c:pt idx="9">
                  <c:v>48206900000</c:v>
                </c:pt>
                <c:pt idx="10">
                  <c:v>48441500000</c:v>
                </c:pt>
                <c:pt idx="11">
                  <c:v>49974400000</c:v>
                </c:pt>
                <c:pt idx="12">
                  <c:v>50731800000</c:v>
                </c:pt>
                <c:pt idx="13">
                  <c:v>51158100000</c:v>
                </c:pt>
                <c:pt idx="14">
                  <c:v>51302700000</c:v>
                </c:pt>
                <c:pt idx="15">
                  <c:v>48899300000</c:v>
                </c:pt>
                <c:pt idx="16">
                  <c:v>47990600000</c:v>
                </c:pt>
                <c:pt idx="17">
                  <c:v>44936700000</c:v>
                </c:pt>
                <c:pt idx="18">
                  <c:v>41670300000</c:v>
                </c:pt>
                <c:pt idx="19">
                  <c:v>67773100000</c:v>
                </c:pt>
                <c:pt idx="20">
                  <c:v>26705500000</c:v>
                </c:pt>
                <c:pt idx="21">
                  <c:v>19001400000</c:v>
                </c:pt>
                <c:pt idx="22">
                  <c:v>23721200000</c:v>
                </c:pt>
                <c:pt idx="23">
                  <c:v>8901540000</c:v>
                </c:pt>
                <c:pt idx="24">
                  <c:v>8478840000</c:v>
                </c:pt>
                <c:pt idx="25">
                  <c:v>11221300000</c:v>
                </c:pt>
                <c:pt idx="26">
                  <c:v>14659100000</c:v>
                </c:pt>
                <c:pt idx="27">
                  <c:v>15792200000</c:v>
                </c:pt>
                <c:pt idx="28">
                  <c:v>12313400000</c:v>
                </c:pt>
                <c:pt idx="29">
                  <c:v>6756320000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Energi'!$Z$208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Energi'!$Z$209:$Z$238</c:f>
              <c:numCache>
                <c:formatCode>0.00E+00</c:formatCode>
                <c:ptCount val="30"/>
                <c:pt idx="0">
                  <c:v>23472200000</c:v>
                </c:pt>
                <c:pt idx="1">
                  <c:v>110969000000</c:v>
                </c:pt>
                <c:pt idx="2">
                  <c:v>150142000000</c:v>
                </c:pt>
                <c:pt idx="3">
                  <c:v>150354000000</c:v>
                </c:pt>
                <c:pt idx="4">
                  <c:v>107695000000</c:v>
                </c:pt>
                <c:pt idx="5">
                  <c:v>86032100000</c:v>
                </c:pt>
                <c:pt idx="6">
                  <c:v>66004900000</c:v>
                </c:pt>
                <c:pt idx="7">
                  <c:v>56712000000</c:v>
                </c:pt>
                <c:pt idx="8">
                  <c:v>52558500000</c:v>
                </c:pt>
                <c:pt idx="9">
                  <c:v>51145300000</c:v>
                </c:pt>
                <c:pt idx="10">
                  <c:v>50880000000</c:v>
                </c:pt>
                <c:pt idx="11">
                  <c:v>51879400000</c:v>
                </c:pt>
                <c:pt idx="12">
                  <c:v>51975300000</c:v>
                </c:pt>
                <c:pt idx="13">
                  <c:v>51679600000</c:v>
                </c:pt>
                <c:pt idx="14">
                  <c:v>51007500000</c:v>
                </c:pt>
                <c:pt idx="15">
                  <c:v>47787900000</c:v>
                </c:pt>
                <c:pt idx="16">
                  <c:v>46069100000</c:v>
                </c:pt>
                <c:pt idx="17">
                  <c:v>42313400000</c:v>
                </c:pt>
                <c:pt idx="18">
                  <c:v>38379500000</c:v>
                </c:pt>
                <c:pt idx="19">
                  <c:v>61664700000</c:v>
                </c:pt>
                <c:pt idx="20">
                  <c:v>23510600000</c:v>
                </c:pt>
                <c:pt idx="21">
                  <c:v>16265100000</c:v>
                </c:pt>
                <c:pt idx="22">
                  <c:v>19995500000</c:v>
                </c:pt>
                <c:pt idx="23">
                  <c:v>7343370000</c:v>
                </c:pt>
                <c:pt idx="24">
                  <c:v>7101800000</c:v>
                </c:pt>
                <c:pt idx="25">
                  <c:v>9691400000</c:v>
                </c:pt>
                <c:pt idx="26">
                  <c:v>13124900000</c:v>
                </c:pt>
                <c:pt idx="27">
                  <c:v>14463500000</c:v>
                </c:pt>
                <c:pt idx="28">
                  <c:v>11277100000</c:v>
                </c:pt>
                <c:pt idx="29">
                  <c:v>5727220000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Energi'!$AA$208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Energi'!$AA$209:$AA$238</c:f>
              <c:numCache>
                <c:formatCode>0.00E+00</c:formatCode>
                <c:ptCount val="30"/>
                <c:pt idx="0">
                  <c:v>125529000000</c:v>
                </c:pt>
                <c:pt idx="1">
                  <c:v>581745000000</c:v>
                </c:pt>
                <c:pt idx="2">
                  <c:v>763525000000</c:v>
                </c:pt>
                <c:pt idx="3">
                  <c:v>761890000000</c:v>
                </c:pt>
                <c:pt idx="4">
                  <c:v>534341000000</c:v>
                </c:pt>
                <c:pt idx="5">
                  <c:v>421787000000</c:v>
                </c:pt>
                <c:pt idx="6">
                  <c:v>317922000000</c:v>
                </c:pt>
                <c:pt idx="7">
                  <c:v>268191000000</c:v>
                </c:pt>
                <c:pt idx="8">
                  <c:v>244084000000</c:v>
                </c:pt>
                <c:pt idx="9">
                  <c:v>233313000000</c:v>
                </c:pt>
                <c:pt idx="10">
                  <c:v>227982000000</c:v>
                </c:pt>
                <c:pt idx="11">
                  <c:v>228271000000</c:v>
                </c:pt>
                <c:pt idx="12">
                  <c:v>224377000000</c:v>
                </c:pt>
                <c:pt idx="13">
                  <c:v>218735000000</c:v>
                </c:pt>
                <c:pt idx="14">
                  <c:v>211285000000</c:v>
                </c:pt>
                <c:pt idx="15">
                  <c:v>193656000000</c:v>
                </c:pt>
                <c:pt idx="16">
                  <c:v>182531000000</c:v>
                </c:pt>
                <c:pt idx="17">
                  <c:v>163625000000</c:v>
                </c:pt>
                <c:pt idx="18">
                  <c:v>144920000000</c:v>
                </c:pt>
                <c:pt idx="19">
                  <c:v>225231000000</c:v>
                </c:pt>
                <c:pt idx="20">
                  <c:v>82524000000</c:v>
                </c:pt>
                <c:pt idx="21">
                  <c:v>56755400000</c:v>
                </c:pt>
                <c:pt idx="22">
                  <c:v>68797100000</c:v>
                </c:pt>
                <c:pt idx="23">
                  <c:v>25316000000</c:v>
                </c:pt>
                <c:pt idx="24">
                  <c:v>24602100000</c:v>
                </c:pt>
                <c:pt idx="25">
                  <c:v>34011300000</c:v>
                </c:pt>
                <c:pt idx="26">
                  <c:v>46277700000</c:v>
                </c:pt>
                <c:pt idx="27">
                  <c:v>50458500000</c:v>
                </c:pt>
                <c:pt idx="28">
                  <c:v>38013800000</c:v>
                </c:pt>
                <c:pt idx="29">
                  <c:v>18940700000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Energi'!$AB$208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Energi'!$AB$209:$AB$238</c:f>
              <c:numCache>
                <c:formatCode>0.00E+00</c:formatCode>
                <c:ptCount val="30"/>
                <c:pt idx="0">
                  <c:v>246616000000</c:v>
                </c:pt>
                <c:pt idx="1">
                  <c:v>1139510000000</c:v>
                </c:pt>
                <c:pt idx="2">
                  <c:v>1487330000000</c:v>
                </c:pt>
                <c:pt idx="3">
                  <c:v>1485840000000</c:v>
                </c:pt>
                <c:pt idx="4">
                  <c:v>1037610000000</c:v>
                </c:pt>
                <c:pt idx="5">
                  <c:v>818571000000</c:v>
                </c:pt>
                <c:pt idx="6">
                  <c:v>615097000000</c:v>
                </c:pt>
                <c:pt idx="7">
                  <c:v>516891000000</c:v>
                </c:pt>
                <c:pt idx="8">
                  <c:v>468465000000</c:v>
                </c:pt>
                <c:pt idx="9">
                  <c:v>445809000000</c:v>
                </c:pt>
                <c:pt idx="10">
                  <c:v>433570000000</c:v>
                </c:pt>
                <c:pt idx="11">
                  <c:v>432132000000</c:v>
                </c:pt>
                <c:pt idx="12">
                  <c:v>422859000000</c:v>
                </c:pt>
                <c:pt idx="13">
                  <c:v>410007000000</c:v>
                </c:pt>
                <c:pt idx="14">
                  <c:v>394635000000</c:v>
                </c:pt>
                <c:pt idx="15">
                  <c:v>360489000000</c:v>
                </c:pt>
                <c:pt idx="16">
                  <c:v>337192000000</c:v>
                </c:pt>
                <c:pt idx="17">
                  <c:v>299273000000</c:v>
                </c:pt>
                <c:pt idx="18">
                  <c:v>263016000000</c:v>
                </c:pt>
                <c:pt idx="19">
                  <c:v>402033000000</c:v>
                </c:pt>
                <c:pt idx="20">
                  <c:v>145400000000</c:v>
                </c:pt>
                <c:pt idx="21">
                  <c:v>100794000000</c:v>
                </c:pt>
                <c:pt idx="22">
                  <c:v>122231000000</c:v>
                </c:pt>
                <c:pt idx="23">
                  <c:v>45357400000</c:v>
                </c:pt>
                <c:pt idx="24">
                  <c:v>44185700000</c:v>
                </c:pt>
                <c:pt idx="25">
                  <c:v>61522500000</c:v>
                </c:pt>
                <c:pt idx="26">
                  <c:v>84137900000</c:v>
                </c:pt>
                <c:pt idx="27">
                  <c:v>91496600000</c:v>
                </c:pt>
                <c:pt idx="28">
                  <c:v>68486300000</c:v>
                </c:pt>
                <c:pt idx="29">
                  <c:v>33712500000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Energi'!$AC$208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Energi'!$AC$209:$AC$238</c:f>
              <c:numCache>
                <c:formatCode>0.00E+00</c:formatCode>
                <c:ptCount val="30"/>
                <c:pt idx="0">
                  <c:v>125529000000</c:v>
                </c:pt>
                <c:pt idx="1">
                  <c:v>581745000000</c:v>
                </c:pt>
                <c:pt idx="2">
                  <c:v>763526000000</c:v>
                </c:pt>
                <c:pt idx="3">
                  <c:v>761890000000</c:v>
                </c:pt>
                <c:pt idx="4">
                  <c:v>534341000000</c:v>
                </c:pt>
                <c:pt idx="5">
                  <c:v>421787000000</c:v>
                </c:pt>
                <c:pt idx="6">
                  <c:v>317922000000</c:v>
                </c:pt>
                <c:pt idx="7">
                  <c:v>268192000000</c:v>
                </c:pt>
                <c:pt idx="8">
                  <c:v>244084000000</c:v>
                </c:pt>
                <c:pt idx="9">
                  <c:v>233313000000</c:v>
                </c:pt>
                <c:pt idx="10">
                  <c:v>227982000000</c:v>
                </c:pt>
                <c:pt idx="11">
                  <c:v>228271000000</c:v>
                </c:pt>
                <c:pt idx="12">
                  <c:v>224377000000</c:v>
                </c:pt>
                <c:pt idx="13">
                  <c:v>218735000000</c:v>
                </c:pt>
                <c:pt idx="14">
                  <c:v>211285000000</c:v>
                </c:pt>
                <c:pt idx="15">
                  <c:v>193656000000</c:v>
                </c:pt>
                <c:pt idx="16">
                  <c:v>182531000000</c:v>
                </c:pt>
                <c:pt idx="17">
                  <c:v>163625000000</c:v>
                </c:pt>
                <c:pt idx="18">
                  <c:v>144920000000</c:v>
                </c:pt>
                <c:pt idx="19">
                  <c:v>225231000000</c:v>
                </c:pt>
                <c:pt idx="20">
                  <c:v>82524000000</c:v>
                </c:pt>
                <c:pt idx="21">
                  <c:v>56755500000</c:v>
                </c:pt>
                <c:pt idx="22">
                  <c:v>68797100000</c:v>
                </c:pt>
                <c:pt idx="23">
                  <c:v>25316000000</c:v>
                </c:pt>
                <c:pt idx="24">
                  <c:v>24602100000</c:v>
                </c:pt>
                <c:pt idx="25">
                  <c:v>34011400000</c:v>
                </c:pt>
                <c:pt idx="26">
                  <c:v>46277800000</c:v>
                </c:pt>
                <c:pt idx="27">
                  <c:v>50458500000</c:v>
                </c:pt>
                <c:pt idx="28">
                  <c:v>38013800000</c:v>
                </c:pt>
                <c:pt idx="29">
                  <c:v>18940700000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Energi'!$AD$208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Energi'!$AD$209:$AD$238</c:f>
              <c:numCache>
                <c:formatCode>0.00E+00</c:formatCode>
                <c:ptCount val="30"/>
                <c:pt idx="0">
                  <c:v>23472200000</c:v>
                </c:pt>
                <c:pt idx="1">
                  <c:v>110969000000</c:v>
                </c:pt>
                <c:pt idx="2">
                  <c:v>150142000000</c:v>
                </c:pt>
                <c:pt idx="3">
                  <c:v>150354000000</c:v>
                </c:pt>
                <c:pt idx="4">
                  <c:v>107695000000</c:v>
                </c:pt>
                <c:pt idx="5">
                  <c:v>86032000000</c:v>
                </c:pt>
                <c:pt idx="6">
                  <c:v>66004900000</c:v>
                </c:pt>
                <c:pt idx="7">
                  <c:v>56711900000</c:v>
                </c:pt>
                <c:pt idx="8">
                  <c:v>52558400000</c:v>
                </c:pt>
                <c:pt idx="9">
                  <c:v>51145300000</c:v>
                </c:pt>
                <c:pt idx="10">
                  <c:v>50880000000</c:v>
                </c:pt>
                <c:pt idx="11">
                  <c:v>51879400000</c:v>
                </c:pt>
                <c:pt idx="12">
                  <c:v>51975200000</c:v>
                </c:pt>
                <c:pt idx="13">
                  <c:v>51679500000</c:v>
                </c:pt>
                <c:pt idx="14">
                  <c:v>51007400000</c:v>
                </c:pt>
                <c:pt idx="15">
                  <c:v>47787800000</c:v>
                </c:pt>
                <c:pt idx="16">
                  <c:v>46069100000</c:v>
                </c:pt>
                <c:pt idx="17">
                  <c:v>42313300000</c:v>
                </c:pt>
                <c:pt idx="18">
                  <c:v>38379400000</c:v>
                </c:pt>
                <c:pt idx="19">
                  <c:v>61664600000</c:v>
                </c:pt>
                <c:pt idx="20">
                  <c:v>23510600000</c:v>
                </c:pt>
                <c:pt idx="21">
                  <c:v>16265100000</c:v>
                </c:pt>
                <c:pt idx="22">
                  <c:v>19995400000</c:v>
                </c:pt>
                <c:pt idx="23">
                  <c:v>7343350000</c:v>
                </c:pt>
                <c:pt idx="24">
                  <c:v>7101780000</c:v>
                </c:pt>
                <c:pt idx="25">
                  <c:v>9691380000</c:v>
                </c:pt>
                <c:pt idx="26">
                  <c:v>13124900000</c:v>
                </c:pt>
                <c:pt idx="27">
                  <c:v>14463500000</c:v>
                </c:pt>
                <c:pt idx="28">
                  <c:v>11277000000</c:v>
                </c:pt>
                <c:pt idx="29">
                  <c:v>5727210000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Energi'!$AE$208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Energi'!$AE$209:$AE$238</c:f>
              <c:numCache>
                <c:formatCode>0.00E+00</c:formatCode>
                <c:ptCount val="30"/>
                <c:pt idx="0">
                  <c:v>312428000000</c:v>
                </c:pt>
                <c:pt idx="1">
                  <c:v>1412970000000</c:v>
                </c:pt>
                <c:pt idx="2">
                  <c:v>1834830000000</c:v>
                </c:pt>
                <c:pt idx="3">
                  <c:v>1819940000000</c:v>
                </c:pt>
                <c:pt idx="4">
                  <c:v>1266210000000</c:v>
                </c:pt>
                <c:pt idx="5">
                  <c:v>984946000000</c:v>
                </c:pt>
                <c:pt idx="6">
                  <c:v>734091000000</c:v>
                </c:pt>
                <c:pt idx="7">
                  <c:v>612263000000</c:v>
                </c:pt>
                <c:pt idx="8">
                  <c:v>550576000000</c:v>
                </c:pt>
                <c:pt idx="9">
                  <c:v>519587000000</c:v>
                </c:pt>
                <c:pt idx="10">
                  <c:v>500664000000</c:v>
                </c:pt>
                <c:pt idx="11">
                  <c:v>494712000000</c:v>
                </c:pt>
                <c:pt idx="12">
                  <c:v>479774000000</c:v>
                </c:pt>
                <c:pt idx="13">
                  <c:v>460394000000</c:v>
                </c:pt>
                <c:pt idx="14">
                  <c:v>438450000000</c:v>
                </c:pt>
                <c:pt idx="15">
                  <c:v>394463000000</c:v>
                </c:pt>
                <c:pt idx="16">
                  <c:v>364974000000</c:v>
                </c:pt>
                <c:pt idx="17">
                  <c:v>320160000000</c:v>
                </c:pt>
                <c:pt idx="18">
                  <c:v>276861000000</c:v>
                </c:pt>
                <c:pt idx="19">
                  <c:v>431455000000</c:v>
                </c:pt>
                <c:pt idx="20">
                  <c:v>150300000000</c:v>
                </c:pt>
                <c:pt idx="21">
                  <c:v>98666600000</c:v>
                </c:pt>
                <c:pt idx="22">
                  <c:v>119381000000</c:v>
                </c:pt>
                <c:pt idx="23">
                  <c:v>42365100000</c:v>
                </c:pt>
                <c:pt idx="24">
                  <c:v>41705500000</c:v>
                </c:pt>
                <c:pt idx="25">
                  <c:v>60529600000</c:v>
                </c:pt>
                <c:pt idx="26">
                  <c:v>86241900000</c:v>
                </c:pt>
                <c:pt idx="27">
                  <c:v>96695500000</c:v>
                </c:pt>
                <c:pt idx="28">
                  <c:v>73206700000</c:v>
                </c:pt>
                <c:pt idx="29">
                  <c:v>31511900000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Energi'!$AF$208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Energi'!$AF$209:$AF$238</c:f>
              <c:numCache>
                <c:formatCode>0.00E+00</c:formatCode>
                <c:ptCount val="30"/>
                <c:pt idx="0">
                  <c:v>489262000000</c:v>
                </c:pt>
                <c:pt idx="1">
                  <c:v>2209740000000</c:v>
                </c:pt>
                <c:pt idx="2">
                  <c:v>2829090000000</c:v>
                </c:pt>
                <c:pt idx="3">
                  <c:v>2807810000000</c:v>
                </c:pt>
                <c:pt idx="4">
                  <c:v>1939080000000</c:v>
                </c:pt>
                <c:pt idx="5">
                  <c:v>1499770000000</c:v>
                </c:pt>
                <c:pt idx="6">
                  <c:v>1107830000000</c:v>
                </c:pt>
                <c:pt idx="7">
                  <c:v>913463000000</c:v>
                </c:pt>
                <c:pt idx="8">
                  <c:v>809494000000</c:v>
                </c:pt>
                <c:pt idx="9">
                  <c:v>749543000000</c:v>
                </c:pt>
                <c:pt idx="10">
                  <c:v>704169000000</c:v>
                </c:pt>
                <c:pt idx="11">
                  <c:v>675684000000</c:v>
                </c:pt>
                <c:pt idx="12">
                  <c:v>632842000000</c:v>
                </c:pt>
                <c:pt idx="13">
                  <c:v>581162000000</c:v>
                </c:pt>
                <c:pt idx="14">
                  <c:v>530554000000</c:v>
                </c:pt>
                <c:pt idx="15">
                  <c:v>459891000000</c:v>
                </c:pt>
                <c:pt idx="16">
                  <c:v>417206000000</c:v>
                </c:pt>
                <c:pt idx="17">
                  <c:v>361448000000</c:v>
                </c:pt>
                <c:pt idx="18">
                  <c:v>312047000000</c:v>
                </c:pt>
                <c:pt idx="19">
                  <c:v>494638000000</c:v>
                </c:pt>
                <c:pt idx="20">
                  <c:v>170758000000</c:v>
                </c:pt>
                <c:pt idx="21">
                  <c:v>112904000000</c:v>
                </c:pt>
                <c:pt idx="22">
                  <c:v>139976000000</c:v>
                </c:pt>
                <c:pt idx="23">
                  <c:v>50630800000</c:v>
                </c:pt>
                <c:pt idx="24">
                  <c:v>50130000000</c:v>
                </c:pt>
                <c:pt idx="25">
                  <c:v>73233000000</c:v>
                </c:pt>
                <c:pt idx="26">
                  <c:v>109677000000</c:v>
                </c:pt>
                <c:pt idx="27">
                  <c:v>125923000000</c:v>
                </c:pt>
                <c:pt idx="28">
                  <c:v>94925500000</c:v>
                </c:pt>
                <c:pt idx="29">
                  <c:v>37764800000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Energi'!$AG$208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Energi'!$AG$209:$AG$238</c:f>
              <c:numCache>
                <c:formatCode>0.00E+00</c:formatCode>
                <c:ptCount val="30"/>
                <c:pt idx="0">
                  <c:v>476544000000</c:v>
                </c:pt>
                <c:pt idx="1">
                  <c:v>2131290000000</c:v>
                </c:pt>
                <c:pt idx="2">
                  <c:v>2745390000000</c:v>
                </c:pt>
                <c:pt idx="3">
                  <c:v>2723470000000</c:v>
                </c:pt>
                <c:pt idx="4">
                  <c:v>1886230000000</c:v>
                </c:pt>
                <c:pt idx="5">
                  <c:v>1464350000000</c:v>
                </c:pt>
                <c:pt idx="6">
                  <c:v>1089150000000</c:v>
                </c:pt>
                <c:pt idx="7">
                  <c:v>906894000000</c:v>
                </c:pt>
                <c:pt idx="8">
                  <c:v>814846000000</c:v>
                </c:pt>
                <c:pt idx="9">
                  <c:v>769194000000</c:v>
                </c:pt>
                <c:pt idx="10">
                  <c:v>742293000000</c:v>
                </c:pt>
                <c:pt idx="11">
                  <c:v>736064000000</c:v>
                </c:pt>
                <c:pt idx="12">
                  <c:v>717914000000</c:v>
                </c:pt>
                <c:pt idx="13">
                  <c:v>693948000000</c:v>
                </c:pt>
                <c:pt idx="14">
                  <c:v>667854000000</c:v>
                </c:pt>
                <c:pt idx="15">
                  <c:v>608966000000</c:v>
                </c:pt>
                <c:pt idx="16">
                  <c:v>571080000000</c:v>
                </c:pt>
                <c:pt idx="17">
                  <c:v>508459000000</c:v>
                </c:pt>
                <c:pt idx="18">
                  <c:v>447260000000</c:v>
                </c:pt>
                <c:pt idx="19">
                  <c:v>700005000000</c:v>
                </c:pt>
                <c:pt idx="20">
                  <c:v>248379000000</c:v>
                </c:pt>
                <c:pt idx="21">
                  <c:v>166973000000</c:v>
                </c:pt>
                <c:pt idx="22">
                  <c:v>203864000000</c:v>
                </c:pt>
                <c:pt idx="23">
                  <c:v>73876300000</c:v>
                </c:pt>
                <c:pt idx="24">
                  <c:v>71530600000</c:v>
                </c:pt>
                <c:pt idx="25">
                  <c:v>101845000000</c:v>
                </c:pt>
                <c:pt idx="26">
                  <c:v>142859000000</c:v>
                </c:pt>
                <c:pt idx="27">
                  <c:v>160339000000</c:v>
                </c:pt>
                <c:pt idx="28">
                  <c:v>122148000000</c:v>
                </c:pt>
                <c:pt idx="29">
                  <c:v>55101300000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Energi'!$AH$208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Energi'!$AH$209:$AH$238</c:f>
              <c:numCache>
                <c:formatCode>0.00E+00</c:formatCode>
                <c:ptCount val="30"/>
                <c:pt idx="0">
                  <c:v>489262000000</c:v>
                </c:pt>
                <c:pt idx="1">
                  <c:v>2209740000000</c:v>
                </c:pt>
                <c:pt idx="2">
                  <c:v>2829090000000</c:v>
                </c:pt>
                <c:pt idx="3">
                  <c:v>2807810000000</c:v>
                </c:pt>
                <c:pt idx="4">
                  <c:v>1939090000000</c:v>
                </c:pt>
                <c:pt idx="5">
                  <c:v>1499770000000</c:v>
                </c:pt>
                <c:pt idx="6">
                  <c:v>1107830000000</c:v>
                </c:pt>
                <c:pt idx="7">
                  <c:v>913464000000</c:v>
                </c:pt>
                <c:pt idx="8">
                  <c:v>809495000000</c:v>
                </c:pt>
                <c:pt idx="9">
                  <c:v>749544000000</c:v>
                </c:pt>
                <c:pt idx="10">
                  <c:v>704170000000</c:v>
                </c:pt>
                <c:pt idx="11">
                  <c:v>675685000000</c:v>
                </c:pt>
                <c:pt idx="12">
                  <c:v>632842000000</c:v>
                </c:pt>
                <c:pt idx="13">
                  <c:v>581162000000</c:v>
                </c:pt>
                <c:pt idx="14">
                  <c:v>530555000000</c:v>
                </c:pt>
                <c:pt idx="15">
                  <c:v>459892000000</c:v>
                </c:pt>
                <c:pt idx="16">
                  <c:v>417206000000</c:v>
                </c:pt>
                <c:pt idx="17">
                  <c:v>361448000000</c:v>
                </c:pt>
                <c:pt idx="18">
                  <c:v>312047000000</c:v>
                </c:pt>
                <c:pt idx="19">
                  <c:v>494639000000</c:v>
                </c:pt>
                <c:pt idx="20">
                  <c:v>170758000000</c:v>
                </c:pt>
                <c:pt idx="21">
                  <c:v>112904000000</c:v>
                </c:pt>
                <c:pt idx="22">
                  <c:v>139976000000</c:v>
                </c:pt>
                <c:pt idx="23">
                  <c:v>50630900000</c:v>
                </c:pt>
                <c:pt idx="24">
                  <c:v>50130000000</c:v>
                </c:pt>
                <c:pt idx="25">
                  <c:v>73233000000</c:v>
                </c:pt>
                <c:pt idx="26">
                  <c:v>109677000000</c:v>
                </c:pt>
                <c:pt idx="27">
                  <c:v>125923000000</c:v>
                </c:pt>
                <c:pt idx="28">
                  <c:v>94925600000</c:v>
                </c:pt>
                <c:pt idx="29">
                  <c:v>37764800000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Energi'!$AI$208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Energi'!$AI$209:$AI$238</c:f>
              <c:numCache>
                <c:formatCode>0.00E+00</c:formatCode>
                <c:ptCount val="30"/>
                <c:pt idx="0">
                  <c:v>312428000000</c:v>
                </c:pt>
                <c:pt idx="1">
                  <c:v>1412970000000</c:v>
                </c:pt>
                <c:pt idx="2">
                  <c:v>1834830000000</c:v>
                </c:pt>
                <c:pt idx="3">
                  <c:v>1819940000000</c:v>
                </c:pt>
                <c:pt idx="4">
                  <c:v>1266210000000</c:v>
                </c:pt>
                <c:pt idx="5">
                  <c:v>984946000000</c:v>
                </c:pt>
                <c:pt idx="6">
                  <c:v>734091000000</c:v>
                </c:pt>
                <c:pt idx="7">
                  <c:v>612263000000</c:v>
                </c:pt>
                <c:pt idx="8">
                  <c:v>550576000000</c:v>
                </c:pt>
                <c:pt idx="9">
                  <c:v>519586000000</c:v>
                </c:pt>
                <c:pt idx="10">
                  <c:v>500664000000</c:v>
                </c:pt>
                <c:pt idx="11">
                  <c:v>494712000000</c:v>
                </c:pt>
                <c:pt idx="12">
                  <c:v>479774000000</c:v>
                </c:pt>
                <c:pt idx="13">
                  <c:v>460394000000</c:v>
                </c:pt>
                <c:pt idx="14">
                  <c:v>438450000000</c:v>
                </c:pt>
                <c:pt idx="15">
                  <c:v>394463000000</c:v>
                </c:pt>
                <c:pt idx="16">
                  <c:v>364974000000</c:v>
                </c:pt>
                <c:pt idx="17">
                  <c:v>320160000000</c:v>
                </c:pt>
                <c:pt idx="18">
                  <c:v>276861000000</c:v>
                </c:pt>
                <c:pt idx="19">
                  <c:v>431454000000</c:v>
                </c:pt>
                <c:pt idx="20">
                  <c:v>150300000000</c:v>
                </c:pt>
                <c:pt idx="21">
                  <c:v>98666500000</c:v>
                </c:pt>
                <c:pt idx="22">
                  <c:v>119381000000</c:v>
                </c:pt>
                <c:pt idx="23">
                  <c:v>42365100000</c:v>
                </c:pt>
                <c:pt idx="24">
                  <c:v>41705400000</c:v>
                </c:pt>
                <c:pt idx="25">
                  <c:v>60529500000</c:v>
                </c:pt>
                <c:pt idx="26">
                  <c:v>86241900000</c:v>
                </c:pt>
                <c:pt idx="27">
                  <c:v>96695500000</c:v>
                </c:pt>
                <c:pt idx="28">
                  <c:v>73206700000</c:v>
                </c:pt>
                <c:pt idx="29">
                  <c:v>31511900000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Energi'!$AJ$208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Energi'!$AJ$209:$AJ$238</c:f>
              <c:numCache>
                <c:formatCode>0.00E+00</c:formatCode>
                <c:ptCount val="30"/>
                <c:pt idx="0">
                  <c:v>350519000000</c:v>
                </c:pt>
                <c:pt idx="1">
                  <c:v>1620970000000</c:v>
                </c:pt>
                <c:pt idx="2">
                  <c:v>2138940000000</c:v>
                </c:pt>
                <c:pt idx="3">
                  <c:v>2107300000000</c:v>
                </c:pt>
                <c:pt idx="4">
                  <c:v>1489190000000</c:v>
                </c:pt>
                <c:pt idx="5">
                  <c:v>1167470000000</c:v>
                </c:pt>
                <c:pt idx="6">
                  <c:v>888310000000</c:v>
                </c:pt>
                <c:pt idx="7">
                  <c:v>759706000000</c:v>
                </c:pt>
                <c:pt idx="8">
                  <c:v>702896000000</c:v>
                </c:pt>
                <c:pt idx="9">
                  <c:v>684501000000</c:v>
                </c:pt>
                <c:pt idx="10">
                  <c:v>682926000000</c:v>
                </c:pt>
                <c:pt idx="11">
                  <c:v>697114000000</c:v>
                </c:pt>
                <c:pt idx="12">
                  <c:v>698409000000</c:v>
                </c:pt>
                <c:pt idx="13">
                  <c:v>693271000000</c:v>
                </c:pt>
                <c:pt idx="14">
                  <c:v>682613000000</c:v>
                </c:pt>
                <c:pt idx="15">
                  <c:v>637208000000</c:v>
                </c:pt>
                <c:pt idx="16">
                  <c:v>611498000000</c:v>
                </c:pt>
                <c:pt idx="17">
                  <c:v>559657000000</c:v>
                </c:pt>
                <c:pt idx="18">
                  <c:v>506520000000</c:v>
                </c:pt>
                <c:pt idx="19">
                  <c:v>812153000000</c:v>
                </c:pt>
                <c:pt idx="20">
                  <c:v>309081000000</c:v>
                </c:pt>
                <c:pt idx="21">
                  <c:v>216228000000</c:v>
                </c:pt>
                <c:pt idx="22">
                  <c:v>266602000000</c:v>
                </c:pt>
                <c:pt idx="23">
                  <c:v>99644300000</c:v>
                </c:pt>
                <c:pt idx="24">
                  <c:v>99004900000</c:v>
                </c:pt>
                <c:pt idx="25">
                  <c:v>140583000000</c:v>
                </c:pt>
                <c:pt idx="26">
                  <c:v>198089000000</c:v>
                </c:pt>
                <c:pt idx="27">
                  <c:v>224438000000</c:v>
                </c:pt>
                <c:pt idx="28">
                  <c:v>176980000000</c:v>
                </c:pt>
                <c:pt idx="29">
                  <c:v>90212500000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Energi'!$AK$208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Energi'!$AK$209:$AK$238</c:f>
              <c:numCache>
                <c:formatCode>0.00E+00</c:formatCode>
                <c:ptCount val="30"/>
                <c:pt idx="0">
                  <c:v>2003050000000</c:v>
                </c:pt>
                <c:pt idx="1">
                  <c:v>9297490000000</c:v>
                </c:pt>
                <c:pt idx="2">
                  <c:v>12158800000000</c:v>
                </c:pt>
                <c:pt idx="3">
                  <c:v>12192300000000</c:v>
                </c:pt>
                <c:pt idx="4">
                  <c:v>8536170000000</c:v>
                </c:pt>
                <c:pt idx="5">
                  <c:v>6783460000000</c:v>
                </c:pt>
                <c:pt idx="6">
                  <c:v>5124280000000</c:v>
                </c:pt>
                <c:pt idx="7">
                  <c:v>4329740000000</c:v>
                </c:pt>
                <c:pt idx="8">
                  <c:v>3946690000000</c:v>
                </c:pt>
                <c:pt idx="9">
                  <c:v>3778130000000</c:v>
                </c:pt>
                <c:pt idx="10">
                  <c:v>3697790000000</c:v>
                </c:pt>
                <c:pt idx="11">
                  <c:v>3711160000000</c:v>
                </c:pt>
                <c:pt idx="12">
                  <c:v>3659190000000</c:v>
                </c:pt>
                <c:pt idx="13">
                  <c:v>3577760000000</c:v>
                </c:pt>
                <c:pt idx="14">
                  <c:v>3470350000000</c:v>
                </c:pt>
                <c:pt idx="15">
                  <c:v>3191360000000</c:v>
                </c:pt>
                <c:pt idx="16">
                  <c:v>3009170000000</c:v>
                </c:pt>
                <c:pt idx="17">
                  <c:v>2689150000000</c:v>
                </c:pt>
                <c:pt idx="18">
                  <c:v>2369150000000</c:v>
                </c:pt>
                <c:pt idx="19">
                  <c:v>3675690000000</c:v>
                </c:pt>
                <c:pt idx="20">
                  <c:v>1330040000000</c:v>
                </c:pt>
                <c:pt idx="21">
                  <c:v>897273000000</c:v>
                </c:pt>
                <c:pt idx="22">
                  <c:v>1079450000000</c:v>
                </c:pt>
                <c:pt idx="23">
                  <c:v>390505000000</c:v>
                </c:pt>
                <c:pt idx="24">
                  <c:v>379185000000</c:v>
                </c:pt>
                <c:pt idx="25">
                  <c:v>531252000000</c:v>
                </c:pt>
                <c:pt idx="26">
                  <c:v>731364000000</c:v>
                </c:pt>
                <c:pt idx="27">
                  <c:v>801058000000</c:v>
                </c:pt>
                <c:pt idx="28">
                  <c:v>607716000000</c:v>
                </c:pt>
                <c:pt idx="29">
                  <c:v>290333000000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Energi'!$AL$208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Energi'!$AL$209:$AL$238</c:f>
              <c:numCache>
                <c:formatCode>0.00E+00</c:formatCode>
                <c:ptCount val="30"/>
                <c:pt idx="0">
                  <c:v>2095200000000</c:v>
                </c:pt>
                <c:pt idx="1">
                  <c:v>9518980000000</c:v>
                </c:pt>
                <c:pt idx="2">
                  <c:v>12284800000000</c:v>
                </c:pt>
                <c:pt idx="3">
                  <c:v>12268500000000</c:v>
                </c:pt>
                <c:pt idx="4">
                  <c:v>8533110000000</c:v>
                </c:pt>
                <c:pt idx="5">
                  <c:v>6715890000000</c:v>
                </c:pt>
                <c:pt idx="6">
                  <c:v>5037210000000</c:v>
                </c:pt>
                <c:pt idx="7">
                  <c:v>4229570000000</c:v>
                </c:pt>
                <c:pt idx="8">
                  <c:v>3834380000000</c:v>
                </c:pt>
                <c:pt idx="9">
                  <c:v>3653690000000</c:v>
                </c:pt>
                <c:pt idx="10">
                  <c:v>3562790000000</c:v>
                </c:pt>
                <c:pt idx="11">
                  <c:v>3563650000000</c:v>
                </c:pt>
                <c:pt idx="12">
                  <c:v>3503270000000</c:v>
                </c:pt>
                <c:pt idx="13">
                  <c:v>3415080000000</c:v>
                </c:pt>
                <c:pt idx="14">
                  <c:v>3302320000000</c:v>
                </c:pt>
                <c:pt idx="15">
                  <c:v>3026400000000</c:v>
                </c:pt>
                <c:pt idx="16">
                  <c:v>2838560000000</c:v>
                </c:pt>
                <c:pt idx="17">
                  <c:v>2526030000000</c:v>
                </c:pt>
                <c:pt idx="18">
                  <c:v>2219270000000</c:v>
                </c:pt>
                <c:pt idx="19">
                  <c:v>3380580000000</c:v>
                </c:pt>
                <c:pt idx="20">
                  <c:v>1215850000000</c:v>
                </c:pt>
                <c:pt idx="21">
                  <c:v>836787000000</c:v>
                </c:pt>
                <c:pt idx="22">
                  <c:v>1005970000000</c:v>
                </c:pt>
                <c:pt idx="23">
                  <c:v>369987000000</c:v>
                </c:pt>
                <c:pt idx="24">
                  <c:v>358207000000</c:v>
                </c:pt>
                <c:pt idx="25">
                  <c:v>497929000000</c:v>
                </c:pt>
                <c:pt idx="26">
                  <c:v>676622000000</c:v>
                </c:pt>
                <c:pt idx="27">
                  <c:v>733420000000</c:v>
                </c:pt>
                <c:pt idx="28">
                  <c:v>558994000000</c:v>
                </c:pt>
                <c:pt idx="29">
                  <c:v>272514000000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Energi'!$AM$208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Energi'!$AM$209:$AM$238</c:f>
              <c:numCache>
                <c:formatCode>0.00E+00</c:formatCode>
                <c:ptCount val="30"/>
                <c:pt idx="0">
                  <c:v>2003050000000</c:v>
                </c:pt>
                <c:pt idx="1">
                  <c:v>9297490000000</c:v>
                </c:pt>
                <c:pt idx="2">
                  <c:v>12158800000000</c:v>
                </c:pt>
                <c:pt idx="3">
                  <c:v>12192300000000</c:v>
                </c:pt>
                <c:pt idx="4">
                  <c:v>8536170000000</c:v>
                </c:pt>
                <c:pt idx="5">
                  <c:v>6783460000000</c:v>
                </c:pt>
                <c:pt idx="6">
                  <c:v>5124280000000</c:v>
                </c:pt>
                <c:pt idx="7">
                  <c:v>4329740000000</c:v>
                </c:pt>
                <c:pt idx="8">
                  <c:v>3946690000000</c:v>
                </c:pt>
                <c:pt idx="9">
                  <c:v>3778130000000</c:v>
                </c:pt>
                <c:pt idx="10">
                  <c:v>3697790000000</c:v>
                </c:pt>
                <c:pt idx="11">
                  <c:v>3711160000000</c:v>
                </c:pt>
                <c:pt idx="12">
                  <c:v>3659190000000</c:v>
                </c:pt>
                <c:pt idx="13">
                  <c:v>3577760000000</c:v>
                </c:pt>
                <c:pt idx="14">
                  <c:v>3470350000000</c:v>
                </c:pt>
                <c:pt idx="15">
                  <c:v>3191360000000</c:v>
                </c:pt>
                <c:pt idx="16">
                  <c:v>3009170000000</c:v>
                </c:pt>
                <c:pt idx="17">
                  <c:v>2689150000000</c:v>
                </c:pt>
                <c:pt idx="18">
                  <c:v>2369150000000</c:v>
                </c:pt>
                <c:pt idx="19">
                  <c:v>3675690000000</c:v>
                </c:pt>
                <c:pt idx="20">
                  <c:v>1330040000000</c:v>
                </c:pt>
                <c:pt idx="21">
                  <c:v>897273000000</c:v>
                </c:pt>
                <c:pt idx="22">
                  <c:v>1079450000000</c:v>
                </c:pt>
                <c:pt idx="23">
                  <c:v>390505000000</c:v>
                </c:pt>
                <c:pt idx="24">
                  <c:v>379185000000</c:v>
                </c:pt>
                <c:pt idx="25">
                  <c:v>531252000000</c:v>
                </c:pt>
                <c:pt idx="26">
                  <c:v>731364000000</c:v>
                </c:pt>
                <c:pt idx="27">
                  <c:v>801058000000</c:v>
                </c:pt>
                <c:pt idx="28">
                  <c:v>607717000000</c:v>
                </c:pt>
                <c:pt idx="29">
                  <c:v>290333000000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Energi'!$AN$208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Energi'!$AN$209:$AN$238</c:f>
              <c:numCache>
                <c:formatCode>0.00E+00</c:formatCode>
                <c:ptCount val="30"/>
                <c:pt idx="0">
                  <c:v>350518000000</c:v>
                </c:pt>
                <c:pt idx="1">
                  <c:v>1620970000000</c:v>
                </c:pt>
                <c:pt idx="2">
                  <c:v>2138930000000</c:v>
                </c:pt>
                <c:pt idx="3">
                  <c:v>2107300000000</c:v>
                </c:pt>
                <c:pt idx="4">
                  <c:v>1489180000000</c:v>
                </c:pt>
                <c:pt idx="5">
                  <c:v>1167470000000</c:v>
                </c:pt>
                <c:pt idx="6">
                  <c:v>888309000000</c:v>
                </c:pt>
                <c:pt idx="7">
                  <c:v>759705000000</c:v>
                </c:pt>
                <c:pt idx="8">
                  <c:v>702895000000</c:v>
                </c:pt>
                <c:pt idx="9">
                  <c:v>684500000000</c:v>
                </c:pt>
                <c:pt idx="10">
                  <c:v>682925000000</c:v>
                </c:pt>
                <c:pt idx="11">
                  <c:v>697114000000</c:v>
                </c:pt>
                <c:pt idx="12">
                  <c:v>698409000000</c:v>
                </c:pt>
                <c:pt idx="13">
                  <c:v>693270000000</c:v>
                </c:pt>
                <c:pt idx="14">
                  <c:v>682612000000</c:v>
                </c:pt>
                <c:pt idx="15">
                  <c:v>637208000000</c:v>
                </c:pt>
                <c:pt idx="16">
                  <c:v>611497000000</c:v>
                </c:pt>
                <c:pt idx="17">
                  <c:v>559656000000</c:v>
                </c:pt>
                <c:pt idx="18">
                  <c:v>506519000000</c:v>
                </c:pt>
                <c:pt idx="19">
                  <c:v>812152000000</c:v>
                </c:pt>
                <c:pt idx="20">
                  <c:v>309081000000</c:v>
                </c:pt>
                <c:pt idx="21">
                  <c:v>216228000000</c:v>
                </c:pt>
                <c:pt idx="22">
                  <c:v>266602000000</c:v>
                </c:pt>
                <c:pt idx="23">
                  <c:v>99644300000</c:v>
                </c:pt>
                <c:pt idx="24">
                  <c:v>99004900000</c:v>
                </c:pt>
                <c:pt idx="25">
                  <c:v>140583000000</c:v>
                </c:pt>
                <c:pt idx="26">
                  <c:v>198088000000</c:v>
                </c:pt>
                <c:pt idx="27">
                  <c:v>224438000000</c:v>
                </c:pt>
                <c:pt idx="28">
                  <c:v>176979000000</c:v>
                </c:pt>
                <c:pt idx="29">
                  <c:v>90212500000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Energi'!$AO$208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Energi'!$AO$209:$AO$238</c:f>
              <c:numCache>
                <c:formatCode>0.00E+00</c:formatCode>
                <c:ptCount val="30"/>
                <c:pt idx="0">
                  <c:v>13261600000000</c:v>
                </c:pt>
                <c:pt idx="1">
                  <c:v>61034200000000</c:v>
                </c:pt>
                <c:pt idx="2">
                  <c:v>79379500000000</c:v>
                </c:pt>
                <c:pt idx="3">
                  <c:v>79115500000000</c:v>
                </c:pt>
                <c:pt idx="4">
                  <c:v>55247800000000</c:v>
                </c:pt>
                <c:pt idx="5">
                  <c:v>43405800000000</c:v>
                </c:pt>
                <c:pt idx="6">
                  <c:v>32530600000000</c:v>
                </c:pt>
                <c:pt idx="7">
                  <c:v>27292300000000</c:v>
                </c:pt>
                <c:pt idx="8">
                  <c:v>24689300000000</c:v>
                </c:pt>
                <c:pt idx="9">
                  <c:v>23419300000000</c:v>
                </c:pt>
                <c:pt idx="10">
                  <c:v>22674900000000</c:v>
                </c:pt>
                <c:pt idx="11">
                  <c:v>22398000000000</c:v>
                </c:pt>
                <c:pt idx="12">
                  <c:v>21647800000000</c:v>
                </c:pt>
                <c:pt idx="13">
                  <c:v>20627400000000</c:v>
                </c:pt>
                <c:pt idx="14">
                  <c:v>19295400000000</c:v>
                </c:pt>
                <c:pt idx="15">
                  <c:v>16949000000000</c:v>
                </c:pt>
                <c:pt idx="16">
                  <c:v>15196000000000</c:v>
                </c:pt>
                <c:pt idx="17">
                  <c:v>12870500000000</c:v>
                </c:pt>
                <c:pt idx="18">
                  <c:v>10731900000000</c:v>
                </c:pt>
                <c:pt idx="19">
                  <c:v>15975500000000</c:v>
                </c:pt>
                <c:pt idx="20">
                  <c:v>5378950000000</c:v>
                </c:pt>
                <c:pt idx="21">
                  <c:v>3520630000000</c:v>
                </c:pt>
                <c:pt idx="22">
                  <c:v>4222070000000</c:v>
                </c:pt>
                <c:pt idx="23">
                  <c:v>1524300000000</c:v>
                </c:pt>
                <c:pt idx="24">
                  <c:v>1531700000000</c:v>
                </c:pt>
                <c:pt idx="25">
                  <c:v>2249240000000</c:v>
                </c:pt>
                <c:pt idx="26">
                  <c:v>3228550000000</c:v>
                </c:pt>
                <c:pt idx="27">
                  <c:v>3593930000000</c:v>
                </c:pt>
                <c:pt idx="28">
                  <c:v>2644280000000</c:v>
                </c:pt>
                <c:pt idx="29">
                  <c:v>1143060000000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Energi'!$AP$208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Energi'!$AP$209:$AP$238</c:f>
              <c:numCache>
                <c:formatCode>0.00E+00</c:formatCode>
                <c:ptCount val="30"/>
                <c:pt idx="0">
                  <c:v>7721690000000</c:v>
                </c:pt>
                <c:pt idx="1">
                  <c:v>34868500000000</c:v>
                </c:pt>
                <c:pt idx="2">
                  <c:v>45515900000000</c:v>
                </c:pt>
                <c:pt idx="3">
                  <c:v>45119100000000</c:v>
                </c:pt>
                <c:pt idx="4">
                  <c:v>31548200000000</c:v>
                </c:pt>
                <c:pt idx="5">
                  <c:v>24553200000000</c:v>
                </c:pt>
                <c:pt idx="6">
                  <c:v>18365900000000</c:v>
                </c:pt>
                <c:pt idx="7">
                  <c:v>15382100000000</c:v>
                </c:pt>
                <c:pt idx="8">
                  <c:v>13888200000000</c:v>
                </c:pt>
                <c:pt idx="9">
                  <c:v>13152800000000</c:v>
                </c:pt>
                <c:pt idx="10">
                  <c:v>12713900000000</c:v>
                </c:pt>
                <c:pt idx="11">
                  <c:v>12574100000000</c:v>
                </c:pt>
                <c:pt idx="12">
                  <c:v>12187200000000</c:v>
                </c:pt>
                <c:pt idx="13">
                  <c:v>11676200000000</c:v>
                </c:pt>
                <c:pt idx="14">
                  <c:v>11067300000000</c:v>
                </c:pt>
                <c:pt idx="15">
                  <c:v>9893740000000</c:v>
                </c:pt>
                <c:pt idx="16">
                  <c:v>9058740000000</c:v>
                </c:pt>
                <c:pt idx="17">
                  <c:v>7868060000000</c:v>
                </c:pt>
                <c:pt idx="18">
                  <c:v>6743000000000</c:v>
                </c:pt>
                <c:pt idx="19">
                  <c:v>10355200000000</c:v>
                </c:pt>
                <c:pt idx="20">
                  <c:v>3591170000000</c:v>
                </c:pt>
                <c:pt idx="21">
                  <c:v>2387310000000</c:v>
                </c:pt>
                <c:pt idx="22">
                  <c:v>2875260000000</c:v>
                </c:pt>
                <c:pt idx="23">
                  <c:v>1037740000000</c:v>
                </c:pt>
                <c:pt idx="24">
                  <c:v>1017620000000</c:v>
                </c:pt>
                <c:pt idx="25">
                  <c:v>1473680000000</c:v>
                </c:pt>
                <c:pt idx="26">
                  <c:v>2096030000000</c:v>
                </c:pt>
                <c:pt idx="27">
                  <c:v>2324470000000</c:v>
                </c:pt>
                <c:pt idx="28">
                  <c:v>1734120000000</c:v>
                </c:pt>
                <c:pt idx="29">
                  <c:v>772545000000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Energi'!$AQ$208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Energi'!$AQ$209:$AQ$238</c:f>
              <c:numCache>
                <c:formatCode>0.00E+00</c:formatCode>
                <c:ptCount val="30"/>
                <c:pt idx="0">
                  <c:v>13261600000000</c:v>
                </c:pt>
                <c:pt idx="1">
                  <c:v>61034200000000</c:v>
                </c:pt>
                <c:pt idx="2">
                  <c:v>79379600000000</c:v>
                </c:pt>
                <c:pt idx="3">
                  <c:v>79115500000000</c:v>
                </c:pt>
                <c:pt idx="4">
                  <c:v>55247800000000</c:v>
                </c:pt>
                <c:pt idx="5">
                  <c:v>43405900000000</c:v>
                </c:pt>
                <c:pt idx="6">
                  <c:v>32530700000000</c:v>
                </c:pt>
                <c:pt idx="7">
                  <c:v>27292300000000</c:v>
                </c:pt>
                <c:pt idx="8">
                  <c:v>24689300000000</c:v>
                </c:pt>
                <c:pt idx="9">
                  <c:v>23419300000000</c:v>
                </c:pt>
                <c:pt idx="10">
                  <c:v>22674900000000</c:v>
                </c:pt>
                <c:pt idx="11">
                  <c:v>22398000000000</c:v>
                </c:pt>
                <c:pt idx="12">
                  <c:v>21647800000000</c:v>
                </c:pt>
                <c:pt idx="13">
                  <c:v>20627400000000</c:v>
                </c:pt>
                <c:pt idx="14">
                  <c:v>19295400000000</c:v>
                </c:pt>
                <c:pt idx="15">
                  <c:v>16949000000000</c:v>
                </c:pt>
                <c:pt idx="16">
                  <c:v>15196000000000</c:v>
                </c:pt>
                <c:pt idx="17">
                  <c:v>12870500000000</c:v>
                </c:pt>
                <c:pt idx="18">
                  <c:v>10731900000000</c:v>
                </c:pt>
                <c:pt idx="19">
                  <c:v>15975500000000</c:v>
                </c:pt>
                <c:pt idx="20">
                  <c:v>5378950000000</c:v>
                </c:pt>
                <c:pt idx="21">
                  <c:v>3520630000000</c:v>
                </c:pt>
                <c:pt idx="22">
                  <c:v>4222070000000</c:v>
                </c:pt>
                <c:pt idx="23">
                  <c:v>1524300000000</c:v>
                </c:pt>
                <c:pt idx="24">
                  <c:v>1531700000000</c:v>
                </c:pt>
                <c:pt idx="25">
                  <c:v>2249250000000</c:v>
                </c:pt>
                <c:pt idx="26">
                  <c:v>3228550000000</c:v>
                </c:pt>
                <c:pt idx="27">
                  <c:v>3593930000000</c:v>
                </c:pt>
                <c:pt idx="28">
                  <c:v>2644280000000</c:v>
                </c:pt>
                <c:pt idx="29">
                  <c:v>1143060000000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Energi'!$AR$208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Energi'!$AR$209:$AR$238</c:f>
              <c:numCache>
                <c:formatCode>0.00E+00</c:formatCode>
                <c:ptCount val="30"/>
                <c:pt idx="0">
                  <c:v>27083000000000</c:v>
                </c:pt>
                <c:pt idx="1">
                  <c:v>125277000000000</c:v>
                </c:pt>
                <c:pt idx="2">
                  <c:v>161778000000000</c:v>
                </c:pt>
                <c:pt idx="3">
                  <c:v>159761000000000</c:v>
                </c:pt>
                <c:pt idx="4">
                  <c:v>110174000000000</c:v>
                </c:pt>
                <c:pt idx="5">
                  <c:v>85431700000000</c:v>
                </c:pt>
                <c:pt idx="6">
                  <c:v>63280600000000</c:v>
                </c:pt>
                <c:pt idx="7">
                  <c:v>52420200000000</c:v>
                </c:pt>
                <c:pt idx="8">
                  <c:v>46821200000000</c:v>
                </c:pt>
                <c:pt idx="9">
                  <c:v>43863500000000</c:v>
                </c:pt>
                <c:pt idx="10">
                  <c:v>41926000000000</c:v>
                </c:pt>
                <c:pt idx="11">
                  <c:v>41015400000000</c:v>
                </c:pt>
                <c:pt idx="12">
                  <c:v>39307700000000</c:v>
                </c:pt>
                <c:pt idx="13">
                  <c:v>37236600000000</c:v>
                </c:pt>
                <c:pt idx="14">
                  <c:v>35006700000000</c:v>
                </c:pt>
                <c:pt idx="15">
                  <c:v>31190100000000</c:v>
                </c:pt>
                <c:pt idx="16">
                  <c:v>28881700000000</c:v>
                </c:pt>
                <c:pt idx="17">
                  <c:v>25695700000000</c:v>
                </c:pt>
                <c:pt idx="18">
                  <c:v>22719500000000</c:v>
                </c:pt>
                <c:pt idx="19">
                  <c:v>36075500000000</c:v>
                </c:pt>
                <c:pt idx="20">
                  <c:v>13235400000000</c:v>
                </c:pt>
                <c:pt idx="21">
                  <c:v>8940740000000</c:v>
                </c:pt>
                <c:pt idx="22">
                  <c:v>10893100000000</c:v>
                </c:pt>
                <c:pt idx="23">
                  <c:v>3965930000000</c:v>
                </c:pt>
                <c:pt idx="24">
                  <c:v>3943060000000</c:v>
                </c:pt>
                <c:pt idx="25">
                  <c:v>5786760000000</c:v>
                </c:pt>
                <c:pt idx="26">
                  <c:v>8489360000000</c:v>
                </c:pt>
                <c:pt idx="27">
                  <c:v>9639590000000</c:v>
                </c:pt>
                <c:pt idx="28">
                  <c:v>7299680000000</c:v>
                </c:pt>
                <c:pt idx="29">
                  <c:v>3263920000000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Energi'!$AS$208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Energi'!$AS$209:$AS$238</c:f>
              <c:numCache>
                <c:formatCode>0.00E+00</c:formatCode>
                <c:ptCount val="30"/>
                <c:pt idx="0">
                  <c:v>62569400</c:v>
                </c:pt>
                <c:pt idx="1">
                  <c:v>294517000</c:v>
                </c:pt>
                <c:pt idx="2">
                  <c:v>375169000</c:v>
                </c:pt>
                <c:pt idx="3">
                  <c:v>398509000</c:v>
                </c:pt>
                <c:pt idx="4">
                  <c:v>276343000</c:v>
                </c:pt>
                <c:pt idx="5">
                  <c:v>250417000</c:v>
                </c:pt>
                <c:pt idx="6">
                  <c:v>192062000</c:v>
                </c:pt>
                <c:pt idx="7">
                  <c:v>164031000</c:v>
                </c:pt>
                <c:pt idx="8">
                  <c:v>151642000</c:v>
                </c:pt>
                <c:pt idx="9">
                  <c:v>147148000</c:v>
                </c:pt>
                <c:pt idx="10">
                  <c:v>146062000</c:v>
                </c:pt>
                <c:pt idx="11">
                  <c:v>148241000</c:v>
                </c:pt>
                <c:pt idx="12">
                  <c:v>148695000</c:v>
                </c:pt>
                <c:pt idx="13">
                  <c:v>147933000</c:v>
                </c:pt>
                <c:pt idx="14">
                  <c:v>146044000</c:v>
                </c:pt>
                <c:pt idx="15">
                  <c:v>137566000</c:v>
                </c:pt>
                <c:pt idx="16">
                  <c:v>132850000</c:v>
                </c:pt>
                <c:pt idx="17">
                  <c:v>122892000</c:v>
                </c:pt>
                <c:pt idx="18">
                  <c:v>113539000</c:v>
                </c:pt>
                <c:pt idx="19">
                  <c:v>181017000</c:v>
                </c:pt>
                <c:pt idx="20">
                  <c:v>73855500</c:v>
                </c:pt>
                <c:pt idx="21">
                  <c:v>50695200</c:v>
                </c:pt>
                <c:pt idx="22">
                  <c:v>62183300</c:v>
                </c:pt>
                <c:pt idx="23">
                  <c:v>24068600</c:v>
                </c:pt>
                <c:pt idx="24">
                  <c:v>22961100</c:v>
                </c:pt>
                <c:pt idx="25">
                  <c:v>29254000</c:v>
                </c:pt>
                <c:pt idx="26">
                  <c:v>35563700</c:v>
                </c:pt>
                <c:pt idx="27">
                  <c:v>34976800</c:v>
                </c:pt>
                <c:pt idx="28">
                  <c:v>25412700</c:v>
                </c:pt>
                <c:pt idx="29">
                  <c:v>14257400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Energi'!$AT$208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Energi'!$AT$209:$AT$238</c:f>
              <c:numCache>
                <c:formatCode>0.00E+00</c:formatCode>
                <c:ptCount val="30"/>
                <c:pt idx="0">
                  <c:v>62569500</c:v>
                </c:pt>
                <c:pt idx="1">
                  <c:v>294517000</c:v>
                </c:pt>
                <c:pt idx="2">
                  <c:v>375169000</c:v>
                </c:pt>
                <c:pt idx="3">
                  <c:v>398510000</c:v>
                </c:pt>
                <c:pt idx="4">
                  <c:v>276343000</c:v>
                </c:pt>
                <c:pt idx="5">
                  <c:v>250417000</c:v>
                </c:pt>
                <c:pt idx="6">
                  <c:v>192062000</c:v>
                </c:pt>
                <c:pt idx="7">
                  <c:v>164031000</c:v>
                </c:pt>
                <c:pt idx="8">
                  <c:v>151642000</c:v>
                </c:pt>
                <c:pt idx="9">
                  <c:v>147148000</c:v>
                </c:pt>
                <c:pt idx="10">
                  <c:v>146063000</c:v>
                </c:pt>
                <c:pt idx="11">
                  <c:v>148241000</c:v>
                </c:pt>
                <c:pt idx="12">
                  <c:v>148695000</c:v>
                </c:pt>
                <c:pt idx="13">
                  <c:v>147933000</c:v>
                </c:pt>
                <c:pt idx="14">
                  <c:v>146045000</c:v>
                </c:pt>
                <c:pt idx="15">
                  <c:v>137566000</c:v>
                </c:pt>
                <c:pt idx="16">
                  <c:v>132850000</c:v>
                </c:pt>
                <c:pt idx="17">
                  <c:v>122892000</c:v>
                </c:pt>
                <c:pt idx="18">
                  <c:v>113539000</c:v>
                </c:pt>
                <c:pt idx="19">
                  <c:v>181018000</c:v>
                </c:pt>
                <c:pt idx="20">
                  <c:v>73855600</c:v>
                </c:pt>
                <c:pt idx="21">
                  <c:v>50695200</c:v>
                </c:pt>
                <c:pt idx="22">
                  <c:v>62183400</c:v>
                </c:pt>
                <c:pt idx="23">
                  <c:v>24068600</c:v>
                </c:pt>
                <c:pt idx="24">
                  <c:v>22961100</c:v>
                </c:pt>
                <c:pt idx="25">
                  <c:v>29254100</c:v>
                </c:pt>
                <c:pt idx="26">
                  <c:v>35563700</c:v>
                </c:pt>
                <c:pt idx="27">
                  <c:v>34976800</c:v>
                </c:pt>
                <c:pt idx="28">
                  <c:v>25412700</c:v>
                </c:pt>
                <c:pt idx="29">
                  <c:v>14257400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Energi'!$AU$208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Energi'!$AU$209:$AU$238</c:f>
              <c:numCache>
                <c:formatCode>0.00E+00</c:formatCode>
                <c:ptCount val="30"/>
                <c:pt idx="0">
                  <c:v>7874290000</c:v>
                </c:pt>
                <c:pt idx="1">
                  <c:v>38231300000</c:v>
                </c:pt>
                <c:pt idx="2">
                  <c:v>51627000000</c:v>
                </c:pt>
                <c:pt idx="3">
                  <c:v>55085100000</c:v>
                </c:pt>
                <c:pt idx="4">
                  <c:v>39433600000</c:v>
                </c:pt>
                <c:pt idx="5">
                  <c:v>35991000000</c:v>
                </c:pt>
                <c:pt idx="6">
                  <c:v>28023300000</c:v>
                </c:pt>
                <c:pt idx="7">
                  <c:v>24323900000</c:v>
                </c:pt>
                <c:pt idx="8">
                  <c:v>22835200000</c:v>
                </c:pt>
                <c:pt idx="9">
                  <c:v>22520300000</c:v>
                </c:pt>
                <c:pt idx="10">
                  <c:v>22750300000</c:v>
                </c:pt>
                <c:pt idx="11">
                  <c:v>23500700000</c:v>
                </c:pt>
                <c:pt idx="12">
                  <c:v>23986400000</c:v>
                </c:pt>
                <c:pt idx="13">
                  <c:v>24264600000</c:v>
                </c:pt>
                <c:pt idx="14">
                  <c:v>24323300000</c:v>
                </c:pt>
                <c:pt idx="15">
                  <c:v>23218800000</c:v>
                </c:pt>
                <c:pt idx="16">
                  <c:v>22670000000</c:v>
                </c:pt>
                <c:pt idx="17">
                  <c:v>21138000000</c:v>
                </c:pt>
                <c:pt idx="18">
                  <c:v>19628400000</c:v>
                </c:pt>
                <c:pt idx="19">
                  <c:v>31552400000</c:v>
                </c:pt>
                <c:pt idx="20">
                  <c:v>12922900000</c:v>
                </c:pt>
                <c:pt idx="21">
                  <c:v>8896300000</c:v>
                </c:pt>
                <c:pt idx="22">
                  <c:v>11026300000</c:v>
                </c:pt>
                <c:pt idx="23">
                  <c:v>4297750000</c:v>
                </c:pt>
                <c:pt idx="24">
                  <c:v>4061930000</c:v>
                </c:pt>
                <c:pt idx="25">
                  <c:v>5115340000</c:v>
                </c:pt>
                <c:pt idx="26">
                  <c:v>6232930000</c:v>
                </c:pt>
                <c:pt idx="27">
                  <c:v>6183970000</c:v>
                </c:pt>
                <c:pt idx="28">
                  <c:v>4550780000</c:v>
                </c:pt>
                <c:pt idx="29">
                  <c:v>2549550000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Energi'!$AV$208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Energi'!$AV$209:$AV$238</c:f>
              <c:numCache>
                <c:formatCode>0.00E+00</c:formatCode>
                <c:ptCount val="30"/>
                <c:pt idx="0">
                  <c:v>7874290000</c:v>
                </c:pt>
                <c:pt idx="1">
                  <c:v>38231300000</c:v>
                </c:pt>
                <c:pt idx="2">
                  <c:v>51627100000</c:v>
                </c:pt>
                <c:pt idx="3">
                  <c:v>55085100000</c:v>
                </c:pt>
                <c:pt idx="4">
                  <c:v>39433600000</c:v>
                </c:pt>
                <c:pt idx="5">
                  <c:v>35991000000</c:v>
                </c:pt>
                <c:pt idx="6">
                  <c:v>28023300000</c:v>
                </c:pt>
                <c:pt idx="7">
                  <c:v>24323900000</c:v>
                </c:pt>
                <c:pt idx="8">
                  <c:v>22835200000</c:v>
                </c:pt>
                <c:pt idx="9">
                  <c:v>22520300000</c:v>
                </c:pt>
                <c:pt idx="10">
                  <c:v>22750300000</c:v>
                </c:pt>
                <c:pt idx="11">
                  <c:v>23500700000</c:v>
                </c:pt>
                <c:pt idx="12">
                  <c:v>23986400000</c:v>
                </c:pt>
                <c:pt idx="13">
                  <c:v>24264600000</c:v>
                </c:pt>
                <c:pt idx="14">
                  <c:v>24323400000</c:v>
                </c:pt>
                <c:pt idx="15">
                  <c:v>23218800000</c:v>
                </c:pt>
                <c:pt idx="16">
                  <c:v>22670000000</c:v>
                </c:pt>
                <c:pt idx="17">
                  <c:v>21138000000</c:v>
                </c:pt>
                <c:pt idx="18">
                  <c:v>19628500000</c:v>
                </c:pt>
                <c:pt idx="19">
                  <c:v>31552400000</c:v>
                </c:pt>
                <c:pt idx="20">
                  <c:v>12922900000</c:v>
                </c:pt>
                <c:pt idx="21">
                  <c:v>8896310000</c:v>
                </c:pt>
                <c:pt idx="22">
                  <c:v>11026300000</c:v>
                </c:pt>
                <c:pt idx="23">
                  <c:v>4297760000</c:v>
                </c:pt>
                <c:pt idx="24">
                  <c:v>4061940000</c:v>
                </c:pt>
                <c:pt idx="25">
                  <c:v>5115340000</c:v>
                </c:pt>
                <c:pt idx="26">
                  <c:v>6232930000</c:v>
                </c:pt>
                <c:pt idx="27">
                  <c:v>6183980000</c:v>
                </c:pt>
                <c:pt idx="28">
                  <c:v>4550790000</c:v>
                </c:pt>
                <c:pt idx="29">
                  <c:v>2549550000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Energi'!$AW$208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Energi'!$AW$209:$AW$238</c:f>
              <c:numCache>
                <c:formatCode>0.00E+00</c:formatCode>
                <c:ptCount val="30"/>
                <c:pt idx="0">
                  <c:v>333976000000</c:v>
                </c:pt>
                <c:pt idx="1">
                  <c:v>1585630000000</c:v>
                </c:pt>
                <c:pt idx="2">
                  <c:v>1942980000000</c:v>
                </c:pt>
                <c:pt idx="3">
                  <c:v>2031690000000</c:v>
                </c:pt>
                <c:pt idx="4">
                  <c:v>1360960000000</c:v>
                </c:pt>
                <c:pt idx="5">
                  <c:v>1209520000000</c:v>
                </c:pt>
                <c:pt idx="6">
                  <c:v>907633000000</c:v>
                </c:pt>
                <c:pt idx="7">
                  <c:v>761746000000</c:v>
                </c:pt>
                <c:pt idx="8">
                  <c:v>683939000000</c:v>
                </c:pt>
                <c:pt idx="9">
                  <c:v>634395000000</c:v>
                </c:pt>
                <c:pt idx="10">
                  <c:v>601407000000</c:v>
                </c:pt>
                <c:pt idx="11">
                  <c:v>589990000000</c:v>
                </c:pt>
                <c:pt idx="12">
                  <c:v>580101000000</c:v>
                </c:pt>
                <c:pt idx="13">
                  <c:v>570893000000</c:v>
                </c:pt>
                <c:pt idx="14">
                  <c:v>557827000000</c:v>
                </c:pt>
                <c:pt idx="15">
                  <c:v>517607000000</c:v>
                </c:pt>
                <c:pt idx="16">
                  <c:v>489447000000</c:v>
                </c:pt>
                <c:pt idx="17">
                  <c:v>438593000000</c:v>
                </c:pt>
                <c:pt idx="18">
                  <c:v>386340000000</c:v>
                </c:pt>
                <c:pt idx="19">
                  <c:v>578499000000</c:v>
                </c:pt>
                <c:pt idx="20">
                  <c:v>215304000000</c:v>
                </c:pt>
                <c:pt idx="21">
                  <c:v>142982000000</c:v>
                </c:pt>
                <c:pt idx="22">
                  <c:v>170142000000</c:v>
                </c:pt>
                <c:pt idx="23">
                  <c:v>64951200000</c:v>
                </c:pt>
                <c:pt idx="24">
                  <c:v>63270900000</c:v>
                </c:pt>
                <c:pt idx="25">
                  <c:v>85219800000</c:v>
                </c:pt>
                <c:pt idx="26">
                  <c:v>112377000000</c:v>
                </c:pt>
                <c:pt idx="27">
                  <c:v>117921000000</c:v>
                </c:pt>
                <c:pt idx="28">
                  <c:v>87373600000</c:v>
                </c:pt>
                <c:pt idx="29">
                  <c:v>42913000000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Energi'!$AX$208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Energi'!$AX$209:$AX$238</c:f>
              <c:numCache>
                <c:formatCode>0.00E+00</c:formatCode>
                <c:ptCount val="30"/>
                <c:pt idx="0">
                  <c:v>333977000000</c:v>
                </c:pt>
                <c:pt idx="1">
                  <c:v>1585630000000</c:v>
                </c:pt>
                <c:pt idx="2">
                  <c:v>1942990000000</c:v>
                </c:pt>
                <c:pt idx="3">
                  <c:v>2031700000000</c:v>
                </c:pt>
                <c:pt idx="4">
                  <c:v>1360960000000</c:v>
                </c:pt>
                <c:pt idx="5">
                  <c:v>1209520000000</c:v>
                </c:pt>
                <c:pt idx="6">
                  <c:v>907634000000</c:v>
                </c:pt>
                <c:pt idx="7">
                  <c:v>761747000000</c:v>
                </c:pt>
                <c:pt idx="8">
                  <c:v>683940000000</c:v>
                </c:pt>
                <c:pt idx="9">
                  <c:v>634396000000</c:v>
                </c:pt>
                <c:pt idx="10">
                  <c:v>601407000000</c:v>
                </c:pt>
                <c:pt idx="11">
                  <c:v>589991000000</c:v>
                </c:pt>
                <c:pt idx="12">
                  <c:v>580102000000</c:v>
                </c:pt>
                <c:pt idx="13">
                  <c:v>570893000000</c:v>
                </c:pt>
                <c:pt idx="14">
                  <c:v>557827000000</c:v>
                </c:pt>
                <c:pt idx="15">
                  <c:v>517607000000</c:v>
                </c:pt>
                <c:pt idx="16">
                  <c:v>489447000000</c:v>
                </c:pt>
                <c:pt idx="17">
                  <c:v>438594000000</c:v>
                </c:pt>
                <c:pt idx="18">
                  <c:v>386340000000</c:v>
                </c:pt>
                <c:pt idx="19">
                  <c:v>578499000000</c:v>
                </c:pt>
                <c:pt idx="20">
                  <c:v>215305000000</c:v>
                </c:pt>
                <c:pt idx="21">
                  <c:v>142983000000</c:v>
                </c:pt>
                <c:pt idx="22">
                  <c:v>170142000000</c:v>
                </c:pt>
                <c:pt idx="23">
                  <c:v>64951300000</c:v>
                </c:pt>
                <c:pt idx="24">
                  <c:v>63271000000</c:v>
                </c:pt>
                <c:pt idx="25">
                  <c:v>85219900000</c:v>
                </c:pt>
                <c:pt idx="26">
                  <c:v>112377000000</c:v>
                </c:pt>
                <c:pt idx="27">
                  <c:v>117922000000</c:v>
                </c:pt>
                <c:pt idx="28">
                  <c:v>87373800000</c:v>
                </c:pt>
                <c:pt idx="29">
                  <c:v>42913000000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Energi'!$AY$208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Energi'!$AY$209:$AY$238</c:f>
              <c:numCache>
                <c:formatCode>0.00E+00</c:formatCode>
                <c:ptCount val="30"/>
                <c:pt idx="0">
                  <c:v>144539000000</c:v>
                </c:pt>
                <c:pt idx="1">
                  <c:v>675604000000</c:v>
                </c:pt>
                <c:pt idx="2">
                  <c:v>800917000000</c:v>
                </c:pt>
                <c:pt idx="3">
                  <c:v>833421000000</c:v>
                </c:pt>
                <c:pt idx="4">
                  <c:v>553541000000</c:v>
                </c:pt>
                <c:pt idx="5">
                  <c:v>487993000000</c:v>
                </c:pt>
                <c:pt idx="6">
                  <c:v>363383000000</c:v>
                </c:pt>
                <c:pt idx="7">
                  <c:v>302295000000</c:v>
                </c:pt>
                <c:pt idx="8">
                  <c:v>271130000000</c:v>
                </c:pt>
                <c:pt idx="9">
                  <c:v>253356000000</c:v>
                </c:pt>
                <c:pt idx="10">
                  <c:v>240420000000</c:v>
                </c:pt>
                <c:pt idx="11">
                  <c:v>232018000000</c:v>
                </c:pt>
                <c:pt idx="12">
                  <c:v>220808000000</c:v>
                </c:pt>
                <c:pt idx="13">
                  <c:v>208252000000</c:v>
                </c:pt>
                <c:pt idx="14">
                  <c:v>195123000000</c:v>
                </c:pt>
                <c:pt idx="15">
                  <c:v>174527000000</c:v>
                </c:pt>
                <c:pt idx="16">
                  <c:v>160650000000</c:v>
                </c:pt>
                <c:pt idx="17">
                  <c:v>141271000000</c:v>
                </c:pt>
                <c:pt idx="18">
                  <c:v>124167000000</c:v>
                </c:pt>
                <c:pt idx="19">
                  <c:v>191384000000</c:v>
                </c:pt>
                <c:pt idx="20">
                  <c:v>72694800000</c:v>
                </c:pt>
                <c:pt idx="21">
                  <c:v>48190400000</c:v>
                </c:pt>
                <c:pt idx="22">
                  <c:v>58317000000</c:v>
                </c:pt>
                <c:pt idx="23">
                  <c:v>22265500000</c:v>
                </c:pt>
                <c:pt idx="24">
                  <c:v>21694900000</c:v>
                </c:pt>
                <c:pt idx="25">
                  <c:v>28951400000</c:v>
                </c:pt>
                <c:pt idx="26">
                  <c:v>36999000000</c:v>
                </c:pt>
                <c:pt idx="27">
                  <c:v>37476700000</c:v>
                </c:pt>
                <c:pt idx="28">
                  <c:v>26483100000</c:v>
                </c:pt>
                <c:pt idx="29">
                  <c:v>13154100000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Energi'!$AZ$208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Energi'!$AZ$209:$AZ$238</c:f>
              <c:numCache>
                <c:formatCode>0.00E+00</c:formatCode>
                <c:ptCount val="30"/>
                <c:pt idx="0">
                  <c:v>144538000000</c:v>
                </c:pt>
                <c:pt idx="1">
                  <c:v>675602000000</c:v>
                </c:pt>
                <c:pt idx="2">
                  <c:v>800914000000</c:v>
                </c:pt>
                <c:pt idx="3">
                  <c:v>833418000000</c:v>
                </c:pt>
                <c:pt idx="4">
                  <c:v>553539000000</c:v>
                </c:pt>
                <c:pt idx="5">
                  <c:v>487991000000</c:v>
                </c:pt>
                <c:pt idx="6">
                  <c:v>363382000000</c:v>
                </c:pt>
                <c:pt idx="7">
                  <c:v>302293000000</c:v>
                </c:pt>
                <c:pt idx="8">
                  <c:v>271129000000</c:v>
                </c:pt>
                <c:pt idx="9">
                  <c:v>253355000000</c:v>
                </c:pt>
                <c:pt idx="10">
                  <c:v>240420000000</c:v>
                </c:pt>
                <c:pt idx="11">
                  <c:v>232017000000</c:v>
                </c:pt>
                <c:pt idx="12">
                  <c:v>220807000000</c:v>
                </c:pt>
                <c:pt idx="13">
                  <c:v>208251000000</c:v>
                </c:pt>
                <c:pt idx="14">
                  <c:v>195123000000</c:v>
                </c:pt>
                <c:pt idx="15">
                  <c:v>174527000000</c:v>
                </c:pt>
                <c:pt idx="16">
                  <c:v>160649000000</c:v>
                </c:pt>
                <c:pt idx="17">
                  <c:v>141270000000</c:v>
                </c:pt>
                <c:pt idx="18">
                  <c:v>124166000000</c:v>
                </c:pt>
                <c:pt idx="19">
                  <c:v>191383000000</c:v>
                </c:pt>
                <c:pt idx="20">
                  <c:v>72694400000</c:v>
                </c:pt>
                <c:pt idx="21">
                  <c:v>48190100000</c:v>
                </c:pt>
                <c:pt idx="22">
                  <c:v>58316600000</c:v>
                </c:pt>
                <c:pt idx="23">
                  <c:v>22265300000</c:v>
                </c:pt>
                <c:pt idx="24">
                  <c:v>21694800000</c:v>
                </c:pt>
                <c:pt idx="25">
                  <c:v>28951200000</c:v>
                </c:pt>
                <c:pt idx="26">
                  <c:v>36998700000</c:v>
                </c:pt>
                <c:pt idx="27">
                  <c:v>37476400000</c:v>
                </c:pt>
                <c:pt idx="28">
                  <c:v>26482900000</c:v>
                </c:pt>
                <c:pt idx="29">
                  <c:v>13154000000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Energi'!$BA$208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Energi'!$BA$209:$BA$238</c:f>
              <c:numCache>
                <c:formatCode>0.00E+00</c:formatCode>
                <c:ptCount val="30"/>
                <c:pt idx="0">
                  <c:v>2464010000000</c:v>
                </c:pt>
                <c:pt idx="1">
                  <c:v>11533200000000</c:v>
                </c:pt>
                <c:pt idx="2">
                  <c:v>14004400000000</c:v>
                </c:pt>
                <c:pt idx="3">
                  <c:v>14764300000000</c:v>
                </c:pt>
                <c:pt idx="4">
                  <c:v>9915220000000</c:v>
                </c:pt>
                <c:pt idx="5">
                  <c:v>8877170000000</c:v>
                </c:pt>
                <c:pt idx="6">
                  <c:v>6689900000000</c:v>
                </c:pt>
                <c:pt idx="7">
                  <c:v>5623000000000</c:v>
                </c:pt>
                <c:pt idx="8">
                  <c:v>5119830000000</c:v>
                </c:pt>
                <c:pt idx="9">
                  <c:v>4920600000000</c:v>
                </c:pt>
                <c:pt idx="10">
                  <c:v>4874490000000</c:v>
                </c:pt>
                <c:pt idx="11">
                  <c:v>4860020000000</c:v>
                </c:pt>
                <c:pt idx="12">
                  <c:v>4656650000000</c:v>
                </c:pt>
                <c:pt idx="13">
                  <c:v>4401570000000</c:v>
                </c:pt>
                <c:pt idx="14">
                  <c:v>4137240000000</c:v>
                </c:pt>
                <c:pt idx="15">
                  <c:v>3724220000000</c:v>
                </c:pt>
                <c:pt idx="16">
                  <c:v>3457030000000</c:v>
                </c:pt>
                <c:pt idx="17">
                  <c:v>3065500000000</c:v>
                </c:pt>
                <c:pt idx="18">
                  <c:v>2708140000000</c:v>
                </c:pt>
                <c:pt idx="19">
                  <c:v>4159810000000</c:v>
                </c:pt>
                <c:pt idx="20">
                  <c:v>1572130000000</c:v>
                </c:pt>
                <c:pt idx="21">
                  <c:v>1040930000000</c:v>
                </c:pt>
                <c:pt idx="22">
                  <c:v>1252640000000</c:v>
                </c:pt>
                <c:pt idx="23">
                  <c:v>474578000000</c:v>
                </c:pt>
                <c:pt idx="24">
                  <c:v>456201000000</c:v>
                </c:pt>
                <c:pt idx="25">
                  <c:v>615000000000</c:v>
                </c:pt>
                <c:pt idx="26">
                  <c:v>806624000000</c:v>
                </c:pt>
                <c:pt idx="27">
                  <c:v>840742000000</c:v>
                </c:pt>
                <c:pt idx="28">
                  <c:v>615389000000</c:v>
                </c:pt>
                <c:pt idx="29">
                  <c:v>313089000000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Energi'!$BB$208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Energi'!$BB$209:$BB$238</c:f>
              <c:numCache>
                <c:formatCode>0.00E+00</c:formatCode>
                <c:ptCount val="30"/>
                <c:pt idx="0">
                  <c:v>2464010000000</c:v>
                </c:pt>
                <c:pt idx="1">
                  <c:v>11533200000000</c:v>
                </c:pt>
                <c:pt idx="2">
                  <c:v>14004400000000</c:v>
                </c:pt>
                <c:pt idx="3">
                  <c:v>14764300000000</c:v>
                </c:pt>
                <c:pt idx="4">
                  <c:v>9915230000000</c:v>
                </c:pt>
                <c:pt idx="5">
                  <c:v>8877180000000</c:v>
                </c:pt>
                <c:pt idx="6">
                  <c:v>6689910000000</c:v>
                </c:pt>
                <c:pt idx="7">
                  <c:v>5623000000000</c:v>
                </c:pt>
                <c:pt idx="8">
                  <c:v>5119830000000</c:v>
                </c:pt>
                <c:pt idx="9">
                  <c:v>4920610000000</c:v>
                </c:pt>
                <c:pt idx="10">
                  <c:v>4874490000000</c:v>
                </c:pt>
                <c:pt idx="11">
                  <c:v>4860030000000</c:v>
                </c:pt>
                <c:pt idx="12">
                  <c:v>4656660000000</c:v>
                </c:pt>
                <c:pt idx="13">
                  <c:v>4401570000000</c:v>
                </c:pt>
                <c:pt idx="14">
                  <c:v>4137250000000</c:v>
                </c:pt>
                <c:pt idx="15">
                  <c:v>3724220000000</c:v>
                </c:pt>
                <c:pt idx="16">
                  <c:v>3457040000000</c:v>
                </c:pt>
                <c:pt idx="17">
                  <c:v>3065510000000</c:v>
                </c:pt>
                <c:pt idx="18">
                  <c:v>2708150000000</c:v>
                </c:pt>
                <c:pt idx="19">
                  <c:v>4159810000000</c:v>
                </c:pt>
                <c:pt idx="20">
                  <c:v>1572130000000</c:v>
                </c:pt>
                <c:pt idx="21">
                  <c:v>1040930000000</c:v>
                </c:pt>
                <c:pt idx="22">
                  <c:v>1252640000000</c:v>
                </c:pt>
                <c:pt idx="23">
                  <c:v>474578000000</c:v>
                </c:pt>
                <c:pt idx="24">
                  <c:v>456202000000</c:v>
                </c:pt>
                <c:pt idx="25">
                  <c:v>615000000000</c:v>
                </c:pt>
                <c:pt idx="26">
                  <c:v>806625000000</c:v>
                </c:pt>
                <c:pt idx="27">
                  <c:v>840743000000</c:v>
                </c:pt>
                <c:pt idx="28">
                  <c:v>615389000000</c:v>
                </c:pt>
                <c:pt idx="29">
                  <c:v>313089000000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Energi'!$BC$208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Energi'!$BC$209:$BC$238</c:f>
              <c:numCache>
                <c:formatCode>0.00E+00</c:formatCode>
                <c:ptCount val="30"/>
                <c:pt idx="0">
                  <c:v>11646200000000</c:v>
                </c:pt>
                <c:pt idx="1">
                  <c:v>55101400000000</c:v>
                </c:pt>
                <c:pt idx="2">
                  <c:v>64431500000000</c:v>
                </c:pt>
                <c:pt idx="3">
                  <c:v>66010100000000</c:v>
                </c:pt>
                <c:pt idx="4">
                  <c:v>42944600000000</c:v>
                </c:pt>
                <c:pt idx="5">
                  <c:v>37367400000000</c:v>
                </c:pt>
                <c:pt idx="6">
                  <c:v>27438400000000</c:v>
                </c:pt>
                <c:pt idx="7">
                  <c:v>22552600000000</c:v>
                </c:pt>
                <c:pt idx="8">
                  <c:v>20188200000000</c:v>
                </c:pt>
                <c:pt idx="9">
                  <c:v>19058800000000</c:v>
                </c:pt>
                <c:pt idx="10">
                  <c:v>18393500000000</c:v>
                </c:pt>
                <c:pt idx="11">
                  <c:v>17982100000000</c:v>
                </c:pt>
                <c:pt idx="12">
                  <c:v>17133700000000</c:v>
                </c:pt>
                <c:pt idx="13">
                  <c:v>16119100000000</c:v>
                </c:pt>
                <c:pt idx="14">
                  <c:v>15164000000000</c:v>
                </c:pt>
                <c:pt idx="15">
                  <c:v>13640500000000</c:v>
                </c:pt>
                <c:pt idx="16">
                  <c:v>12635800000000</c:v>
                </c:pt>
                <c:pt idx="17">
                  <c:v>11202800000000</c:v>
                </c:pt>
                <c:pt idx="18">
                  <c:v>9950750000000</c:v>
                </c:pt>
                <c:pt idx="19">
                  <c:v>15617700000000</c:v>
                </c:pt>
                <c:pt idx="20">
                  <c:v>6029520000000</c:v>
                </c:pt>
                <c:pt idx="21">
                  <c:v>4041830000000</c:v>
                </c:pt>
                <c:pt idx="22">
                  <c:v>4977170000000</c:v>
                </c:pt>
                <c:pt idx="23">
                  <c:v>1979540000000</c:v>
                </c:pt>
                <c:pt idx="24">
                  <c:v>2072270000000</c:v>
                </c:pt>
                <c:pt idx="25">
                  <c:v>2962430000000</c:v>
                </c:pt>
                <c:pt idx="26">
                  <c:v>3978360000000</c:v>
                </c:pt>
                <c:pt idx="27">
                  <c:v>4116260000000</c:v>
                </c:pt>
                <c:pt idx="28">
                  <c:v>2902330000000</c:v>
                </c:pt>
                <c:pt idx="29">
                  <c:v>1474620000000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Energi'!$BD$208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Energi'!$BD$209:$BD$238</c:f>
              <c:numCache>
                <c:formatCode>0.00E+00</c:formatCode>
                <c:ptCount val="30"/>
                <c:pt idx="0">
                  <c:v>11646200000000</c:v>
                </c:pt>
                <c:pt idx="1">
                  <c:v>55101400000000</c:v>
                </c:pt>
                <c:pt idx="2">
                  <c:v>64431600000000</c:v>
                </c:pt>
                <c:pt idx="3">
                  <c:v>66010200000000</c:v>
                </c:pt>
                <c:pt idx="4">
                  <c:v>42944600000000</c:v>
                </c:pt>
                <c:pt idx="5">
                  <c:v>37367400000000</c:v>
                </c:pt>
                <c:pt idx="6">
                  <c:v>27438400000000</c:v>
                </c:pt>
                <c:pt idx="7">
                  <c:v>22552600000000</c:v>
                </c:pt>
                <c:pt idx="8">
                  <c:v>20188300000000</c:v>
                </c:pt>
                <c:pt idx="9">
                  <c:v>19058800000000</c:v>
                </c:pt>
                <c:pt idx="10">
                  <c:v>18393500000000</c:v>
                </c:pt>
                <c:pt idx="11">
                  <c:v>17982100000000</c:v>
                </c:pt>
                <c:pt idx="12">
                  <c:v>17133700000000</c:v>
                </c:pt>
                <c:pt idx="13">
                  <c:v>16119200000000</c:v>
                </c:pt>
                <c:pt idx="14">
                  <c:v>15164000000000</c:v>
                </c:pt>
                <c:pt idx="15">
                  <c:v>13640500000000</c:v>
                </c:pt>
                <c:pt idx="16">
                  <c:v>12635800000000</c:v>
                </c:pt>
                <c:pt idx="17">
                  <c:v>11202800000000</c:v>
                </c:pt>
                <c:pt idx="18">
                  <c:v>9950760000000</c:v>
                </c:pt>
                <c:pt idx="19">
                  <c:v>15617700000000</c:v>
                </c:pt>
                <c:pt idx="20">
                  <c:v>6029520000000</c:v>
                </c:pt>
                <c:pt idx="21">
                  <c:v>4041830000000</c:v>
                </c:pt>
                <c:pt idx="22">
                  <c:v>4977170000000</c:v>
                </c:pt>
                <c:pt idx="23">
                  <c:v>1979540000000</c:v>
                </c:pt>
                <c:pt idx="24">
                  <c:v>2072270000000</c:v>
                </c:pt>
                <c:pt idx="25">
                  <c:v>2962430000000</c:v>
                </c:pt>
                <c:pt idx="26">
                  <c:v>3978360000000</c:v>
                </c:pt>
                <c:pt idx="27">
                  <c:v>4116260000000</c:v>
                </c:pt>
                <c:pt idx="28">
                  <c:v>2902330000000</c:v>
                </c:pt>
                <c:pt idx="29">
                  <c:v>1474620000000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Energi'!$BE$208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Energi'!$BE$209:$BE$238</c:f>
              <c:numCache>
                <c:formatCode>0.00E+00</c:formatCode>
                <c:ptCount val="30"/>
                <c:pt idx="0">
                  <c:v>35717800000000</c:v>
                </c:pt>
                <c:pt idx="1">
                  <c:v>169967000000000</c:v>
                </c:pt>
                <c:pt idx="2">
                  <c:v>204189000000000</c:v>
                </c:pt>
                <c:pt idx="3">
                  <c:v>209396000000000</c:v>
                </c:pt>
                <c:pt idx="4">
                  <c:v>140317000000000</c:v>
                </c:pt>
                <c:pt idx="5">
                  <c:v>122748000000000</c:v>
                </c:pt>
                <c:pt idx="6">
                  <c:v>91026100000000</c:v>
                </c:pt>
                <c:pt idx="7">
                  <c:v>75312700000000</c:v>
                </c:pt>
                <c:pt idx="8">
                  <c:v>67196300000000</c:v>
                </c:pt>
                <c:pt idx="9">
                  <c:v>62260200000000</c:v>
                </c:pt>
                <c:pt idx="10">
                  <c:v>57915200000000</c:v>
                </c:pt>
                <c:pt idx="11">
                  <c:v>54705700000000</c:v>
                </c:pt>
                <c:pt idx="12">
                  <c:v>51392100000000</c:v>
                </c:pt>
                <c:pt idx="13">
                  <c:v>48261100000000</c:v>
                </c:pt>
                <c:pt idx="14">
                  <c:v>44801500000000</c:v>
                </c:pt>
                <c:pt idx="15">
                  <c:v>39595700000000</c:v>
                </c:pt>
                <c:pt idx="16">
                  <c:v>36047600000000</c:v>
                </c:pt>
                <c:pt idx="17">
                  <c:v>31413600000000</c:v>
                </c:pt>
                <c:pt idx="18">
                  <c:v>27312000000000</c:v>
                </c:pt>
                <c:pt idx="19">
                  <c:v>41428100000000</c:v>
                </c:pt>
                <c:pt idx="20">
                  <c:v>15371800000000</c:v>
                </c:pt>
                <c:pt idx="21">
                  <c:v>10084500000000</c:v>
                </c:pt>
                <c:pt idx="22">
                  <c:v>12180500000000</c:v>
                </c:pt>
                <c:pt idx="23">
                  <c:v>4735490000000</c:v>
                </c:pt>
                <c:pt idx="24">
                  <c:v>5008310000000</c:v>
                </c:pt>
                <c:pt idx="25">
                  <c:v>7245590000000</c:v>
                </c:pt>
                <c:pt idx="26">
                  <c:v>9867320000000</c:v>
                </c:pt>
                <c:pt idx="27">
                  <c:v>10365900000000</c:v>
                </c:pt>
                <c:pt idx="28">
                  <c:v>7444030000000</c:v>
                </c:pt>
                <c:pt idx="29">
                  <c:v>3378250000000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Energi'!$BF$208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Energi'!$S$209:$S$238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Energi'!$BF$209:$BF$238</c:f>
              <c:numCache>
                <c:formatCode>0.00E+00</c:formatCode>
                <c:ptCount val="30"/>
                <c:pt idx="0">
                  <c:v>35717800000000</c:v>
                </c:pt>
                <c:pt idx="1">
                  <c:v>169967000000000</c:v>
                </c:pt>
                <c:pt idx="2">
                  <c:v>204189000000000</c:v>
                </c:pt>
                <c:pt idx="3">
                  <c:v>209396000000000</c:v>
                </c:pt>
                <c:pt idx="4">
                  <c:v>140317000000000</c:v>
                </c:pt>
                <c:pt idx="5">
                  <c:v>122748000000000</c:v>
                </c:pt>
                <c:pt idx="6">
                  <c:v>91026200000000</c:v>
                </c:pt>
                <c:pt idx="7">
                  <c:v>75312700000000</c:v>
                </c:pt>
                <c:pt idx="8">
                  <c:v>67196400000000</c:v>
                </c:pt>
                <c:pt idx="9">
                  <c:v>62260200000000</c:v>
                </c:pt>
                <c:pt idx="10">
                  <c:v>57915200000000</c:v>
                </c:pt>
                <c:pt idx="11">
                  <c:v>54705800000000</c:v>
                </c:pt>
                <c:pt idx="12">
                  <c:v>51392100000000</c:v>
                </c:pt>
                <c:pt idx="13">
                  <c:v>48261100000000</c:v>
                </c:pt>
                <c:pt idx="14">
                  <c:v>44801500000000</c:v>
                </c:pt>
                <c:pt idx="15">
                  <c:v>39595800000000</c:v>
                </c:pt>
                <c:pt idx="16">
                  <c:v>36047700000000</c:v>
                </c:pt>
                <c:pt idx="17">
                  <c:v>31413600000000</c:v>
                </c:pt>
                <c:pt idx="18">
                  <c:v>27312000000000</c:v>
                </c:pt>
                <c:pt idx="19">
                  <c:v>41428200000000</c:v>
                </c:pt>
                <c:pt idx="20">
                  <c:v>15371800000000</c:v>
                </c:pt>
                <c:pt idx="21">
                  <c:v>10084500000000</c:v>
                </c:pt>
                <c:pt idx="22">
                  <c:v>12180500000000</c:v>
                </c:pt>
                <c:pt idx="23">
                  <c:v>4735490000000</c:v>
                </c:pt>
                <c:pt idx="24">
                  <c:v>5008320000000</c:v>
                </c:pt>
                <c:pt idx="25">
                  <c:v>7245590000000</c:v>
                </c:pt>
                <c:pt idx="26">
                  <c:v>9867330000000</c:v>
                </c:pt>
                <c:pt idx="27">
                  <c:v>10365900000000</c:v>
                </c:pt>
                <c:pt idx="28">
                  <c:v>7444030000000</c:v>
                </c:pt>
                <c:pt idx="29">
                  <c:v>3378260000000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6288"/>
        <c:axId val="1308493024"/>
      </c:scatterChart>
      <c:valAx>
        <c:axId val="1308496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3024"/>
        <c:crosses val="autoZero"/>
        <c:crossBetween val="midCat"/>
      </c:valAx>
      <c:valAx>
        <c:axId val="13084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Energi'!$T$240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Energi'!$T$241:$T$270</c:f>
              <c:numCache>
                <c:formatCode>0.00E+00</c:formatCode>
                <c:ptCount val="30"/>
                <c:pt idx="0">
                  <c:v>633944000000</c:v>
                </c:pt>
                <c:pt idx="1">
                  <c:v>2700920000000</c:v>
                </c:pt>
                <c:pt idx="2">
                  <c:v>2753280000000</c:v>
                </c:pt>
                <c:pt idx="3">
                  <c:v>2292820000000</c:v>
                </c:pt>
                <c:pt idx="4">
                  <c:v>1524440000000</c:v>
                </c:pt>
                <c:pt idx="5">
                  <c:v>1210350000000</c:v>
                </c:pt>
                <c:pt idx="6">
                  <c:v>972504000000</c:v>
                </c:pt>
                <c:pt idx="7">
                  <c:v>860966000000</c:v>
                </c:pt>
                <c:pt idx="8">
                  <c:v>810330000000</c:v>
                </c:pt>
                <c:pt idx="9">
                  <c:v>797369000000</c:v>
                </c:pt>
                <c:pt idx="10">
                  <c:v>800559000000</c:v>
                </c:pt>
                <c:pt idx="11">
                  <c:v>813900000000</c:v>
                </c:pt>
                <c:pt idx="12">
                  <c:v>827974000000</c:v>
                </c:pt>
                <c:pt idx="13">
                  <c:v>840447000000</c:v>
                </c:pt>
                <c:pt idx="14">
                  <c:v>849588000000</c:v>
                </c:pt>
                <c:pt idx="15">
                  <c:v>851045000000</c:v>
                </c:pt>
                <c:pt idx="16">
                  <c:v>847615000000</c:v>
                </c:pt>
                <c:pt idx="17">
                  <c:v>836971000000</c:v>
                </c:pt>
                <c:pt idx="18">
                  <c:v>820789000000</c:v>
                </c:pt>
                <c:pt idx="19">
                  <c:v>1331620000000</c:v>
                </c:pt>
                <c:pt idx="20">
                  <c:v>559270000000</c:v>
                </c:pt>
                <c:pt idx="21">
                  <c:v>587456000000</c:v>
                </c:pt>
                <c:pt idx="22">
                  <c:v>719150000000</c:v>
                </c:pt>
                <c:pt idx="23">
                  <c:v>662747000000</c:v>
                </c:pt>
                <c:pt idx="24">
                  <c:v>1538650000000</c:v>
                </c:pt>
                <c:pt idx="25">
                  <c:v>3524170000000</c:v>
                </c:pt>
                <c:pt idx="26">
                  <c:v>6660260000000</c:v>
                </c:pt>
                <c:pt idx="27">
                  <c:v>9461450000000</c:v>
                </c:pt>
                <c:pt idx="28">
                  <c:v>8609310000000</c:v>
                </c:pt>
                <c:pt idx="29">
                  <c:v>4611840000000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Energi'!$U$240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Energi'!$U$241:$U$270</c:f>
              <c:numCache>
                <c:formatCode>0.00E+00</c:formatCode>
                <c:ptCount val="30"/>
                <c:pt idx="0">
                  <c:v>107794000000</c:v>
                </c:pt>
                <c:pt idx="1">
                  <c:v>485566000000</c:v>
                </c:pt>
                <c:pt idx="2">
                  <c:v>859318000000</c:v>
                </c:pt>
                <c:pt idx="3">
                  <c:v>980552000000</c:v>
                </c:pt>
                <c:pt idx="4">
                  <c:v>673268000000</c:v>
                </c:pt>
                <c:pt idx="5">
                  <c:v>498141000000</c:v>
                </c:pt>
                <c:pt idx="6">
                  <c:v>320132000000</c:v>
                </c:pt>
                <c:pt idx="7">
                  <c:v>329726000000</c:v>
                </c:pt>
                <c:pt idx="8">
                  <c:v>221369000000</c:v>
                </c:pt>
                <c:pt idx="9">
                  <c:v>188657000000</c:v>
                </c:pt>
                <c:pt idx="10">
                  <c:v>271814000000</c:v>
                </c:pt>
                <c:pt idx="11">
                  <c:v>300365000000</c:v>
                </c:pt>
                <c:pt idx="12">
                  <c:v>262634000000</c:v>
                </c:pt>
                <c:pt idx="13">
                  <c:v>238863000000</c:v>
                </c:pt>
                <c:pt idx="14">
                  <c:v>272820000000</c:v>
                </c:pt>
                <c:pt idx="15">
                  <c:v>270534000000</c:v>
                </c:pt>
                <c:pt idx="16">
                  <c:v>259119000000</c:v>
                </c:pt>
                <c:pt idx="17">
                  <c:v>236592000000</c:v>
                </c:pt>
                <c:pt idx="18">
                  <c:v>206705000000</c:v>
                </c:pt>
                <c:pt idx="19">
                  <c:v>282909000000</c:v>
                </c:pt>
                <c:pt idx="20">
                  <c:v>91983200000</c:v>
                </c:pt>
                <c:pt idx="21">
                  <c:v>81411500000</c:v>
                </c:pt>
                <c:pt idx="22">
                  <c:v>79099200000</c:v>
                </c:pt>
                <c:pt idx="23">
                  <c:v>57445500000</c:v>
                </c:pt>
                <c:pt idx="24">
                  <c:v>100652000000</c:v>
                </c:pt>
                <c:pt idx="25">
                  <c:v>157786000000</c:v>
                </c:pt>
                <c:pt idx="26">
                  <c:v>219656000000</c:v>
                </c:pt>
                <c:pt idx="27">
                  <c:v>256433000000</c:v>
                </c:pt>
                <c:pt idx="28">
                  <c:v>184833000000</c:v>
                </c:pt>
                <c:pt idx="29">
                  <c:v>65446800000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Energi'!$V$240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Energi'!$V$241:$V$270</c:f>
              <c:numCache>
                <c:formatCode>0.00E+00</c:formatCode>
                <c:ptCount val="30"/>
                <c:pt idx="0">
                  <c:v>35633900</c:v>
                </c:pt>
                <c:pt idx="1">
                  <c:v>161644000</c:v>
                </c:pt>
                <c:pt idx="2">
                  <c:v>213834000</c:v>
                </c:pt>
                <c:pt idx="3">
                  <c:v>213437000</c:v>
                </c:pt>
                <c:pt idx="4">
                  <c:v>152466000</c:v>
                </c:pt>
                <c:pt idx="5">
                  <c:v>121073000</c:v>
                </c:pt>
                <c:pt idx="6">
                  <c:v>92598800</c:v>
                </c:pt>
                <c:pt idx="7">
                  <c:v>79396900</c:v>
                </c:pt>
                <c:pt idx="8">
                  <c:v>73493900</c:v>
                </c:pt>
                <c:pt idx="9">
                  <c:v>71497700</c:v>
                </c:pt>
                <c:pt idx="10">
                  <c:v>71165900</c:v>
                </c:pt>
                <c:pt idx="11">
                  <c:v>72703700</c:v>
                </c:pt>
                <c:pt idx="12">
                  <c:v>73061400</c:v>
                </c:pt>
                <c:pt idx="13">
                  <c:v>72948200</c:v>
                </c:pt>
                <c:pt idx="14">
                  <c:v>72430700</c:v>
                </c:pt>
                <c:pt idx="15">
                  <c:v>68213200</c:v>
                </c:pt>
                <c:pt idx="16">
                  <c:v>66230400</c:v>
                </c:pt>
                <c:pt idx="17">
                  <c:v>61322300</c:v>
                </c:pt>
                <c:pt idx="18">
                  <c:v>56078000</c:v>
                </c:pt>
                <c:pt idx="19">
                  <c:v>91996300</c:v>
                </c:pt>
                <c:pt idx="20">
                  <c:v>35325900</c:v>
                </c:pt>
                <c:pt idx="21">
                  <c:v>24176700</c:v>
                </c:pt>
                <c:pt idx="22">
                  <c:v>29932600</c:v>
                </c:pt>
                <c:pt idx="23">
                  <c:v>10883700</c:v>
                </c:pt>
                <c:pt idx="24">
                  <c:v>10487000</c:v>
                </c:pt>
                <c:pt idx="25">
                  <c:v>14279700</c:v>
                </c:pt>
                <c:pt idx="26">
                  <c:v>19317100</c:v>
                </c:pt>
                <c:pt idx="27">
                  <c:v>21276000</c:v>
                </c:pt>
                <c:pt idx="28">
                  <c:v>16813700</c:v>
                </c:pt>
                <c:pt idx="29">
                  <c:v>8493690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Energi'!$W$240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Energi'!$W$241:$W$270</c:f>
              <c:numCache>
                <c:formatCode>0.00E+00</c:formatCode>
                <c:ptCount val="30"/>
                <c:pt idx="0">
                  <c:v>10206300000</c:v>
                </c:pt>
                <c:pt idx="1">
                  <c:v>48633200000</c:v>
                </c:pt>
                <c:pt idx="2">
                  <c:v>65298000000</c:v>
                </c:pt>
                <c:pt idx="3">
                  <c:v>66208000000</c:v>
                </c:pt>
                <c:pt idx="4">
                  <c:v>47453300000</c:v>
                </c:pt>
                <c:pt idx="5">
                  <c:v>38587500000</c:v>
                </c:pt>
                <c:pt idx="6">
                  <c:v>29890800000</c:v>
                </c:pt>
                <c:pt idx="7">
                  <c:v>25900800000</c:v>
                </c:pt>
                <c:pt idx="8">
                  <c:v>24218700000</c:v>
                </c:pt>
                <c:pt idx="9">
                  <c:v>23804200000</c:v>
                </c:pt>
                <c:pt idx="10">
                  <c:v>23946300000</c:v>
                </c:pt>
                <c:pt idx="11">
                  <c:v>24740000000</c:v>
                </c:pt>
                <c:pt idx="12">
                  <c:v>25149500000</c:v>
                </c:pt>
                <c:pt idx="13">
                  <c:v>25393900000</c:v>
                </c:pt>
                <c:pt idx="14">
                  <c:v>25475000000</c:v>
                </c:pt>
                <c:pt idx="15">
                  <c:v>24283500000</c:v>
                </c:pt>
                <c:pt idx="16">
                  <c:v>23819200000</c:v>
                </c:pt>
                <c:pt idx="17">
                  <c:v>22265700000</c:v>
                </c:pt>
                <c:pt idx="18">
                  <c:v>20564500000</c:v>
                </c:pt>
                <c:pt idx="19">
                  <c:v>33396000000</c:v>
                </c:pt>
                <c:pt idx="20">
                  <c:v>13103600000</c:v>
                </c:pt>
                <c:pt idx="21">
                  <c:v>9197500000</c:v>
                </c:pt>
                <c:pt idx="22">
                  <c:v>11352700000</c:v>
                </c:pt>
                <c:pt idx="23">
                  <c:v>4191820000</c:v>
                </c:pt>
                <c:pt idx="24">
                  <c:v>3997070000</c:v>
                </c:pt>
                <c:pt idx="25">
                  <c:v>5300250000</c:v>
                </c:pt>
                <c:pt idx="26">
                  <c:v>6945040000</c:v>
                </c:pt>
                <c:pt idx="27">
                  <c:v>7475400000</c:v>
                </c:pt>
                <c:pt idx="28">
                  <c:v>5838330000</c:v>
                </c:pt>
                <c:pt idx="29">
                  <c:v>3165510000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Energi'!$X$240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Energi'!$X$241:$X$270</c:f>
              <c:numCache>
                <c:formatCode>0.00E+00</c:formatCode>
                <c:ptCount val="30"/>
                <c:pt idx="0">
                  <c:v>7079450000</c:v>
                </c:pt>
                <c:pt idx="1">
                  <c:v>33429600000</c:v>
                </c:pt>
                <c:pt idx="2">
                  <c:v>45721500000</c:v>
                </c:pt>
                <c:pt idx="3">
                  <c:v>45667300000</c:v>
                </c:pt>
                <c:pt idx="4">
                  <c:v>33122700000</c:v>
                </c:pt>
                <c:pt idx="5">
                  <c:v>26379300000</c:v>
                </c:pt>
                <c:pt idx="6">
                  <c:v>20373400000</c:v>
                </c:pt>
                <c:pt idx="7">
                  <c:v>17650900000</c:v>
                </c:pt>
                <c:pt idx="8">
                  <c:v>16500200000</c:v>
                </c:pt>
                <c:pt idx="9">
                  <c:v>16201200000</c:v>
                </c:pt>
                <c:pt idx="10">
                  <c:v>16270700000</c:v>
                </c:pt>
                <c:pt idx="11">
                  <c:v>16745300000</c:v>
                </c:pt>
                <c:pt idx="12">
                  <c:v>16935400000</c:v>
                </c:pt>
                <c:pt idx="13">
                  <c:v>17008100000</c:v>
                </c:pt>
                <c:pt idx="14">
                  <c:v>16955800000</c:v>
                </c:pt>
                <c:pt idx="15">
                  <c:v>16058800000</c:v>
                </c:pt>
                <c:pt idx="16">
                  <c:v>15633000000</c:v>
                </c:pt>
                <c:pt idx="17">
                  <c:v>14503500000</c:v>
                </c:pt>
                <c:pt idx="18">
                  <c:v>13286300000</c:v>
                </c:pt>
                <c:pt idx="19">
                  <c:v>21379300000</c:v>
                </c:pt>
                <c:pt idx="20">
                  <c:v>8254590000</c:v>
                </c:pt>
                <c:pt idx="21">
                  <c:v>5790100000</c:v>
                </c:pt>
                <c:pt idx="22">
                  <c:v>7132450000</c:v>
                </c:pt>
                <c:pt idx="23">
                  <c:v>2640270000</c:v>
                </c:pt>
                <c:pt idx="24">
                  <c:v>2525410000</c:v>
                </c:pt>
                <c:pt idx="25">
                  <c:v>3373460000</c:v>
                </c:pt>
                <c:pt idx="26">
                  <c:v>4475790000</c:v>
                </c:pt>
                <c:pt idx="27">
                  <c:v>4886510000</c:v>
                </c:pt>
                <c:pt idx="28">
                  <c:v>3840890000</c:v>
                </c:pt>
                <c:pt idx="29">
                  <c:v>2015820000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Energi'!$Y$240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Energi'!$Y$241:$Y$270</c:f>
              <c:numCache>
                <c:formatCode>0.00E+00</c:formatCode>
                <c:ptCount val="30"/>
                <c:pt idx="0">
                  <c:v>10206400000</c:v>
                </c:pt>
                <c:pt idx="1">
                  <c:v>48633300000</c:v>
                </c:pt>
                <c:pt idx="2">
                  <c:v>65298000000</c:v>
                </c:pt>
                <c:pt idx="3">
                  <c:v>66208100000</c:v>
                </c:pt>
                <c:pt idx="4">
                  <c:v>47453400000</c:v>
                </c:pt>
                <c:pt idx="5">
                  <c:v>38587600000</c:v>
                </c:pt>
                <c:pt idx="6">
                  <c:v>29890900000</c:v>
                </c:pt>
                <c:pt idx="7">
                  <c:v>25900800000</c:v>
                </c:pt>
                <c:pt idx="8">
                  <c:v>24218700000</c:v>
                </c:pt>
                <c:pt idx="9">
                  <c:v>23804200000</c:v>
                </c:pt>
                <c:pt idx="10">
                  <c:v>23946300000</c:v>
                </c:pt>
                <c:pt idx="11">
                  <c:v>24740000000</c:v>
                </c:pt>
                <c:pt idx="12">
                  <c:v>25149500000</c:v>
                </c:pt>
                <c:pt idx="13">
                  <c:v>25393900000</c:v>
                </c:pt>
                <c:pt idx="14">
                  <c:v>25475000000</c:v>
                </c:pt>
                <c:pt idx="15">
                  <c:v>24283500000</c:v>
                </c:pt>
                <c:pt idx="16">
                  <c:v>23819200000</c:v>
                </c:pt>
                <c:pt idx="17">
                  <c:v>22265700000</c:v>
                </c:pt>
                <c:pt idx="18">
                  <c:v>20564600000</c:v>
                </c:pt>
                <c:pt idx="19">
                  <c:v>33396000000</c:v>
                </c:pt>
                <c:pt idx="20">
                  <c:v>13103600000</c:v>
                </c:pt>
                <c:pt idx="21">
                  <c:v>9197510000</c:v>
                </c:pt>
                <c:pt idx="22">
                  <c:v>11352700000</c:v>
                </c:pt>
                <c:pt idx="23">
                  <c:v>4191820000</c:v>
                </c:pt>
                <c:pt idx="24">
                  <c:v>3997080000</c:v>
                </c:pt>
                <c:pt idx="25">
                  <c:v>5300250000</c:v>
                </c:pt>
                <c:pt idx="26">
                  <c:v>6945040000</c:v>
                </c:pt>
                <c:pt idx="27">
                  <c:v>7475410000</c:v>
                </c:pt>
                <c:pt idx="28">
                  <c:v>5838330000</c:v>
                </c:pt>
                <c:pt idx="29">
                  <c:v>3165520000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Energi'!$Z$240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Energi'!$Z$241:$Z$270</c:f>
              <c:numCache>
                <c:formatCode>0.00E+00</c:formatCode>
                <c:ptCount val="30"/>
                <c:pt idx="0">
                  <c:v>17108600000</c:v>
                </c:pt>
                <c:pt idx="1">
                  <c:v>80923100000</c:v>
                </c:pt>
                <c:pt idx="2">
                  <c:v>109532000000</c:v>
                </c:pt>
                <c:pt idx="3">
                  <c:v>109622000000</c:v>
                </c:pt>
                <c:pt idx="4">
                  <c:v>78557000000</c:v>
                </c:pt>
                <c:pt idx="5">
                  <c:v>62717800000</c:v>
                </c:pt>
                <c:pt idx="6">
                  <c:v>48127900000</c:v>
                </c:pt>
                <c:pt idx="7">
                  <c:v>41368900000</c:v>
                </c:pt>
                <c:pt idx="8">
                  <c:v>38359200000</c:v>
                </c:pt>
                <c:pt idx="9">
                  <c:v>37351200000</c:v>
                </c:pt>
                <c:pt idx="10">
                  <c:v>37183500000</c:v>
                </c:pt>
                <c:pt idx="11">
                  <c:v>37945000000</c:v>
                </c:pt>
                <c:pt idx="12">
                  <c:v>38045400000</c:v>
                </c:pt>
                <c:pt idx="13">
                  <c:v>37866800000</c:v>
                </c:pt>
                <c:pt idx="14">
                  <c:v>37409500000</c:v>
                </c:pt>
                <c:pt idx="15">
                  <c:v>35080200000</c:v>
                </c:pt>
                <c:pt idx="16">
                  <c:v>33868500000</c:v>
                </c:pt>
                <c:pt idx="17">
                  <c:v>31161300000</c:v>
                </c:pt>
                <c:pt idx="18">
                  <c:v>28301500000</c:v>
                </c:pt>
                <c:pt idx="19">
                  <c:v>45681900000</c:v>
                </c:pt>
                <c:pt idx="20">
                  <c:v>17507400000</c:v>
                </c:pt>
                <c:pt idx="21">
                  <c:v>12086500000</c:v>
                </c:pt>
                <c:pt idx="22">
                  <c:v>14863600000</c:v>
                </c:pt>
                <c:pt idx="23">
                  <c:v>5446280000</c:v>
                </c:pt>
                <c:pt idx="24">
                  <c:v>5270540000</c:v>
                </c:pt>
                <c:pt idx="25">
                  <c:v>7176780000</c:v>
                </c:pt>
                <c:pt idx="26">
                  <c:v>9716810000</c:v>
                </c:pt>
                <c:pt idx="27">
                  <c:v>10726500000</c:v>
                </c:pt>
                <c:pt idx="28">
                  <c:v>8378670000</c:v>
                </c:pt>
                <c:pt idx="29">
                  <c:v>4268760000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Energi'!$AA$240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Energi'!$AA$241:$AA$270</c:f>
              <c:numCache>
                <c:formatCode>0.00E+00</c:formatCode>
                <c:ptCount val="30"/>
                <c:pt idx="0">
                  <c:v>72315800000</c:v>
                </c:pt>
                <c:pt idx="1">
                  <c:v>334777000000</c:v>
                </c:pt>
                <c:pt idx="2">
                  <c:v>441440000000</c:v>
                </c:pt>
                <c:pt idx="3">
                  <c:v>440012000000</c:v>
                </c:pt>
                <c:pt idx="4">
                  <c:v>309779000000</c:v>
                </c:pt>
                <c:pt idx="5">
                  <c:v>244449000000</c:v>
                </c:pt>
                <c:pt idx="6">
                  <c:v>184678000000</c:v>
                </c:pt>
                <c:pt idx="7">
                  <c:v>156224000000</c:v>
                </c:pt>
                <c:pt idx="8">
                  <c:v>142588000000</c:v>
                </c:pt>
                <c:pt idx="9">
                  <c:v>136690000000</c:v>
                </c:pt>
                <c:pt idx="10">
                  <c:v>133947000000</c:v>
                </c:pt>
                <c:pt idx="11">
                  <c:v>134531000000</c:v>
                </c:pt>
                <c:pt idx="12">
                  <c:v>132669000000</c:v>
                </c:pt>
                <c:pt idx="13">
                  <c:v>129798000000</c:v>
                </c:pt>
                <c:pt idx="14">
                  <c:v>125905000000</c:v>
                </c:pt>
                <c:pt idx="15">
                  <c:v>115797000000</c:v>
                </c:pt>
                <c:pt idx="16">
                  <c:v>109519000000</c:v>
                </c:pt>
                <c:pt idx="17">
                  <c:v>98627200000</c:v>
                </c:pt>
                <c:pt idx="18">
                  <c:v>87741300000</c:v>
                </c:pt>
                <c:pt idx="19">
                  <c:v>137743000000</c:v>
                </c:pt>
                <c:pt idx="20">
                  <c:v>51162900000</c:v>
                </c:pt>
                <c:pt idx="21">
                  <c:v>35071800000</c:v>
                </c:pt>
                <c:pt idx="22">
                  <c:v>42550700000</c:v>
                </c:pt>
                <c:pt idx="23">
                  <c:v>15584500000</c:v>
                </c:pt>
                <c:pt idx="24">
                  <c:v>15125500000</c:v>
                </c:pt>
                <c:pt idx="25">
                  <c:v>20752600000</c:v>
                </c:pt>
                <c:pt idx="26">
                  <c:v>28165400000</c:v>
                </c:pt>
                <c:pt idx="27">
                  <c:v>30796300000</c:v>
                </c:pt>
                <c:pt idx="28">
                  <c:v>23356000000</c:v>
                </c:pt>
                <c:pt idx="29">
                  <c:v>11748400000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Energi'!$AB$240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Energi'!$AB$241:$AB$270</c:f>
              <c:numCache>
                <c:formatCode>0.00E+00</c:formatCode>
                <c:ptCount val="30"/>
                <c:pt idx="0">
                  <c:v>140041000000</c:v>
                </c:pt>
                <c:pt idx="1">
                  <c:v>646498000000</c:v>
                </c:pt>
                <c:pt idx="2">
                  <c:v>848479000000</c:v>
                </c:pt>
                <c:pt idx="3">
                  <c:v>845686000000</c:v>
                </c:pt>
                <c:pt idx="4">
                  <c:v>592964000000</c:v>
                </c:pt>
                <c:pt idx="5">
                  <c:v>466863000000</c:v>
                </c:pt>
                <c:pt idx="6">
                  <c:v>351302000000</c:v>
                </c:pt>
                <c:pt idx="7">
                  <c:v>295795000000</c:v>
                </c:pt>
                <c:pt idx="8">
                  <c:v>268609000000</c:v>
                </c:pt>
                <c:pt idx="9">
                  <c:v>256085000000</c:v>
                </c:pt>
                <c:pt idx="10">
                  <c:v>249454000000</c:v>
                </c:pt>
                <c:pt idx="11">
                  <c:v>248981000000</c:v>
                </c:pt>
                <c:pt idx="12">
                  <c:v>243887000000</c:v>
                </c:pt>
                <c:pt idx="13">
                  <c:v>236755000000</c:v>
                </c:pt>
                <c:pt idx="14">
                  <c:v>227978000000</c:v>
                </c:pt>
                <c:pt idx="15">
                  <c:v>208118000000</c:v>
                </c:pt>
                <c:pt idx="16">
                  <c:v>195232000000</c:v>
                </c:pt>
                <c:pt idx="17">
                  <c:v>173678000000</c:v>
                </c:pt>
                <c:pt idx="18">
                  <c:v>152580000000</c:v>
                </c:pt>
                <c:pt idx="19">
                  <c:v>236318000000</c:v>
                </c:pt>
                <c:pt idx="20">
                  <c:v>85953200000</c:v>
                </c:pt>
                <c:pt idx="21">
                  <c:v>58731000000</c:v>
                </c:pt>
                <c:pt idx="22">
                  <c:v>71040400000</c:v>
                </c:pt>
                <c:pt idx="23">
                  <c:v>26067700000</c:v>
                </c:pt>
                <c:pt idx="24">
                  <c:v>25403900000</c:v>
                </c:pt>
                <c:pt idx="25">
                  <c:v>35362500000</c:v>
                </c:pt>
                <c:pt idx="26">
                  <c:v>48579700000</c:v>
                </c:pt>
                <c:pt idx="27">
                  <c:v>53198300000</c:v>
                </c:pt>
                <c:pt idx="28">
                  <c:v>40187100000</c:v>
                </c:pt>
                <c:pt idx="29">
                  <c:v>19511400000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Energi'!$AC$240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Energi'!$AC$241:$AC$270</c:f>
              <c:numCache>
                <c:formatCode>0.00E+00</c:formatCode>
                <c:ptCount val="30"/>
                <c:pt idx="0">
                  <c:v>72315800000</c:v>
                </c:pt>
                <c:pt idx="1">
                  <c:v>334777000000</c:v>
                </c:pt>
                <c:pt idx="2">
                  <c:v>441440000000</c:v>
                </c:pt>
                <c:pt idx="3">
                  <c:v>440013000000</c:v>
                </c:pt>
                <c:pt idx="4">
                  <c:v>309779000000</c:v>
                </c:pt>
                <c:pt idx="5">
                  <c:v>244449000000</c:v>
                </c:pt>
                <c:pt idx="6">
                  <c:v>184678000000</c:v>
                </c:pt>
                <c:pt idx="7">
                  <c:v>156224000000</c:v>
                </c:pt>
                <c:pt idx="8">
                  <c:v>142588000000</c:v>
                </c:pt>
                <c:pt idx="9">
                  <c:v>136690000000</c:v>
                </c:pt>
                <c:pt idx="10">
                  <c:v>133947000000</c:v>
                </c:pt>
                <c:pt idx="11">
                  <c:v>134531000000</c:v>
                </c:pt>
                <c:pt idx="12">
                  <c:v>132669000000</c:v>
                </c:pt>
                <c:pt idx="13">
                  <c:v>129798000000</c:v>
                </c:pt>
                <c:pt idx="14">
                  <c:v>125906000000</c:v>
                </c:pt>
                <c:pt idx="15">
                  <c:v>115797000000</c:v>
                </c:pt>
                <c:pt idx="16">
                  <c:v>109519000000</c:v>
                </c:pt>
                <c:pt idx="17">
                  <c:v>98627300000</c:v>
                </c:pt>
                <c:pt idx="18">
                  <c:v>87741300000</c:v>
                </c:pt>
                <c:pt idx="19">
                  <c:v>137744000000</c:v>
                </c:pt>
                <c:pt idx="20">
                  <c:v>51162900000</c:v>
                </c:pt>
                <c:pt idx="21">
                  <c:v>35071800000</c:v>
                </c:pt>
                <c:pt idx="22">
                  <c:v>42550700000</c:v>
                </c:pt>
                <c:pt idx="23">
                  <c:v>15584500000</c:v>
                </c:pt>
                <c:pt idx="24">
                  <c:v>15125500000</c:v>
                </c:pt>
                <c:pt idx="25">
                  <c:v>20752600000</c:v>
                </c:pt>
                <c:pt idx="26">
                  <c:v>28165500000</c:v>
                </c:pt>
                <c:pt idx="27">
                  <c:v>30796300000</c:v>
                </c:pt>
                <c:pt idx="28">
                  <c:v>23356100000</c:v>
                </c:pt>
                <c:pt idx="29">
                  <c:v>11748400000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Energi'!$AD$240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Energi'!$AD$241:$AD$270</c:f>
              <c:numCache>
                <c:formatCode>0.00E+00</c:formatCode>
                <c:ptCount val="30"/>
                <c:pt idx="0">
                  <c:v>17108600000</c:v>
                </c:pt>
                <c:pt idx="1">
                  <c:v>80922900000</c:v>
                </c:pt>
                <c:pt idx="2">
                  <c:v>109532000000</c:v>
                </c:pt>
                <c:pt idx="3">
                  <c:v>109622000000</c:v>
                </c:pt>
                <c:pt idx="4">
                  <c:v>78556800000</c:v>
                </c:pt>
                <c:pt idx="5">
                  <c:v>62717700000</c:v>
                </c:pt>
                <c:pt idx="6">
                  <c:v>48127800000</c:v>
                </c:pt>
                <c:pt idx="7">
                  <c:v>41368900000</c:v>
                </c:pt>
                <c:pt idx="8">
                  <c:v>38359100000</c:v>
                </c:pt>
                <c:pt idx="9">
                  <c:v>37351100000</c:v>
                </c:pt>
                <c:pt idx="10">
                  <c:v>37183500000</c:v>
                </c:pt>
                <c:pt idx="11">
                  <c:v>37944900000</c:v>
                </c:pt>
                <c:pt idx="12">
                  <c:v>38045300000</c:v>
                </c:pt>
                <c:pt idx="13">
                  <c:v>37866700000</c:v>
                </c:pt>
                <c:pt idx="14">
                  <c:v>37409400000</c:v>
                </c:pt>
                <c:pt idx="15">
                  <c:v>35080200000</c:v>
                </c:pt>
                <c:pt idx="16">
                  <c:v>33868500000</c:v>
                </c:pt>
                <c:pt idx="17">
                  <c:v>31161200000</c:v>
                </c:pt>
                <c:pt idx="18">
                  <c:v>28301500000</c:v>
                </c:pt>
                <c:pt idx="19">
                  <c:v>45681800000</c:v>
                </c:pt>
                <c:pt idx="20">
                  <c:v>17507400000</c:v>
                </c:pt>
                <c:pt idx="21">
                  <c:v>12086500000</c:v>
                </c:pt>
                <c:pt idx="22">
                  <c:v>14863600000</c:v>
                </c:pt>
                <c:pt idx="23">
                  <c:v>5446270000</c:v>
                </c:pt>
                <c:pt idx="24">
                  <c:v>5270530000</c:v>
                </c:pt>
                <c:pt idx="25">
                  <c:v>7176760000</c:v>
                </c:pt>
                <c:pt idx="26">
                  <c:v>9716790000</c:v>
                </c:pt>
                <c:pt idx="27">
                  <c:v>10726500000</c:v>
                </c:pt>
                <c:pt idx="28">
                  <c:v>8378650000</c:v>
                </c:pt>
                <c:pt idx="29">
                  <c:v>4268750000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Energi'!$AE$240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Energi'!$AE$241:$AE$270</c:f>
              <c:numCache>
                <c:formatCode>0.00E+00</c:formatCode>
                <c:ptCount val="30"/>
                <c:pt idx="0">
                  <c:v>244639000000</c:v>
                </c:pt>
                <c:pt idx="1">
                  <c:v>1110560000000</c:v>
                </c:pt>
                <c:pt idx="2">
                  <c:v>1449550000000</c:v>
                </c:pt>
                <c:pt idx="3">
                  <c:v>1436180000000</c:v>
                </c:pt>
                <c:pt idx="4">
                  <c:v>1002310000000</c:v>
                </c:pt>
                <c:pt idx="5">
                  <c:v>779901000000</c:v>
                </c:pt>
                <c:pt idx="6">
                  <c:v>582432000000</c:v>
                </c:pt>
                <c:pt idx="7">
                  <c:v>486959000000</c:v>
                </c:pt>
                <c:pt idx="8">
                  <c:v>439037000000</c:v>
                </c:pt>
                <c:pt idx="9">
                  <c:v>415451000000</c:v>
                </c:pt>
                <c:pt idx="10">
                  <c:v>401506000000</c:v>
                </c:pt>
                <c:pt idx="11">
                  <c:v>397812000000</c:v>
                </c:pt>
                <c:pt idx="12">
                  <c:v>386778000000</c:v>
                </c:pt>
                <c:pt idx="13">
                  <c:v>372374000000</c:v>
                </c:pt>
                <c:pt idx="14">
                  <c:v>355533000000</c:v>
                </c:pt>
                <c:pt idx="15">
                  <c:v>320702000000</c:v>
                </c:pt>
                <c:pt idx="16">
                  <c:v>297606000000</c:v>
                </c:pt>
                <c:pt idx="17">
                  <c:v>261807000000</c:v>
                </c:pt>
                <c:pt idx="18">
                  <c:v>226708000000</c:v>
                </c:pt>
                <c:pt idx="19">
                  <c:v>354331000000</c:v>
                </c:pt>
                <c:pt idx="20">
                  <c:v>124436000000</c:v>
                </c:pt>
                <c:pt idx="21">
                  <c:v>81166600000</c:v>
                </c:pt>
                <c:pt idx="22">
                  <c:v>97668300000</c:v>
                </c:pt>
                <c:pt idx="23">
                  <c:v>34473300000</c:v>
                </c:pt>
                <c:pt idx="24">
                  <c:v>33987600000</c:v>
                </c:pt>
                <c:pt idx="25">
                  <c:v>49075700000</c:v>
                </c:pt>
                <c:pt idx="26">
                  <c:v>69818500000</c:v>
                </c:pt>
                <c:pt idx="27">
                  <c:v>78392500000</c:v>
                </c:pt>
                <c:pt idx="28">
                  <c:v>59634900000</c:v>
                </c:pt>
                <c:pt idx="29">
                  <c:v>25877300000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Energi'!$AF$240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Energi'!$AF$241:$AF$270</c:f>
              <c:numCache>
                <c:formatCode>0.00E+00</c:formatCode>
                <c:ptCount val="30"/>
                <c:pt idx="0">
                  <c:v>340288000000</c:v>
                </c:pt>
                <c:pt idx="1">
                  <c:v>1541100000000</c:v>
                </c:pt>
                <c:pt idx="2">
                  <c:v>1986940000000</c:v>
                </c:pt>
                <c:pt idx="3">
                  <c:v>1974350000000</c:v>
                </c:pt>
                <c:pt idx="4">
                  <c:v>1370440000000</c:v>
                </c:pt>
                <c:pt idx="5">
                  <c:v>1064680000000</c:v>
                </c:pt>
                <c:pt idx="6">
                  <c:v>791010000000</c:v>
                </c:pt>
                <c:pt idx="7">
                  <c:v>656759000000</c:v>
                </c:pt>
                <c:pt idx="8">
                  <c:v>587029000000</c:v>
                </c:pt>
                <c:pt idx="9">
                  <c:v>549673000000</c:v>
                </c:pt>
                <c:pt idx="10">
                  <c:v>524175000000</c:v>
                </c:pt>
                <c:pt idx="11">
                  <c:v>512122000000</c:v>
                </c:pt>
                <c:pt idx="12">
                  <c:v>489811000000</c:v>
                </c:pt>
                <c:pt idx="13">
                  <c:v>461375000000</c:v>
                </c:pt>
                <c:pt idx="14">
                  <c:v>430599000000</c:v>
                </c:pt>
                <c:pt idx="15">
                  <c:v>378779000000</c:v>
                </c:pt>
                <c:pt idx="16">
                  <c:v>347455000000</c:v>
                </c:pt>
                <c:pt idx="17">
                  <c:v>303656000000</c:v>
                </c:pt>
                <c:pt idx="18">
                  <c:v>263488000000</c:v>
                </c:pt>
                <c:pt idx="19">
                  <c:v>417365000000</c:v>
                </c:pt>
                <c:pt idx="20">
                  <c:v>146873000000</c:v>
                </c:pt>
                <c:pt idx="21">
                  <c:v>97147100000</c:v>
                </c:pt>
                <c:pt idx="22">
                  <c:v>118865000000</c:v>
                </c:pt>
                <c:pt idx="23">
                  <c:v>42777200000</c:v>
                </c:pt>
                <c:pt idx="24">
                  <c:v>42038800000</c:v>
                </c:pt>
                <c:pt idx="25">
                  <c:v>60134800000</c:v>
                </c:pt>
                <c:pt idx="26">
                  <c:v>87505100000</c:v>
                </c:pt>
                <c:pt idx="27">
                  <c:v>98853400000</c:v>
                </c:pt>
                <c:pt idx="28">
                  <c:v>74955400000</c:v>
                </c:pt>
                <c:pt idx="29">
                  <c:v>31984000000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Energi'!$AG$240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Energi'!$AG$241:$AG$270</c:f>
              <c:numCache>
                <c:formatCode>0.00E+00</c:formatCode>
                <c:ptCount val="30"/>
                <c:pt idx="0">
                  <c:v>358751000000</c:v>
                </c:pt>
                <c:pt idx="1">
                  <c:v>1611760000000</c:v>
                </c:pt>
                <c:pt idx="2">
                  <c:v>2088910000000</c:v>
                </c:pt>
                <c:pt idx="3">
                  <c:v>2070300000000</c:v>
                </c:pt>
                <c:pt idx="4">
                  <c:v>1438940000000</c:v>
                </c:pt>
                <c:pt idx="5">
                  <c:v>1118840000000</c:v>
                </c:pt>
                <c:pt idx="6">
                  <c:v>834488000000</c:v>
                </c:pt>
                <c:pt idx="7">
                  <c:v>696945000000</c:v>
                </c:pt>
                <c:pt idx="8">
                  <c:v>628155000000</c:v>
                </c:pt>
                <c:pt idx="9">
                  <c:v>594933000000</c:v>
                </c:pt>
                <c:pt idx="10">
                  <c:v>576199000000</c:v>
                </c:pt>
                <c:pt idx="11">
                  <c:v>573619000000</c:v>
                </c:pt>
                <c:pt idx="12">
                  <c:v>561656000000</c:v>
                </c:pt>
                <c:pt idx="13">
                  <c:v>545638000000</c:v>
                </c:pt>
                <c:pt idx="14">
                  <c:v>527499000000</c:v>
                </c:pt>
                <c:pt idx="15">
                  <c:v>483382000000</c:v>
                </c:pt>
                <c:pt idx="16">
                  <c:v>456387000000</c:v>
                </c:pt>
                <c:pt idx="17">
                  <c:v>409313000000</c:v>
                </c:pt>
                <c:pt idx="18">
                  <c:v>362285000000</c:v>
                </c:pt>
                <c:pt idx="19">
                  <c:v>572619000000</c:v>
                </c:pt>
                <c:pt idx="20">
                  <c:v>207383000000</c:v>
                </c:pt>
                <c:pt idx="21">
                  <c:v>139294000000</c:v>
                </c:pt>
                <c:pt idx="22">
                  <c:v>169569000000</c:v>
                </c:pt>
                <c:pt idx="23">
                  <c:v>60935700000</c:v>
                </c:pt>
                <c:pt idx="24">
                  <c:v>59173400000</c:v>
                </c:pt>
                <c:pt idx="25">
                  <c:v>83292600000</c:v>
                </c:pt>
                <c:pt idx="26">
                  <c:v>115597000000</c:v>
                </c:pt>
                <c:pt idx="27">
                  <c:v>128875000000</c:v>
                </c:pt>
                <c:pt idx="28">
                  <c:v>98075600000</c:v>
                </c:pt>
                <c:pt idx="29">
                  <c:v>45771300000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Energi'!$AH$240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Energi'!$AH$241:$AH$270</c:f>
              <c:numCache>
                <c:formatCode>0.00E+00</c:formatCode>
                <c:ptCount val="30"/>
                <c:pt idx="0">
                  <c:v>340288000000</c:v>
                </c:pt>
                <c:pt idx="1">
                  <c:v>1541110000000</c:v>
                </c:pt>
                <c:pt idx="2">
                  <c:v>1986940000000</c:v>
                </c:pt>
                <c:pt idx="3">
                  <c:v>1974350000000</c:v>
                </c:pt>
                <c:pt idx="4">
                  <c:v>1370440000000</c:v>
                </c:pt>
                <c:pt idx="5">
                  <c:v>1064680000000</c:v>
                </c:pt>
                <c:pt idx="6">
                  <c:v>791011000000</c:v>
                </c:pt>
                <c:pt idx="7">
                  <c:v>656760000000</c:v>
                </c:pt>
                <c:pt idx="8">
                  <c:v>587029000000</c:v>
                </c:pt>
                <c:pt idx="9">
                  <c:v>549673000000</c:v>
                </c:pt>
                <c:pt idx="10">
                  <c:v>524175000000</c:v>
                </c:pt>
                <c:pt idx="11">
                  <c:v>512122000000</c:v>
                </c:pt>
                <c:pt idx="12">
                  <c:v>489812000000</c:v>
                </c:pt>
                <c:pt idx="13">
                  <c:v>461375000000</c:v>
                </c:pt>
                <c:pt idx="14">
                  <c:v>430600000000</c:v>
                </c:pt>
                <c:pt idx="15">
                  <c:v>378779000000</c:v>
                </c:pt>
                <c:pt idx="16">
                  <c:v>347455000000</c:v>
                </c:pt>
                <c:pt idx="17">
                  <c:v>303656000000</c:v>
                </c:pt>
                <c:pt idx="18">
                  <c:v>263488000000</c:v>
                </c:pt>
                <c:pt idx="19">
                  <c:v>417365000000</c:v>
                </c:pt>
                <c:pt idx="20">
                  <c:v>146873000000</c:v>
                </c:pt>
                <c:pt idx="21">
                  <c:v>97147200000</c:v>
                </c:pt>
                <c:pt idx="22">
                  <c:v>118865000000</c:v>
                </c:pt>
                <c:pt idx="23">
                  <c:v>42777200000</c:v>
                </c:pt>
                <c:pt idx="24">
                  <c:v>42038800000</c:v>
                </c:pt>
                <c:pt idx="25">
                  <c:v>60134800000</c:v>
                </c:pt>
                <c:pt idx="26">
                  <c:v>87505100000</c:v>
                </c:pt>
                <c:pt idx="27">
                  <c:v>98853500000</c:v>
                </c:pt>
                <c:pt idx="28">
                  <c:v>74955400000</c:v>
                </c:pt>
                <c:pt idx="29">
                  <c:v>31984100000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Energi'!$AI$240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Energi'!$AI$241:$AI$270</c:f>
              <c:numCache>
                <c:formatCode>0.00E+00</c:formatCode>
                <c:ptCount val="30"/>
                <c:pt idx="0">
                  <c:v>244639000000</c:v>
                </c:pt>
                <c:pt idx="1">
                  <c:v>1110560000000</c:v>
                </c:pt>
                <c:pt idx="2">
                  <c:v>1449550000000</c:v>
                </c:pt>
                <c:pt idx="3">
                  <c:v>1436180000000</c:v>
                </c:pt>
                <c:pt idx="4">
                  <c:v>1002310000000</c:v>
                </c:pt>
                <c:pt idx="5">
                  <c:v>779901000000</c:v>
                </c:pt>
                <c:pt idx="6">
                  <c:v>582431000000</c:v>
                </c:pt>
                <c:pt idx="7">
                  <c:v>486959000000</c:v>
                </c:pt>
                <c:pt idx="8">
                  <c:v>439037000000</c:v>
                </c:pt>
                <c:pt idx="9">
                  <c:v>415451000000</c:v>
                </c:pt>
                <c:pt idx="10">
                  <c:v>401506000000</c:v>
                </c:pt>
                <c:pt idx="11">
                  <c:v>397812000000</c:v>
                </c:pt>
                <c:pt idx="12">
                  <c:v>386778000000</c:v>
                </c:pt>
                <c:pt idx="13">
                  <c:v>372374000000</c:v>
                </c:pt>
                <c:pt idx="14">
                  <c:v>355532000000</c:v>
                </c:pt>
                <c:pt idx="15">
                  <c:v>320702000000</c:v>
                </c:pt>
                <c:pt idx="16">
                  <c:v>297606000000</c:v>
                </c:pt>
                <c:pt idx="17">
                  <c:v>261807000000</c:v>
                </c:pt>
                <c:pt idx="18">
                  <c:v>226708000000</c:v>
                </c:pt>
                <c:pt idx="19">
                  <c:v>354331000000</c:v>
                </c:pt>
                <c:pt idx="20">
                  <c:v>124436000000</c:v>
                </c:pt>
                <c:pt idx="21">
                  <c:v>81166600000</c:v>
                </c:pt>
                <c:pt idx="22">
                  <c:v>97668300000</c:v>
                </c:pt>
                <c:pt idx="23">
                  <c:v>34473300000</c:v>
                </c:pt>
                <c:pt idx="24">
                  <c:v>33987600000</c:v>
                </c:pt>
                <c:pt idx="25">
                  <c:v>49075700000</c:v>
                </c:pt>
                <c:pt idx="26">
                  <c:v>69818500000</c:v>
                </c:pt>
                <c:pt idx="27">
                  <c:v>78392500000</c:v>
                </c:pt>
                <c:pt idx="28">
                  <c:v>59634900000</c:v>
                </c:pt>
                <c:pt idx="29">
                  <c:v>25877300000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Energi'!$AJ$240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Energi'!$AJ$241:$AJ$270</c:f>
              <c:numCache>
                <c:formatCode>0.00E+00</c:formatCode>
                <c:ptCount val="30"/>
                <c:pt idx="0">
                  <c:v>307961000000</c:v>
                </c:pt>
                <c:pt idx="1">
                  <c:v>1418240000000</c:v>
                </c:pt>
                <c:pt idx="2">
                  <c:v>1860850000000</c:v>
                </c:pt>
                <c:pt idx="3">
                  <c:v>1834570000000</c:v>
                </c:pt>
                <c:pt idx="4">
                  <c:v>1291340000000</c:v>
                </c:pt>
                <c:pt idx="5">
                  <c:v>1014170000000</c:v>
                </c:pt>
                <c:pt idx="6">
                  <c:v>771566000000</c:v>
                </c:pt>
                <c:pt idx="7">
                  <c:v>660093000000</c:v>
                </c:pt>
                <c:pt idx="8">
                  <c:v>611683000000</c:v>
                </c:pt>
                <c:pt idx="9">
                  <c:v>597412000000</c:v>
                </c:pt>
                <c:pt idx="10">
                  <c:v>598515000000</c:v>
                </c:pt>
                <c:pt idx="11">
                  <c:v>613335000000</c:v>
                </c:pt>
                <c:pt idx="12">
                  <c:v>617609000000</c:v>
                </c:pt>
                <c:pt idx="13">
                  <c:v>615764000000</c:v>
                </c:pt>
                <c:pt idx="14">
                  <c:v>608792000000</c:v>
                </c:pt>
                <c:pt idx="15">
                  <c:v>571342000000</c:v>
                </c:pt>
                <c:pt idx="16">
                  <c:v>550902000000</c:v>
                </c:pt>
                <c:pt idx="17">
                  <c:v>507477000000</c:v>
                </c:pt>
                <c:pt idx="18">
                  <c:v>462146000000</c:v>
                </c:pt>
                <c:pt idx="19">
                  <c:v>745401000000</c:v>
                </c:pt>
                <c:pt idx="20">
                  <c:v>287357000000</c:v>
                </c:pt>
                <c:pt idx="21">
                  <c:v>201503000000</c:v>
                </c:pt>
                <c:pt idx="22">
                  <c:v>248598000000</c:v>
                </c:pt>
                <c:pt idx="23">
                  <c:v>92814800000</c:v>
                </c:pt>
                <c:pt idx="24">
                  <c:v>91924300000</c:v>
                </c:pt>
                <c:pt idx="25">
                  <c:v>128824000000</c:v>
                </c:pt>
                <c:pt idx="26">
                  <c:v>178915000000</c:v>
                </c:pt>
                <c:pt idx="27">
                  <c:v>201061000000</c:v>
                </c:pt>
                <c:pt idx="28">
                  <c:v>158426000000</c:v>
                </c:pt>
                <c:pt idx="29">
                  <c:v>83120300000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Energi'!$AK$240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Energi'!$AK$241:$AK$270</c:f>
              <c:numCache>
                <c:formatCode>0.00E+00</c:formatCode>
                <c:ptCount val="30"/>
                <c:pt idx="0">
                  <c:v>1614910000000</c:v>
                </c:pt>
                <c:pt idx="1">
                  <c:v>7492390000000</c:v>
                </c:pt>
                <c:pt idx="2">
                  <c:v>9810260000000</c:v>
                </c:pt>
                <c:pt idx="3">
                  <c:v>9809430000000</c:v>
                </c:pt>
                <c:pt idx="4">
                  <c:v>6863890000000</c:v>
                </c:pt>
                <c:pt idx="5">
                  <c:v>5429200000000</c:v>
                </c:pt>
                <c:pt idx="6">
                  <c:v>4089550000000</c:v>
                </c:pt>
                <c:pt idx="7">
                  <c:v>3446120000000</c:v>
                </c:pt>
                <c:pt idx="8">
                  <c:v>3132220000000</c:v>
                </c:pt>
                <c:pt idx="9">
                  <c:v>2989090000000</c:v>
                </c:pt>
                <c:pt idx="10">
                  <c:v>2915290000000</c:v>
                </c:pt>
                <c:pt idx="11">
                  <c:v>2914990000000</c:v>
                </c:pt>
                <c:pt idx="12">
                  <c:v>2862110000000</c:v>
                </c:pt>
                <c:pt idx="13">
                  <c:v>2786020000000</c:v>
                </c:pt>
                <c:pt idx="14">
                  <c:v>2688900000000</c:v>
                </c:pt>
                <c:pt idx="15">
                  <c:v>2459640000000</c:v>
                </c:pt>
                <c:pt idx="16">
                  <c:v>2312910000000</c:v>
                </c:pt>
                <c:pt idx="17">
                  <c:v>2062270000000</c:v>
                </c:pt>
                <c:pt idx="18">
                  <c:v>1811490000000</c:v>
                </c:pt>
                <c:pt idx="19">
                  <c:v>2837120000000</c:v>
                </c:pt>
                <c:pt idx="20">
                  <c:v>1031570000000</c:v>
                </c:pt>
                <c:pt idx="21">
                  <c:v>692264000000</c:v>
                </c:pt>
                <c:pt idx="22">
                  <c:v>836438000000</c:v>
                </c:pt>
                <c:pt idx="23">
                  <c:v>301907000000</c:v>
                </c:pt>
                <c:pt idx="24">
                  <c:v>293810000000</c:v>
                </c:pt>
                <c:pt idx="25">
                  <c:v>411276000000</c:v>
                </c:pt>
                <c:pt idx="26">
                  <c:v>570643000000</c:v>
                </c:pt>
                <c:pt idx="27">
                  <c:v>629876000000</c:v>
                </c:pt>
                <c:pt idx="28">
                  <c:v>479625000000</c:v>
                </c:pt>
                <c:pt idx="29">
                  <c:v>226954000000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Energi'!$AL$240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Energi'!$AL$241:$AL$270</c:f>
              <c:numCache>
                <c:formatCode>0.00E+00</c:formatCode>
                <c:ptCount val="30"/>
                <c:pt idx="0">
                  <c:v>1703950000000</c:v>
                </c:pt>
                <c:pt idx="1">
                  <c:v>7743780000000</c:v>
                </c:pt>
                <c:pt idx="2">
                  <c:v>10012700000000</c:v>
                </c:pt>
                <c:pt idx="3">
                  <c:v>9976950000000</c:v>
                </c:pt>
                <c:pt idx="4">
                  <c:v>6939800000000</c:v>
                </c:pt>
                <c:pt idx="5">
                  <c:v>5449300000000</c:v>
                </c:pt>
                <c:pt idx="6">
                  <c:v>4083340000000</c:v>
                </c:pt>
                <c:pt idx="7">
                  <c:v>3426380000000</c:v>
                </c:pt>
                <c:pt idx="8">
                  <c:v>3104460000000</c:v>
                </c:pt>
                <c:pt idx="9">
                  <c:v>2956720000000</c:v>
                </c:pt>
                <c:pt idx="10">
                  <c:v>2881570000000</c:v>
                </c:pt>
                <c:pt idx="11">
                  <c:v>2880100000000</c:v>
                </c:pt>
                <c:pt idx="12">
                  <c:v>2828010000000</c:v>
                </c:pt>
                <c:pt idx="13">
                  <c:v>2755650000000</c:v>
                </c:pt>
                <c:pt idx="14">
                  <c:v>2663760000000</c:v>
                </c:pt>
                <c:pt idx="15">
                  <c:v>2441230000000</c:v>
                </c:pt>
                <c:pt idx="16">
                  <c:v>2291680000000</c:v>
                </c:pt>
                <c:pt idx="17">
                  <c:v>2040420000000</c:v>
                </c:pt>
                <c:pt idx="18">
                  <c:v>1794390000000</c:v>
                </c:pt>
                <c:pt idx="19">
                  <c:v>2758820000000</c:v>
                </c:pt>
                <c:pt idx="20">
                  <c:v>998197000000</c:v>
                </c:pt>
                <c:pt idx="21">
                  <c:v>679089000000</c:v>
                </c:pt>
                <c:pt idx="22">
                  <c:v>813203000000</c:v>
                </c:pt>
                <c:pt idx="23">
                  <c:v>295824000000</c:v>
                </c:pt>
                <c:pt idx="24">
                  <c:v>287262000000</c:v>
                </c:pt>
                <c:pt idx="25">
                  <c:v>398332000000</c:v>
                </c:pt>
                <c:pt idx="26">
                  <c:v>543626000000</c:v>
                </c:pt>
                <c:pt idx="27">
                  <c:v>592133000000</c:v>
                </c:pt>
                <c:pt idx="28">
                  <c:v>453452000000</c:v>
                </c:pt>
                <c:pt idx="29">
                  <c:v>219197000000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Energi'!$AM$240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Energi'!$AM$241:$AM$270</c:f>
              <c:numCache>
                <c:formatCode>0.00E+00</c:formatCode>
                <c:ptCount val="30"/>
                <c:pt idx="0">
                  <c:v>1614910000000</c:v>
                </c:pt>
                <c:pt idx="1">
                  <c:v>7492400000000</c:v>
                </c:pt>
                <c:pt idx="2">
                  <c:v>9810260000000</c:v>
                </c:pt>
                <c:pt idx="3">
                  <c:v>9809430000000</c:v>
                </c:pt>
                <c:pt idx="4">
                  <c:v>6863890000000</c:v>
                </c:pt>
                <c:pt idx="5">
                  <c:v>5429210000000</c:v>
                </c:pt>
                <c:pt idx="6">
                  <c:v>4089560000000</c:v>
                </c:pt>
                <c:pt idx="7">
                  <c:v>3446120000000</c:v>
                </c:pt>
                <c:pt idx="8">
                  <c:v>3132220000000</c:v>
                </c:pt>
                <c:pt idx="9">
                  <c:v>2989090000000</c:v>
                </c:pt>
                <c:pt idx="10">
                  <c:v>2915290000000</c:v>
                </c:pt>
                <c:pt idx="11">
                  <c:v>2914990000000</c:v>
                </c:pt>
                <c:pt idx="12">
                  <c:v>2862110000000</c:v>
                </c:pt>
                <c:pt idx="13">
                  <c:v>2786020000000</c:v>
                </c:pt>
                <c:pt idx="14">
                  <c:v>2688900000000</c:v>
                </c:pt>
                <c:pt idx="15">
                  <c:v>2459650000000</c:v>
                </c:pt>
                <c:pt idx="16">
                  <c:v>2312910000000</c:v>
                </c:pt>
                <c:pt idx="17">
                  <c:v>2062270000000</c:v>
                </c:pt>
                <c:pt idx="18">
                  <c:v>1811490000000</c:v>
                </c:pt>
                <c:pt idx="19">
                  <c:v>2837130000000</c:v>
                </c:pt>
                <c:pt idx="20">
                  <c:v>1031570000000</c:v>
                </c:pt>
                <c:pt idx="21">
                  <c:v>692264000000</c:v>
                </c:pt>
                <c:pt idx="22">
                  <c:v>836439000000</c:v>
                </c:pt>
                <c:pt idx="23">
                  <c:v>301907000000</c:v>
                </c:pt>
                <c:pt idx="24">
                  <c:v>293811000000</c:v>
                </c:pt>
                <c:pt idx="25">
                  <c:v>411276000000</c:v>
                </c:pt>
                <c:pt idx="26">
                  <c:v>570643000000</c:v>
                </c:pt>
                <c:pt idx="27">
                  <c:v>629876000000</c:v>
                </c:pt>
                <c:pt idx="28">
                  <c:v>479626000000</c:v>
                </c:pt>
                <c:pt idx="29">
                  <c:v>226954000000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Energi'!$AN$240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Energi'!$AN$241:$AN$270</c:f>
              <c:numCache>
                <c:formatCode>0.00E+00</c:formatCode>
                <c:ptCount val="30"/>
                <c:pt idx="0">
                  <c:v>307960000000</c:v>
                </c:pt>
                <c:pt idx="1">
                  <c:v>1418240000000</c:v>
                </c:pt>
                <c:pt idx="2">
                  <c:v>1860850000000</c:v>
                </c:pt>
                <c:pt idx="3">
                  <c:v>1834560000000</c:v>
                </c:pt>
                <c:pt idx="4">
                  <c:v>1291330000000</c:v>
                </c:pt>
                <c:pt idx="5">
                  <c:v>1014170000000</c:v>
                </c:pt>
                <c:pt idx="6">
                  <c:v>771566000000</c:v>
                </c:pt>
                <c:pt idx="7">
                  <c:v>660092000000</c:v>
                </c:pt>
                <c:pt idx="8">
                  <c:v>611683000000</c:v>
                </c:pt>
                <c:pt idx="9">
                  <c:v>597412000000</c:v>
                </c:pt>
                <c:pt idx="10">
                  <c:v>598515000000</c:v>
                </c:pt>
                <c:pt idx="11">
                  <c:v>613335000000</c:v>
                </c:pt>
                <c:pt idx="12">
                  <c:v>617609000000</c:v>
                </c:pt>
                <c:pt idx="13">
                  <c:v>615764000000</c:v>
                </c:pt>
                <c:pt idx="14">
                  <c:v>608792000000</c:v>
                </c:pt>
                <c:pt idx="15">
                  <c:v>571342000000</c:v>
                </c:pt>
                <c:pt idx="16">
                  <c:v>550902000000</c:v>
                </c:pt>
                <c:pt idx="17">
                  <c:v>507477000000</c:v>
                </c:pt>
                <c:pt idx="18">
                  <c:v>462146000000</c:v>
                </c:pt>
                <c:pt idx="19">
                  <c:v>745401000000</c:v>
                </c:pt>
                <c:pt idx="20">
                  <c:v>287357000000</c:v>
                </c:pt>
                <c:pt idx="21">
                  <c:v>201503000000</c:v>
                </c:pt>
                <c:pt idx="22">
                  <c:v>248598000000</c:v>
                </c:pt>
                <c:pt idx="23">
                  <c:v>92814800000</c:v>
                </c:pt>
                <c:pt idx="24">
                  <c:v>91924300000</c:v>
                </c:pt>
                <c:pt idx="25">
                  <c:v>128824000000</c:v>
                </c:pt>
                <c:pt idx="26">
                  <c:v>178915000000</c:v>
                </c:pt>
                <c:pt idx="27">
                  <c:v>201061000000</c:v>
                </c:pt>
                <c:pt idx="28">
                  <c:v>158426000000</c:v>
                </c:pt>
                <c:pt idx="29">
                  <c:v>83120400000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Energi'!$AO$240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Energi'!$AO$241:$AO$270</c:f>
              <c:numCache>
                <c:formatCode>0.00E+00</c:formatCode>
                <c:ptCount val="30"/>
                <c:pt idx="0">
                  <c:v>10954300000000</c:v>
                </c:pt>
                <c:pt idx="1">
                  <c:v>50510400000000</c:v>
                </c:pt>
                <c:pt idx="2">
                  <c:v>65833300000000</c:v>
                </c:pt>
                <c:pt idx="3">
                  <c:v>65538300000000</c:v>
                </c:pt>
                <c:pt idx="4">
                  <c:v>45780500000000</c:v>
                </c:pt>
                <c:pt idx="5">
                  <c:v>35939000000000</c:v>
                </c:pt>
                <c:pt idx="6">
                  <c:v>26929200000000</c:v>
                </c:pt>
                <c:pt idx="7">
                  <c:v>22588100000000</c:v>
                </c:pt>
                <c:pt idx="8">
                  <c:v>20431700000000</c:v>
                </c:pt>
                <c:pt idx="9">
                  <c:v>19385800000000</c:v>
                </c:pt>
                <c:pt idx="10">
                  <c:v>18783700000000</c:v>
                </c:pt>
                <c:pt idx="11">
                  <c:v>18592400000000</c:v>
                </c:pt>
                <c:pt idx="12">
                  <c:v>18021100000000</c:v>
                </c:pt>
                <c:pt idx="13">
                  <c:v>17233400000000</c:v>
                </c:pt>
                <c:pt idx="14">
                  <c:v>16210100000000</c:v>
                </c:pt>
                <c:pt idx="15">
                  <c:v>14348900000000</c:v>
                </c:pt>
                <c:pt idx="16">
                  <c:v>12991200000000</c:v>
                </c:pt>
                <c:pt idx="17">
                  <c:v>11110000000000</c:v>
                </c:pt>
                <c:pt idx="18">
                  <c:v>9330860000000</c:v>
                </c:pt>
                <c:pt idx="19">
                  <c:v>14104400000000</c:v>
                </c:pt>
                <c:pt idx="20">
                  <c:v>4841350000000</c:v>
                </c:pt>
                <c:pt idx="21">
                  <c:v>3151200000000</c:v>
                </c:pt>
                <c:pt idx="22">
                  <c:v>3774460000000</c:v>
                </c:pt>
                <c:pt idx="23">
                  <c:v>1347180000000</c:v>
                </c:pt>
                <c:pt idx="24">
                  <c:v>1350270000000</c:v>
                </c:pt>
                <c:pt idx="25">
                  <c:v>1974380000000</c:v>
                </c:pt>
                <c:pt idx="26">
                  <c:v>2828910000000</c:v>
                </c:pt>
                <c:pt idx="27">
                  <c:v>3147870000000</c:v>
                </c:pt>
                <c:pt idx="28">
                  <c:v>2342070000000</c:v>
                </c:pt>
                <c:pt idx="29">
                  <c:v>1017110000000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Energi'!$AP$240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Energi'!$AP$241:$AP$270</c:f>
              <c:numCache>
                <c:formatCode>0.00E+00</c:formatCode>
                <c:ptCount val="30"/>
                <c:pt idx="0">
                  <c:v>6749740000000</c:v>
                </c:pt>
                <c:pt idx="1">
                  <c:v>30564700000000</c:v>
                </c:pt>
                <c:pt idx="2">
                  <c:v>39977200000000</c:v>
                </c:pt>
                <c:pt idx="3">
                  <c:v>39591300000000</c:v>
                </c:pt>
                <c:pt idx="4">
                  <c:v>27708700000000</c:v>
                </c:pt>
                <c:pt idx="5">
                  <c:v>21562300000000</c:v>
                </c:pt>
                <c:pt idx="6">
                  <c:v>16136100000000</c:v>
                </c:pt>
                <c:pt idx="7">
                  <c:v>13521000000000</c:v>
                </c:pt>
                <c:pt idx="8">
                  <c:v>12212700000000</c:v>
                </c:pt>
                <c:pt idx="9">
                  <c:v>11569900000000</c:v>
                </c:pt>
                <c:pt idx="10">
                  <c:v>11186600000000</c:v>
                </c:pt>
                <c:pt idx="11">
                  <c:v>11066300000000</c:v>
                </c:pt>
                <c:pt idx="12">
                  <c:v>10725700000000</c:v>
                </c:pt>
                <c:pt idx="13">
                  <c:v>10279600000000</c:v>
                </c:pt>
                <c:pt idx="14">
                  <c:v>9747010000000</c:v>
                </c:pt>
                <c:pt idx="15">
                  <c:v>8720430000000</c:v>
                </c:pt>
                <c:pt idx="16">
                  <c:v>8003270000000</c:v>
                </c:pt>
                <c:pt idx="17">
                  <c:v>6962620000000</c:v>
                </c:pt>
                <c:pt idx="18">
                  <c:v>5953650000000</c:v>
                </c:pt>
                <c:pt idx="19">
                  <c:v>9124410000000</c:v>
                </c:pt>
                <c:pt idx="20">
                  <c:v>3160120000000</c:v>
                </c:pt>
                <c:pt idx="21">
                  <c:v>2091000000000</c:v>
                </c:pt>
                <c:pt idx="22">
                  <c:v>2504130000000</c:v>
                </c:pt>
                <c:pt idx="23">
                  <c:v>897845000000</c:v>
                </c:pt>
                <c:pt idx="24">
                  <c:v>883847000000</c:v>
                </c:pt>
                <c:pt idx="25">
                  <c:v>1273920000000</c:v>
                </c:pt>
                <c:pt idx="26">
                  <c:v>1817900000000</c:v>
                </c:pt>
                <c:pt idx="27">
                  <c:v>2020200000000</c:v>
                </c:pt>
                <c:pt idx="28">
                  <c:v>1509040000000</c:v>
                </c:pt>
                <c:pt idx="29">
                  <c:v>673689000000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Energi'!$AQ$240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Energi'!$AQ$241:$AQ$270</c:f>
              <c:numCache>
                <c:formatCode>0.00E+00</c:formatCode>
                <c:ptCount val="30"/>
                <c:pt idx="0">
                  <c:v>10954300000000</c:v>
                </c:pt>
                <c:pt idx="1">
                  <c:v>50510400000000</c:v>
                </c:pt>
                <c:pt idx="2">
                  <c:v>65833400000000</c:v>
                </c:pt>
                <c:pt idx="3">
                  <c:v>65538300000000</c:v>
                </c:pt>
                <c:pt idx="4">
                  <c:v>45780600000000</c:v>
                </c:pt>
                <c:pt idx="5">
                  <c:v>35939000000000</c:v>
                </c:pt>
                <c:pt idx="6">
                  <c:v>26929200000000</c:v>
                </c:pt>
                <c:pt idx="7">
                  <c:v>22588100000000</c:v>
                </c:pt>
                <c:pt idx="8">
                  <c:v>20431700000000</c:v>
                </c:pt>
                <c:pt idx="9">
                  <c:v>19385900000000</c:v>
                </c:pt>
                <c:pt idx="10">
                  <c:v>18783700000000</c:v>
                </c:pt>
                <c:pt idx="11">
                  <c:v>18592500000000</c:v>
                </c:pt>
                <c:pt idx="12">
                  <c:v>18021100000000</c:v>
                </c:pt>
                <c:pt idx="13">
                  <c:v>17233400000000</c:v>
                </c:pt>
                <c:pt idx="14">
                  <c:v>16210100000000</c:v>
                </c:pt>
                <c:pt idx="15">
                  <c:v>14348900000000</c:v>
                </c:pt>
                <c:pt idx="16">
                  <c:v>12991300000000</c:v>
                </c:pt>
                <c:pt idx="17">
                  <c:v>11110000000000</c:v>
                </c:pt>
                <c:pt idx="18">
                  <c:v>9330880000000</c:v>
                </c:pt>
                <c:pt idx="19">
                  <c:v>14104400000000</c:v>
                </c:pt>
                <c:pt idx="20">
                  <c:v>4841360000000</c:v>
                </c:pt>
                <c:pt idx="21">
                  <c:v>3151200000000</c:v>
                </c:pt>
                <c:pt idx="22">
                  <c:v>3774460000000</c:v>
                </c:pt>
                <c:pt idx="23">
                  <c:v>1347180000000</c:v>
                </c:pt>
                <c:pt idx="24">
                  <c:v>1350270000000</c:v>
                </c:pt>
                <c:pt idx="25">
                  <c:v>1974380000000</c:v>
                </c:pt>
                <c:pt idx="26">
                  <c:v>2828920000000</c:v>
                </c:pt>
                <c:pt idx="27">
                  <c:v>3147870000000</c:v>
                </c:pt>
                <c:pt idx="28">
                  <c:v>2342070000000</c:v>
                </c:pt>
                <c:pt idx="29">
                  <c:v>1017110000000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Energi'!$AR$240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Energi'!$AR$241:$AR$270</c:f>
              <c:numCache>
                <c:formatCode>0.00E+00</c:formatCode>
                <c:ptCount val="30"/>
                <c:pt idx="0">
                  <c:v>24098600000000</c:v>
                </c:pt>
                <c:pt idx="1">
                  <c:v>111425000000000</c:v>
                </c:pt>
                <c:pt idx="2">
                  <c:v>143921000000000</c:v>
                </c:pt>
                <c:pt idx="3">
                  <c:v>141753000000000</c:v>
                </c:pt>
                <c:pt idx="4">
                  <c:v>97708900000000</c:v>
                </c:pt>
                <c:pt idx="5">
                  <c:v>75551100000000</c:v>
                </c:pt>
                <c:pt idx="6">
                  <c:v>55887500000000</c:v>
                </c:pt>
                <c:pt idx="7">
                  <c:v>46263200000000</c:v>
                </c:pt>
                <c:pt idx="8">
                  <c:v>41294500000000</c:v>
                </c:pt>
                <c:pt idx="9">
                  <c:v>38657600000000</c:v>
                </c:pt>
                <c:pt idx="10">
                  <c:v>36904800000000</c:v>
                </c:pt>
                <c:pt idx="11">
                  <c:v>36038200000000</c:v>
                </c:pt>
                <c:pt idx="12">
                  <c:v>34491100000000</c:v>
                </c:pt>
                <c:pt idx="13">
                  <c:v>32641700000000</c:v>
                </c:pt>
                <c:pt idx="14">
                  <c:v>30636100000000</c:v>
                </c:pt>
                <c:pt idx="15">
                  <c:v>27218100000000</c:v>
                </c:pt>
                <c:pt idx="16">
                  <c:v>25004700000000</c:v>
                </c:pt>
                <c:pt idx="17">
                  <c:v>22101100000000</c:v>
                </c:pt>
                <c:pt idx="18">
                  <c:v>19415700000000</c:v>
                </c:pt>
                <c:pt idx="19">
                  <c:v>30690100000000</c:v>
                </c:pt>
                <c:pt idx="20">
                  <c:v>11239300000000</c:v>
                </c:pt>
                <c:pt idx="21">
                  <c:v>7562240000000</c:v>
                </c:pt>
                <c:pt idx="22">
                  <c:v>9205490000000</c:v>
                </c:pt>
                <c:pt idx="23">
                  <c:v>3352790000000</c:v>
                </c:pt>
                <c:pt idx="24">
                  <c:v>3361970000000</c:v>
                </c:pt>
                <c:pt idx="25">
                  <c:v>4944810000000</c:v>
                </c:pt>
                <c:pt idx="26">
                  <c:v>7304200000000</c:v>
                </c:pt>
                <c:pt idx="27">
                  <c:v>8346170000000</c:v>
                </c:pt>
                <c:pt idx="28">
                  <c:v>6304840000000</c:v>
                </c:pt>
                <c:pt idx="29">
                  <c:v>2810560000000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Energi'!$AS$240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Energi'!$AS$241:$AS$270</c:f>
              <c:numCache>
                <c:formatCode>0.00E+00</c:formatCode>
                <c:ptCount val="30"/>
                <c:pt idx="0">
                  <c:v>46667400</c:v>
                </c:pt>
                <c:pt idx="1">
                  <c:v>219774000</c:v>
                </c:pt>
                <c:pt idx="2">
                  <c:v>280031000</c:v>
                </c:pt>
                <c:pt idx="3">
                  <c:v>297880000</c:v>
                </c:pt>
                <c:pt idx="4">
                  <c:v>206464000</c:v>
                </c:pt>
                <c:pt idx="5">
                  <c:v>187358000</c:v>
                </c:pt>
                <c:pt idx="6">
                  <c:v>143721000</c:v>
                </c:pt>
                <c:pt idx="7">
                  <c:v>122642000</c:v>
                </c:pt>
                <c:pt idx="8">
                  <c:v>113052000</c:v>
                </c:pt>
                <c:pt idx="9">
                  <c:v>109359000</c:v>
                </c:pt>
                <c:pt idx="10">
                  <c:v>108306000</c:v>
                </c:pt>
                <c:pt idx="11">
                  <c:v>109842000</c:v>
                </c:pt>
                <c:pt idx="12">
                  <c:v>110161000</c:v>
                </c:pt>
                <c:pt idx="13">
                  <c:v>109613000</c:v>
                </c:pt>
                <c:pt idx="14">
                  <c:v>108252000</c:v>
                </c:pt>
                <c:pt idx="15">
                  <c:v>101958000</c:v>
                </c:pt>
                <c:pt idx="16">
                  <c:v>98450500</c:v>
                </c:pt>
                <c:pt idx="17">
                  <c:v>91123000</c:v>
                </c:pt>
                <c:pt idx="18">
                  <c:v>84353900</c:v>
                </c:pt>
                <c:pt idx="19">
                  <c:v>134724000</c:v>
                </c:pt>
                <c:pt idx="20">
                  <c:v>55005800</c:v>
                </c:pt>
                <c:pt idx="21">
                  <c:v>37455400</c:v>
                </c:pt>
                <c:pt idx="22">
                  <c:v>45659000</c:v>
                </c:pt>
                <c:pt idx="23">
                  <c:v>17514200</c:v>
                </c:pt>
                <c:pt idx="24">
                  <c:v>16682200</c:v>
                </c:pt>
                <c:pt idx="25">
                  <c:v>21242100</c:v>
                </c:pt>
                <c:pt idx="26">
                  <c:v>25481400</c:v>
                </c:pt>
                <c:pt idx="27">
                  <c:v>24699100</c:v>
                </c:pt>
                <c:pt idx="28">
                  <c:v>17910700</c:v>
                </c:pt>
                <c:pt idx="29">
                  <c:v>10018700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Energi'!$AT$240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Energi'!$AT$241:$AT$270</c:f>
              <c:numCache>
                <c:formatCode>0.00E+00</c:formatCode>
                <c:ptCount val="30"/>
                <c:pt idx="0">
                  <c:v>46667500</c:v>
                </c:pt>
                <c:pt idx="1">
                  <c:v>219774000</c:v>
                </c:pt>
                <c:pt idx="2">
                  <c:v>280031000</c:v>
                </c:pt>
                <c:pt idx="3">
                  <c:v>297880000</c:v>
                </c:pt>
                <c:pt idx="4">
                  <c:v>206464000</c:v>
                </c:pt>
                <c:pt idx="5">
                  <c:v>187358000</c:v>
                </c:pt>
                <c:pt idx="6">
                  <c:v>143722000</c:v>
                </c:pt>
                <c:pt idx="7">
                  <c:v>122642000</c:v>
                </c:pt>
                <c:pt idx="8">
                  <c:v>113052000</c:v>
                </c:pt>
                <c:pt idx="9">
                  <c:v>109359000</c:v>
                </c:pt>
                <c:pt idx="10">
                  <c:v>108306000</c:v>
                </c:pt>
                <c:pt idx="11">
                  <c:v>109842000</c:v>
                </c:pt>
                <c:pt idx="12">
                  <c:v>110161000</c:v>
                </c:pt>
                <c:pt idx="13">
                  <c:v>109613000</c:v>
                </c:pt>
                <c:pt idx="14">
                  <c:v>108252000</c:v>
                </c:pt>
                <c:pt idx="15">
                  <c:v>101959000</c:v>
                </c:pt>
                <c:pt idx="16">
                  <c:v>98450600</c:v>
                </c:pt>
                <c:pt idx="17">
                  <c:v>91123100</c:v>
                </c:pt>
                <c:pt idx="18">
                  <c:v>84354000</c:v>
                </c:pt>
                <c:pt idx="19">
                  <c:v>134724000</c:v>
                </c:pt>
                <c:pt idx="20">
                  <c:v>55005900</c:v>
                </c:pt>
                <c:pt idx="21">
                  <c:v>37455500</c:v>
                </c:pt>
                <c:pt idx="22">
                  <c:v>45659100</c:v>
                </c:pt>
                <c:pt idx="23">
                  <c:v>17514200</c:v>
                </c:pt>
                <c:pt idx="24">
                  <c:v>16682200</c:v>
                </c:pt>
                <c:pt idx="25">
                  <c:v>21242100</c:v>
                </c:pt>
                <c:pt idx="26">
                  <c:v>25481500</c:v>
                </c:pt>
                <c:pt idx="27">
                  <c:v>24699100</c:v>
                </c:pt>
                <c:pt idx="28">
                  <c:v>17910700</c:v>
                </c:pt>
                <c:pt idx="29">
                  <c:v>10018700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Energi'!$AU$240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Energi'!$AU$241:$AU$270</c:f>
              <c:numCache>
                <c:formatCode>0.00E+00</c:formatCode>
                <c:ptCount val="30"/>
                <c:pt idx="0">
                  <c:v>4363470000</c:v>
                </c:pt>
                <c:pt idx="1">
                  <c:v>21138400000</c:v>
                </c:pt>
                <c:pt idx="2">
                  <c:v>28329800000</c:v>
                </c:pt>
                <c:pt idx="3">
                  <c:v>30272400000</c:v>
                </c:pt>
                <c:pt idx="4">
                  <c:v>21610200000</c:v>
                </c:pt>
                <c:pt idx="5">
                  <c:v>19758400000</c:v>
                </c:pt>
                <c:pt idx="6">
                  <c:v>15385400000</c:v>
                </c:pt>
                <c:pt idx="7">
                  <c:v>13348300000</c:v>
                </c:pt>
                <c:pt idx="8">
                  <c:v>12524900000</c:v>
                </c:pt>
                <c:pt idx="9">
                  <c:v>12346900000</c:v>
                </c:pt>
                <c:pt idx="10">
                  <c:v>12468200000</c:v>
                </c:pt>
                <c:pt idx="11">
                  <c:v>12879100000</c:v>
                </c:pt>
                <c:pt idx="12">
                  <c:v>13145900000</c:v>
                </c:pt>
                <c:pt idx="13">
                  <c:v>13301500000</c:v>
                </c:pt>
                <c:pt idx="14">
                  <c:v>13337800000</c:v>
                </c:pt>
                <c:pt idx="15">
                  <c:v>12734600000</c:v>
                </c:pt>
                <c:pt idx="16">
                  <c:v>12442700000</c:v>
                </c:pt>
                <c:pt idx="17">
                  <c:v>11614500000</c:v>
                </c:pt>
                <c:pt idx="18">
                  <c:v>10799300000</c:v>
                </c:pt>
                <c:pt idx="19">
                  <c:v>17406300000</c:v>
                </c:pt>
                <c:pt idx="20">
                  <c:v>7148580000</c:v>
                </c:pt>
                <c:pt idx="21">
                  <c:v>4910370000</c:v>
                </c:pt>
                <c:pt idx="22">
                  <c:v>6078240000</c:v>
                </c:pt>
                <c:pt idx="23">
                  <c:v>2363470000</c:v>
                </c:pt>
                <c:pt idx="24">
                  <c:v>2235210000</c:v>
                </c:pt>
                <c:pt idx="25">
                  <c:v>2797050000</c:v>
                </c:pt>
                <c:pt idx="26">
                  <c:v>3354050000</c:v>
                </c:pt>
                <c:pt idx="27">
                  <c:v>3273240000</c:v>
                </c:pt>
                <c:pt idx="28">
                  <c:v>2402710000</c:v>
                </c:pt>
                <c:pt idx="29">
                  <c:v>1358090000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Energi'!$AV$240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Energi'!$AV$241:$AV$270</c:f>
              <c:numCache>
                <c:formatCode>0.00E+00</c:formatCode>
                <c:ptCount val="30"/>
                <c:pt idx="0">
                  <c:v>4363470000</c:v>
                </c:pt>
                <c:pt idx="1">
                  <c:v>21138400000</c:v>
                </c:pt>
                <c:pt idx="2">
                  <c:v>28329800000</c:v>
                </c:pt>
                <c:pt idx="3">
                  <c:v>30272400000</c:v>
                </c:pt>
                <c:pt idx="4">
                  <c:v>21610200000</c:v>
                </c:pt>
                <c:pt idx="5">
                  <c:v>19758400000</c:v>
                </c:pt>
                <c:pt idx="6">
                  <c:v>15385400000</c:v>
                </c:pt>
                <c:pt idx="7">
                  <c:v>13348300000</c:v>
                </c:pt>
                <c:pt idx="8">
                  <c:v>12524900000</c:v>
                </c:pt>
                <c:pt idx="9">
                  <c:v>12346900000</c:v>
                </c:pt>
                <c:pt idx="10">
                  <c:v>12468300000</c:v>
                </c:pt>
                <c:pt idx="11">
                  <c:v>12879100000</c:v>
                </c:pt>
                <c:pt idx="12">
                  <c:v>13145900000</c:v>
                </c:pt>
                <c:pt idx="13">
                  <c:v>13301500000</c:v>
                </c:pt>
                <c:pt idx="14">
                  <c:v>13337800000</c:v>
                </c:pt>
                <c:pt idx="15">
                  <c:v>12734600000</c:v>
                </c:pt>
                <c:pt idx="16">
                  <c:v>12442700000</c:v>
                </c:pt>
                <c:pt idx="17">
                  <c:v>11614500000</c:v>
                </c:pt>
                <c:pt idx="18">
                  <c:v>10799400000</c:v>
                </c:pt>
                <c:pt idx="19">
                  <c:v>17406400000</c:v>
                </c:pt>
                <c:pt idx="20">
                  <c:v>7148590000</c:v>
                </c:pt>
                <c:pt idx="21">
                  <c:v>4910370000</c:v>
                </c:pt>
                <c:pt idx="22">
                  <c:v>6078250000</c:v>
                </c:pt>
                <c:pt idx="23">
                  <c:v>2363470000</c:v>
                </c:pt>
                <c:pt idx="24">
                  <c:v>2235210000</c:v>
                </c:pt>
                <c:pt idx="25">
                  <c:v>2797050000</c:v>
                </c:pt>
                <c:pt idx="26">
                  <c:v>3354050000</c:v>
                </c:pt>
                <c:pt idx="27">
                  <c:v>3273240000</c:v>
                </c:pt>
                <c:pt idx="28">
                  <c:v>2402710000</c:v>
                </c:pt>
                <c:pt idx="29">
                  <c:v>1358090000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Energi'!$AW$240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Energi'!$AW$241:$AW$270</c:f>
              <c:numCache>
                <c:formatCode>0.00E+00</c:formatCode>
                <c:ptCount val="30"/>
                <c:pt idx="0">
                  <c:v>152245000000</c:v>
                </c:pt>
                <c:pt idx="1">
                  <c:v>720789000000</c:v>
                </c:pt>
                <c:pt idx="2">
                  <c:v>885699000000</c:v>
                </c:pt>
                <c:pt idx="3">
                  <c:v>932947000000</c:v>
                </c:pt>
                <c:pt idx="4">
                  <c:v>633289000000</c:v>
                </c:pt>
                <c:pt idx="5">
                  <c:v>569299000000</c:v>
                </c:pt>
                <c:pt idx="6">
                  <c:v>432306000000</c:v>
                </c:pt>
                <c:pt idx="7">
                  <c:v>365146000000</c:v>
                </c:pt>
                <c:pt idx="8">
                  <c:v>328809000000</c:v>
                </c:pt>
                <c:pt idx="9">
                  <c:v>309111000000</c:v>
                </c:pt>
                <c:pt idx="10">
                  <c:v>297343000000</c:v>
                </c:pt>
                <c:pt idx="11">
                  <c:v>294265000000</c:v>
                </c:pt>
                <c:pt idx="12">
                  <c:v>288464000000</c:v>
                </c:pt>
                <c:pt idx="13">
                  <c:v>280677000000</c:v>
                </c:pt>
                <c:pt idx="14">
                  <c:v>270141000000</c:v>
                </c:pt>
                <c:pt idx="15">
                  <c:v>246261000000</c:v>
                </c:pt>
                <c:pt idx="16">
                  <c:v>228283000000</c:v>
                </c:pt>
                <c:pt idx="17">
                  <c:v>200113000000</c:v>
                </c:pt>
                <c:pt idx="18">
                  <c:v>172999000000</c:v>
                </c:pt>
                <c:pt idx="19">
                  <c:v>257601000000</c:v>
                </c:pt>
                <c:pt idx="20">
                  <c:v>94797600000</c:v>
                </c:pt>
                <c:pt idx="21">
                  <c:v>61985200000</c:v>
                </c:pt>
                <c:pt idx="22">
                  <c:v>73481900000</c:v>
                </c:pt>
                <c:pt idx="23">
                  <c:v>27683900000</c:v>
                </c:pt>
                <c:pt idx="24">
                  <c:v>26935600000</c:v>
                </c:pt>
                <c:pt idx="25">
                  <c:v>36037400000</c:v>
                </c:pt>
                <c:pt idx="26">
                  <c:v>46497700000</c:v>
                </c:pt>
                <c:pt idx="27">
                  <c:v>47123500000</c:v>
                </c:pt>
                <c:pt idx="28">
                  <c:v>33625300000</c:v>
                </c:pt>
                <c:pt idx="29">
                  <c:v>16316600000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Energi'!$AX$240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Energi'!$AX$241:$AX$270</c:f>
              <c:numCache>
                <c:formatCode>0.00E+00</c:formatCode>
                <c:ptCount val="30"/>
                <c:pt idx="0">
                  <c:v>152245000000</c:v>
                </c:pt>
                <c:pt idx="1">
                  <c:v>720790000000</c:v>
                </c:pt>
                <c:pt idx="2">
                  <c:v>885701000000</c:v>
                </c:pt>
                <c:pt idx="3">
                  <c:v>932949000000</c:v>
                </c:pt>
                <c:pt idx="4">
                  <c:v>633290000000</c:v>
                </c:pt>
                <c:pt idx="5">
                  <c:v>569300000000</c:v>
                </c:pt>
                <c:pt idx="6">
                  <c:v>432307000000</c:v>
                </c:pt>
                <c:pt idx="7">
                  <c:v>365146000000</c:v>
                </c:pt>
                <c:pt idx="8">
                  <c:v>328809000000</c:v>
                </c:pt>
                <c:pt idx="9">
                  <c:v>309112000000</c:v>
                </c:pt>
                <c:pt idx="10">
                  <c:v>297344000000</c:v>
                </c:pt>
                <c:pt idx="11">
                  <c:v>294265000000</c:v>
                </c:pt>
                <c:pt idx="12">
                  <c:v>288465000000</c:v>
                </c:pt>
                <c:pt idx="13">
                  <c:v>280677000000</c:v>
                </c:pt>
                <c:pt idx="14">
                  <c:v>270141000000</c:v>
                </c:pt>
                <c:pt idx="15">
                  <c:v>246261000000</c:v>
                </c:pt>
                <c:pt idx="16">
                  <c:v>228283000000</c:v>
                </c:pt>
                <c:pt idx="17">
                  <c:v>200113000000</c:v>
                </c:pt>
                <c:pt idx="18">
                  <c:v>172999000000</c:v>
                </c:pt>
                <c:pt idx="19">
                  <c:v>257602000000</c:v>
                </c:pt>
                <c:pt idx="20">
                  <c:v>94797700000</c:v>
                </c:pt>
                <c:pt idx="21">
                  <c:v>61985300000</c:v>
                </c:pt>
                <c:pt idx="22">
                  <c:v>73482000000</c:v>
                </c:pt>
                <c:pt idx="23">
                  <c:v>27683900000</c:v>
                </c:pt>
                <c:pt idx="24">
                  <c:v>26935700000</c:v>
                </c:pt>
                <c:pt idx="25">
                  <c:v>36037500000</c:v>
                </c:pt>
                <c:pt idx="26">
                  <c:v>46497800000</c:v>
                </c:pt>
                <c:pt idx="27">
                  <c:v>47123600000</c:v>
                </c:pt>
                <c:pt idx="28">
                  <c:v>33625400000</c:v>
                </c:pt>
                <c:pt idx="29">
                  <c:v>16316600000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Energi'!$AY$240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Energi'!$AY$241:$AY$270</c:f>
              <c:numCache>
                <c:formatCode>0.00E+00</c:formatCode>
                <c:ptCount val="30"/>
                <c:pt idx="0">
                  <c:v>110954000000</c:v>
                </c:pt>
                <c:pt idx="1">
                  <c:v>518329000000</c:v>
                </c:pt>
                <c:pt idx="2">
                  <c:v>616288000000</c:v>
                </c:pt>
                <c:pt idx="3">
                  <c:v>643295000000</c:v>
                </c:pt>
                <c:pt idx="4">
                  <c:v>429856000000</c:v>
                </c:pt>
                <c:pt idx="5">
                  <c:v>380711000000</c:v>
                </c:pt>
                <c:pt idx="6">
                  <c:v>284933000000</c:v>
                </c:pt>
                <c:pt idx="7">
                  <c:v>238227000000</c:v>
                </c:pt>
                <c:pt idx="8">
                  <c:v>215319000000</c:v>
                </c:pt>
                <c:pt idx="9">
                  <c:v>202713000000</c:v>
                </c:pt>
                <c:pt idx="10">
                  <c:v>194023000000</c:v>
                </c:pt>
                <c:pt idx="11">
                  <c:v>188533000000</c:v>
                </c:pt>
                <c:pt idx="12">
                  <c:v>180078000000</c:v>
                </c:pt>
                <c:pt idx="13">
                  <c:v>170392000000</c:v>
                </c:pt>
                <c:pt idx="14">
                  <c:v>159878000000</c:v>
                </c:pt>
                <c:pt idx="15">
                  <c:v>142868000000</c:v>
                </c:pt>
                <c:pt idx="16">
                  <c:v>131452000000</c:v>
                </c:pt>
                <c:pt idx="17">
                  <c:v>115915000000</c:v>
                </c:pt>
                <c:pt idx="18">
                  <c:v>102383000000</c:v>
                </c:pt>
                <c:pt idx="19">
                  <c:v>158653000000</c:v>
                </c:pt>
                <c:pt idx="20">
                  <c:v>60799800000</c:v>
                </c:pt>
                <c:pt idx="21">
                  <c:v>40427500000</c:v>
                </c:pt>
                <c:pt idx="22">
                  <c:v>49008300000</c:v>
                </c:pt>
                <c:pt idx="23">
                  <c:v>18742800000</c:v>
                </c:pt>
                <c:pt idx="24">
                  <c:v>18147500000</c:v>
                </c:pt>
                <c:pt idx="25">
                  <c:v>23750400000</c:v>
                </c:pt>
                <c:pt idx="26">
                  <c:v>29572600000</c:v>
                </c:pt>
                <c:pt idx="27">
                  <c:v>29285900000</c:v>
                </c:pt>
                <c:pt idx="28">
                  <c:v>20825500000</c:v>
                </c:pt>
                <c:pt idx="29">
                  <c:v>10586300000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Energi'!$AZ$240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Energi'!$AZ$241:$AZ$270</c:f>
              <c:numCache>
                <c:formatCode>0.00E+00</c:formatCode>
                <c:ptCount val="30"/>
                <c:pt idx="0">
                  <c:v>110954000000</c:v>
                </c:pt>
                <c:pt idx="1">
                  <c:v>518327000000</c:v>
                </c:pt>
                <c:pt idx="2">
                  <c:v>616285000000</c:v>
                </c:pt>
                <c:pt idx="3">
                  <c:v>643292000000</c:v>
                </c:pt>
                <c:pt idx="4">
                  <c:v>429854000000</c:v>
                </c:pt>
                <c:pt idx="5">
                  <c:v>380710000000</c:v>
                </c:pt>
                <c:pt idx="6">
                  <c:v>284932000000</c:v>
                </c:pt>
                <c:pt idx="7">
                  <c:v>238226000000</c:v>
                </c:pt>
                <c:pt idx="8">
                  <c:v>215318000000</c:v>
                </c:pt>
                <c:pt idx="9">
                  <c:v>202712000000</c:v>
                </c:pt>
                <c:pt idx="10">
                  <c:v>194023000000</c:v>
                </c:pt>
                <c:pt idx="11">
                  <c:v>188533000000</c:v>
                </c:pt>
                <c:pt idx="12">
                  <c:v>180078000000</c:v>
                </c:pt>
                <c:pt idx="13">
                  <c:v>170392000000</c:v>
                </c:pt>
                <c:pt idx="14">
                  <c:v>159878000000</c:v>
                </c:pt>
                <c:pt idx="15">
                  <c:v>142868000000</c:v>
                </c:pt>
                <c:pt idx="16">
                  <c:v>131452000000</c:v>
                </c:pt>
                <c:pt idx="17">
                  <c:v>115915000000</c:v>
                </c:pt>
                <c:pt idx="18">
                  <c:v>102383000000</c:v>
                </c:pt>
                <c:pt idx="19">
                  <c:v>158652000000</c:v>
                </c:pt>
                <c:pt idx="20">
                  <c:v>60799700000</c:v>
                </c:pt>
                <c:pt idx="21">
                  <c:v>40427400000</c:v>
                </c:pt>
                <c:pt idx="22">
                  <c:v>49008100000</c:v>
                </c:pt>
                <c:pt idx="23">
                  <c:v>18742700000</c:v>
                </c:pt>
                <c:pt idx="24">
                  <c:v>18147500000</c:v>
                </c:pt>
                <c:pt idx="25">
                  <c:v>23750300000</c:v>
                </c:pt>
                <c:pt idx="26">
                  <c:v>29572500000</c:v>
                </c:pt>
                <c:pt idx="27">
                  <c:v>29285800000</c:v>
                </c:pt>
                <c:pt idx="28">
                  <c:v>20825500000</c:v>
                </c:pt>
                <c:pt idx="29">
                  <c:v>10586300000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Energi'!$BA$240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Energi'!$BA$241:$BA$270</c:f>
              <c:numCache>
                <c:formatCode>0.00E+00</c:formatCode>
                <c:ptCount val="30"/>
                <c:pt idx="0">
                  <c:v>1765560000000</c:v>
                </c:pt>
                <c:pt idx="1">
                  <c:v>8245310000000</c:v>
                </c:pt>
                <c:pt idx="2">
                  <c:v>9970510000000</c:v>
                </c:pt>
                <c:pt idx="3">
                  <c:v>10550900000000</c:v>
                </c:pt>
                <c:pt idx="4">
                  <c:v>7120200000000</c:v>
                </c:pt>
                <c:pt idx="5">
                  <c:v>6422600000000</c:v>
                </c:pt>
                <c:pt idx="6">
                  <c:v>4878080000000</c:v>
                </c:pt>
                <c:pt idx="7">
                  <c:v>4135200000000</c:v>
                </c:pt>
                <c:pt idx="8">
                  <c:v>3787000000000</c:v>
                </c:pt>
                <c:pt idx="9">
                  <c:v>3642690000000</c:v>
                </c:pt>
                <c:pt idx="10">
                  <c:v>3565320000000</c:v>
                </c:pt>
                <c:pt idx="11">
                  <c:v>3537020000000</c:v>
                </c:pt>
                <c:pt idx="12">
                  <c:v>3448830000000</c:v>
                </c:pt>
                <c:pt idx="13">
                  <c:v>3336950000000</c:v>
                </c:pt>
                <c:pt idx="14">
                  <c:v>3200430000000</c:v>
                </c:pt>
                <c:pt idx="15">
                  <c:v>2909180000000</c:v>
                </c:pt>
                <c:pt idx="16">
                  <c:v>2704470000000</c:v>
                </c:pt>
                <c:pt idx="17">
                  <c:v>2395420000000</c:v>
                </c:pt>
                <c:pt idx="18">
                  <c:v>2109920000000</c:v>
                </c:pt>
                <c:pt idx="19">
                  <c:v>3212740000000</c:v>
                </c:pt>
                <c:pt idx="20">
                  <c:v>1216380000000</c:v>
                </c:pt>
                <c:pt idx="21">
                  <c:v>804102000000</c:v>
                </c:pt>
                <c:pt idx="22">
                  <c:v>959368000000</c:v>
                </c:pt>
                <c:pt idx="23">
                  <c:v>362162000000</c:v>
                </c:pt>
                <c:pt idx="24">
                  <c:v>346214000000</c:v>
                </c:pt>
                <c:pt idx="25">
                  <c:v>453094000000</c:v>
                </c:pt>
                <c:pt idx="26">
                  <c:v>574446000000</c:v>
                </c:pt>
                <c:pt idx="27">
                  <c:v>573111000000</c:v>
                </c:pt>
                <c:pt idx="28">
                  <c:v>413382000000</c:v>
                </c:pt>
                <c:pt idx="29">
                  <c:v>214618000000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Energi'!$BB$240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Energi'!$BB$241:$BB$270</c:f>
              <c:numCache>
                <c:formatCode>0.00E+00</c:formatCode>
                <c:ptCount val="30"/>
                <c:pt idx="0">
                  <c:v>1765560000000</c:v>
                </c:pt>
                <c:pt idx="1">
                  <c:v>8245320000000</c:v>
                </c:pt>
                <c:pt idx="2">
                  <c:v>9970510000000</c:v>
                </c:pt>
                <c:pt idx="3">
                  <c:v>10550900000000</c:v>
                </c:pt>
                <c:pt idx="4">
                  <c:v>7120210000000</c:v>
                </c:pt>
                <c:pt idx="5">
                  <c:v>6422610000000</c:v>
                </c:pt>
                <c:pt idx="6">
                  <c:v>4878090000000</c:v>
                </c:pt>
                <c:pt idx="7">
                  <c:v>4135200000000</c:v>
                </c:pt>
                <c:pt idx="8">
                  <c:v>3787010000000</c:v>
                </c:pt>
                <c:pt idx="9">
                  <c:v>3642690000000</c:v>
                </c:pt>
                <c:pt idx="10">
                  <c:v>3565320000000</c:v>
                </c:pt>
                <c:pt idx="11">
                  <c:v>3537020000000</c:v>
                </c:pt>
                <c:pt idx="12">
                  <c:v>3448830000000</c:v>
                </c:pt>
                <c:pt idx="13">
                  <c:v>3336950000000</c:v>
                </c:pt>
                <c:pt idx="14">
                  <c:v>3200430000000</c:v>
                </c:pt>
                <c:pt idx="15">
                  <c:v>2909180000000</c:v>
                </c:pt>
                <c:pt idx="16">
                  <c:v>2704470000000</c:v>
                </c:pt>
                <c:pt idx="17">
                  <c:v>2395420000000</c:v>
                </c:pt>
                <c:pt idx="18">
                  <c:v>2109920000000</c:v>
                </c:pt>
                <c:pt idx="19">
                  <c:v>3212740000000</c:v>
                </c:pt>
                <c:pt idx="20">
                  <c:v>1216380000000</c:v>
                </c:pt>
                <c:pt idx="21">
                  <c:v>804103000000</c:v>
                </c:pt>
                <c:pt idx="22">
                  <c:v>959368000000</c:v>
                </c:pt>
                <c:pt idx="23">
                  <c:v>362162000000</c:v>
                </c:pt>
                <c:pt idx="24">
                  <c:v>346214000000</c:v>
                </c:pt>
                <c:pt idx="25">
                  <c:v>453094000000</c:v>
                </c:pt>
                <c:pt idx="26">
                  <c:v>574447000000</c:v>
                </c:pt>
                <c:pt idx="27">
                  <c:v>573111000000</c:v>
                </c:pt>
                <c:pt idx="28">
                  <c:v>413382000000</c:v>
                </c:pt>
                <c:pt idx="29">
                  <c:v>214619000000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Energi'!$BC$240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Energi'!$BC$241:$BC$270</c:f>
              <c:numCache>
                <c:formatCode>0.00E+00</c:formatCode>
                <c:ptCount val="30"/>
                <c:pt idx="0">
                  <c:v>8645730000000</c:v>
                </c:pt>
                <c:pt idx="1">
                  <c:v>40817500000000</c:v>
                </c:pt>
                <c:pt idx="2">
                  <c:v>47628000000000</c:v>
                </c:pt>
                <c:pt idx="3">
                  <c:v>48799500000000</c:v>
                </c:pt>
                <c:pt idx="4">
                  <c:v>31885000000000</c:v>
                </c:pt>
                <c:pt idx="5">
                  <c:v>27847700000000</c:v>
                </c:pt>
                <c:pt idx="6">
                  <c:v>20546100000000</c:v>
                </c:pt>
                <c:pt idx="7">
                  <c:v>16956400000000</c:v>
                </c:pt>
                <c:pt idx="8">
                  <c:v>15210500000000</c:v>
                </c:pt>
                <c:pt idx="9">
                  <c:v>14339300000000</c:v>
                </c:pt>
                <c:pt idx="10">
                  <c:v>13784800000000</c:v>
                </c:pt>
                <c:pt idx="11">
                  <c:v>13417700000000</c:v>
                </c:pt>
                <c:pt idx="12">
                  <c:v>12784600000000</c:v>
                </c:pt>
                <c:pt idx="13">
                  <c:v>12103600000000</c:v>
                </c:pt>
                <c:pt idx="14">
                  <c:v>11451200000000</c:v>
                </c:pt>
                <c:pt idx="15">
                  <c:v>10341300000000</c:v>
                </c:pt>
                <c:pt idx="16">
                  <c:v>9619550000000</c:v>
                </c:pt>
                <c:pt idx="17">
                  <c:v>8574830000000</c:v>
                </c:pt>
                <c:pt idx="18">
                  <c:v>7646370000000</c:v>
                </c:pt>
                <c:pt idx="19">
                  <c:v>12020800000000</c:v>
                </c:pt>
                <c:pt idx="20">
                  <c:v>4644730000000</c:v>
                </c:pt>
                <c:pt idx="21">
                  <c:v>3098910000000</c:v>
                </c:pt>
                <c:pt idx="22">
                  <c:v>3802160000000</c:v>
                </c:pt>
                <c:pt idx="23">
                  <c:v>1509110000000</c:v>
                </c:pt>
                <c:pt idx="24">
                  <c:v>1582530000000</c:v>
                </c:pt>
                <c:pt idx="25">
                  <c:v>2253440000000</c:v>
                </c:pt>
                <c:pt idx="26">
                  <c:v>2984480000000</c:v>
                </c:pt>
                <c:pt idx="27">
                  <c:v>3034440000000</c:v>
                </c:pt>
                <c:pt idx="28">
                  <c:v>2148290000000</c:v>
                </c:pt>
                <c:pt idx="29">
                  <c:v>1098950000000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Energi'!$BD$240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Energi'!$BD$241:$BD$270</c:f>
              <c:numCache>
                <c:formatCode>0.00E+00</c:formatCode>
                <c:ptCount val="30"/>
                <c:pt idx="0">
                  <c:v>8645740000000</c:v>
                </c:pt>
                <c:pt idx="1">
                  <c:v>40817600000000</c:v>
                </c:pt>
                <c:pt idx="2">
                  <c:v>47628100000000</c:v>
                </c:pt>
                <c:pt idx="3">
                  <c:v>48799500000000</c:v>
                </c:pt>
                <c:pt idx="4">
                  <c:v>31885100000000</c:v>
                </c:pt>
                <c:pt idx="5">
                  <c:v>27847800000000</c:v>
                </c:pt>
                <c:pt idx="6">
                  <c:v>20546100000000</c:v>
                </c:pt>
                <c:pt idx="7">
                  <c:v>16956400000000</c:v>
                </c:pt>
                <c:pt idx="8">
                  <c:v>15210600000000</c:v>
                </c:pt>
                <c:pt idx="9">
                  <c:v>14339300000000</c:v>
                </c:pt>
                <c:pt idx="10">
                  <c:v>13784800000000</c:v>
                </c:pt>
                <c:pt idx="11">
                  <c:v>13417700000000</c:v>
                </c:pt>
                <c:pt idx="12">
                  <c:v>12784600000000</c:v>
                </c:pt>
                <c:pt idx="13">
                  <c:v>12103600000000</c:v>
                </c:pt>
                <c:pt idx="14">
                  <c:v>11451200000000</c:v>
                </c:pt>
                <c:pt idx="15">
                  <c:v>10341300000000</c:v>
                </c:pt>
                <c:pt idx="16">
                  <c:v>9619560000000</c:v>
                </c:pt>
                <c:pt idx="17">
                  <c:v>8574830000000</c:v>
                </c:pt>
                <c:pt idx="18">
                  <c:v>7646380000000</c:v>
                </c:pt>
                <c:pt idx="19">
                  <c:v>12020800000000</c:v>
                </c:pt>
                <c:pt idx="20">
                  <c:v>4644740000000</c:v>
                </c:pt>
                <c:pt idx="21">
                  <c:v>3098920000000</c:v>
                </c:pt>
                <c:pt idx="22">
                  <c:v>3802160000000</c:v>
                </c:pt>
                <c:pt idx="23">
                  <c:v>1509110000000</c:v>
                </c:pt>
                <c:pt idx="24">
                  <c:v>1582530000000</c:v>
                </c:pt>
                <c:pt idx="25">
                  <c:v>2253440000000</c:v>
                </c:pt>
                <c:pt idx="26">
                  <c:v>2984480000000</c:v>
                </c:pt>
                <c:pt idx="27">
                  <c:v>3034440000000</c:v>
                </c:pt>
                <c:pt idx="28">
                  <c:v>2148300000000</c:v>
                </c:pt>
                <c:pt idx="29">
                  <c:v>1098950000000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Energi'!$BE$240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Energi'!$BE$241:$BE$270</c:f>
              <c:numCache>
                <c:formatCode>0.00E+00</c:formatCode>
                <c:ptCount val="30"/>
                <c:pt idx="0">
                  <c:v>28583500000000</c:v>
                </c:pt>
                <c:pt idx="1">
                  <c:v>135659000000000</c:v>
                </c:pt>
                <c:pt idx="2">
                  <c:v>161954000000000</c:v>
                </c:pt>
                <c:pt idx="3">
                  <c:v>165957000000000</c:v>
                </c:pt>
                <c:pt idx="4">
                  <c:v>111185000000000</c:v>
                </c:pt>
                <c:pt idx="5">
                  <c:v>97371200000000</c:v>
                </c:pt>
                <c:pt idx="6">
                  <c:v>72300800000000</c:v>
                </c:pt>
                <c:pt idx="7">
                  <c:v>59912900000000</c:v>
                </c:pt>
                <c:pt idx="8">
                  <c:v>53538000000000</c:v>
                </c:pt>
                <c:pt idx="9">
                  <c:v>49727300000000</c:v>
                </c:pt>
                <c:pt idx="10">
                  <c:v>46452500000000</c:v>
                </c:pt>
                <c:pt idx="11">
                  <c:v>43934700000000</c:v>
                </c:pt>
                <c:pt idx="12">
                  <c:v>41290600000000</c:v>
                </c:pt>
                <c:pt idx="13">
                  <c:v>38898300000000</c:v>
                </c:pt>
                <c:pt idx="14">
                  <c:v>36140600000000</c:v>
                </c:pt>
                <c:pt idx="15">
                  <c:v>31973100000000</c:v>
                </c:pt>
                <c:pt idx="16">
                  <c:v>29153800000000</c:v>
                </c:pt>
                <c:pt idx="17">
                  <c:v>25456700000000</c:v>
                </c:pt>
                <c:pt idx="18">
                  <c:v>22176600000000</c:v>
                </c:pt>
                <c:pt idx="19">
                  <c:v>33757100000000</c:v>
                </c:pt>
                <c:pt idx="20">
                  <c:v>12563200000000</c:v>
                </c:pt>
                <c:pt idx="21">
                  <c:v>8236720000000</c:v>
                </c:pt>
                <c:pt idx="22">
                  <c:v>9955350000000</c:v>
                </c:pt>
                <c:pt idx="23">
                  <c:v>3869630000000</c:v>
                </c:pt>
                <c:pt idx="24">
                  <c:v>4099140000000</c:v>
                </c:pt>
                <c:pt idx="25">
                  <c:v>5897680000000</c:v>
                </c:pt>
                <c:pt idx="26">
                  <c:v>7923560000000</c:v>
                </c:pt>
                <c:pt idx="27">
                  <c:v>8197550000000</c:v>
                </c:pt>
                <c:pt idx="28">
                  <c:v>5898680000000</c:v>
                </c:pt>
                <c:pt idx="29">
                  <c:v>2716630000000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Energi'!$BF$240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Energi'!$S$241:$S$270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Energi'!$BF$241:$BF$270</c:f>
              <c:numCache>
                <c:formatCode>0.00E+00</c:formatCode>
                <c:ptCount val="30"/>
                <c:pt idx="0">
                  <c:v>28583500000000</c:v>
                </c:pt>
                <c:pt idx="1">
                  <c:v>135659000000000</c:v>
                </c:pt>
                <c:pt idx="2">
                  <c:v>161954000000000</c:v>
                </c:pt>
                <c:pt idx="3">
                  <c:v>165957000000000</c:v>
                </c:pt>
                <c:pt idx="4">
                  <c:v>111185000000000</c:v>
                </c:pt>
                <c:pt idx="5">
                  <c:v>97371200000000</c:v>
                </c:pt>
                <c:pt idx="6">
                  <c:v>72300800000000</c:v>
                </c:pt>
                <c:pt idx="7">
                  <c:v>59912900000000</c:v>
                </c:pt>
                <c:pt idx="8">
                  <c:v>53538000000000</c:v>
                </c:pt>
                <c:pt idx="9">
                  <c:v>49727400000000</c:v>
                </c:pt>
                <c:pt idx="10">
                  <c:v>46452500000000</c:v>
                </c:pt>
                <c:pt idx="11">
                  <c:v>43934700000000</c:v>
                </c:pt>
                <c:pt idx="12">
                  <c:v>41290600000000</c:v>
                </c:pt>
                <c:pt idx="13">
                  <c:v>38898300000000</c:v>
                </c:pt>
                <c:pt idx="14">
                  <c:v>36140600000000</c:v>
                </c:pt>
                <c:pt idx="15">
                  <c:v>31973200000000</c:v>
                </c:pt>
                <c:pt idx="16">
                  <c:v>29153800000000</c:v>
                </c:pt>
                <c:pt idx="17">
                  <c:v>25456800000000</c:v>
                </c:pt>
                <c:pt idx="18">
                  <c:v>22176600000000</c:v>
                </c:pt>
                <c:pt idx="19">
                  <c:v>33757100000000</c:v>
                </c:pt>
                <c:pt idx="20">
                  <c:v>12563300000000</c:v>
                </c:pt>
                <c:pt idx="21">
                  <c:v>8236730000000</c:v>
                </c:pt>
                <c:pt idx="22">
                  <c:v>9955360000000</c:v>
                </c:pt>
                <c:pt idx="23">
                  <c:v>3869630000000</c:v>
                </c:pt>
                <c:pt idx="24">
                  <c:v>4099140000000</c:v>
                </c:pt>
                <c:pt idx="25">
                  <c:v>5897680000000</c:v>
                </c:pt>
                <c:pt idx="26">
                  <c:v>7923560000000</c:v>
                </c:pt>
                <c:pt idx="27">
                  <c:v>8197550000000</c:v>
                </c:pt>
                <c:pt idx="28">
                  <c:v>5898690000000</c:v>
                </c:pt>
                <c:pt idx="29">
                  <c:v>2716630000000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7376"/>
        <c:axId val="1308493568"/>
      </c:scatterChart>
      <c:valAx>
        <c:axId val="1308497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3568"/>
        <c:crosses val="autoZero"/>
        <c:crossBetween val="midCat"/>
      </c:valAx>
      <c:valAx>
        <c:axId val="1308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10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Energi'!$DA$10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Energi'!$DA$11:$DA$20</c:f>
              <c:numCache>
                <c:formatCode>0.00E+00</c:formatCode>
                <c:ptCount val="10"/>
                <c:pt idx="0">
                  <c:v>1716650000000</c:v>
                </c:pt>
                <c:pt idx="1">
                  <c:v>1186600000000</c:v>
                </c:pt>
                <c:pt idx="2">
                  <c:v>662206000000</c:v>
                </c:pt>
                <c:pt idx="3">
                  <c:v>597052000000</c:v>
                </c:pt>
                <c:pt idx="4">
                  <c:v>603389000000</c:v>
                </c:pt>
                <c:pt idx="5">
                  <c:v>609762000000</c:v>
                </c:pt>
                <c:pt idx="6">
                  <c:v>540611000000</c:v>
                </c:pt>
                <c:pt idx="7">
                  <c:v>848154000000</c:v>
                </c:pt>
                <c:pt idx="8">
                  <c:v>6069970000000</c:v>
                </c:pt>
                <c:pt idx="9">
                  <c:v>6797470000000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Energi'!$DB$10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Energi'!$DB$11:$DB$20</c:f>
              <c:numCache>
                <c:formatCode>0.00E+00</c:formatCode>
                <c:ptCount val="10"/>
                <c:pt idx="0">
                  <c:v>453533000000</c:v>
                </c:pt>
                <c:pt idx="1">
                  <c:v>732024000000</c:v>
                </c:pt>
                <c:pt idx="2">
                  <c:v>271147000000</c:v>
                </c:pt>
                <c:pt idx="3">
                  <c:v>234664000000</c:v>
                </c:pt>
                <c:pt idx="4">
                  <c:v>181313000000</c:v>
                </c:pt>
                <c:pt idx="5">
                  <c:v>167995000000</c:v>
                </c:pt>
                <c:pt idx="6">
                  <c:v>115214000000</c:v>
                </c:pt>
                <c:pt idx="7">
                  <c:v>86525300000</c:v>
                </c:pt>
                <c:pt idx="8">
                  <c:v>142941000000</c:v>
                </c:pt>
                <c:pt idx="9">
                  <c:v>103485000000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Energi'!$DC$10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Energi'!$DC$11:$DC$20</c:f>
              <c:numCache>
                <c:formatCode>0.00E+00</c:formatCode>
                <c:ptCount val="10"/>
                <c:pt idx="0">
                  <c:v>14668500000000</c:v>
                </c:pt>
                <c:pt idx="1">
                  <c:v>15765200000000</c:v>
                </c:pt>
                <c:pt idx="2">
                  <c:v>6893670000000</c:v>
                </c:pt>
                <c:pt idx="3">
                  <c:v>5310060000000</c:v>
                </c:pt>
                <c:pt idx="4">
                  <c:v>4826540000000</c:v>
                </c:pt>
                <c:pt idx="5">
                  <c:v>4128480000000</c:v>
                </c:pt>
                <c:pt idx="6">
                  <c:v>3121040000000</c:v>
                </c:pt>
                <c:pt idx="7">
                  <c:v>2956730000000</c:v>
                </c:pt>
                <c:pt idx="8">
                  <c:v>4847780000000</c:v>
                </c:pt>
                <c:pt idx="9">
                  <c:v>3366740000000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Energi'!$DD$10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Energi'!$DD$11:$DD$20</c:f>
              <c:numCache>
                <c:formatCode>0.00E+00</c:formatCode>
                <c:ptCount val="10"/>
                <c:pt idx="0">
                  <c:v>29244000000000</c:v>
                </c:pt>
                <c:pt idx="1">
                  <c:v>31737300000000</c:v>
                </c:pt>
                <c:pt idx="2">
                  <c:v>13957600000000</c:v>
                </c:pt>
                <c:pt idx="3">
                  <c:v>10773800000000</c:v>
                </c:pt>
                <c:pt idx="4">
                  <c:v>9802720000000</c:v>
                </c:pt>
                <c:pt idx="5">
                  <c:v>8373400000000</c:v>
                </c:pt>
                <c:pt idx="6">
                  <c:v>6301520000000</c:v>
                </c:pt>
                <c:pt idx="7">
                  <c:v>5835550000000</c:v>
                </c:pt>
                <c:pt idx="8">
                  <c:v>8997310000000</c:v>
                </c:pt>
                <c:pt idx="9">
                  <c:v>6239130000000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Energi'!$DE$10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Energi'!$DE$11:$DE$20</c:f>
              <c:numCache>
                <c:formatCode>0.00E+00</c:formatCode>
                <c:ptCount val="10"/>
                <c:pt idx="0">
                  <c:v>38178300000000</c:v>
                </c:pt>
                <c:pt idx="1">
                  <c:v>41046700000000</c:v>
                </c:pt>
                <c:pt idx="2">
                  <c:v>17965600000000</c:v>
                </c:pt>
                <c:pt idx="3">
                  <c:v>13844100000000</c:v>
                </c:pt>
                <c:pt idx="4">
                  <c:v>12588000000000</c:v>
                </c:pt>
                <c:pt idx="5">
                  <c:v>10756200000000</c:v>
                </c:pt>
                <c:pt idx="6">
                  <c:v>8083190000000</c:v>
                </c:pt>
                <c:pt idx="7">
                  <c:v>7366650000000</c:v>
                </c:pt>
                <c:pt idx="8">
                  <c:v>11449000000000</c:v>
                </c:pt>
                <c:pt idx="9">
                  <c:v>8082680000000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Energi'!$DF$10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Energi'!$DF$11:$DF$20</c:f>
              <c:numCache>
                <c:formatCode>0.00E+00</c:formatCode>
                <c:ptCount val="10"/>
                <c:pt idx="0">
                  <c:v>29244000000000</c:v>
                </c:pt>
                <c:pt idx="1">
                  <c:v>31737200000000</c:v>
                </c:pt>
                <c:pt idx="2">
                  <c:v>13957600000000</c:v>
                </c:pt>
                <c:pt idx="3">
                  <c:v>10773800000000</c:v>
                </c:pt>
                <c:pt idx="4">
                  <c:v>9802710000000</c:v>
                </c:pt>
                <c:pt idx="5">
                  <c:v>8373400000000</c:v>
                </c:pt>
                <c:pt idx="6">
                  <c:v>6301520000000</c:v>
                </c:pt>
                <c:pt idx="7">
                  <c:v>5835540000000</c:v>
                </c:pt>
                <c:pt idx="8">
                  <c:v>8997310000000</c:v>
                </c:pt>
                <c:pt idx="9">
                  <c:v>6239120000000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Energi'!$DG$10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Energi'!$DG$11:$DG$20</c:f>
              <c:numCache>
                <c:formatCode>0.00E+00</c:formatCode>
                <c:ptCount val="10"/>
                <c:pt idx="0">
                  <c:v>12912000000000</c:v>
                </c:pt>
                <c:pt idx="1">
                  <c:v>13667500000000</c:v>
                </c:pt>
                <c:pt idx="2">
                  <c:v>5946590000000</c:v>
                </c:pt>
                <c:pt idx="3">
                  <c:v>4572400000000</c:v>
                </c:pt>
                <c:pt idx="4">
                  <c:v>4153010000000</c:v>
                </c:pt>
                <c:pt idx="5">
                  <c:v>3558700000000</c:v>
                </c:pt>
                <c:pt idx="6">
                  <c:v>2702160000000</c:v>
                </c:pt>
                <c:pt idx="7">
                  <c:v>2616960000000</c:v>
                </c:pt>
                <c:pt idx="8">
                  <c:v>4702810000000</c:v>
                </c:pt>
                <c:pt idx="9">
                  <c:v>3305030000000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Energi'!$DH$10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Energi'!$DH$11:$DH$20</c:f>
              <c:numCache>
                <c:formatCode>0.00E+00</c:formatCode>
                <c:ptCount val="10"/>
                <c:pt idx="0">
                  <c:v>31994400000000</c:v>
                </c:pt>
                <c:pt idx="1">
                  <c:v>34604600000000</c:v>
                </c:pt>
                <c:pt idx="2">
                  <c:v>15195700000000</c:v>
                </c:pt>
                <c:pt idx="3">
                  <c:v>11720500000000</c:v>
                </c:pt>
                <c:pt idx="4">
                  <c:v>10657600000000</c:v>
                </c:pt>
                <c:pt idx="5">
                  <c:v>9100960000000</c:v>
                </c:pt>
                <c:pt idx="6">
                  <c:v>6846190000000</c:v>
                </c:pt>
                <c:pt idx="7">
                  <c:v>6325790000000</c:v>
                </c:pt>
                <c:pt idx="8">
                  <c:v>9801450000000</c:v>
                </c:pt>
                <c:pt idx="9">
                  <c:v>6820870000000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Energi'!$DI$10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Energi'!$DI$11:$DI$20</c:f>
              <c:numCache>
                <c:formatCode>0.00E+00</c:formatCode>
                <c:ptCount val="10"/>
                <c:pt idx="0">
                  <c:v>55880800000000</c:v>
                </c:pt>
                <c:pt idx="1">
                  <c:v>60419300000000</c:v>
                </c:pt>
                <c:pt idx="2">
                  <c:v>26635500000000</c:v>
                </c:pt>
                <c:pt idx="3">
                  <c:v>20595300000000</c:v>
                </c:pt>
                <c:pt idx="4">
                  <c:v>18779300000000</c:v>
                </c:pt>
                <c:pt idx="5">
                  <c:v>16062800000000</c:v>
                </c:pt>
                <c:pt idx="6">
                  <c:v>12046600000000</c:v>
                </c:pt>
                <c:pt idx="7">
                  <c:v>10811800000000</c:v>
                </c:pt>
                <c:pt idx="8">
                  <c:v>16630500000000</c:v>
                </c:pt>
                <c:pt idx="9">
                  <c:v>11868400000000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Energi'!$DJ$10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Energi'!$DJ$11:$DJ$20</c:f>
              <c:numCache>
                <c:formatCode>0.00E+00</c:formatCode>
                <c:ptCount val="10"/>
                <c:pt idx="0">
                  <c:v>31994400000000</c:v>
                </c:pt>
                <c:pt idx="1">
                  <c:v>34604600000000</c:v>
                </c:pt>
                <c:pt idx="2">
                  <c:v>15195700000000</c:v>
                </c:pt>
                <c:pt idx="3">
                  <c:v>11720500000000</c:v>
                </c:pt>
                <c:pt idx="4">
                  <c:v>10657600000000</c:v>
                </c:pt>
                <c:pt idx="5">
                  <c:v>9100970000000</c:v>
                </c:pt>
                <c:pt idx="6">
                  <c:v>6846200000000</c:v>
                </c:pt>
                <c:pt idx="7">
                  <c:v>6325790000000</c:v>
                </c:pt>
                <c:pt idx="8">
                  <c:v>9801450000000</c:v>
                </c:pt>
                <c:pt idx="9">
                  <c:v>6820870000000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Energi'!$DK$10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Energi'!$DK$11:$DK$20</c:f>
              <c:numCache>
                <c:formatCode>0.00E+00</c:formatCode>
                <c:ptCount val="10"/>
                <c:pt idx="0">
                  <c:v>12912000000000</c:v>
                </c:pt>
                <c:pt idx="1">
                  <c:v>13667500000000</c:v>
                </c:pt>
                <c:pt idx="2">
                  <c:v>5946590000000</c:v>
                </c:pt>
                <c:pt idx="3">
                  <c:v>4572400000000</c:v>
                </c:pt>
                <c:pt idx="4">
                  <c:v>4153010000000</c:v>
                </c:pt>
                <c:pt idx="5">
                  <c:v>3558700000000</c:v>
                </c:pt>
                <c:pt idx="6">
                  <c:v>2702160000000</c:v>
                </c:pt>
                <c:pt idx="7">
                  <c:v>2616960000000</c:v>
                </c:pt>
                <c:pt idx="8">
                  <c:v>4702810000000</c:v>
                </c:pt>
                <c:pt idx="9">
                  <c:v>3305030000000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Energi'!$DL$10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Energi'!$DL$11:$DL$20</c:f>
              <c:numCache>
                <c:formatCode>0.00E+00</c:formatCode>
                <c:ptCount val="10"/>
                <c:pt idx="0">
                  <c:v>39398300000000</c:v>
                </c:pt>
                <c:pt idx="1">
                  <c:v>42468500000000</c:v>
                </c:pt>
                <c:pt idx="2">
                  <c:v>18615700000000</c:v>
                </c:pt>
                <c:pt idx="3">
                  <c:v>14355800000000</c:v>
                </c:pt>
                <c:pt idx="4">
                  <c:v>13061300000000</c:v>
                </c:pt>
                <c:pt idx="5">
                  <c:v>11163800000000</c:v>
                </c:pt>
                <c:pt idx="6">
                  <c:v>8391300000000</c:v>
                </c:pt>
                <c:pt idx="7">
                  <c:v>7653040000000</c:v>
                </c:pt>
                <c:pt idx="8">
                  <c:v>11812900000000</c:v>
                </c:pt>
                <c:pt idx="9">
                  <c:v>8317160000000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Energi'!$DM$10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Energi'!$DM$11:$DM$20</c:f>
              <c:numCache>
                <c:formatCode>0.00E+00</c:formatCode>
                <c:ptCount val="10"/>
                <c:pt idx="0">
                  <c:v>56731700000000</c:v>
                </c:pt>
                <c:pt idx="1">
                  <c:v>61339800000000</c:v>
                </c:pt>
                <c:pt idx="2">
                  <c:v>27041300000000</c:v>
                </c:pt>
                <c:pt idx="3">
                  <c:v>20909000000000</c:v>
                </c:pt>
                <c:pt idx="4">
                  <c:v>19065400000000</c:v>
                </c:pt>
                <c:pt idx="5">
                  <c:v>16307500000000</c:v>
                </c:pt>
                <c:pt idx="6">
                  <c:v>12229900000000</c:v>
                </c:pt>
                <c:pt idx="7">
                  <c:v>10974900000000</c:v>
                </c:pt>
                <c:pt idx="8">
                  <c:v>16879500000000</c:v>
                </c:pt>
                <c:pt idx="9">
                  <c:v>12046900000000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Energi'!$DN$10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Energi'!$DN$11:$DN$20</c:f>
              <c:numCache>
                <c:formatCode>0.00E+00</c:formatCode>
                <c:ptCount val="10"/>
                <c:pt idx="0">
                  <c:v>60659800000000</c:v>
                </c:pt>
                <c:pt idx="1">
                  <c:v>65242700000000</c:v>
                </c:pt>
                <c:pt idx="2">
                  <c:v>28675500000000</c:v>
                </c:pt>
                <c:pt idx="3">
                  <c:v>22163900000000</c:v>
                </c:pt>
                <c:pt idx="4">
                  <c:v>20223500000000</c:v>
                </c:pt>
                <c:pt idx="5">
                  <c:v>17325200000000</c:v>
                </c:pt>
                <c:pt idx="6">
                  <c:v>12995500000000</c:v>
                </c:pt>
                <c:pt idx="7">
                  <c:v>11562800000000</c:v>
                </c:pt>
                <c:pt idx="8">
                  <c:v>17919200000000</c:v>
                </c:pt>
                <c:pt idx="9">
                  <c:v>12931100000000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Energi'!$DO$10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Energi'!$DO$11:$DO$20</c:f>
              <c:numCache>
                <c:formatCode>0.00E+00</c:formatCode>
                <c:ptCount val="10"/>
                <c:pt idx="0">
                  <c:v>56731800000000</c:v>
                </c:pt>
                <c:pt idx="1">
                  <c:v>61339900000000</c:v>
                </c:pt>
                <c:pt idx="2">
                  <c:v>27041300000000</c:v>
                </c:pt>
                <c:pt idx="3">
                  <c:v>20909000000000</c:v>
                </c:pt>
                <c:pt idx="4">
                  <c:v>19065400000000</c:v>
                </c:pt>
                <c:pt idx="5">
                  <c:v>16307600000000</c:v>
                </c:pt>
                <c:pt idx="6">
                  <c:v>12229900000000</c:v>
                </c:pt>
                <c:pt idx="7">
                  <c:v>10974900000000</c:v>
                </c:pt>
                <c:pt idx="8">
                  <c:v>16879500000000</c:v>
                </c:pt>
                <c:pt idx="9">
                  <c:v>12046900000000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Energi'!$DP$10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Energi'!$DP$11:$DP$20</c:f>
              <c:numCache>
                <c:formatCode>0.00E+00</c:formatCode>
                <c:ptCount val="10"/>
                <c:pt idx="0">
                  <c:v>39398300000000</c:v>
                </c:pt>
                <c:pt idx="1">
                  <c:v>42468600000000</c:v>
                </c:pt>
                <c:pt idx="2">
                  <c:v>18615800000000</c:v>
                </c:pt>
                <c:pt idx="3">
                  <c:v>14355800000000</c:v>
                </c:pt>
                <c:pt idx="4">
                  <c:v>13061300000000</c:v>
                </c:pt>
                <c:pt idx="5">
                  <c:v>11163800000000</c:v>
                </c:pt>
                <c:pt idx="6">
                  <c:v>8391310000000</c:v>
                </c:pt>
                <c:pt idx="7">
                  <c:v>7653050000000</c:v>
                </c:pt>
                <c:pt idx="8">
                  <c:v>11813000000000</c:v>
                </c:pt>
                <c:pt idx="9">
                  <c:v>8317170000000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Energi'!$DQ$10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Energi'!$DQ$11:$DQ$20</c:f>
              <c:numCache>
                <c:formatCode>0.00E+00</c:formatCode>
                <c:ptCount val="10"/>
                <c:pt idx="0">
                  <c:v>12981900000000</c:v>
                </c:pt>
                <c:pt idx="1">
                  <c:v>13741000000000</c:v>
                </c:pt>
                <c:pt idx="2">
                  <c:v>5978510000000</c:v>
                </c:pt>
                <c:pt idx="3">
                  <c:v>4596950000000</c:v>
                </c:pt>
                <c:pt idx="4">
                  <c:v>4175310000000</c:v>
                </c:pt>
                <c:pt idx="5">
                  <c:v>3577870000000</c:v>
                </c:pt>
                <c:pt idx="6">
                  <c:v>2716710000000</c:v>
                </c:pt>
                <c:pt idx="7">
                  <c:v>2630970000000</c:v>
                </c:pt>
                <c:pt idx="8">
                  <c:v>4728600000000</c:v>
                </c:pt>
                <c:pt idx="9">
                  <c:v>3323450000000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Energi'!$DR$10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Energi'!$DR$11:$DR$20</c:f>
              <c:numCache>
                <c:formatCode>0.00E+00</c:formatCode>
                <c:ptCount val="10"/>
                <c:pt idx="0">
                  <c:v>32176800000000</c:v>
                </c:pt>
                <c:pt idx="1">
                  <c:v>34801800000000</c:v>
                </c:pt>
                <c:pt idx="2">
                  <c:v>15282500000000</c:v>
                </c:pt>
                <c:pt idx="3">
                  <c:v>11787600000000</c:v>
                </c:pt>
                <c:pt idx="4">
                  <c:v>10718700000000</c:v>
                </c:pt>
                <c:pt idx="5">
                  <c:v>9153200000000</c:v>
                </c:pt>
                <c:pt idx="6">
                  <c:v>6885370000000</c:v>
                </c:pt>
                <c:pt idx="7">
                  <c:v>6361080000000</c:v>
                </c:pt>
                <c:pt idx="8">
                  <c:v>9855020000000</c:v>
                </c:pt>
                <c:pt idx="9">
                  <c:v>6858830000000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Energi'!$DS$10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Energi'!$DS$11:$DS$20</c:f>
              <c:numCache>
                <c:formatCode>0.00E+00</c:formatCode>
                <c:ptCount val="10"/>
                <c:pt idx="0">
                  <c:v>56178500000000</c:v>
                </c:pt>
                <c:pt idx="1">
                  <c:v>60740900000000</c:v>
                </c:pt>
                <c:pt idx="2">
                  <c:v>26777900000000</c:v>
                </c:pt>
                <c:pt idx="3">
                  <c:v>20705600000000</c:v>
                </c:pt>
                <c:pt idx="4">
                  <c:v>18880200000000</c:v>
                </c:pt>
                <c:pt idx="5">
                  <c:v>16149300000000</c:v>
                </c:pt>
                <c:pt idx="6">
                  <c:v>12111200000000</c:v>
                </c:pt>
                <c:pt idx="7">
                  <c:v>10867900000000</c:v>
                </c:pt>
                <c:pt idx="8">
                  <c:v>16717300000000</c:v>
                </c:pt>
                <c:pt idx="9">
                  <c:v>11932100000000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Energi'!$DT$10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Energi'!$DT$11:$DT$20</c:f>
              <c:numCache>
                <c:formatCode>0.00E+00</c:formatCode>
                <c:ptCount val="10"/>
                <c:pt idx="0">
                  <c:v>32176900000000</c:v>
                </c:pt>
                <c:pt idx="1">
                  <c:v>34801800000000</c:v>
                </c:pt>
                <c:pt idx="2">
                  <c:v>15282500000000</c:v>
                </c:pt>
                <c:pt idx="3">
                  <c:v>11787700000000</c:v>
                </c:pt>
                <c:pt idx="4">
                  <c:v>10718700000000</c:v>
                </c:pt>
                <c:pt idx="5">
                  <c:v>9153220000000</c:v>
                </c:pt>
                <c:pt idx="6">
                  <c:v>6885380000000</c:v>
                </c:pt>
                <c:pt idx="7">
                  <c:v>6361090000000</c:v>
                </c:pt>
                <c:pt idx="8">
                  <c:v>9855040000000</c:v>
                </c:pt>
                <c:pt idx="9">
                  <c:v>6858840000000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Energi'!$DU$10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Energi'!$DU$11:$DU$20</c:f>
              <c:numCache>
                <c:formatCode>0.00E+00</c:formatCode>
                <c:ptCount val="10"/>
                <c:pt idx="0">
                  <c:v>12981900000000</c:v>
                </c:pt>
                <c:pt idx="1">
                  <c:v>13741000000000</c:v>
                </c:pt>
                <c:pt idx="2">
                  <c:v>5978510000000</c:v>
                </c:pt>
                <c:pt idx="3">
                  <c:v>4596950000000</c:v>
                </c:pt>
                <c:pt idx="4">
                  <c:v>4175320000000</c:v>
                </c:pt>
                <c:pt idx="5">
                  <c:v>3577870000000</c:v>
                </c:pt>
                <c:pt idx="6">
                  <c:v>2716720000000</c:v>
                </c:pt>
                <c:pt idx="7">
                  <c:v>2630970000000</c:v>
                </c:pt>
                <c:pt idx="8">
                  <c:v>4728600000000</c:v>
                </c:pt>
                <c:pt idx="9">
                  <c:v>3323460000000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Energi'!$DV$10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Energi'!$DV$11:$DV$20</c:f>
              <c:numCache>
                <c:formatCode>0.00E+00</c:formatCode>
                <c:ptCount val="10"/>
                <c:pt idx="0">
                  <c:v>29553800000000</c:v>
                </c:pt>
                <c:pt idx="1">
                  <c:v>32073000000000</c:v>
                </c:pt>
                <c:pt idx="2">
                  <c:v>14105600000000</c:v>
                </c:pt>
                <c:pt idx="3">
                  <c:v>10888200000000</c:v>
                </c:pt>
                <c:pt idx="4">
                  <c:v>9906950000000</c:v>
                </c:pt>
                <c:pt idx="5">
                  <c:v>8462500000000</c:v>
                </c:pt>
                <c:pt idx="6">
                  <c:v>6368400000000</c:v>
                </c:pt>
                <c:pt idx="7">
                  <c:v>5896030000000</c:v>
                </c:pt>
                <c:pt idx="8">
                  <c:v>9088860000000</c:v>
                </c:pt>
                <c:pt idx="9">
                  <c:v>6303660000000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Energi'!$DW$10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Energi'!$DW$11:$DW$20</c:f>
              <c:numCache>
                <c:formatCode>0.00E+00</c:formatCode>
                <c:ptCount val="10"/>
                <c:pt idx="0">
                  <c:v>38559400000000</c:v>
                </c:pt>
                <c:pt idx="1">
                  <c:v>41456100000000</c:v>
                </c:pt>
                <c:pt idx="2">
                  <c:v>18145400000000</c:v>
                </c:pt>
                <c:pt idx="3">
                  <c:v>13983000000000</c:v>
                </c:pt>
                <c:pt idx="4">
                  <c:v>12714500000000</c:v>
                </c:pt>
                <c:pt idx="5">
                  <c:v>10864600000000</c:v>
                </c:pt>
                <c:pt idx="6">
                  <c:v>8164350000000</c:v>
                </c:pt>
                <c:pt idx="7">
                  <c:v>7438590000000</c:v>
                </c:pt>
                <c:pt idx="8">
                  <c:v>11559600000000</c:v>
                </c:pt>
                <c:pt idx="9">
                  <c:v>8162400000000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Energi'!$DX$10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Energi'!$DX$11:$DX$20</c:f>
              <c:numCache>
                <c:formatCode>0.00E+00</c:formatCode>
                <c:ptCount val="10"/>
                <c:pt idx="0">
                  <c:v>29553900000000</c:v>
                </c:pt>
                <c:pt idx="1">
                  <c:v>32073000000000</c:v>
                </c:pt>
                <c:pt idx="2">
                  <c:v>14105600000000</c:v>
                </c:pt>
                <c:pt idx="3">
                  <c:v>10888200000000</c:v>
                </c:pt>
                <c:pt idx="4">
                  <c:v>9906960000000</c:v>
                </c:pt>
                <c:pt idx="5">
                  <c:v>8462510000000</c:v>
                </c:pt>
                <c:pt idx="6">
                  <c:v>6368400000000</c:v>
                </c:pt>
                <c:pt idx="7">
                  <c:v>5896030000000</c:v>
                </c:pt>
                <c:pt idx="8">
                  <c:v>9088860000000</c:v>
                </c:pt>
                <c:pt idx="9">
                  <c:v>6303660000000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Energi'!$DY$10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Energi'!$DY$11:$DY$20</c:f>
              <c:numCache>
                <c:formatCode>0.00E+00</c:formatCode>
                <c:ptCount val="10"/>
                <c:pt idx="0">
                  <c:v>14890200000000</c:v>
                </c:pt>
                <c:pt idx="1">
                  <c:v>16002800000000</c:v>
                </c:pt>
                <c:pt idx="2">
                  <c:v>6997690000000</c:v>
                </c:pt>
                <c:pt idx="3">
                  <c:v>5390250000000</c:v>
                </c:pt>
                <c:pt idx="4">
                  <c:v>4899520000000</c:v>
                </c:pt>
                <c:pt idx="5">
                  <c:v>4190960000000</c:v>
                </c:pt>
                <c:pt idx="6">
                  <c:v>3168200000000</c:v>
                </c:pt>
                <c:pt idx="7">
                  <c:v>3000840000000</c:v>
                </c:pt>
                <c:pt idx="8">
                  <c:v>4919670000000</c:v>
                </c:pt>
                <c:pt idx="9">
                  <c:v>3417230000000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Energi'!$DZ$10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Energi'!$DZ$11:$DZ$20</c:f>
              <c:numCache>
                <c:formatCode>0.00E+00</c:formatCode>
                <c:ptCount val="10"/>
                <c:pt idx="0">
                  <c:v>5930250000000</c:v>
                </c:pt>
                <c:pt idx="1">
                  <c:v>6755200000000</c:v>
                </c:pt>
                <c:pt idx="2">
                  <c:v>3267910000000</c:v>
                </c:pt>
                <c:pt idx="3">
                  <c:v>2564000000000</c:v>
                </c:pt>
                <c:pt idx="4">
                  <c:v>2359490000000</c:v>
                </c:pt>
                <c:pt idx="5">
                  <c:v>2008360000000</c:v>
                </c:pt>
                <c:pt idx="6">
                  <c:v>1505540000000</c:v>
                </c:pt>
                <c:pt idx="7">
                  <c:v>1462410000000</c:v>
                </c:pt>
                <c:pt idx="8">
                  <c:v>1378750000000</c:v>
                </c:pt>
                <c:pt idx="9">
                  <c:v>538442000000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Energi'!$EA$10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Energi'!$EA$11:$EA$20</c:f>
              <c:numCache>
                <c:formatCode>0.00E+00</c:formatCode>
                <c:ptCount val="10"/>
                <c:pt idx="0">
                  <c:v>5930250000000</c:v>
                </c:pt>
                <c:pt idx="1">
                  <c:v>6755200000000</c:v>
                </c:pt>
                <c:pt idx="2">
                  <c:v>3267910000000</c:v>
                </c:pt>
                <c:pt idx="3">
                  <c:v>2564000000000</c:v>
                </c:pt>
                <c:pt idx="4">
                  <c:v>2359480000000</c:v>
                </c:pt>
                <c:pt idx="5">
                  <c:v>2008360000000</c:v>
                </c:pt>
                <c:pt idx="6">
                  <c:v>1505540000000</c:v>
                </c:pt>
                <c:pt idx="7">
                  <c:v>1462410000000</c:v>
                </c:pt>
                <c:pt idx="8">
                  <c:v>1378750000000</c:v>
                </c:pt>
                <c:pt idx="9">
                  <c:v>538441000000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Energi'!$EB$10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Energi'!$EB$11:$EB$20</c:f>
              <c:numCache>
                <c:formatCode>0.00E+00</c:formatCode>
                <c:ptCount val="10"/>
                <c:pt idx="0">
                  <c:v>8599180000000</c:v>
                </c:pt>
                <c:pt idx="1">
                  <c:v>9770110000000</c:v>
                </c:pt>
                <c:pt idx="2">
                  <c:v>4722790000000</c:v>
                </c:pt>
                <c:pt idx="3">
                  <c:v>3704640000000</c:v>
                </c:pt>
                <c:pt idx="4">
                  <c:v>3409210000000</c:v>
                </c:pt>
                <c:pt idx="5">
                  <c:v>2902970000000</c:v>
                </c:pt>
                <c:pt idx="6">
                  <c:v>2177440000000</c:v>
                </c:pt>
                <c:pt idx="7">
                  <c:v>2119330000000</c:v>
                </c:pt>
                <c:pt idx="8">
                  <c:v>2073980000000</c:v>
                </c:pt>
                <c:pt idx="9">
                  <c:v>828086000000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Energi'!$EC$10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Energi'!$EC$11:$EC$20</c:f>
              <c:numCache>
                <c:formatCode>0.00E+00</c:formatCode>
                <c:ptCount val="10"/>
                <c:pt idx="0">
                  <c:v>8599180000000</c:v>
                </c:pt>
                <c:pt idx="1">
                  <c:v>9770100000000</c:v>
                </c:pt>
                <c:pt idx="2">
                  <c:v>4722790000000</c:v>
                </c:pt>
                <c:pt idx="3">
                  <c:v>3704640000000</c:v>
                </c:pt>
                <c:pt idx="4">
                  <c:v>3409210000000</c:v>
                </c:pt>
                <c:pt idx="5">
                  <c:v>2902970000000</c:v>
                </c:pt>
                <c:pt idx="6">
                  <c:v>2177440000000</c:v>
                </c:pt>
                <c:pt idx="7">
                  <c:v>2119330000000</c:v>
                </c:pt>
                <c:pt idx="8">
                  <c:v>2073980000000</c:v>
                </c:pt>
                <c:pt idx="9">
                  <c:v>828086000000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Energi'!$ED$10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Energi'!$ED$11:$ED$20</c:f>
              <c:numCache>
                <c:formatCode>0.00E+00</c:formatCode>
                <c:ptCount val="10"/>
                <c:pt idx="0">
                  <c:v>49428700000000</c:v>
                </c:pt>
                <c:pt idx="1">
                  <c:v>55802400000000</c:v>
                </c:pt>
                <c:pt idx="2">
                  <c:v>26023200000000</c:v>
                </c:pt>
                <c:pt idx="3">
                  <c:v>19888500000000</c:v>
                </c:pt>
                <c:pt idx="4">
                  <c:v>17884800000000</c:v>
                </c:pt>
                <c:pt idx="5">
                  <c:v>14916100000000</c:v>
                </c:pt>
                <c:pt idx="6">
                  <c:v>10997800000000</c:v>
                </c:pt>
                <c:pt idx="7">
                  <c:v>10057800000000</c:v>
                </c:pt>
                <c:pt idx="8">
                  <c:v>14096500000000</c:v>
                </c:pt>
                <c:pt idx="9">
                  <c:v>9266110000000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Energi'!$EE$10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Energi'!$EE$11:$EE$20</c:f>
              <c:numCache>
                <c:formatCode>0.00E+00</c:formatCode>
                <c:ptCount val="10"/>
                <c:pt idx="0">
                  <c:v>49428700000000</c:v>
                </c:pt>
                <c:pt idx="1">
                  <c:v>55802400000000</c:v>
                </c:pt>
                <c:pt idx="2">
                  <c:v>26023200000000</c:v>
                </c:pt>
                <c:pt idx="3">
                  <c:v>19888500000000</c:v>
                </c:pt>
                <c:pt idx="4">
                  <c:v>17884800000000</c:v>
                </c:pt>
                <c:pt idx="5">
                  <c:v>14916100000000</c:v>
                </c:pt>
                <c:pt idx="6">
                  <c:v>10997800000000</c:v>
                </c:pt>
                <c:pt idx="7">
                  <c:v>10057800000000</c:v>
                </c:pt>
                <c:pt idx="8">
                  <c:v>14096500000000</c:v>
                </c:pt>
                <c:pt idx="9">
                  <c:v>9266110000000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Energi'!$EF$10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Energi'!$EF$11:$EF$20</c:f>
              <c:numCache>
                <c:formatCode>0.00E+00</c:formatCode>
                <c:ptCount val="10"/>
                <c:pt idx="0">
                  <c:v>10477500000000</c:v>
                </c:pt>
                <c:pt idx="1">
                  <c:v>11950600000000</c:v>
                </c:pt>
                <c:pt idx="2">
                  <c:v>5748420000000</c:v>
                </c:pt>
                <c:pt idx="3">
                  <c:v>4489850000000</c:v>
                </c:pt>
                <c:pt idx="4">
                  <c:v>4114080000000</c:v>
                </c:pt>
                <c:pt idx="5">
                  <c:v>3487570000000</c:v>
                </c:pt>
                <c:pt idx="6">
                  <c:v>2604500000000</c:v>
                </c:pt>
                <c:pt idx="7">
                  <c:v>2503940000000</c:v>
                </c:pt>
                <c:pt idx="8">
                  <c:v>2491500000000</c:v>
                </c:pt>
                <c:pt idx="9">
                  <c:v>1028280000000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Energi'!$EG$10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Energi'!$EG$11:$EG$20</c:f>
              <c:numCache>
                <c:formatCode>0.00E+00</c:formatCode>
                <c:ptCount val="10"/>
                <c:pt idx="0">
                  <c:v>10477500000000</c:v>
                </c:pt>
                <c:pt idx="1">
                  <c:v>11950600000000</c:v>
                </c:pt>
                <c:pt idx="2">
                  <c:v>5748420000000</c:v>
                </c:pt>
                <c:pt idx="3">
                  <c:v>4489860000000</c:v>
                </c:pt>
                <c:pt idx="4">
                  <c:v>4114080000000</c:v>
                </c:pt>
                <c:pt idx="5">
                  <c:v>3487570000000</c:v>
                </c:pt>
                <c:pt idx="6">
                  <c:v>2604500000000</c:v>
                </c:pt>
                <c:pt idx="7">
                  <c:v>2503940000000</c:v>
                </c:pt>
                <c:pt idx="8">
                  <c:v>2491500000000</c:v>
                </c:pt>
                <c:pt idx="9">
                  <c:v>1028280000000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Energi'!$EH$10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Energi'!$EH$11:$EH$20</c:f>
              <c:numCache>
                <c:formatCode>0.00E+00</c:formatCode>
                <c:ptCount val="10"/>
                <c:pt idx="0">
                  <c:v>49733200000000</c:v>
                </c:pt>
                <c:pt idx="1">
                  <c:v>56144300000000</c:v>
                </c:pt>
                <c:pt idx="2">
                  <c:v>26181900000000</c:v>
                </c:pt>
                <c:pt idx="3">
                  <c:v>20009400000000</c:v>
                </c:pt>
                <c:pt idx="4">
                  <c:v>17993200000000</c:v>
                </c:pt>
                <c:pt idx="5">
                  <c:v>15006200000000</c:v>
                </c:pt>
                <c:pt idx="6">
                  <c:v>11063800000000</c:v>
                </c:pt>
                <c:pt idx="7">
                  <c:v>10115600000000</c:v>
                </c:pt>
                <c:pt idx="8">
                  <c:v>14183500000000</c:v>
                </c:pt>
                <c:pt idx="9">
                  <c:v>9330300000000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Energi'!$EI$10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Energi'!$EI$11:$EI$20</c:f>
              <c:numCache>
                <c:formatCode>0.00E+00</c:formatCode>
                <c:ptCount val="10"/>
                <c:pt idx="0">
                  <c:v>49733200000000</c:v>
                </c:pt>
                <c:pt idx="1">
                  <c:v>56144400000000</c:v>
                </c:pt>
                <c:pt idx="2">
                  <c:v>26182000000000</c:v>
                </c:pt>
                <c:pt idx="3">
                  <c:v>20009400000000</c:v>
                </c:pt>
                <c:pt idx="4">
                  <c:v>17993200000000</c:v>
                </c:pt>
                <c:pt idx="5">
                  <c:v>15006300000000</c:v>
                </c:pt>
                <c:pt idx="6">
                  <c:v>11063800000000</c:v>
                </c:pt>
                <c:pt idx="7">
                  <c:v>10115600000000</c:v>
                </c:pt>
                <c:pt idx="8">
                  <c:v>14183500000000</c:v>
                </c:pt>
                <c:pt idx="9">
                  <c:v>9330310000000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Energi'!$EJ$10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Energi'!$EJ$11:$EJ$20</c:f>
              <c:numCache>
                <c:formatCode>0.00E+00</c:formatCode>
                <c:ptCount val="10"/>
                <c:pt idx="0">
                  <c:v>8701800000000</c:v>
                </c:pt>
                <c:pt idx="1">
                  <c:v>9886060000000</c:v>
                </c:pt>
                <c:pt idx="2">
                  <c:v>4778460000000</c:v>
                </c:pt>
                <c:pt idx="3">
                  <c:v>3748110000000</c:v>
                </c:pt>
                <c:pt idx="4">
                  <c:v>3449060000000</c:v>
                </c:pt>
                <c:pt idx="5">
                  <c:v>2936830000000</c:v>
                </c:pt>
                <c:pt idx="6">
                  <c:v>2202810000000</c:v>
                </c:pt>
                <c:pt idx="7">
                  <c:v>2144010000000</c:v>
                </c:pt>
                <c:pt idx="8">
                  <c:v>2101090000000</c:v>
                </c:pt>
                <c:pt idx="9">
                  <c:v>839789000000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Energi'!$EK$10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Energi'!$EK$11:$EK$20</c:f>
              <c:numCache>
                <c:formatCode>0.00E+00</c:formatCode>
                <c:ptCount val="10"/>
                <c:pt idx="0">
                  <c:v>8701820000000</c:v>
                </c:pt>
                <c:pt idx="1">
                  <c:v>9886070000000</c:v>
                </c:pt>
                <c:pt idx="2">
                  <c:v>4778460000000</c:v>
                </c:pt>
                <c:pt idx="3">
                  <c:v>3748110000000</c:v>
                </c:pt>
                <c:pt idx="4">
                  <c:v>3449070000000</c:v>
                </c:pt>
                <c:pt idx="5">
                  <c:v>2936840000000</c:v>
                </c:pt>
                <c:pt idx="6">
                  <c:v>2202820000000</c:v>
                </c:pt>
                <c:pt idx="7">
                  <c:v>2144010000000</c:v>
                </c:pt>
                <c:pt idx="8">
                  <c:v>2101090000000</c:v>
                </c:pt>
                <c:pt idx="9">
                  <c:v>839789000000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Energi'!$EL$10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Energi'!$EL$11:$EL$20</c:f>
              <c:numCache>
                <c:formatCode>0.00E+00</c:formatCode>
                <c:ptCount val="10"/>
                <c:pt idx="0">
                  <c:v>6026850000000</c:v>
                </c:pt>
                <c:pt idx="1">
                  <c:v>6864690000000</c:v>
                </c:pt>
                <c:pt idx="2">
                  <c:v>3320620000000</c:v>
                </c:pt>
                <c:pt idx="3">
                  <c:v>2605230000000</c:v>
                </c:pt>
                <c:pt idx="4">
                  <c:v>2397340000000</c:v>
                </c:pt>
                <c:pt idx="5">
                  <c:v>2040550000000</c:v>
                </c:pt>
                <c:pt idx="6">
                  <c:v>1529660000000</c:v>
                </c:pt>
                <c:pt idx="7">
                  <c:v>1485960000000</c:v>
                </c:pt>
                <c:pt idx="8">
                  <c:v>1403210000000</c:v>
                </c:pt>
                <c:pt idx="9">
                  <c:v>548207000000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Energi'!$EM$10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Energi'!$CZ$11:$CZ$20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Energi'!$EM$11:$EM$20</c:f>
              <c:numCache>
                <c:formatCode>0.00E+00</c:formatCode>
                <c:ptCount val="10"/>
                <c:pt idx="0">
                  <c:v>6026850000000</c:v>
                </c:pt>
                <c:pt idx="1">
                  <c:v>6864690000000</c:v>
                </c:pt>
                <c:pt idx="2">
                  <c:v>3320620000000</c:v>
                </c:pt>
                <c:pt idx="3">
                  <c:v>2605230000000</c:v>
                </c:pt>
                <c:pt idx="4">
                  <c:v>2397340000000</c:v>
                </c:pt>
                <c:pt idx="5">
                  <c:v>2040560000000</c:v>
                </c:pt>
                <c:pt idx="6">
                  <c:v>1529660000000</c:v>
                </c:pt>
                <c:pt idx="7">
                  <c:v>1485960000000</c:v>
                </c:pt>
                <c:pt idx="8">
                  <c:v>1403210000000</c:v>
                </c:pt>
                <c:pt idx="9">
                  <c:v>548207000000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7168"/>
        <c:axId val="1308503904"/>
      </c:scatterChart>
      <c:valAx>
        <c:axId val="1308507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3904"/>
        <c:crosses val="autoZero"/>
        <c:crossBetween val="midCat"/>
      </c:valAx>
      <c:valAx>
        <c:axId val="1308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Energi'!$DA$22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Energi'!$DA$23:$DA$32</c:f>
              <c:numCache>
                <c:formatCode>0.00E+00</c:formatCode>
                <c:ptCount val="10"/>
                <c:pt idx="0">
                  <c:v>1716650000000</c:v>
                </c:pt>
                <c:pt idx="1">
                  <c:v>1186600000000</c:v>
                </c:pt>
                <c:pt idx="2">
                  <c:v>662206000000</c:v>
                </c:pt>
                <c:pt idx="3">
                  <c:v>597052000000</c:v>
                </c:pt>
                <c:pt idx="4">
                  <c:v>603389000000</c:v>
                </c:pt>
                <c:pt idx="5">
                  <c:v>609762000000</c:v>
                </c:pt>
                <c:pt idx="6">
                  <c:v>540611000000</c:v>
                </c:pt>
                <c:pt idx="7">
                  <c:v>848154000000</c:v>
                </c:pt>
                <c:pt idx="8">
                  <c:v>6069970000000</c:v>
                </c:pt>
                <c:pt idx="9">
                  <c:v>6797470000000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Energi'!$DB$22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Energi'!$DB$23:$DB$32</c:f>
              <c:numCache>
                <c:formatCode>0.00E+00</c:formatCode>
                <c:ptCount val="10"/>
                <c:pt idx="0">
                  <c:v>453533000000</c:v>
                </c:pt>
                <c:pt idx="1">
                  <c:v>732024000000</c:v>
                </c:pt>
                <c:pt idx="2">
                  <c:v>271147000000</c:v>
                </c:pt>
                <c:pt idx="3">
                  <c:v>234664000000</c:v>
                </c:pt>
                <c:pt idx="4">
                  <c:v>181313000000</c:v>
                </c:pt>
                <c:pt idx="5">
                  <c:v>167995000000</c:v>
                </c:pt>
                <c:pt idx="6">
                  <c:v>115214000000</c:v>
                </c:pt>
                <c:pt idx="7">
                  <c:v>86525300000</c:v>
                </c:pt>
                <c:pt idx="8">
                  <c:v>142941000000</c:v>
                </c:pt>
                <c:pt idx="9">
                  <c:v>103485000000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Energi'!$DC$22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Energi'!$DC$23:$DC$32</c:f>
              <c:numCache>
                <c:formatCode>0.00E+00</c:formatCode>
                <c:ptCount val="10"/>
                <c:pt idx="0">
                  <c:v>17994400000000</c:v>
                </c:pt>
                <c:pt idx="1">
                  <c:v>19332600000000</c:v>
                </c:pt>
                <c:pt idx="2">
                  <c:v>8480250000000</c:v>
                </c:pt>
                <c:pt idx="3">
                  <c:v>6545110000000</c:v>
                </c:pt>
                <c:pt idx="4">
                  <c:v>5961660000000</c:v>
                </c:pt>
                <c:pt idx="5">
                  <c:v>5105510000000</c:v>
                </c:pt>
                <c:pt idx="6">
                  <c:v>3851400000000</c:v>
                </c:pt>
                <c:pt idx="7">
                  <c:v>3569890000000</c:v>
                </c:pt>
                <c:pt idx="8">
                  <c:v>5742500000000</c:v>
                </c:pt>
                <c:pt idx="9">
                  <c:v>4052610000000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Energi'!$DD$22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Energi'!$DD$23:$DD$32</c:f>
              <c:numCache>
                <c:formatCode>0.00E+00</c:formatCode>
                <c:ptCount val="10"/>
                <c:pt idx="0">
                  <c:v>33401800000000</c:v>
                </c:pt>
                <c:pt idx="1">
                  <c:v>36284000000000</c:v>
                </c:pt>
                <c:pt idx="2">
                  <c:v>16030500000000</c:v>
                </c:pt>
                <c:pt idx="3">
                  <c:v>12410700000000</c:v>
                </c:pt>
                <c:pt idx="4">
                  <c:v>11329300000000</c:v>
                </c:pt>
                <c:pt idx="5">
                  <c:v>9696590000000</c:v>
                </c:pt>
                <c:pt idx="6">
                  <c:v>7274910000000</c:v>
                </c:pt>
                <c:pt idx="7">
                  <c:v>6528340000000</c:v>
                </c:pt>
                <c:pt idx="8">
                  <c:v>9877140000000</c:v>
                </c:pt>
                <c:pt idx="9">
                  <c:v>7015010000000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Energi'!$DE$22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Energi'!$DE$23:$DE$32</c:f>
              <c:numCache>
                <c:formatCode>0.00E+00</c:formatCode>
                <c:ptCount val="10"/>
                <c:pt idx="0">
                  <c:v>40788700000000</c:v>
                </c:pt>
                <c:pt idx="1">
                  <c:v>43934200000000</c:v>
                </c:pt>
                <c:pt idx="2">
                  <c:v>19337400000000</c:v>
                </c:pt>
                <c:pt idx="3">
                  <c:v>14958500000000</c:v>
                </c:pt>
                <c:pt idx="4">
                  <c:v>13659600000000</c:v>
                </c:pt>
                <c:pt idx="5">
                  <c:v>11706100000000</c:v>
                </c:pt>
                <c:pt idx="6">
                  <c:v>8770120000000</c:v>
                </c:pt>
                <c:pt idx="7">
                  <c:v>7740810000000</c:v>
                </c:pt>
                <c:pt idx="8">
                  <c:v>11912200000000</c:v>
                </c:pt>
                <c:pt idx="9">
                  <c:v>8644430000000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Energi'!$DF$22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Energi'!$DF$23:$DF$32</c:f>
              <c:numCache>
                <c:formatCode>0.00E+00</c:formatCode>
                <c:ptCount val="10"/>
                <c:pt idx="0">
                  <c:v>33401800000000</c:v>
                </c:pt>
                <c:pt idx="1">
                  <c:v>36284000000000</c:v>
                </c:pt>
                <c:pt idx="2">
                  <c:v>16030500000000</c:v>
                </c:pt>
                <c:pt idx="3">
                  <c:v>12410700000000</c:v>
                </c:pt>
                <c:pt idx="4">
                  <c:v>11329300000000</c:v>
                </c:pt>
                <c:pt idx="5">
                  <c:v>9696590000000</c:v>
                </c:pt>
                <c:pt idx="6">
                  <c:v>7274910000000</c:v>
                </c:pt>
                <c:pt idx="7">
                  <c:v>6528340000000</c:v>
                </c:pt>
                <c:pt idx="8">
                  <c:v>9877140000000</c:v>
                </c:pt>
                <c:pt idx="9">
                  <c:v>7015010000000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Energi'!$DG$22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Energi'!$DG$23:$DG$32</c:f>
              <c:numCache>
                <c:formatCode>0.00E+00</c:formatCode>
                <c:ptCount val="10"/>
                <c:pt idx="0">
                  <c:v>19495800000000</c:v>
                </c:pt>
                <c:pt idx="1">
                  <c:v>20596700000000</c:v>
                </c:pt>
                <c:pt idx="2">
                  <c:v>8987800000000</c:v>
                </c:pt>
                <c:pt idx="3">
                  <c:v>6922280000000</c:v>
                </c:pt>
                <c:pt idx="4">
                  <c:v>6297590000000</c:v>
                </c:pt>
                <c:pt idx="5">
                  <c:v>5400170000000</c:v>
                </c:pt>
                <c:pt idx="6">
                  <c:v>4090500000000</c:v>
                </c:pt>
                <c:pt idx="7">
                  <c:v>3879780000000</c:v>
                </c:pt>
                <c:pt idx="8">
                  <c:v>6853710000000</c:v>
                </c:pt>
                <c:pt idx="9">
                  <c:v>4896910000000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Energi'!$DH$22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Energi'!$DH$23:$DH$32</c:f>
              <c:numCache>
                <c:formatCode>0.00E+00</c:formatCode>
                <c:ptCount val="10"/>
                <c:pt idx="0">
                  <c:v>38628500000000</c:v>
                </c:pt>
                <c:pt idx="1">
                  <c:v>41807800000000</c:v>
                </c:pt>
                <c:pt idx="2">
                  <c:v>18442100000000</c:v>
                </c:pt>
                <c:pt idx="3">
                  <c:v>14267900000000</c:v>
                </c:pt>
                <c:pt idx="4">
                  <c:v>13018700000000</c:v>
                </c:pt>
                <c:pt idx="5">
                  <c:v>11141300000000</c:v>
                </c:pt>
                <c:pt idx="6">
                  <c:v>8354900000000</c:v>
                </c:pt>
                <c:pt idx="7">
                  <c:v>7473210000000</c:v>
                </c:pt>
                <c:pt idx="8">
                  <c:v>11381600000000</c:v>
                </c:pt>
                <c:pt idx="9">
                  <c:v>8123060000000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Energi'!$DI$22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Energi'!$DI$23:$DI$32</c:f>
              <c:numCache>
                <c:formatCode>0.00E+00</c:formatCode>
                <c:ptCount val="10"/>
                <c:pt idx="0">
                  <c:v>54272500000000</c:v>
                </c:pt>
                <c:pt idx="1">
                  <c:v>58837000000000</c:v>
                </c:pt>
                <c:pt idx="2">
                  <c:v>26119800000000</c:v>
                </c:pt>
                <c:pt idx="3">
                  <c:v>20293300000000</c:v>
                </c:pt>
                <c:pt idx="4">
                  <c:v>18602900000000</c:v>
                </c:pt>
                <c:pt idx="5">
                  <c:v>15973500000000</c:v>
                </c:pt>
                <c:pt idx="6">
                  <c:v>11935100000000</c:v>
                </c:pt>
                <c:pt idx="7">
                  <c:v>10354500000000</c:v>
                </c:pt>
                <c:pt idx="8">
                  <c:v>16035000000000</c:v>
                </c:pt>
                <c:pt idx="9">
                  <c:v>11843000000000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Energi'!$DJ$22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Energi'!$DJ$23:$DJ$32</c:f>
              <c:numCache>
                <c:formatCode>0.00E+00</c:formatCode>
                <c:ptCount val="10"/>
                <c:pt idx="0">
                  <c:v>38628500000000</c:v>
                </c:pt>
                <c:pt idx="1">
                  <c:v>41807800000000</c:v>
                </c:pt>
                <c:pt idx="2">
                  <c:v>18442100000000</c:v>
                </c:pt>
                <c:pt idx="3">
                  <c:v>14268000000000</c:v>
                </c:pt>
                <c:pt idx="4">
                  <c:v>13018700000000</c:v>
                </c:pt>
                <c:pt idx="5">
                  <c:v>11141300000000</c:v>
                </c:pt>
                <c:pt idx="6">
                  <c:v>8354910000000</c:v>
                </c:pt>
                <c:pt idx="7">
                  <c:v>7473220000000</c:v>
                </c:pt>
                <c:pt idx="8">
                  <c:v>11381600000000</c:v>
                </c:pt>
                <c:pt idx="9">
                  <c:v>8123070000000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Energi'!$DK$22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Energi'!$DK$23:$DK$32</c:f>
              <c:numCache>
                <c:formatCode>0.00E+00</c:formatCode>
                <c:ptCount val="10"/>
                <c:pt idx="0">
                  <c:v>19495800000000</c:v>
                </c:pt>
                <c:pt idx="1">
                  <c:v>20596800000000</c:v>
                </c:pt>
                <c:pt idx="2">
                  <c:v>8987810000000</c:v>
                </c:pt>
                <c:pt idx="3">
                  <c:v>6922290000000</c:v>
                </c:pt>
                <c:pt idx="4">
                  <c:v>6297600000000</c:v>
                </c:pt>
                <c:pt idx="5">
                  <c:v>5400170000000</c:v>
                </c:pt>
                <c:pt idx="6">
                  <c:v>4090500000000</c:v>
                </c:pt>
                <c:pt idx="7">
                  <c:v>3879790000000</c:v>
                </c:pt>
                <c:pt idx="8">
                  <c:v>6853720000000</c:v>
                </c:pt>
                <c:pt idx="9">
                  <c:v>4896920000000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Energi'!$DL$22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Energi'!$DL$23:$DL$32</c:f>
              <c:numCache>
                <c:formatCode>0.00E+00</c:formatCode>
                <c:ptCount val="10"/>
                <c:pt idx="0">
                  <c:v>46240400000000</c:v>
                </c:pt>
                <c:pt idx="1">
                  <c:v>49934700000000</c:v>
                </c:pt>
                <c:pt idx="2">
                  <c:v>22017700000000</c:v>
                </c:pt>
                <c:pt idx="3">
                  <c:v>17043300000000</c:v>
                </c:pt>
                <c:pt idx="4">
                  <c:v>15569300000000</c:v>
                </c:pt>
                <c:pt idx="5">
                  <c:v>13341700000000</c:v>
                </c:pt>
                <c:pt idx="6">
                  <c:v>9993560000000</c:v>
                </c:pt>
                <c:pt idx="7">
                  <c:v>8821280000000</c:v>
                </c:pt>
                <c:pt idx="8">
                  <c:v>13508200000000</c:v>
                </c:pt>
                <c:pt idx="9">
                  <c:v>9783660000000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Energi'!$DM$22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Energi'!$DM$23:$DM$32</c:f>
              <c:numCache>
                <c:formatCode>0.00E+00</c:formatCode>
                <c:ptCount val="10"/>
                <c:pt idx="0">
                  <c:v>55985000000000</c:v>
                </c:pt>
                <c:pt idx="1">
                  <c:v>60694400000000</c:v>
                </c:pt>
                <c:pt idx="2">
                  <c:v>26944500000000</c:v>
                </c:pt>
                <c:pt idx="3">
                  <c:v>20934200000000</c:v>
                </c:pt>
                <c:pt idx="4">
                  <c:v>19190700000000</c:v>
                </c:pt>
                <c:pt idx="5">
                  <c:v>16478300000000</c:v>
                </c:pt>
                <c:pt idx="6">
                  <c:v>12311900000000</c:v>
                </c:pt>
                <c:pt idx="7">
                  <c:v>10679000000000</c:v>
                </c:pt>
                <c:pt idx="8">
                  <c:v>16538400000000</c:v>
                </c:pt>
                <c:pt idx="9">
                  <c:v>12217400000000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Energi'!$DN$22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Energi'!$DN$23:$DN$32</c:f>
              <c:numCache>
                <c:formatCode>0.00E+00</c:formatCode>
                <c:ptCount val="10"/>
                <c:pt idx="0">
                  <c:v>57316300000000</c:v>
                </c:pt>
                <c:pt idx="1">
                  <c:v>61844100000000</c:v>
                </c:pt>
                <c:pt idx="2">
                  <c:v>27379500000000</c:v>
                </c:pt>
                <c:pt idx="3">
                  <c:v>21267400000000</c:v>
                </c:pt>
                <c:pt idx="4">
                  <c:v>19512500000000</c:v>
                </c:pt>
                <c:pt idx="5">
                  <c:v>16784000000000</c:v>
                </c:pt>
                <c:pt idx="6">
                  <c:v>12542200000000</c:v>
                </c:pt>
                <c:pt idx="7">
                  <c:v>10809700000000</c:v>
                </c:pt>
                <c:pt idx="8">
                  <c:v>17004800000000</c:v>
                </c:pt>
                <c:pt idx="9">
                  <c:v>12705000000000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Energi'!$DO$22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Energi'!$DO$23:$DO$32</c:f>
              <c:numCache>
                <c:formatCode>0.00E+00</c:formatCode>
                <c:ptCount val="10"/>
                <c:pt idx="0">
                  <c:v>55985000000000</c:v>
                </c:pt>
                <c:pt idx="1">
                  <c:v>60694400000000</c:v>
                </c:pt>
                <c:pt idx="2">
                  <c:v>26944500000000</c:v>
                </c:pt>
                <c:pt idx="3">
                  <c:v>20934200000000</c:v>
                </c:pt>
                <c:pt idx="4">
                  <c:v>19190700000000</c:v>
                </c:pt>
                <c:pt idx="5">
                  <c:v>16478400000000</c:v>
                </c:pt>
                <c:pt idx="6">
                  <c:v>12311900000000</c:v>
                </c:pt>
                <c:pt idx="7">
                  <c:v>10679000000000</c:v>
                </c:pt>
                <c:pt idx="8">
                  <c:v>16538400000000</c:v>
                </c:pt>
                <c:pt idx="9">
                  <c:v>12217400000000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Energi'!$DP$22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Energi'!$DP$23:$DP$32</c:f>
              <c:numCache>
                <c:formatCode>0.00E+00</c:formatCode>
                <c:ptCount val="10"/>
                <c:pt idx="0">
                  <c:v>46240500000000</c:v>
                </c:pt>
                <c:pt idx="1">
                  <c:v>49934700000000</c:v>
                </c:pt>
                <c:pt idx="2">
                  <c:v>22017700000000</c:v>
                </c:pt>
                <c:pt idx="3">
                  <c:v>17043300000000</c:v>
                </c:pt>
                <c:pt idx="4">
                  <c:v>15569300000000</c:v>
                </c:pt>
                <c:pt idx="5">
                  <c:v>13341700000000</c:v>
                </c:pt>
                <c:pt idx="6">
                  <c:v>9993570000000</c:v>
                </c:pt>
                <c:pt idx="7">
                  <c:v>8821290000000</c:v>
                </c:pt>
                <c:pt idx="8">
                  <c:v>13508200000000</c:v>
                </c:pt>
                <c:pt idx="9">
                  <c:v>9783670000000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Energi'!$DQ$22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Energi'!$DQ$23:$DQ$32</c:f>
              <c:numCache>
                <c:formatCode>0.00E+00</c:formatCode>
                <c:ptCount val="10"/>
                <c:pt idx="0">
                  <c:v>19538700000000</c:v>
                </c:pt>
                <c:pt idx="1">
                  <c:v>20641600000000</c:v>
                </c:pt>
                <c:pt idx="2">
                  <c:v>9007410000000</c:v>
                </c:pt>
                <c:pt idx="3">
                  <c:v>6937420000000</c:v>
                </c:pt>
                <c:pt idx="4">
                  <c:v>6311400000000</c:v>
                </c:pt>
                <c:pt idx="5">
                  <c:v>5412070000000</c:v>
                </c:pt>
                <c:pt idx="6">
                  <c:v>4099530000000</c:v>
                </c:pt>
                <c:pt idx="7">
                  <c:v>3888200000000</c:v>
                </c:pt>
                <c:pt idx="8">
                  <c:v>6868940000000</c:v>
                </c:pt>
                <c:pt idx="9">
                  <c:v>4908110000000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Energi'!$DR$22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Energi'!$DR$23:$DR$32</c:f>
              <c:numCache>
                <c:formatCode>0.00E+00</c:formatCode>
                <c:ptCount val="10"/>
                <c:pt idx="0">
                  <c:v>38721800000000</c:v>
                </c:pt>
                <c:pt idx="1">
                  <c:v>41908700000000</c:v>
                </c:pt>
                <c:pt idx="2">
                  <c:v>18486900000000</c:v>
                </c:pt>
                <c:pt idx="3">
                  <c:v>14302700000000</c:v>
                </c:pt>
                <c:pt idx="4">
                  <c:v>13050500000000</c:v>
                </c:pt>
                <c:pt idx="5">
                  <c:v>11168500000000</c:v>
                </c:pt>
                <c:pt idx="6">
                  <c:v>8375230000000</c:v>
                </c:pt>
                <c:pt idx="7">
                  <c:v>7490860000000</c:v>
                </c:pt>
                <c:pt idx="8">
                  <c:v>11408600000000</c:v>
                </c:pt>
                <c:pt idx="9">
                  <c:v>8142900000000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Energi'!$DS$22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Energi'!$DS$23:$DS$32</c:f>
              <c:numCache>
                <c:formatCode>0.00E+00</c:formatCode>
                <c:ptCount val="10"/>
                <c:pt idx="0">
                  <c:v>54358200000000</c:v>
                </c:pt>
                <c:pt idx="1">
                  <c:v>58930400000000</c:v>
                </c:pt>
                <c:pt idx="2">
                  <c:v>26161800000000</c:v>
                </c:pt>
                <c:pt idx="3">
                  <c:v>20326200000000</c:v>
                </c:pt>
                <c:pt idx="4">
                  <c:v>18633400000000</c:v>
                </c:pt>
                <c:pt idx="5">
                  <c:v>15999800000000</c:v>
                </c:pt>
                <c:pt idx="6">
                  <c:v>11954700000000</c:v>
                </c:pt>
                <c:pt idx="7">
                  <c:v>10370800000000</c:v>
                </c:pt>
                <c:pt idx="8">
                  <c:v>16061300000000</c:v>
                </c:pt>
                <c:pt idx="9">
                  <c:v>11863500000000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Energi'!$DT$22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Energi'!$DT$23:$DT$32</c:f>
              <c:numCache>
                <c:formatCode>0.00E+00</c:formatCode>
                <c:ptCount val="10"/>
                <c:pt idx="0">
                  <c:v>38721800000000</c:v>
                </c:pt>
                <c:pt idx="1">
                  <c:v>41908800000000</c:v>
                </c:pt>
                <c:pt idx="2">
                  <c:v>18486900000000</c:v>
                </c:pt>
                <c:pt idx="3">
                  <c:v>14302700000000</c:v>
                </c:pt>
                <c:pt idx="4">
                  <c:v>13050500000000</c:v>
                </c:pt>
                <c:pt idx="5">
                  <c:v>11168600000000</c:v>
                </c:pt>
                <c:pt idx="6">
                  <c:v>8375240000000</c:v>
                </c:pt>
                <c:pt idx="7">
                  <c:v>7490870000000</c:v>
                </c:pt>
                <c:pt idx="8">
                  <c:v>11408600000000</c:v>
                </c:pt>
                <c:pt idx="9">
                  <c:v>8142910000000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Energi'!$DU$22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Energi'!$DU$23:$DU$32</c:f>
              <c:numCache>
                <c:formatCode>0.00E+00</c:formatCode>
                <c:ptCount val="10"/>
                <c:pt idx="0">
                  <c:v>19538700000000</c:v>
                </c:pt>
                <c:pt idx="1">
                  <c:v>20641700000000</c:v>
                </c:pt>
                <c:pt idx="2">
                  <c:v>9007420000000</c:v>
                </c:pt>
                <c:pt idx="3">
                  <c:v>6937430000000</c:v>
                </c:pt>
                <c:pt idx="4">
                  <c:v>6311410000000</c:v>
                </c:pt>
                <c:pt idx="5">
                  <c:v>5412080000000</c:v>
                </c:pt>
                <c:pt idx="6">
                  <c:v>4099530000000</c:v>
                </c:pt>
                <c:pt idx="7">
                  <c:v>3888200000000</c:v>
                </c:pt>
                <c:pt idx="8">
                  <c:v>6868950000000</c:v>
                </c:pt>
                <c:pt idx="9">
                  <c:v>4908120000000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Energi'!$DV$22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Energi'!$DV$23:$DV$32</c:f>
              <c:numCache>
                <c:formatCode>0.00E+00</c:formatCode>
                <c:ptCount val="10"/>
                <c:pt idx="0">
                  <c:v>33535400000000</c:v>
                </c:pt>
                <c:pt idx="1">
                  <c:v>36429200000000</c:v>
                </c:pt>
                <c:pt idx="2">
                  <c:v>16095100000000</c:v>
                </c:pt>
                <c:pt idx="3">
                  <c:v>12461000000000</c:v>
                </c:pt>
                <c:pt idx="4">
                  <c:v>11375300000000</c:v>
                </c:pt>
                <c:pt idx="5">
                  <c:v>9736160000000</c:v>
                </c:pt>
                <c:pt idx="6">
                  <c:v>7304450000000</c:v>
                </c:pt>
                <c:pt idx="7">
                  <c:v>6553840000000</c:v>
                </c:pt>
                <c:pt idx="8">
                  <c:v>9915810000000</c:v>
                </c:pt>
                <c:pt idx="9">
                  <c:v>7043540000000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Energi'!$DW$22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Energi'!$DW$23:$DW$32</c:f>
              <c:numCache>
                <c:formatCode>0.00E+00</c:formatCode>
                <c:ptCount val="10"/>
                <c:pt idx="0">
                  <c:v>40920600000000</c:v>
                </c:pt>
                <c:pt idx="1">
                  <c:v>44076700000000</c:v>
                </c:pt>
                <c:pt idx="2">
                  <c:v>19400800000000</c:v>
                </c:pt>
                <c:pt idx="3">
                  <c:v>15007900000000</c:v>
                </c:pt>
                <c:pt idx="4">
                  <c:v>13705100000000</c:v>
                </c:pt>
                <c:pt idx="5">
                  <c:v>11745300000000</c:v>
                </c:pt>
                <c:pt idx="6">
                  <c:v>8799410000000</c:v>
                </c:pt>
                <c:pt idx="7">
                  <c:v>7765410000000</c:v>
                </c:pt>
                <c:pt idx="8">
                  <c:v>11950500000000</c:v>
                </c:pt>
                <c:pt idx="9">
                  <c:v>8673740000000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Energi'!$DX$22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Energi'!$DX$23:$DX$32</c:f>
              <c:numCache>
                <c:formatCode>0.00E+00</c:formatCode>
                <c:ptCount val="10"/>
                <c:pt idx="0">
                  <c:v>33535400000000</c:v>
                </c:pt>
                <c:pt idx="1">
                  <c:v>36429200000000</c:v>
                </c:pt>
                <c:pt idx="2">
                  <c:v>16095100000000</c:v>
                </c:pt>
                <c:pt idx="3">
                  <c:v>12461000000000</c:v>
                </c:pt>
                <c:pt idx="4">
                  <c:v>11375300000000</c:v>
                </c:pt>
                <c:pt idx="5">
                  <c:v>9736160000000</c:v>
                </c:pt>
                <c:pt idx="6">
                  <c:v>7304460000000</c:v>
                </c:pt>
                <c:pt idx="7">
                  <c:v>6553840000000</c:v>
                </c:pt>
                <c:pt idx="8">
                  <c:v>9915820000000</c:v>
                </c:pt>
                <c:pt idx="9">
                  <c:v>7043540000000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Energi'!$DY$22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Energi'!$DY$23:$DY$32</c:f>
              <c:numCache>
                <c:formatCode>0.00E+00</c:formatCode>
                <c:ptCount val="10"/>
                <c:pt idx="0">
                  <c:v>18089900000000</c:v>
                </c:pt>
                <c:pt idx="1">
                  <c:v>19435100000000</c:v>
                </c:pt>
                <c:pt idx="2">
                  <c:v>8525530000000</c:v>
                </c:pt>
                <c:pt idx="3">
                  <c:v>6580210000000</c:v>
                </c:pt>
                <c:pt idx="4">
                  <c:v>5993800000000</c:v>
                </c:pt>
                <c:pt idx="5">
                  <c:v>5133170000000</c:v>
                </c:pt>
                <c:pt idx="6">
                  <c:v>3872210000000</c:v>
                </c:pt>
                <c:pt idx="7">
                  <c:v>3588460000000</c:v>
                </c:pt>
                <c:pt idx="8">
                  <c:v>5771950000000</c:v>
                </c:pt>
                <c:pt idx="9">
                  <c:v>4074180000000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Energi'!$DZ$22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Energi'!$DZ$23:$DZ$32</c:f>
              <c:numCache>
                <c:formatCode>0.00E+00</c:formatCode>
                <c:ptCount val="10"/>
                <c:pt idx="0">
                  <c:v>8489710000000</c:v>
                </c:pt>
                <c:pt idx="1">
                  <c:v>9609560000000</c:v>
                </c:pt>
                <c:pt idx="2">
                  <c:v>4599030000000</c:v>
                </c:pt>
                <c:pt idx="3">
                  <c:v>3583810000000</c:v>
                </c:pt>
                <c:pt idx="4">
                  <c:v>3280510000000</c:v>
                </c:pt>
                <c:pt idx="5">
                  <c:v>2782720000000</c:v>
                </c:pt>
                <c:pt idx="6">
                  <c:v>2082190000000</c:v>
                </c:pt>
                <c:pt idx="7">
                  <c:v>2011570000000</c:v>
                </c:pt>
                <c:pt idx="8">
                  <c:v>2241490000000</c:v>
                </c:pt>
                <c:pt idx="9">
                  <c:v>1000940000000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Energi'!$EA$22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Energi'!$EA$23:$EA$32</c:f>
              <c:numCache>
                <c:formatCode>0.00E+00</c:formatCode>
                <c:ptCount val="10"/>
                <c:pt idx="0">
                  <c:v>8489710000000</c:v>
                </c:pt>
                <c:pt idx="1">
                  <c:v>9609560000000</c:v>
                </c:pt>
                <c:pt idx="2">
                  <c:v>4599030000000</c:v>
                </c:pt>
                <c:pt idx="3">
                  <c:v>3583810000000</c:v>
                </c:pt>
                <c:pt idx="4">
                  <c:v>3280510000000</c:v>
                </c:pt>
                <c:pt idx="5">
                  <c:v>2782720000000</c:v>
                </c:pt>
                <c:pt idx="6">
                  <c:v>2082190000000</c:v>
                </c:pt>
                <c:pt idx="7">
                  <c:v>2011570000000</c:v>
                </c:pt>
                <c:pt idx="8">
                  <c:v>2241490000000</c:v>
                </c:pt>
                <c:pt idx="9">
                  <c:v>1000940000000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Energi'!$EB$22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Energi'!$EB$23:$EB$32</c:f>
              <c:numCache>
                <c:formatCode>0.00E+00</c:formatCode>
                <c:ptCount val="10"/>
                <c:pt idx="0">
                  <c:v>13880300000000</c:v>
                </c:pt>
                <c:pt idx="1">
                  <c:v>15623100000000</c:v>
                </c:pt>
                <c:pt idx="2">
                  <c:v>7413010000000</c:v>
                </c:pt>
                <c:pt idx="3">
                  <c:v>5744830000000</c:v>
                </c:pt>
                <c:pt idx="4">
                  <c:v>5235050000000</c:v>
                </c:pt>
                <c:pt idx="5">
                  <c:v>4426010000000</c:v>
                </c:pt>
                <c:pt idx="6">
                  <c:v>3306510000000</c:v>
                </c:pt>
                <c:pt idx="7">
                  <c:v>3184550000000</c:v>
                </c:pt>
                <c:pt idx="8">
                  <c:v>3986740000000</c:v>
                </c:pt>
                <c:pt idx="9">
                  <c:v>2020600000000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Energi'!$EC$22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Energi'!$EC$23:$EC$32</c:f>
              <c:numCache>
                <c:formatCode>0.00E+00</c:formatCode>
                <c:ptCount val="10"/>
                <c:pt idx="0">
                  <c:v>13880300000000</c:v>
                </c:pt>
                <c:pt idx="1">
                  <c:v>15623100000000</c:v>
                </c:pt>
                <c:pt idx="2">
                  <c:v>7413010000000</c:v>
                </c:pt>
                <c:pt idx="3">
                  <c:v>5744830000000</c:v>
                </c:pt>
                <c:pt idx="4">
                  <c:v>5235050000000</c:v>
                </c:pt>
                <c:pt idx="5">
                  <c:v>4426010000000</c:v>
                </c:pt>
                <c:pt idx="6">
                  <c:v>3306510000000</c:v>
                </c:pt>
                <c:pt idx="7">
                  <c:v>3184560000000</c:v>
                </c:pt>
                <c:pt idx="8">
                  <c:v>3986740000000</c:v>
                </c:pt>
                <c:pt idx="9">
                  <c:v>2020610000000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Energi'!$ED$22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Energi'!$ED$23:$ED$32</c:f>
              <c:numCache>
                <c:formatCode>0.00E+00</c:formatCode>
                <c:ptCount val="10"/>
                <c:pt idx="0">
                  <c:v>50183500000000</c:v>
                </c:pt>
                <c:pt idx="1">
                  <c:v>56713500000000</c:v>
                </c:pt>
                <c:pt idx="2">
                  <c:v>26611300000000</c:v>
                </c:pt>
                <c:pt idx="3">
                  <c:v>20427600000000</c:v>
                </c:pt>
                <c:pt idx="4">
                  <c:v>18462900000000</c:v>
                </c:pt>
                <c:pt idx="5">
                  <c:v>15453700000000</c:v>
                </c:pt>
                <c:pt idx="6">
                  <c:v>11339400000000</c:v>
                </c:pt>
                <c:pt idx="7">
                  <c:v>9931320000000</c:v>
                </c:pt>
                <c:pt idx="8">
                  <c:v>13909100000000</c:v>
                </c:pt>
                <c:pt idx="9">
                  <c:v>9544120000000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Energi'!$EE$22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Energi'!$EE$23:$EE$32</c:f>
              <c:numCache>
                <c:formatCode>0.00E+00</c:formatCode>
                <c:ptCount val="10"/>
                <c:pt idx="0">
                  <c:v>50183600000000</c:v>
                </c:pt>
                <c:pt idx="1">
                  <c:v>56713500000000</c:v>
                </c:pt>
                <c:pt idx="2">
                  <c:v>26611300000000</c:v>
                </c:pt>
                <c:pt idx="3">
                  <c:v>20427600000000</c:v>
                </c:pt>
                <c:pt idx="4">
                  <c:v>18462900000000</c:v>
                </c:pt>
                <c:pt idx="5">
                  <c:v>15453700000000</c:v>
                </c:pt>
                <c:pt idx="6">
                  <c:v>11339400000000</c:v>
                </c:pt>
                <c:pt idx="7">
                  <c:v>9931330000000</c:v>
                </c:pt>
                <c:pt idx="8">
                  <c:v>13909100000000</c:v>
                </c:pt>
                <c:pt idx="9">
                  <c:v>9544120000000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Energi'!$EF$22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Energi'!$EF$23:$EF$32</c:f>
              <c:numCache>
                <c:formatCode>0.00E+00</c:formatCode>
                <c:ptCount val="10"/>
                <c:pt idx="0">
                  <c:v>21256200000000</c:v>
                </c:pt>
                <c:pt idx="1">
                  <c:v>23962400000000</c:v>
                </c:pt>
                <c:pt idx="2">
                  <c:v>11251900000000</c:v>
                </c:pt>
                <c:pt idx="3">
                  <c:v>8647760000000</c:v>
                </c:pt>
                <c:pt idx="4">
                  <c:v>7817800000000</c:v>
                </c:pt>
                <c:pt idx="5">
                  <c:v>6557760000000</c:v>
                </c:pt>
                <c:pt idx="6">
                  <c:v>4867810000000</c:v>
                </c:pt>
                <c:pt idx="7">
                  <c:v>4590770000000</c:v>
                </c:pt>
                <c:pt idx="8">
                  <c:v>6122460000000</c:v>
                </c:pt>
                <c:pt idx="9">
                  <c:v>3558640000000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Energi'!$EG$22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Energi'!$EG$23:$EG$32</c:f>
              <c:numCache>
                <c:formatCode>0.00E+00</c:formatCode>
                <c:ptCount val="10"/>
                <c:pt idx="0">
                  <c:v>21256300000000</c:v>
                </c:pt>
                <c:pt idx="1">
                  <c:v>23962400000000</c:v>
                </c:pt>
                <c:pt idx="2">
                  <c:v>11251900000000</c:v>
                </c:pt>
                <c:pt idx="3">
                  <c:v>8647770000000</c:v>
                </c:pt>
                <c:pt idx="4">
                  <c:v>7817810000000</c:v>
                </c:pt>
                <c:pt idx="5">
                  <c:v>6557770000000</c:v>
                </c:pt>
                <c:pt idx="6">
                  <c:v>4867820000000</c:v>
                </c:pt>
                <c:pt idx="7">
                  <c:v>4590780000000</c:v>
                </c:pt>
                <c:pt idx="8">
                  <c:v>6122460000000</c:v>
                </c:pt>
                <c:pt idx="9">
                  <c:v>3558650000000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Energi'!$EH$22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Energi'!$EH$23:$EH$32</c:f>
              <c:numCache>
                <c:formatCode>0.00E+00</c:formatCode>
                <c:ptCount val="10"/>
                <c:pt idx="0">
                  <c:v>50277100000000</c:v>
                </c:pt>
                <c:pt idx="1">
                  <c:v>56819400000000</c:v>
                </c:pt>
                <c:pt idx="2">
                  <c:v>26661400000000</c:v>
                </c:pt>
                <c:pt idx="3">
                  <c:v>20466400000000</c:v>
                </c:pt>
                <c:pt idx="4">
                  <c:v>18498300000000</c:v>
                </c:pt>
                <c:pt idx="5">
                  <c:v>15483400000000</c:v>
                </c:pt>
                <c:pt idx="6">
                  <c:v>11361100000000</c:v>
                </c:pt>
                <c:pt idx="7">
                  <c:v>9949420000000</c:v>
                </c:pt>
                <c:pt idx="8">
                  <c:v>13934600000000</c:v>
                </c:pt>
                <c:pt idx="9">
                  <c:v>9562450000000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Energi'!$EI$22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Energi'!$EI$23:$EI$32</c:f>
              <c:numCache>
                <c:formatCode>0.00E+00</c:formatCode>
                <c:ptCount val="10"/>
                <c:pt idx="0">
                  <c:v>50277200000000</c:v>
                </c:pt>
                <c:pt idx="1">
                  <c:v>56819500000000</c:v>
                </c:pt>
                <c:pt idx="2">
                  <c:v>26661400000000</c:v>
                </c:pt>
                <c:pt idx="3">
                  <c:v>20466400000000</c:v>
                </c:pt>
                <c:pt idx="4">
                  <c:v>18498300000000</c:v>
                </c:pt>
                <c:pt idx="5">
                  <c:v>15483400000000</c:v>
                </c:pt>
                <c:pt idx="6">
                  <c:v>11361100000000</c:v>
                </c:pt>
                <c:pt idx="7">
                  <c:v>9949420000000</c:v>
                </c:pt>
                <c:pt idx="8">
                  <c:v>13934600000000</c:v>
                </c:pt>
                <c:pt idx="9">
                  <c:v>9562450000000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Energi'!$EJ$22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Energi'!$EJ$23:$EJ$32</c:f>
              <c:numCache>
                <c:formatCode>0.00E+00</c:formatCode>
                <c:ptCount val="10"/>
                <c:pt idx="0">
                  <c:v>13980900000000</c:v>
                </c:pt>
                <c:pt idx="1">
                  <c:v>15734900000000</c:v>
                </c:pt>
                <c:pt idx="2">
                  <c:v>7464630000000</c:v>
                </c:pt>
                <c:pt idx="3">
                  <c:v>5784100000000</c:v>
                </c:pt>
                <c:pt idx="4">
                  <c:v>5270250000000</c:v>
                </c:pt>
                <c:pt idx="5">
                  <c:v>4455420000000</c:v>
                </c:pt>
                <c:pt idx="6">
                  <c:v>3328320000000</c:v>
                </c:pt>
                <c:pt idx="7">
                  <c:v>3205280000000</c:v>
                </c:pt>
                <c:pt idx="8">
                  <c:v>4021290000000</c:v>
                </c:pt>
                <c:pt idx="9">
                  <c:v>2042940000000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Energi'!$EK$22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Energi'!$EK$23:$EK$32</c:f>
              <c:numCache>
                <c:formatCode>0.00E+00</c:formatCode>
                <c:ptCount val="10"/>
                <c:pt idx="0">
                  <c:v>13980900000000</c:v>
                </c:pt>
                <c:pt idx="1">
                  <c:v>15734900000000</c:v>
                </c:pt>
                <c:pt idx="2">
                  <c:v>7464640000000</c:v>
                </c:pt>
                <c:pt idx="3">
                  <c:v>5784110000000</c:v>
                </c:pt>
                <c:pt idx="4">
                  <c:v>5270260000000</c:v>
                </c:pt>
                <c:pt idx="5">
                  <c:v>4455430000000</c:v>
                </c:pt>
                <c:pt idx="6">
                  <c:v>3328320000000</c:v>
                </c:pt>
                <c:pt idx="7">
                  <c:v>3205280000000</c:v>
                </c:pt>
                <c:pt idx="8">
                  <c:v>4021290000000</c:v>
                </c:pt>
                <c:pt idx="9">
                  <c:v>2042940000000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Energi'!$EL$22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Energi'!$EL$23:$EL$32</c:f>
              <c:numCache>
                <c:formatCode>0.00E+00</c:formatCode>
                <c:ptCount val="10"/>
                <c:pt idx="0">
                  <c:v>8553930000000</c:v>
                </c:pt>
                <c:pt idx="1">
                  <c:v>9681460000000</c:v>
                </c:pt>
                <c:pt idx="2">
                  <c:v>4632810000000</c:v>
                </c:pt>
                <c:pt idx="3">
                  <c:v>3609820000000</c:v>
                </c:pt>
                <c:pt idx="4">
                  <c:v>3304090000000</c:v>
                </c:pt>
                <c:pt idx="5">
                  <c:v>2802590000000</c:v>
                </c:pt>
                <c:pt idx="6">
                  <c:v>2097020000000</c:v>
                </c:pt>
                <c:pt idx="7">
                  <c:v>2025700000000</c:v>
                </c:pt>
                <c:pt idx="8">
                  <c:v>2261510000000</c:v>
                </c:pt>
                <c:pt idx="9">
                  <c:v>1012220000000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Energi'!$EM$22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Energi'!$CZ$23:$CZ$32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Energi'!$EM$23:$EM$32</c:f>
              <c:numCache>
                <c:formatCode>0.00E+00</c:formatCode>
                <c:ptCount val="10"/>
                <c:pt idx="0">
                  <c:v>8553940000000</c:v>
                </c:pt>
                <c:pt idx="1">
                  <c:v>9681460000000</c:v>
                </c:pt>
                <c:pt idx="2">
                  <c:v>4632810000000</c:v>
                </c:pt>
                <c:pt idx="3">
                  <c:v>3609820000000</c:v>
                </c:pt>
                <c:pt idx="4">
                  <c:v>3304090000000</c:v>
                </c:pt>
                <c:pt idx="5">
                  <c:v>2802590000000</c:v>
                </c:pt>
                <c:pt idx="6">
                  <c:v>2097020000000</c:v>
                </c:pt>
                <c:pt idx="7">
                  <c:v>2025700000000</c:v>
                </c:pt>
                <c:pt idx="8">
                  <c:v>2261510000000</c:v>
                </c:pt>
                <c:pt idx="9">
                  <c:v>1012220000000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2272"/>
        <c:axId val="1308502816"/>
      </c:scatterChart>
      <c:valAx>
        <c:axId val="1308502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2816"/>
        <c:crosses val="autoZero"/>
        <c:crossBetween val="midCat"/>
      </c:valAx>
      <c:valAx>
        <c:axId val="13085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Energi'!$DA$34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Energi'!$DA$35:$DA$44</c:f>
              <c:numCache>
                <c:formatCode>0.00E+00</c:formatCode>
                <c:ptCount val="10"/>
                <c:pt idx="0">
                  <c:v>1716650000000</c:v>
                </c:pt>
                <c:pt idx="1">
                  <c:v>1186600000000</c:v>
                </c:pt>
                <c:pt idx="2">
                  <c:v>662206000000</c:v>
                </c:pt>
                <c:pt idx="3">
                  <c:v>597052000000</c:v>
                </c:pt>
                <c:pt idx="4">
                  <c:v>603389000000</c:v>
                </c:pt>
                <c:pt idx="5">
                  <c:v>609762000000</c:v>
                </c:pt>
                <c:pt idx="6">
                  <c:v>540611000000</c:v>
                </c:pt>
                <c:pt idx="7">
                  <c:v>848154000000</c:v>
                </c:pt>
                <c:pt idx="8">
                  <c:v>6069970000000</c:v>
                </c:pt>
                <c:pt idx="9">
                  <c:v>6797470000000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Energi'!$DB$34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Energi'!$DB$35:$DB$44</c:f>
              <c:numCache>
                <c:formatCode>0.00E+00</c:formatCode>
                <c:ptCount val="10"/>
                <c:pt idx="0">
                  <c:v>453533000000</c:v>
                </c:pt>
                <c:pt idx="1">
                  <c:v>732024000000</c:v>
                </c:pt>
                <c:pt idx="2">
                  <c:v>271147000000</c:v>
                </c:pt>
                <c:pt idx="3">
                  <c:v>234664000000</c:v>
                </c:pt>
                <c:pt idx="4">
                  <c:v>181313000000</c:v>
                </c:pt>
                <c:pt idx="5">
                  <c:v>167995000000</c:v>
                </c:pt>
                <c:pt idx="6">
                  <c:v>115214000000</c:v>
                </c:pt>
                <c:pt idx="7">
                  <c:v>86525300000</c:v>
                </c:pt>
                <c:pt idx="8">
                  <c:v>142941000000</c:v>
                </c:pt>
                <c:pt idx="9">
                  <c:v>103485000000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Energi'!$DC$34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Energi'!$DC$35:$DC$44</c:f>
              <c:numCache>
                <c:formatCode>0.00E+00</c:formatCode>
                <c:ptCount val="10"/>
                <c:pt idx="0">
                  <c:v>17518500000000</c:v>
                </c:pt>
                <c:pt idx="1">
                  <c:v>18815800000000</c:v>
                </c:pt>
                <c:pt idx="2">
                  <c:v>8254430000000</c:v>
                </c:pt>
                <c:pt idx="3">
                  <c:v>6371070000000</c:v>
                </c:pt>
                <c:pt idx="4">
                  <c:v>5803490000000</c:v>
                </c:pt>
                <c:pt idx="5">
                  <c:v>4970100000000</c:v>
                </c:pt>
                <c:pt idx="6">
                  <c:v>3748190000000</c:v>
                </c:pt>
                <c:pt idx="7">
                  <c:v>3467810000000</c:v>
                </c:pt>
                <c:pt idx="8">
                  <c:v>5581860000000</c:v>
                </c:pt>
                <c:pt idx="9">
                  <c:v>3945910000000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Energi'!$DD$34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Energi'!$DD$35:$DD$44</c:f>
              <c:numCache>
                <c:formatCode>0.00E+00</c:formatCode>
                <c:ptCount val="10"/>
                <c:pt idx="0">
                  <c:v>32207100000000</c:v>
                </c:pt>
                <c:pt idx="1">
                  <c:v>34983100000000</c:v>
                </c:pt>
                <c:pt idx="2">
                  <c:v>15459700000000</c:v>
                </c:pt>
                <c:pt idx="3">
                  <c:v>11970300000000</c:v>
                </c:pt>
                <c:pt idx="4">
                  <c:v>10928900000000</c:v>
                </c:pt>
                <c:pt idx="5">
                  <c:v>9354560000000</c:v>
                </c:pt>
                <c:pt idx="6">
                  <c:v>7015570000000</c:v>
                </c:pt>
                <c:pt idx="7">
                  <c:v>6279980000000</c:v>
                </c:pt>
                <c:pt idx="8">
                  <c:v>9510500000000</c:v>
                </c:pt>
                <c:pt idx="9">
                  <c:v>6769990000000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Energi'!$DE$34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Energi'!$DE$35:$DE$44</c:f>
              <c:numCache>
                <c:formatCode>0.00E+00</c:formatCode>
                <c:ptCount val="10"/>
                <c:pt idx="0">
                  <c:v>38846300000000</c:v>
                </c:pt>
                <c:pt idx="1">
                  <c:v>41842200000000</c:v>
                </c:pt>
                <c:pt idx="2">
                  <c:v>18422900000000</c:v>
                </c:pt>
                <c:pt idx="3">
                  <c:v>14254100000000</c:v>
                </c:pt>
                <c:pt idx="4">
                  <c:v>13019800000000</c:v>
                </c:pt>
                <c:pt idx="5">
                  <c:v>11159800000000</c:v>
                </c:pt>
                <c:pt idx="6">
                  <c:v>8357910000000</c:v>
                </c:pt>
                <c:pt idx="7">
                  <c:v>7359260000000</c:v>
                </c:pt>
                <c:pt idx="8">
                  <c:v>11342100000000</c:v>
                </c:pt>
                <c:pt idx="9">
                  <c:v>8251190000000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Energi'!$DF$34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Energi'!$DF$35:$DF$44</c:f>
              <c:numCache>
                <c:formatCode>0.00E+00</c:formatCode>
                <c:ptCount val="10"/>
                <c:pt idx="0">
                  <c:v>32207100000000</c:v>
                </c:pt>
                <c:pt idx="1">
                  <c:v>34983100000000</c:v>
                </c:pt>
                <c:pt idx="2">
                  <c:v>15459700000000</c:v>
                </c:pt>
                <c:pt idx="3">
                  <c:v>11970300000000</c:v>
                </c:pt>
                <c:pt idx="4">
                  <c:v>10928900000000</c:v>
                </c:pt>
                <c:pt idx="5">
                  <c:v>9354570000000</c:v>
                </c:pt>
                <c:pt idx="6">
                  <c:v>7015580000000</c:v>
                </c:pt>
                <c:pt idx="7">
                  <c:v>6279980000000</c:v>
                </c:pt>
                <c:pt idx="8">
                  <c:v>9510500000000</c:v>
                </c:pt>
                <c:pt idx="9">
                  <c:v>6769990000000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Energi'!$DG$34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Energi'!$DG$35:$DG$44</c:f>
              <c:numCache>
                <c:formatCode>0.00E+00</c:formatCode>
                <c:ptCount val="10"/>
                <c:pt idx="0">
                  <c:v>19430600000000</c:v>
                </c:pt>
                <c:pt idx="1">
                  <c:v>20517200000000</c:v>
                </c:pt>
                <c:pt idx="2">
                  <c:v>8954050000000</c:v>
                </c:pt>
                <c:pt idx="3">
                  <c:v>6896540000000</c:v>
                </c:pt>
                <c:pt idx="4">
                  <c:v>6274540000000</c:v>
                </c:pt>
                <c:pt idx="5">
                  <c:v>5380410000000</c:v>
                </c:pt>
                <c:pt idx="6">
                  <c:v>4074360000000</c:v>
                </c:pt>
                <c:pt idx="7">
                  <c:v>3857290000000</c:v>
                </c:pt>
                <c:pt idx="8">
                  <c:v>6820500000000</c:v>
                </c:pt>
                <c:pt idx="9">
                  <c:v>4882590000000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Energi'!$DH$34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Energi'!$DH$35:$DH$44</c:f>
              <c:numCache>
                <c:formatCode>0.00E+00</c:formatCode>
                <c:ptCount val="10"/>
                <c:pt idx="0">
                  <c:v>37454000000000</c:v>
                </c:pt>
                <c:pt idx="1">
                  <c:v>40531500000000</c:v>
                </c:pt>
                <c:pt idx="2">
                  <c:v>17883700000000</c:v>
                </c:pt>
                <c:pt idx="3">
                  <c:v>13837900000000</c:v>
                </c:pt>
                <c:pt idx="4">
                  <c:v>12628600000000</c:v>
                </c:pt>
                <c:pt idx="5">
                  <c:v>10808600000000</c:v>
                </c:pt>
                <c:pt idx="6">
                  <c:v>8102250000000</c:v>
                </c:pt>
                <c:pt idx="7">
                  <c:v>7228030000000</c:v>
                </c:pt>
                <c:pt idx="8">
                  <c:v>11017800000000</c:v>
                </c:pt>
                <c:pt idx="9">
                  <c:v>7882820000000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Energi'!$DI$34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Energi'!$DI$35:$DI$44</c:f>
              <c:numCache>
                <c:formatCode>0.00E+00</c:formatCode>
                <c:ptCount val="10"/>
                <c:pt idx="0">
                  <c:v>50830800000000</c:v>
                </c:pt>
                <c:pt idx="1">
                  <c:v>55110500000000</c:v>
                </c:pt>
                <c:pt idx="2">
                  <c:v>24476600000000</c:v>
                </c:pt>
                <c:pt idx="3">
                  <c:v>19022100000000</c:v>
                </c:pt>
                <c:pt idx="4">
                  <c:v>17443800000000</c:v>
                </c:pt>
                <c:pt idx="5">
                  <c:v>14982100000000</c:v>
                </c:pt>
                <c:pt idx="6">
                  <c:v>11190000000000</c:v>
                </c:pt>
                <c:pt idx="7">
                  <c:v>9685150000000</c:v>
                </c:pt>
                <c:pt idx="8">
                  <c:v>15047400000000</c:v>
                </c:pt>
                <c:pt idx="9">
                  <c:v>11145900000000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Energi'!$DJ$34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Energi'!$DJ$35:$DJ$44</c:f>
              <c:numCache>
                <c:formatCode>0.00E+00</c:formatCode>
                <c:ptCount val="10"/>
                <c:pt idx="0">
                  <c:v>37454100000000</c:v>
                </c:pt>
                <c:pt idx="1">
                  <c:v>40531600000000</c:v>
                </c:pt>
                <c:pt idx="2">
                  <c:v>17883700000000</c:v>
                </c:pt>
                <c:pt idx="3">
                  <c:v>13837900000000</c:v>
                </c:pt>
                <c:pt idx="4">
                  <c:v>12628600000000</c:v>
                </c:pt>
                <c:pt idx="5">
                  <c:v>10808600000000</c:v>
                </c:pt>
                <c:pt idx="6">
                  <c:v>8102280000000</c:v>
                </c:pt>
                <c:pt idx="7">
                  <c:v>7228050000000</c:v>
                </c:pt>
                <c:pt idx="8">
                  <c:v>11017800000000</c:v>
                </c:pt>
                <c:pt idx="9">
                  <c:v>7882840000000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Energi'!$DK$34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Energi'!$DK$35:$DK$44</c:f>
              <c:numCache>
                <c:formatCode>0.00E+00</c:formatCode>
                <c:ptCount val="10"/>
                <c:pt idx="0">
                  <c:v>19430700000000</c:v>
                </c:pt>
                <c:pt idx="1">
                  <c:v>20517300000000</c:v>
                </c:pt>
                <c:pt idx="2">
                  <c:v>8954090000000</c:v>
                </c:pt>
                <c:pt idx="3">
                  <c:v>6896560000000</c:v>
                </c:pt>
                <c:pt idx="4">
                  <c:v>6274560000000</c:v>
                </c:pt>
                <c:pt idx="5">
                  <c:v>5380430000000</c:v>
                </c:pt>
                <c:pt idx="6">
                  <c:v>4074370000000</c:v>
                </c:pt>
                <c:pt idx="7">
                  <c:v>3857300000000</c:v>
                </c:pt>
                <c:pt idx="8">
                  <c:v>6820530000000</c:v>
                </c:pt>
                <c:pt idx="9">
                  <c:v>4882610000000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Energi'!$DL$34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Energi'!$DL$35:$DL$44</c:f>
              <c:numCache>
                <c:formatCode>0.00E+00</c:formatCode>
                <c:ptCount val="10"/>
                <c:pt idx="0">
                  <c:v>44472400000000</c:v>
                </c:pt>
                <c:pt idx="1">
                  <c:v>48026000000000</c:v>
                </c:pt>
                <c:pt idx="2">
                  <c:v>21184600000000</c:v>
                </c:pt>
                <c:pt idx="3">
                  <c:v>16401900000000</c:v>
                </c:pt>
                <c:pt idx="4">
                  <c:v>14987300000000</c:v>
                </c:pt>
                <c:pt idx="5">
                  <c:v>12844800000000</c:v>
                </c:pt>
                <c:pt idx="6">
                  <c:v>9617610000000</c:v>
                </c:pt>
                <c:pt idx="7">
                  <c:v>8468210000000</c:v>
                </c:pt>
                <c:pt idx="8">
                  <c:v>12988000000000</c:v>
                </c:pt>
                <c:pt idx="9">
                  <c:v>9431600000000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Energi'!$DM$34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Energi'!$DM$35:$DM$44</c:f>
              <c:numCache>
                <c:formatCode>0.00E+00</c:formatCode>
                <c:ptCount val="10"/>
                <c:pt idx="0">
                  <c:v>52497600000000</c:v>
                </c:pt>
                <c:pt idx="1">
                  <c:v>56918200000000</c:v>
                </c:pt>
                <c:pt idx="2">
                  <c:v>25279400000000</c:v>
                </c:pt>
                <c:pt idx="3">
                  <c:v>19646000000000</c:v>
                </c:pt>
                <c:pt idx="4">
                  <c:v>18016200000000</c:v>
                </c:pt>
                <c:pt idx="5">
                  <c:v>15473800000000</c:v>
                </c:pt>
                <c:pt idx="6">
                  <c:v>11557000000000</c:v>
                </c:pt>
                <c:pt idx="7">
                  <c:v>10000800000000</c:v>
                </c:pt>
                <c:pt idx="8">
                  <c:v>15537800000000</c:v>
                </c:pt>
                <c:pt idx="9">
                  <c:v>11511200000000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Energi'!$DN$34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Energi'!$DN$35:$DN$44</c:f>
              <c:numCache>
                <c:formatCode>0.00E+00</c:formatCode>
                <c:ptCount val="10"/>
                <c:pt idx="0">
                  <c:v>53373200000000</c:v>
                </c:pt>
                <c:pt idx="1">
                  <c:v>57595800000000</c:v>
                </c:pt>
                <c:pt idx="2">
                  <c:v>25509800000000</c:v>
                </c:pt>
                <c:pt idx="3">
                  <c:v>19820700000000</c:v>
                </c:pt>
                <c:pt idx="4">
                  <c:v>18191200000000</c:v>
                </c:pt>
                <c:pt idx="5">
                  <c:v>15651400000000</c:v>
                </c:pt>
                <c:pt idx="6">
                  <c:v>11691400000000</c:v>
                </c:pt>
                <c:pt idx="7">
                  <c:v>10055600000000</c:v>
                </c:pt>
                <c:pt idx="8">
                  <c:v>15881200000000</c:v>
                </c:pt>
                <c:pt idx="9">
                  <c:v>11898400000000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Energi'!$DO$34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Energi'!$DO$35:$DO$44</c:f>
              <c:numCache>
                <c:formatCode>0.00E+00</c:formatCode>
                <c:ptCount val="10"/>
                <c:pt idx="0">
                  <c:v>52497600000000</c:v>
                </c:pt>
                <c:pt idx="1">
                  <c:v>56918300000000</c:v>
                </c:pt>
                <c:pt idx="2">
                  <c:v>25279400000000</c:v>
                </c:pt>
                <c:pt idx="3">
                  <c:v>19646000000000</c:v>
                </c:pt>
                <c:pt idx="4">
                  <c:v>18016200000000</c:v>
                </c:pt>
                <c:pt idx="5">
                  <c:v>15473900000000</c:v>
                </c:pt>
                <c:pt idx="6">
                  <c:v>11557000000000</c:v>
                </c:pt>
                <c:pt idx="7">
                  <c:v>10000900000000</c:v>
                </c:pt>
                <c:pt idx="8">
                  <c:v>15537900000000</c:v>
                </c:pt>
                <c:pt idx="9">
                  <c:v>11511200000000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Energi'!$DP$34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Energi'!$DP$35:$DP$44</c:f>
              <c:numCache>
                <c:formatCode>0.00E+00</c:formatCode>
                <c:ptCount val="10"/>
                <c:pt idx="0">
                  <c:v>44472500000000</c:v>
                </c:pt>
                <c:pt idx="1">
                  <c:v>48026100000000</c:v>
                </c:pt>
                <c:pt idx="2">
                  <c:v>21184600000000</c:v>
                </c:pt>
                <c:pt idx="3">
                  <c:v>16402000000000</c:v>
                </c:pt>
                <c:pt idx="4">
                  <c:v>14987400000000</c:v>
                </c:pt>
                <c:pt idx="5">
                  <c:v>12844900000000</c:v>
                </c:pt>
                <c:pt idx="6">
                  <c:v>9617630000000</c:v>
                </c:pt>
                <c:pt idx="7">
                  <c:v>8468230000000</c:v>
                </c:pt>
                <c:pt idx="8">
                  <c:v>12988000000000</c:v>
                </c:pt>
                <c:pt idx="9">
                  <c:v>9431620000000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Energi'!$DQ$34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Energi'!$DQ$35:$DQ$44</c:f>
              <c:numCache>
                <c:formatCode>0.00E+00</c:formatCode>
                <c:ptCount val="10"/>
                <c:pt idx="0">
                  <c:v>19393000000000</c:v>
                </c:pt>
                <c:pt idx="1">
                  <c:v>20478000000000</c:v>
                </c:pt>
                <c:pt idx="2">
                  <c:v>8936900000000</c:v>
                </c:pt>
                <c:pt idx="3">
                  <c:v>6883300000000</c:v>
                </c:pt>
                <c:pt idx="4">
                  <c:v>6262440000000</c:v>
                </c:pt>
                <c:pt idx="5">
                  <c:v>5370000000000</c:v>
                </c:pt>
                <c:pt idx="6">
                  <c:v>4066470000000</c:v>
                </c:pt>
                <c:pt idx="7">
                  <c:v>3849940000000</c:v>
                </c:pt>
                <c:pt idx="8">
                  <c:v>6806980000000</c:v>
                </c:pt>
                <c:pt idx="9">
                  <c:v>4872630000000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Energi'!$DR$34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Energi'!$DR$35:$DR$44</c:f>
              <c:numCache>
                <c:formatCode>0.00E+00</c:formatCode>
                <c:ptCount val="10"/>
                <c:pt idx="0">
                  <c:v>37382100000000</c:v>
                </c:pt>
                <c:pt idx="1">
                  <c:v>40453600000000</c:v>
                </c:pt>
                <c:pt idx="2">
                  <c:v>17849100000000</c:v>
                </c:pt>
                <c:pt idx="3">
                  <c:v>13811000000000</c:v>
                </c:pt>
                <c:pt idx="4">
                  <c:v>12604000000000</c:v>
                </c:pt>
                <c:pt idx="5">
                  <c:v>10787500000000</c:v>
                </c:pt>
                <c:pt idx="6">
                  <c:v>8086540000000</c:v>
                </c:pt>
                <c:pt idx="7">
                  <c:v>7214550000000</c:v>
                </c:pt>
                <c:pt idx="8">
                  <c:v>10997200000000</c:v>
                </c:pt>
                <c:pt idx="9">
                  <c:v>7867520000000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Energi'!$DS$34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Energi'!$DS$35:$DS$44</c:f>
              <c:numCache>
                <c:formatCode>0.00E+00</c:formatCode>
                <c:ptCount val="10"/>
                <c:pt idx="0">
                  <c:v>50765100000000</c:v>
                </c:pt>
                <c:pt idx="1">
                  <c:v>55039100000000</c:v>
                </c:pt>
                <c:pt idx="2">
                  <c:v>24444500000000</c:v>
                </c:pt>
                <c:pt idx="3">
                  <c:v>18997000000000</c:v>
                </c:pt>
                <c:pt idx="4">
                  <c:v>17420500000000</c:v>
                </c:pt>
                <c:pt idx="5">
                  <c:v>14962000000000</c:v>
                </c:pt>
                <c:pt idx="6">
                  <c:v>11175100000000</c:v>
                </c:pt>
                <c:pt idx="7">
                  <c:v>9673030000000</c:v>
                </c:pt>
                <c:pt idx="8">
                  <c:v>15027200000000</c:v>
                </c:pt>
                <c:pt idx="9">
                  <c:v>11130000000000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Energi'!$DT$34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Energi'!$DT$35:$DT$44</c:f>
              <c:numCache>
                <c:formatCode>0.00E+00</c:formatCode>
                <c:ptCount val="10"/>
                <c:pt idx="0">
                  <c:v>37382100000000</c:v>
                </c:pt>
                <c:pt idx="1">
                  <c:v>40453700000000</c:v>
                </c:pt>
                <c:pt idx="2">
                  <c:v>17849100000000</c:v>
                </c:pt>
                <c:pt idx="3">
                  <c:v>13811000000000</c:v>
                </c:pt>
                <c:pt idx="4">
                  <c:v>12604000000000</c:v>
                </c:pt>
                <c:pt idx="5">
                  <c:v>10787500000000</c:v>
                </c:pt>
                <c:pt idx="6">
                  <c:v>8086540000000</c:v>
                </c:pt>
                <c:pt idx="7">
                  <c:v>7214560000000</c:v>
                </c:pt>
                <c:pt idx="8">
                  <c:v>10997200000000</c:v>
                </c:pt>
                <c:pt idx="9">
                  <c:v>7867530000000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Energi'!$DU$34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Energi'!$DU$35:$DU$44</c:f>
              <c:numCache>
                <c:formatCode>0.00E+00</c:formatCode>
                <c:ptCount val="10"/>
                <c:pt idx="0">
                  <c:v>19393000000000</c:v>
                </c:pt>
                <c:pt idx="1">
                  <c:v>20478000000000</c:v>
                </c:pt>
                <c:pt idx="2">
                  <c:v>8936920000000</c:v>
                </c:pt>
                <c:pt idx="3">
                  <c:v>6883310000000</c:v>
                </c:pt>
                <c:pt idx="4">
                  <c:v>6262450000000</c:v>
                </c:pt>
                <c:pt idx="5">
                  <c:v>5370010000000</c:v>
                </c:pt>
                <c:pt idx="6">
                  <c:v>4066470000000</c:v>
                </c:pt>
                <c:pt idx="7">
                  <c:v>3849950000000</c:v>
                </c:pt>
                <c:pt idx="8">
                  <c:v>6806990000000</c:v>
                </c:pt>
                <c:pt idx="9">
                  <c:v>4872640000000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Energi'!$DV$34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Energi'!$DV$35:$DV$44</c:f>
              <c:numCache>
                <c:formatCode>0.00E+00</c:formatCode>
                <c:ptCount val="10"/>
                <c:pt idx="0">
                  <c:v>32076900000000</c:v>
                </c:pt>
                <c:pt idx="1">
                  <c:v>34841700000000</c:v>
                </c:pt>
                <c:pt idx="2">
                  <c:v>15397100000000</c:v>
                </c:pt>
                <c:pt idx="3">
                  <c:v>11921700000000</c:v>
                </c:pt>
                <c:pt idx="4">
                  <c:v>10884500000000</c:v>
                </c:pt>
                <c:pt idx="5">
                  <c:v>9316480000000</c:v>
                </c:pt>
                <c:pt idx="6">
                  <c:v>6987130000000</c:v>
                </c:pt>
                <c:pt idx="7">
                  <c:v>6255240000000</c:v>
                </c:pt>
                <c:pt idx="8">
                  <c:v>9472940000000</c:v>
                </c:pt>
                <c:pt idx="9">
                  <c:v>6742640000000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Energi'!$DW$34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Energi'!$DW$35:$DW$44</c:f>
              <c:numCache>
                <c:formatCode>0.00E+00</c:formatCode>
                <c:ptCount val="10"/>
                <c:pt idx="0">
                  <c:v>38702500000000</c:v>
                </c:pt>
                <c:pt idx="1">
                  <c:v>41687400000000</c:v>
                </c:pt>
                <c:pt idx="2">
                  <c:v>18354400000000</c:v>
                </c:pt>
                <c:pt idx="3">
                  <c:v>14200900000000</c:v>
                </c:pt>
                <c:pt idx="4">
                  <c:v>12971200000000</c:v>
                </c:pt>
                <c:pt idx="5">
                  <c:v>11118000000000</c:v>
                </c:pt>
                <c:pt idx="6">
                  <c:v>8326770000000</c:v>
                </c:pt>
                <c:pt idx="7">
                  <c:v>7332580000000</c:v>
                </c:pt>
                <c:pt idx="8">
                  <c:v>11300300000000</c:v>
                </c:pt>
                <c:pt idx="9">
                  <c:v>8220020000000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Energi'!$DX$34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Energi'!$DX$35:$DX$44</c:f>
              <c:numCache>
                <c:formatCode>0.00E+00</c:formatCode>
                <c:ptCount val="10"/>
                <c:pt idx="0">
                  <c:v>32076900000000</c:v>
                </c:pt>
                <c:pt idx="1">
                  <c:v>34841700000000</c:v>
                </c:pt>
                <c:pt idx="2">
                  <c:v>15397100000000</c:v>
                </c:pt>
                <c:pt idx="3">
                  <c:v>11921700000000</c:v>
                </c:pt>
                <c:pt idx="4">
                  <c:v>10884500000000</c:v>
                </c:pt>
                <c:pt idx="5">
                  <c:v>9316480000000</c:v>
                </c:pt>
                <c:pt idx="6">
                  <c:v>6987130000000</c:v>
                </c:pt>
                <c:pt idx="7">
                  <c:v>6255240000000</c:v>
                </c:pt>
                <c:pt idx="8">
                  <c:v>9472940000000</c:v>
                </c:pt>
                <c:pt idx="9">
                  <c:v>6742640000000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Energi'!$DY$34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Energi'!$DY$35:$DY$44</c:f>
              <c:numCache>
                <c:formatCode>0.00E+00</c:formatCode>
                <c:ptCount val="10"/>
                <c:pt idx="0">
                  <c:v>17391800000000</c:v>
                </c:pt>
                <c:pt idx="1">
                  <c:v>18680200000000</c:v>
                </c:pt>
                <c:pt idx="2">
                  <c:v>8194940000000</c:v>
                </c:pt>
                <c:pt idx="3">
                  <c:v>6325160000000</c:v>
                </c:pt>
                <c:pt idx="4">
                  <c:v>5761680000000</c:v>
                </c:pt>
                <c:pt idx="5">
                  <c:v>4934300000000</c:v>
                </c:pt>
                <c:pt idx="6">
                  <c:v>3721250000000</c:v>
                </c:pt>
                <c:pt idx="7">
                  <c:v>3443130000000</c:v>
                </c:pt>
                <c:pt idx="8">
                  <c:v>5541680000000</c:v>
                </c:pt>
                <c:pt idx="9">
                  <c:v>3917270000000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Energi'!$DZ$34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Energi'!$DZ$35:$DZ$44</c:f>
              <c:numCache>
                <c:formatCode>0.00E+00</c:formatCode>
                <c:ptCount val="10"/>
                <c:pt idx="0">
                  <c:v>8468470000000</c:v>
                </c:pt>
                <c:pt idx="1">
                  <c:v>9573720000000</c:v>
                </c:pt>
                <c:pt idx="2">
                  <c:v>4574120000000</c:v>
                </c:pt>
                <c:pt idx="3">
                  <c:v>3560440000000</c:v>
                </c:pt>
                <c:pt idx="4">
                  <c:v>3256140000000</c:v>
                </c:pt>
                <c:pt idx="5">
                  <c:v>2760180000000</c:v>
                </c:pt>
                <c:pt idx="6">
                  <c:v>2064640000000</c:v>
                </c:pt>
                <c:pt idx="7">
                  <c:v>1993100000000</c:v>
                </c:pt>
                <c:pt idx="8">
                  <c:v>2269170000000</c:v>
                </c:pt>
                <c:pt idx="9">
                  <c:v>1038160000000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Energi'!$EA$34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Energi'!$EA$35:$EA$44</c:f>
              <c:numCache>
                <c:formatCode>0.00E+00</c:formatCode>
                <c:ptCount val="10"/>
                <c:pt idx="0">
                  <c:v>8468470000000</c:v>
                </c:pt>
                <c:pt idx="1">
                  <c:v>9573720000000</c:v>
                </c:pt>
                <c:pt idx="2">
                  <c:v>4574120000000</c:v>
                </c:pt>
                <c:pt idx="3">
                  <c:v>3560440000000</c:v>
                </c:pt>
                <c:pt idx="4">
                  <c:v>3256140000000</c:v>
                </c:pt>
                <c:pt idx="5">
                  <c:v>2760180000000</c:v>
                </c:pt>
                <c:pt idx="6">
                  <c:v>2064640000000</c:v>
                </c:pt>
                <c:pt idx="7">
                  <c:v>1993100000000</c:v>
                </c:pt>
                <c:pt idx="8">
                  <c:v>2269170000000</c:v>
                </c:pt>
                <c:pt idx="9">
                  <c:v>1038160000000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Energi'!$EB$34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Energi'!$EB$35:$EB$44</c:f>
              <c:numCache>
                <c:formatCode>0.00E+00</c:formatCode>
                <c:ptCount val="10"/>
                <c:pt idx="0">
                  <c:v>14214400000000</c:v>
                </c:pt>
                <c:pt idx="1">
                  <c:v>15972300000000</c:v>
                </c:pt>
                <c:pt idx="2">
                  <c:v>7554120000000</c:v>
                </c:pt>
                <c:pt idx="3">
                  <c:v>5841290000000</c:v>
                </c:pt>
                <c:pt idx="4">
                  <c:v>5312970000000</c:v>
                </c:pt>
                <c:pt idx="5">
                  <c:v>4485200000000</c:v>
                </c:pt>
                <c:pt idx="6">
                  <c:v>3347690000000</c:v>
                </c:pt>
                <c:pt idx="7">
                  <c:v>3218930000000</c:v>
                </c:pt>
                <c:pt idx="8">
                  <c:v>4171700000000</c:v>
                </c:pt>
                <c:pt idx="9">
                  <c:v>2198330000000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Energi'!$EC$34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Energi'!$EC$35:$EC$44</c:f>
              <c:numCache>
                <c:formatCode>0.00E+00</c:formatCode>
                <c:ptCount val="10"/>
                <c:pt idx="0">
                  <c:v>14214500000000</c:v>
                </c:pt>
                <c:pt idx="1">
                  <c:v>15972300000000</c:v>
                </c:pt>
                <c:pt idx="2">
                  <c:v>7554130000000</c:v>
                </c:pt>
                <c:pt idx="3">
                  <c:v>5841310000000</c:v>
                </c:pt>
                <c:pt idx="4">
                  <c:v>5312980000000</c:v>
                </c:pt>
                <c:pt idx="5">
                  <c:v>4485210000000</c:v>
                </c:pt>
                <c:pt idx="6">
                  <c:v>3347700000000</c:v>
                </c:pt>
                <c:pt idx="7">
                  <c:v>3218930000000</c:v>
                </c:pt>
                <c:pt idx="8">
                  <c:v>4171710000000</c:v>
                </c:pt>
                <c:pt idx="9">
                  <c:v>2198330000000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Energi'!$ED$34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Energi'!$ED$35:$ED$44</c:f>
              <c:numCache>
                <c:formatCode>0.00E+00</c:formatCode>
                <c:ptCount val="10"/>
                <c:pt idx="0">
                  <c:v>47357900000000</c:v>
                </c:pt>
                <c:pt idx="1">
                  <c:v>53517800000000</c:v>
                </c:pt>
                <c:pt idx="2">
                  <c:v>25123100000000</c:v>
                </c:pt>
                <c:pt idx="3">
                  <c:v>19291200000000</c:v>
                </c:pt>
                <c:pt idx="4">
                  <c:v>17442300000000</c:v>
                </c:pt>
                <c:pt idx="5">
                  <c:v>14603300000000</c:v>
                </c:pt>
                <c:pt idx="6">
                  <c:v>10709900000000</c:v>
                </c:pt>
                <c:pt idx="7">
                  <c:v>9350200000000</c:v>
                </c:pt>
                <c:pt idx="8">
                  <c:v>13112700000000</c:v>
                </c:pt>
                <c:pt idx="9">
                  <c:v>9023910000000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Energi'!$EE$34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Energi'!$EE$35:$EE$44</c:f>
              <c:numCache>
                <c:formatCode>0.00E+00</c:formatCode>
                <c:ptCount val="10"/>
                <c:pt idx="0">
                  <c:v>47358000000000</c:v>
                </c:pt>
                <c:pt idx="1">
                  <c:v>53517900000000</c:v>
                </c:pt>
                <c:pt idx="2">
                  <c:v>25123100000000</c:v>
                </c:pt>
                <c:pt idx="3">
                  <c:v>19291200000000</c:v>
                </c:pt>
                <c:pt idx="4">
                  <c:v>17442400000000</c:v>
                </c:pt>
                <c:pt idx="5">
                  <c:v>14603300000000</c:v>
                </c:pt>
                <c:pt idx="6">
                  <c:v>10709900000000</c:v>
                </c:pt>
                <c:pt idx="7">
                  <c:v>9350210000000</c:v>
                </c:pt>
                <c:pt idx="8">
                  <c:v>13112700000000</c:v>
                </c:pt>
                <c:pt idx="9">
                  <c:v>9023920000000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Energi'!$EF$34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Energi'!$EF$35:$EF$44</c:f>
              <c:numCache>
                <c:formatCode>0.00E+00</c:formatCode>
                <c:ptCount val="10"/>
                <c:pt idx="0">
                  <c:v>21729200000000</c:v>
                </c:pt>
                <c:pt idx="1">
                  <c:v>24466500000000</c:v>
                </c:pt>
                <c:pt idx="2">
                  <c:v>11464400000000</c:v>
                </c:pt>
                <c:pt idx="3">
                  <c:v>8798130000000</c:v>
                </c:pt>
                <c:pt idx="4">
                  <c:v>7943760000000</c:v>
                </c:pt>
                <c:pt idx="5">
                  <c:v>6656400000000</c:v>
                </c:pt>
                <c:pt idx="6">
                  <c:v>4937320000000</c:v>
                </c:pt>
                <c:pt idx="7">
                  <c:v>4643280000000</c:v>
                </c:pt>
                <c:pt idx="8">
                  <c:v>6323530000000</c:v>
                </c:pt>
                <c:pt idx="9">
                  <c:v>3779480000000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Energi'!$EG$34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Energi'!$EG$35:$EG$44</c:f>
              <c:numCache>
                <c:formatCode>0.00E+00</c:formatCode>
                <c:ptCount val="10"/>
                <c:pt idx="0">
                  <c:v>21729300000000</c:v>
                </c:pt>
                <c:pt idx="1">
                  <c:v>24466600000000</c:v>
                </c:pt>
                <c:pt idx="2">
                  <c:v>11464400000000</c:v>
                </c:pt>
                <c:pt idx="3">
                  <c:v>8798160000000</c:v>
                </c:pt>
                <c:pt idx="4">
                  <c:v>7943790000000</c:v>
                </c:pt>
                <c:pt idx="5">
                  <c:v>6656420000000</c:v>
                </c:pt>
                <c:pt idx="6">
                  <c:v>4937340000000</c:v>
                </c:pt>
                <c:pt idx="7">
                  <c:v>4643290000000</c:v>
                </c:pt>
                <c:pt idx="8">
                  <c:v>6323550000000</c:v>
                </c:pt>
                <c:pt idx="9">
                  <c:v>3779500000000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Energi'!$EH$34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Energi'!$EH$35:$EH$44</c:f>
              <c:numCache>
                <c:formatCode>0.00E+00</c:formatCode>
                <c:ptCount val="10"/>
                <c:pt idx="0">
                  <c:v>47289500000000</c:v>
                </c:pt>
                <c:pt idx="1">
                  <c:v>53440600000000</c:v>
                </c:pt>
                <c:pt idx="2">
                  <c:v>25086400000000</c:v>
                </c:pt>
                <c:pt idx="3">
                  <c:v>19262800000000</c:v>
                </c:pt>
                <c:pt idx="4">
                  <c:v>17416500000000</c:v>
                </c:pt>
                <c:pt idx="5">
                  <c:v>14581500000000</c:v>
                </c:pt>
                <c:pt idx="6">
                  <c:v>10694100000000</c:v>
                </c:pt>
                <c:pt idx="7">
                  <c:v>9337340000000</c:v>
                </c:pt>
                <c:pt idx="8">
                  <c:v>13094300000000</c:v>
                </c:pt>
                <c:pt idx="9">
                  <c:v>9010470000000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Energi'!$EI$34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Energi'!$EI$35:$EI$44</c:f>
              <c:numCache>
                <c:formatCode>0.00E+00</c:formatCode>
                <c:ptCount val="10"/>
                <c:pt idx="0">
                  <c:v>47289600000000</c:v>
                </c:pt>
                <c:pt idx="1">
                  <c:v>53440600000000</c:v>
                </c:pt>
                <c:pt idx="2">
                  <c:v>25086500000000</c:v>
                </c:pt>
                <c:pt idx="3">
                  <c:v>19262800000000</c:v>
                </c:pt>
                <c:pt idx="4">
                  <c:v>17416500000000</c:v>
                </c:pt>
                <c:pt idx="5">
                  <c:v>14581500000000</c:v>
                </c:pt>
                <c:pt idx="6">
                  <c:v>10694100000000</c:v>
                </c:pt>
                <c:pt idx="7">
                  <c:v>9337340000000</c:v>
                </c:pt>
                <c:pt idx="8">
                  <c:v>13094300000000</c:v>
                </c:pt>
                <c:pt idx="9">
                  <c:v>9010480000000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Energi'!$EJ$34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Energi'!$EJ$35:$EJ$44</c:f>
              <c:numCache>
                <c:formatCode>0.00E+00</c:formatCode>
                <c:ptCount val="10"/>
                <c:pt idx="0">
                  <c:v>14131600000000</c:v>
                </c:pt>
                <c:pt idx="1">
                  <c:v>15880100000000</c:v>
                </c:pt>
                <c:pt idx="2">
                  <c:v>7511340000000</c:v>
                </c:pt>
                <c:pt idx="3">
                  <c:v>5808640000000</c:v>
                </c:pt>
                <c:pt idx="4">
                  <c:v>5283590000000</c:v>
                </c:pt>
                <c:pt idx="5">
                  <c:v>4460620000000</c:v>
                </c:pt>
                <c:pt idx="6">
                  <c:v>3329430000000</c:v>
                </c:pt>
                <c:pt idx="7">
                  <c:v>3201640000000</c:v>
                </c:pt>
                <c:pt idx="8">
                  <c:v>4144540000000</c:v>
                </c:pt>
                <c:pt idx="9">
                  <c:v>2180790000000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Energi'!$EK$34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Energi'!$EK$35:$EK$44</c:f>
              <c:numCache>
                <c:formatCode>0.00E+00</c:formatCode>
                <c:ptCount val="10"/>
                <c:pt idx="0">
                  <c:v>14131500000000</c:v>
                </c:pt>
                <c:pt idx="1">
                  <c:v>15880100000000</c:v>
                </c:pt>
                <c:pt idx="2">
                  <c:v>7511320000000</c:v>
                </c:pt>
                <c:pt idx="3">
                  <c:v>5808630000000</c:v>
                </c:pt>
                <c:pt idx="4">
                  <c:v>5283580000000</c:v>
                </c:pt>
                <c:pt idx="5">
                  <c:v>4460610000000</c:v>
                </c:pt>
                <c:pt idx="6">
                  <c:v>3329430000000</c:v>
                </c:pt>
                <c:pt idx="7">
                  <c:v>3201630000000</c:v>
                </c:pt>
                <c:pt idx="8">
                  <c:v>4144530000000</c:v>
                </c:pt>
                <c:pt idx="9">
                  <c:v>2180780000000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Energi'!$EL$34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Energi'!$EL$35:$EL$44</c:f>
              <c:numCache>
                <c:formatCode>0.00E+00</c:formatCode>
                <c:ptCount val="10"/>
                <c:pt idx="0">
                  <c:v>8398490000000</c:v>
                </c:pt>
                <c:pt idx="1">
                  <c:v>9495260000000</c:v>
                </c:pt>
                <c:pt idx="2">
                  <c:v>4537070000000</c:v>
                </c:pt>
                <c:pt idx="3">
                  <c:v>3531820000000</c:v>
                </c:pt>
                <c:pt idx="4">
                  <c:v>3230140000000</c:v>
                </c:pt>
                <c:pt idx="5">
                  <c:v>2738250000000</c:v>
                </c:pt>
                <c:pt idx="6">
                  <c:v>2048270000000</c:v>
                </c:pt>
                <c:pt idx="7">
                  <c:v>1977370000000</c:v>
                </c:pt>
                <c:pt idx="8">
                  <c:v>2248510000000</c:v>
                </c:pt>
                <c:pt idx="9">
                  <c:v>1027340000000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Energi'!$EM$34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Energi'!$CZ$35:$CZ$44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Energi'!$EM$35:$EM$44</c:f>
              <c:numCache>
                <c:formatCode>0.00E+00</c:formatCode>
                <c:ptCount val="10"/>
                <c:pt idx="0">
                  <c:v>8398490000000</c:v>
                </c:pt>
                <c:pt idx="1">
                  <c:v>9495260000000</c:v>
                </c:pt>
                <c:pt idx="2">
                  <c:v>4537070000000</c:v>
                </c:pt>
                <c:pt idx="3">
                  <c:v>3531820000000</c:v>
                </c:pt>
                <c:pt idx="4">
                  <c:v>3230140000000</c:v>
                </c:pt>
                <c:pt idx="5">
                  <c:v>2738250000000</c:v>
                </c:pt>
                <c:pt idx="6">
                  <c:v>2048270000000</c:v>
                </c:pt>
                <c:pt idx="7">
                  <c:v>1977370000000</c:v>
                </c:pt>
                <c:pt idx="8">
                  <c:v>2248510000000</c:v>
                </c:pt>
                <c:pt idx="9">
                  <c:v>1027340000000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0096"/>
        <c:axId val="1308500640"/>
      </c:scatterChart>
      <c:valAx>
        <c:axId val="1308500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0640"/>
        <c:crosses val="autoZero"/>
        <c:crossBetween val="midCat"/>
      </c:valAx>
      <c:valAx>
        <c:axId val="13085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10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Energi'!$DA$46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Energi'!$DA$47:$DA$56</c:f>
              <c:numCache>
                <c:formatCode>0.00E+00</c:formatCode>
                <c:ptCount val="10"/>
                <c:pt idx="0">
                  <c:v>1716650000000</c:v>
                </c:pt>
                <c:pt idx="1">
                  <c:v>1186600000000</c:v>
                </c:pt>
                <c:pt idx="2">
                  <c:v>662206000000</c:v>
                </c:pt>
                <c:pt idx="3">
                  <c:v>597052000000</c:v>
                </c:pt>
                <c:pt idx="4">
                  <c:v>603389000000</c:v>
                </c:pt>
                <c:pt idx="5">
                  <c:v>609762000000</c:v>
                </c:pt>
                <c:pt idx="6">
                  <c:v>540611000000</c:v>
                </c:pt>
                <c:pt idx="7">
                  <c:v>848154000000</c:v>
                </c:pt>
                <c:pt idx="8">
                  <c:v>6069970000000</c:v>
                </c:pt>
                <c:pt idx="9">
                  <c:v>6797470000000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Energi'!$DB$46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Energi'!$DB$47:$DB$56</c:f>
              <c:numCache>
                <c:formatCode>0.00E+00</c:formatCode>
                <c:ptCount val="10"/>
                <c:pt idx="0">
                  <c:v>453533000000</c:v>
                </c:pt>
                <c:pt idx="1">
                  <c:v>732024000000</c:v>
                </c:pt>
                <c:pt idx="2">
                  <c:v>271147000000</c:v>
                </c:pt>
                <c:pt idx="3">
                  <c:v>234664000000</c:v>
                </c:pt>
                <c:pt idx="4">
                  <c:v>181313000000</c:v>
                </c:pt>
                <c:pt idx="5">
                  <c:v>167995000000</c:v>
                </c:pt>
                <c:pt idx="6">
                  <c:v>115214000000</c:v>
                </c:pt>
                <c:pt idx="7">
                  <c:v>86525300000</c:v>
                </c:pt>
                <c:pt idx="8">
                  <c:v>142941000000</c:v>
                </c:pt>
                <c:pt idx="9">
                  <c:v>103485000000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Energi'!$DC$46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Energi'!$DC$47:$DC$56</c:f>
              <c:numCache>
                <c:formatCode>0.00E+00</c:formatCode>
                <c:ptCount val="10"/>
                <c:pt idx="0">
                  <c:v>13654200000000</c:v>
                </c:pt>
                <c:pt idx="1">
                  <c:v>14666600000000</c:v>
                </c:pt>
                <c:pt idx="2">
                  <c:v>6414320000000</c:v>
                </c:pt>
                <c:pt idx="3">
                  <c:v>4941130000000</c:v>
                </c:pt>
                <c:pt idx="4">
                  <c:v>4491840000000</c:v>
                </c:pt>
                <c:pt idx="5">
                  <c:v>3842330000000</c:v>
                </c:pt>
                <c:pt idx="6">
                  <c:v>2903240000000</c:v>
                </c:pt>
                <c:pt idx="7">
                  <c:v>2740950000000</c:v>
                </c:pt>
                <c:pt idx="8">
                  <c:v>4488570000000</c:v>
                </c:pt>
                <c:pt idx="9">
                  <c:v>3126380000000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Energi'!$DD$46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Energi'!$DD$47:$DD$56</c:f>
              <c:numCache>
                <c:formatCode>0.00E+00</c:formatCode>
                <c:ptCount val="10"/>
                <c:pt idx="0">
                  <c:v>26747200000000</c:v>
                </c:pt>
                <c:pt idx="1">
                  <c:v>29018200000000</c:v>
                </c:pt>
                <c:pt idx="2">
                  <c:v>12768400000000</c:v>
                </c:pt>
                <c:pt idx="3">
                  <c:v>9858810000000</c:v>
                </c:pt>
                <c:pt idx="4">
                  <c:v>8973710000000</c:v>
                </c:pt>
                <c:pt idx="5">
                  <c:v>7666670000000</c:v>
                </c:pt>
                <c:pt idx="6">
                  <c:v>5765360000000</c:v>
                </c:pt>
                <c:pt idx="7">
                  <c:v>5306720000000</c:v>
                </c:pt>
                <c:pt idx="8">
                  <c:v>8160700000000</c:v>
                </c:pt>
                <c:pt idx="9">
                  <c:v>5685450000000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Energi'!$DE$46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Energi'!$DE$47:$DE$56</c:f>
              <c:numCache>
                <c:formatCode>0.00E+00</c:formatCode>
                <c:ptCount val="10"/>
                <c:pt idx="0">
                  <c:v>34455800000000</c:v>
                </c:pt>
                <c:pt idx="1">
                  <c:v>37037900000000</c:v>
                </c:pt>
                <c:pt idx="2">
                  <c:v>16222100000000</c:v>
                </c:pt>
                <c:pt idx="3">
                  <c:v>12506200000000</c:v>
                </c:pt>
                <c:pt idx="4">
                  <c:v>11377900000000</c:v>
                </c:pt>
                <c:pt idx="5">
                  <c:v>9725680000000</c:v>
                </c:pt>
                <c:pt idx="6">
                  <c:v>7303360000000</c:v>
                </c:pt>
                <c:pt idx="7">
                  <c:v>6613020000000</c:v>
                </c:pt>
                <c:pt idx="8">
                  <c:v>10270300000000</c:v>
                </c:pt>
                <c:pt idx="9">
                  <c:v>7290200000000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Energi'!$DF$46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Energi'!$DF$47:$DF$56</c:f>
              <c:numCache>
                <c:formatCode>0.00E+00</c:formatCode>
                <c:ptCount val="10"/>
                <c:pt idx="0">
                  <c:v>26747300000000</c:v>
                </c:pt>
                <c:pt idx="1">
                  <c:v>29018300000000</c:v>
                </c:pt>
                <c:pt idx="2">
                  <c:v>12768400000000</c:v>
                </c:pt>
                <c:pt idx="3">
                  <c:v>9858830000000</c:v>
                </c:pt>
                <c:pt idx="4">
                  <c:v>8973720000000</c:v>
                </c:pt>
                <c:pt idx="5">
                  <c:v>7666680000000</c:v>
                </c:pt>
                <c:pt idx="6">
                  <c:v>5765360000000</c:v>
                </c:pt>
                <c:pt idx="7">
                  <c:v>5306730000000</c:v>
                </c:pt>
                <c:pt idx="8">
                  <c:v>8160710000000</c:v>
                </c:pt>
                <c:pt idx="9">
                  <c:v>5685450000000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Energi'!$DG$46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Energi'!$DG$47:$DG$56</c:f>
              <c:numCache>
                <c:formatCode>0.00E+00</c:formatCode>
                <c:ptCount val="10"/>
                <c:pt idx="0">
                  <c:v>12348100000000</c:v>
                </c:pt>
                <c:pt idx="1">
                  <c:v>13058600000000</c:v>
                </c:pt>
                <c:pt idx="2">
                  <c:v>5681900000000</c:v>
                </c:pt>
                <c:pt idx="3">
                  <c:v>4368810000000</c:v>
                </c:pt>
                <c:pt idx="4">
                  <c:v>3968290000000</c:v>
                </c:pt>
                <c:pt idx="5">
                  <c:v>3400350000000</c:v>
                </c:pt>
                <c:pt idx="6">
                  <c:v>2580620000000</c:v>
                </c:pt>
                <c:pt idx="7">
                  <c:v>2492260000000</c:v>
                </c:pt>
                <c:pt idx="8">
                  <c:v>4478180000000</c:v>
                </c:pt>
                <c:pt idx="9">
                  <c:v>3156350000000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Energi'!$DH$46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Energi'!$DH$47:$DH$56</c:f>
              <c:numCache>
                <c:formatCode>0.00E+00</c:formatCode>
                <c:ptCount val="10"/>
                <c:pt idx="0">
                  <c:v>29432900000000</c:v>
                </c:pt>
                <c:pt idx="1">
                  <c:v>31823300000000</c:v>
                </c:pt>
                <c:pt idx="2">
                  <c:v>13981300000000</c:v>
                </c:pt>
                <c:pt idx="3">
                  <c:v>10787200000000</c:v>
                </c:pt>
                <c:pt idx="4">
                  <c:v>9812920000000</c:v>
                </c:pt>
                <c:pt idx="5">
                  <c:v>8381390000000</c:v>
                </c:pt>
                <c:pt idx="6">
                  <c:v>6300220000000</c:v>
                </c:pt>
                <c:pt idx="7">
                  <c:v>5785350000000</c:v>
                </c:pt>
                <c:pt idx="8">
                  <c:v>8945550000000</c:v>
                </c:pt>
                <c:pt idx="9">
                  <c:v>6255330000000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Energi'!$DI$46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Energi'!$DI$47:$DI$56</c:f>
              <c:numCache>
                <c:formatCode>0.00E+00</c:formatCode>
                <c:ptCount val="10"/>
                <c:pt idx="0">
                  <c:v>49315600000000</c:v>
                </c:pt>
                <c:pt idx="1">
                  <c:v>53316500000000</c:v>
                </c:pt>
                <c:pt idx="2">
                  <c:v>23527200000000</c:v>
                </c:pt>
                <c:pt idx="3">
                  <c:v>18203200000000</c:v>
                </c:pt>
                <c:pt idx="4">
                  <c:v>16611000000000</c:v>
                </c:pt>
                <c:pt idx="5">
                  <c:v>14215400000000</c:v>
                </c:pt>
                <c:pt idx="6">
                  <c:v>10651400000000</c:v>
                </c:pt>
                <c:pt idx="7">
                  <c:v>9489790000000</c:v>
                </c:pt>
                <c:pt idx="8">
                  <c:v>14633000000000</c:v>
                </c:pt>
                <c:pt idx="9">
                  <c:v>10517600000000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Energi'!$DJ$46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Energi'!$DJ$47:$DJ$56</c:f>
              <c:numCache>
                <c:formatCode>0.00E+00</c:formatCode>
                <c:ptCount val="10"/>
                <c:pt idx="0">
                  <c:v>29433000000000</c:v>
                </c:pt>
                <c:pt idx="1">
                  <c:v>31823400000000</c:v>
                </c:pt>
                <c:pt idx="2">
                  <c:v>13981400000000</c:v>
                </c:pt>
                <c:pt idx="3">
                  <c:v>10787200000000</c:v>
                </c:pt>
                <c:pt idx="4">
                  <c:v>9812960000000</c:v>
                </c:pt>
                <c:pt idx="5">
                  <c:v>8381430000000</c:v>
                </c:pt>
                <c:pt idx="6">
                  <c:v>6300240000000</c:v>
                </c:pt>
                <c:pt idx="7">
                  <c:v>5785370000000</c:v>
                </c:pt>
                <c:pt idx="8">
                  <c:v>8945590000000</c:v>
                </c:pt>
                <c:pt idx="9">
                  <c:v>6255360000000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Energi'!$DK$46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Energi'!$DK$47:$DK$56</c:f>
              <c:numCache>
                <c:formatCode>0.00E+00</c:formatCode>
                <c:ptCount val="10"/>
                <c:pt idx="0">
                  <c:v>12348100000000</c:v>
                </c:pt>
                <c:pt idx="1">
                  <c:v>13058600000000</c:v>
                </c:pt>
                <c:pt idx="2">
                  <c:v>5681920000000</c:v>
                </c:pt>
                <c:pt idx="3">
                  <c:v>4368830000000</c:v>
                </c:pt>
                <c:pt idx="4">
                  <c:v>3968310000000</c:v>
                </c:pt>
                <c:pt idx="5">
                  <c:v>3400360000000</c:v>
                </c:pt>
                <c:pt idx="6">
                  <c:v>2580640000000</c:v>
                </c:pt>
                <c:pt idx="7">
                  <c:v>2492270000000</c:v>
                </c:pt>
                <c:pt idx="8">
                  <c:v>4478200000000</c:v>
                </c:pt>
                <c:pt idx="9">
                  <c:v>3156370000000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Energi'!$DL$46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Energi'!$DL$47:$DL$56</c:f>
              <c:numCache>
                <c:formatCode>0.00E+00</c:formatCode>
                <c:ptCount val="10"/>
                <c:pt idx="0">
                  <c:v>35759100000000</c:v>
                </c:pt>
                <c:pt idx="1">
                  <c:v>38539800000000</c:v>
                </c:pt>
                <c:pt idx="2">
                  <c:v>16905800000000</c:v>
                </c:pt>
                <c:pt idx="3">
                  <c:v>13042800000000</c:v>
                </c:pt>
                <c:pt idx="4">
                  <c:v>11873200000000</c:v>
                </c:pt>
                <c:pt idx="5">
                  <c:v>10151600000000</c:v>
                </c:pt>
                <c:pt idx="6">
                  <c:v>7624760000000</c:v>
                </c:pt>
                <c:pt idx="7">
                  <c:v>6909680000000</c:v>
                </c:pt>
                <c:pt idx="8">
                  <c:v>10656700000000</c:v>
                </c:pt>
                <c:pt idx="9">
                  <c:v>7543080000000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Energi'!$DM$46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Energi'!$DM$47:$DM$56</c:f>
              <c:numCache>
                <c:formatCode>0.00E+00</c:formatCode>
                <c:ptCount val="10"/>
                <c:pt idx="0">
                  <c:v>50026700000000</c:v>
                </c:pt>
                <c:pt idx="1">
                  <c:v>54086100000000</c:v>
                </c:pt>
                <c:pt idx="2">
                  <c:v>23866400000000</c:v>
                </c:pt>
                <c:pt idx="3">
                  <c:v>18465400000000</c:v>
                </c:pt>
                <c:pt idx="4">
                  <c:v>16850100000000</c:v>
                </c:pt>
                <c:pt idx="5">
                  <c:v>14419800000000</c:v>
                </c:pt>
                <c:pt idx="6">
                  <c:v>10804600000000</c:v>
                </c:pt>
                <c:pt idx="7">
                  <c:v>9626380000000</c:v>
                </c:pt>
                <c:pt idx="8">
                  <c:v>14841000000000</c:v>
                </c:pt>
                <c:pt idx="9">
                  <c:v>10666500000000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Energi'!$DN$46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Energi'!$DN$47:$DN$56</c:f>
              <c:numCache>
                <c:formatCode>0.00E+00</c:formatCode>
                <c:ptCount val="10"/>
                <c:pt idx="0">
                  <c:v>52893200000000</c:v>
                </c:pt>
                <c:pt idx="1">
                  <c:v>56890400000000</c:v>
                </c:pt>
                <c:pt idx="2">
                  <c:v>25029300000000</c:v>
                </c:pt>
                <c:pt idx="3">
                  <c:v>19358300000000</c:v>
                </c:pt>
                <c:pt idx="4">
                  <c:v>17678000000000</c:v>
                </c:pt>
                <c:pt idx="5">
                  <c:v>15153200000000</c:v>
                </c:pt>
                <c:pt idx="6">
                  <c:v>11356300000000</c:v>
                </c:pt>
                <c:pt idx="7">
                  <c:v>10037300000000</c:v>
                </c:pt>
                <c:pt idx="8">
                  <c:v>15612300000000</c:v>
                </c:pt>
                <c:pt idx="9">
                  <c:v>11345900000000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Energi'!$DO$46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Energi'!$DO$47:$DO$56</c:f>
              <c:numCache>
                <c:formatCode>0.00E+00</c:formatCode>
                <c:ptCount val="10"/>
                <c:pt idx="0">
                  <c:v>50026800000000</c:v>
                </c:pt>
                <c:pt idx="1">
                  <c:v>54086200000000</c:v>
                </c:pt>
                <c:pt idx="2">
                  <c:v>23866400000000</c:v>
                </c:pt>
                <c:pt idx="3">
                  <c:v>18465500000000</c:v>
                </c:pt>
                <c:pt idx="4">
                  <c:v>16850100000000</c:v>
                </c:pt>
                <c:pt idx="5">
                  <c:v>14419900000000</c:v>
                </c:pt>
                <c:pt idx="6">
                  <c:v>10804600000000</c:v>
                </c:pt>
                <c:pt idx="7">
                  <c:v>9626400000000</c:v>
                </c:pt>
                <c:pt idx="8">
                  <c:v>14841100000000</c:v>
                </c:pt>
                <c:pt idx="9">
                  <c:v>10666500000000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Energi'!$DP$46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Energi'!$DP$47:$DP$56</c:f>
              <c:numCache>
                <c:formatCode>0.00E+00</c:formatCode>
                <c:ptCount val="10"/>
                <c:pt idx="0">
                  <c:v>35759200000000</c:v>
                </c:pt>
                <c:pt idx="1">
                  <c:v>38539900000000</c:v>
                </c:pt>
                <c:pt idx="2">
                  <c:v>16905800000000</c:v>
                </c:pt>
                <c:pt idx="3">
                  <c:v>13042900000000</c:v>
                </c:pt>
                <c:pt idx="4">
                  <c:v>11873300000000</c:v>
                </c:pt>
                <c:pt idx="5">
                  <c:v>10151600000000</c:v>
                </c:pt>
                <c:pt idx="6">
                  <c:v>7624790000000</c:v>
                </c:pt>
                <c:pt idx="7">
                  <c:v>6909710000000</c:v>
                </c:pt>
                <c:pt idx="8">
                  <c:v>10656800000000</c:v>
                </c:pt>
                <c:pt idx="9">
                  <c:v>7543110000000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Energi'!$DQ$46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Energi'!$DQ$47:$DQ$56</c:f>
              <c:numCache>
                <c:formatCode>0.00E+00</c:formatCode>
                <c:ptCount val="10"/>
                <c:pt idx="0">
                  <c:v>12310200000000</c:v>
                </c:pt>
                <c:pt idx="1">
                  <c:v>13019000000000</c:v>
                </c:pt>
                <c:pt idx="2">
                  <c:v>5664600000000</c:v>
                </c:pt>
                <c:pt idx="3">
                  <c:v>4355450000000</c:v>
                </c:pt>
                <c:pt idx="4">
                  <c:v>3956100000000</c:v>
                </c:pt>
                <c:pt idx="5">
                  <c:v>3389850000000</c:v>
                </c:pt>
                <c:pt idx="6">
                  <c:v>2572640000000</c:v>
                </c:pt>
                <c:pt idx="7">
                  <c:v>2484700000000</c:v>
                </c:pt>
                <c:pt idx="8">
                  <c:v>4464420000000</c:v>
                </c:pt>
                <c:pt idx="9">
                  <c:v>3146290000000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Energi'!$DR$46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Energi'!$DR$47:$DR$56</c:f>
              <c:numCache>
                <c:formatCode>0.00E+00</c:formatCode>
                <c:ptCount val="10"/>
                <c:pt idx="0">
                  <c:v>29350400000000</c:v>
                </c:pt>
                <c:pt idx="1">
                  <c:v>31734200000000</c:v>
                </c:pt>
                <c:pt idx="2">
                  <c:v>13941900000000</c:v>
                </c:pt>
                <c:pt idx="3">
                  <c:v>10756600000000</c:v>
                </c:pt>
                <c:pt idx="4">
                  <c:v>9784860000000</c:v>
                </c:pt>
                <c:pt idx="5">
                  <c:v>8357340000000</c:v>
                </c:pt>
                <c:pt idx="6">
                  <c:v>6282210000000</c:v>
                </c:pt>
                <c:pt idx="7">
                  <c:v>5769830000000</c:v>
                </c:pt>
                <c:pt idx="8">
                  <c:v>8922340000000</c:v>
                </c:pt>
                <c:pt idx="9">
                  <c:v>6238180000000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Energi'!$DS$46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Energi'!$DS$47:$DS$56</c:f>
              <c:numCache>
                <c:formatCode>0.00E+00</c:formatCode>
                <c:ptCount val="10"/>
                <c:pt idx="0">
                  <c:v>49260000000000</c:v>
                </c:pt>
                <c:pt idx="1">
                  <c:v>53256200000000</c:v>
                </c:pt>
                <c:pt idx="2">
                  <c:v>23499500000000</c:v>
                </c:pt>
                <c:pt idx="3">
                  <c:v>18181200000000</c:v>
                </c:pt>
                <c:pt idx="4">
                  <c:v>16590400000000</c:v>
                </c:pt>
                <c:pt idx="5">
                  <c:v>14197300000000</c:v>
                </c:pt>
                <c:pt idx="6">
                  <c:v>10638100000000</c:v>
                </c:pt>
                <c:pt idx="7">
                  <c:v>9480090000000</c:v>
                </c:pt>
                <c:pt idx="8">
                  <c:v>14616700000000</c:v>
                </c:pt>
                <c:pt idx="9">
                  <c:v>10503300000000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Energi'!$DT$46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Energi'!$DT$47:$DT$56</c:f>
              <c:numCache>
                <c:formatCode>0.00E+00</c:formatCode>
                <c:ptCount val="10"/>
                <c:pt idx="0">
                  <c:v>29350500000000</c:v>
                </c:pt>
                <c:pt idx="1">
                  <c:v>31734300000000</c:v>
                </c:pt>
                <c:pt idx="2">
                  <c:v>13941900000000</c:v>
                </c:pt>
                <c:pt idx="3">
                  <c:v>10756600000000</c:v>
                </c:pt>
                <c:pt idx="4">
                  <c:v>9784890000000</c:v>
                </c:pt>
                <c:pt idx="5">
                  <c:v>8357370000000</c:v>
                </c:pt>
                <c:pt idx="6">
                  <c:v>6282230000000</c:v>
                </c:pt>
                <c:pt idx="7">
                  <c:v>5769850000000</c:v>
                </c:pt>
                <c:pt idx="8">
                  <c:v>8922370000000</c:v>
                </c:pt>
                <c:pt idx="9">
                  <c:v>6238200000000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Energi'!$DU$46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Energi'!$DU$47:$DU$56</c:f>
              <c:numCache>
                <c:formatCode>0.00E+00</c:formatCode>
                <c:ptCount val="10"/>
                <c:pt idx="0">
                  <c:v>12310300000000</c:v>
                </c:pt>
                <c:pt idx="1">
                  <c:v>13019000000000</c:v>
                </c:pt>
                <c:pt idx="2">
                  <c:v>5664630000000</c:v>
                </c:pt>
                <c:pt idx="3">
                  <c:v>4355470000000</c:v>
                </c:pt>
                <c:pt idx="4">
                  <c:v>3956110000000</c:v>
                </c:pt>
                <c:pt idx="5">
                  <c:v>3389860000000</c:v>
                </c:pt>
                <c:pt idx="6">
                  <c:v>2572650000000</c:v>
                </c:pt>
                <c:pt idx="7">
                  <c:v>2484710000000</c:v>
                </c:pt>
                <c:pt idx="8">
                  <c:v>4464440000000</c:v>
                </c:pt>
                <c:pt idx="9">
                  <c:v>3146310000000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Energi'!$DV$46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Energi'!$DV$47:$DV$56</c:f>
              <c:numCache>
                <c:formatCode>0.00E+00</c:formatCode>
                <c:ptCount val="10"/>
                <c:pt idx="0">
                  <c:v>26620000000000</c:v>
                </c:pt>
                <c:pt idx="1">
                  <c:v>28880200000000</c:v>
                </c:pt>
                <c:pt idx="2">
                  <c:v>12707100000000</c:v>
                </c:pt>
                <c:pt idx="3">
                  <c:v>9811100000000</c:v>
                </c:pt>
                <c:pt idx="4">
                  <c:v>8929960000000</c:v>
                </c:pt>
                <c:pt idx="5">
                  <c:v>7629060000000</c:v>
                </c:pt>
                <c:pt idx="6">
                  <c:v>5737180000000</c:v>
                </c:pt>
                <c:pt idx="7">
                  <c:v>5282510000000</c:v>
                </c:pt>
                <c:pt idx="8">
                  <c:v>8124780000000</c:v>
                </c:pt>
                <c:pt idx="9">
                  <c:v>5658870000000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Energi'!$DW$46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Energi'!$DW$47:$DW$56</c:f>
              <c:numCache>
                <c:formatCode>0.00E+00</c:formatCode>
                <c:ptCount val="10"/>
                <c:pt idx="0">
                  <c:v>34317600000000</c:v>
                </c:pt>
                <c:pt idx="1">
                  <c:v>36889200000000</c:v>
                </c:pt>
                <c:pt idx="2">
                  <c:v>16156100000000</c:v>
                </c:pt>
                <c:pt idx="3">
                  <c:v>12454700000000</c:v>
                </c:pt>
                <c:pt idx="4">
                  <c:v>11330500000000</c:v>
                </c:pt>
                <c:pt idx="5">
                  <c:v>9684800000000</c:v>
                </c:pt>
                <c:pt idx="6">
                  <c:v>7272860000000</c:v>
                </c:pt>
                <c:pt idx="7">
                  <c:v>6587770000000</c:v>
                </c:pt>
                <c:pt idx="8">
                  <c:v>10231700000000</c:v>
                </c:pt>
                <c:pt idx="9">
                  <c:v>7260290000000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Energi'!$DX$46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Energi'!$DX$47:$DX$56</c:f>
              <c:numCache>
                <c:formatCode>0.00E+00</c:formatCode>
                <c:ptCount val="10"/>
                <c:pt idx="0">
                  <c:v>26620000000000</c:v>
                </c:pt>
                <c:pt idx="1">
                  <c:v>28880300000000</c:v>
                </c:pt>
                <c:pt idx="2">
                  <c:v>12707100000000</c:v>
                </c:pt>
                <c:pt idx="3">
                  <c:v>9811110000000</c:v>
                </c:pt>
                <c:pt idx="4">
                  <c:v>8929970000000</c:v>
                </c:pt>
                <c:pt idx="5">
                  <c:v>7629070000000</c:v>
                </c:pt>
                <c:pt idx="6">
                  <c:v>5737190000000</c:v>
                </c:pt>
                <c:pt idx="7">
                  <c:v>5282520000000</c:v>
                </c:pt>
                <c:pt idx="8">
                  <c:v>8124790000000</c:v>
                </c:pt>
                <c:pt idx="9">
                  <c:v>5658880000000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Energi'!$DY$46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Energi'!$DY$47:$DY$56</c:f>
              <c:numCache>
                <c:formatCode>0.00E+00</c:formatCode>
                <c:ptCount val="10"/>
                <c:pt idx="0">
                  <c:v>13530500000000</c:v>
                </c:pt>
                <c:pt idx="1">
                  <c:v>14534200000000</c:v>
                </c:pt>
                <c:pt idx="2">
                  <c:v>6356160000000</c:v>
                </c:pt>
                <c:pt idx="3">
                  <c:v>4896190000000</c:v>
                </c:pt>
                <c:pt idx="4">
                  <c:v>4450800000000</c:v>
                </c:pt>
                <c:pt idx="5">
                  <c:v>3807120000000</c:v>
                </c:pt>
                <c:pt idx="6">
                  <c:v>2876680000000</c:v>
                </c:pt>
                <c:pt idx="7">
                  <c:v>2716580000000</c:v>
                </c:pt>
                <c:pt idx="8">
                  <c:v>4449380000000</c:v>
                </c:pt>
                <c:pt idx="9">
                  <c:v>3098280000000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Energi'!$DZ$46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Energi'!$DZ$47:$DZ$56</c:f>
              <c:numCache>
                <c:formatCode>0.00E+00</c:formatCode>
                <c:ptCount val="10"/>
                <c:pt idx="0">
                  <c:v>5633030000000</c:v>
                </c:pt>
                <c:pt idx="1">
                  <c:v>6407580000000</c:v>
                </c:pt>
                <c:pt idx="2">
                  <c:v>3094930000000</c:v>
                </c:pt>
                <c:pt idx="3">
                  <c:v>2425780000000</c:v>
                </c:pt>
                <c:pt idx="4">
                  <c:v>2230530000000</c:v>
                </c:pt>
                <c:pt idx="5">
                  <c:v>1897660000000</c:v>
                </c:pt>
                <c:pt idx="6">
                  <c:v>1422140000000</c:v>
                </c:pt>
                <c:pt idx="7">
                  <c:v>1381100000000</c:v>
                </c:pt>
                <c:pt idx="8">
                  <c:v>1335510000000</c:v>
                </c:pt>
                <c:pt idx="9">
                  <c:v>530355000000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Energi'!$EA$46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Energi'!$EA$47:$EA$56</c:f>
              <c:numCache>
                <c:formatCode>0.00E+00</c:formatCode>
                <c:ptCount val="10"/>
                <c:pt idx="0">
                  <c:v>5633030000000</c:v>
                </c:pt>
                <c:pt idx="1">
                  <c:v>6407590000000</c:v>
                </c:pt>
                <c:pt idx="2">
                  <c:v>3094930000000</c:v>
                </c:pt>
                <c:pt idx="3">
                  <c:v>2425790000000</c:v>
                </c:pt>
                <c:pt idx="4">
                  <c:v>2230530000000</c:v>
                </c:pt>
                <c:pt idx="5">
                  <c:v>1897660000000</c:v>
                </c:pt>
                <c:pt idx="6">
                  <c:v>1422150000000</c:v>
                </c:pt>
                <c:pt idx="7">
                  <c:v>1381110000000</c:v>
                </c:pt>
                <c:pt idx="8">
                  <c:v>1335510000000</c:v>
                </c:pt>
                <c:pt idx="9">
                  <c:v>530356000000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Energi'!$EB$46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Energi'!$EB$47:$EB$56</c:f>
              <c:numCache>
                <c:formatCode>0.00E+00</c:formatCode>
                <c:ptCount val="10"/>
                <c:pt idx="0">
                  <c:v>8271450000000</c:v>
                </c:pt>
                <c:pt idx="1">
                  <c:v>9380350000000</c:v>
                </c:pt>
                <c:pt idx="2">
                  <c:v>4523420000000</c:v>
                </c:pt>
                <c:pt idx="3">
                  <c:v>3542580000000</c:v>
                </c:pt>
                <c:pt idx="4">
                  <c:v>3255930000000</c:v>
                </c:pt>
                <c:pt idx="5">
                  <c:v>2770080000000</c:v>
                </c:pt>
                <c:pt idx="6">
                  <c:v>2076730000000</c:v>
                </c:pt>
                <c:pt idx="7">
                  <c:v>2019900000000</c:v>
                </c:pt>
                <c:pt idx="8">
                  <c:v>2050660000000</c:v>
                </c:pt>
                <c:pt idx="9">
                  <c:v>841285000000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Energi'!$EC$46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Energi'!$EC$47:$EC$56</c:f>
              <c:numCache>
                <c:formatCode>0.00E+00</c:formatCode>
                <c:ptCount val="10"/>
                <c:pt idx="0">
                  <c:v>8271470000000</c:v>
                </c:pt>
                <c:pt idx="1">
                  <c:v>9380380000000</c:v>
                </c:pt>
                <c:pt idx="2">
                  <c:v>4523440000000</c:v>
                </c:pt>
                <c:pt idx="3">
                  <c:v>3542590000000</c:v>
                </c:pt>
                <c:pt idx="4">
                  <c:v>3255940000000</c:v>
                </c:pt>
                <c:pt idx="5">
                  <c:v>2770090000000</c:v>
                </c:pt>
                <c:pt idx="6">
                  <c:v>2076730000000</c:v>
                </c:pt>
                <c:pt idx="7">
                  <c:v>2019910000000</c:v>
                </c:pt>
                <c:pt idx="8">
                  <c:v>2050670000000</c:v>
                </c:pt>
                <c:pt idx="9">
                  <c:v>841286000000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Energi'!$ED$46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Energi'!$ED$47:$ED$56</c:f>
              <c:numCache>
                <c:formatCode>0.00E+00</c:formatCode>
                <c:ptCount val="10"/>
                <c:pt idx="0">
                  <c:v>44378900000000</c:v>
                </c:pt>
                <c:pt idx="1">
                  <c:v>50070000000000</c:v>
                </c:pt>
                <c:pt idx="2">
                  <c:v>23354200000000</c:v>
                </c:pt>
                <c:pt idx="3">
                  <c:v>17850900000000</c:v>
                </c:pt>
                <c:pt idx="4">
                  <c:v>16057900000000</c:v>
                </c:pt>
                <c:pt idx="5">
                  <c:v>13394300000000</c:v>
                </c:pt>
                <c:pt idx="6">
                  <c:v>9862310000000</c:v>
                </c:pt>
                <c:pt idx="7">
                  <c:v>8928380000000</c:v>
                </c:pt>
                <c:pt idx="8">
                  <c:v>12594200000000</c:v>
                </c:pt>
                <c:pt idx="9">
                  <c:v>8412260000000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Energi'!$EE$46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Energi'!$EE$47:$EE$56</c:f>
              <c:numCache>
                <c:formatCode>0.00E+00</c:formatCode>
                <c:ptCount val="10"/>
                <c:pt idx="0">
                  <c:v>44379000000000</c:v>
                </c:pt>
                <c:pt idx="1">
                  <c:v>50070100000000</c:v>
                </c:pt>
                <c:pt idx="2">
                  <c:v>23354200000000</c:v>
                </c:pt>
                <c:pt idx="3">
                  <c:v>17850900000000</c:v>
                </c:pt>
                <c:pt idx="4">
                  <c:v>16057900000000</c:v>
                </c:pt>
                <c:pt idx="5">
                  <c:v>13394300000000</c:v>
                </c:pt>
                <c:pt idx="6">
                  <c:v>9862330000000</c:v>
                </c:pt>
                <c:pt idx="7">
                  <c:v>8928400000000</c:v>
                </c:pt>
                <c:pt idx="8">
                  <c:v>12594200000000</c:v>
                </c:pt>
                <c:pt idx="9">
                  <c:v>8412270000000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Energi'!$EF$46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Energi'!$EF$47:$EF$56</c:f>
              <c:numCache>
                <c:formatCode>0.00E+00</c:formatCode>
                <c:ptCount val="10"/>
                <c:pt idx="0">
                  <c:v>10280900000000</c:v>
                </c:pt>
                <c:pt idx="1">
                  <c:v>11702000000000</c:v>
                </c:pt>
                <c:pt idx="2">
                  <c:v>5611030000000</c:v>
                </c:pt>
                <c:pt idx="3">
                  <c:v>4373250000000</c:v>
                </c:pt>
                <c:pt idx="4">
                  <c:v>4000320000000</c:v>
                </c:pt>
                <c:pt idx="5">
                  <c:v>3386990000000</c:v>
                </c:pt>
                <c:pt idx="6">
                  <c:v>2527490000000</c:v>
                </c:pt>
                <c:pt idx="7">
                  <c:v>2427610000000</c:v>
                </c:pt>
                <c:pt idx="8">
                  <c:v>2531510000000</c:v>
                </c:pt>
                <c:pt idx="9">
                  <c:v>1081760000000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Energi'!$EG$46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Energi'!$EG$47:$EG$56</c:f>
              <c:numCache>
                <c:formatCode>0.00E+00</c:formatCode>
                <c:ptCount val="10"/>
                <c:pt idx="0">
                  <c:v>10281000000000</c:v>
                </c:pt>
                <c:pt idx="1">
                  <c:v>11702100000000</c:v>
                </c:pt>
                <c:pt idx="2">
                  <c:v>5611060000000</c:v>
                </c:pt>
                <c:pt idx="3">
                  <c:v>4373270000000</c:v>
                </c:pt>
                <c:pt idx="4">
                  <c:v>4000340000000</c:v>
                </c:pt>
                <c:pt idx="5">
                  <c:v>3387010000000</c:v>
                </c:pt>
                <c:pt idx="6">
                  <c:v>2527500000000</c:v>
                </c:pt>
                <c:pt idx="7">
                  <c:v>2427620000000</c:v>
                </c:pt>
                <c:pt idx="8">
                  <c:v>2531520000000</c:v>
                </c:pt>
                <c:pt idx="9">
                  <c:v>1081760000000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Energi'!$EH$46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Energi'!$EH$47:$EH$56</c:f>
              <c:numCache>
                <c:formatCode>0.00E+00</c:formatCode>
                <c:ptCount val="10"/>
                <c:pt idx="0">
                  <c:v>44302400000000</c:v>
                </c:pt>
                <c:pt idx="1">
                  <c:v>49984100000000</c:v>
                </c:pt>
                <c:pt idx="2">
                  <c:v>23313500000000</c:v>
                </c:pt>
                <c:pt idx="3">
                  <c:v>17819400000000</c:v>
                </c:pt>
                <c:pt idx="4">
                  <c:v>16029200000000</c:v>
                </c:pt>
                <c:pt idx="5">
                  <c:v>13370100000000</c:v>
                </c:pt>
                <c:pt idx="6">
                  <c:v>9844790000000</c:v>
                </c:pt>
                <c:pt idx="7">
                  <c:v>8915350000000</c:v>
                </c:pt>
                <c:pt idx="8">
                  <c:v>12574700000000</c:v>
                </c:pt>
                <c:pt idx="9">
                  <c:v>8395850000000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Energi'!$EI$46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Energi'!$EI$47:$EI$56</c:f>
              <c:numCache>
                <c:formatCode>0.00E+00</c:formatCode>
                <c:ptCount val="10"/>
                <c:pt idx="0">
                  <c:v>44302500000000</c:v>
                </c:pt>
                <c:pt idx="1">
                  <c:v>49984200000000</c:v>
                </c:pt>
                <c:pt idx="2">
                  <c:v>23313500000000</c:v>
                </c:pt>
                <c:pt idx="3">
                  <c:v>17819400000000</c:v>
                </c:pt>
                <c:pt idx="4">
                  <c:v>16029200000000</c:v>
                </c:pt>
                <c:pt idx="5">
                  <c:v>13370100000000</c:v>
                </c:pt>
                <c:pt idx="6">
                  <c:v>9844810000000</c:v>
                </c:pt>
                <c:pt idx="7">
                  <c:v>8915370000000</c:v>
                </c:pt>
                <c:pt idx="8">
                  <c:v>12574700000000</c:v>
                </c:pt>
                <c:pt idx="9">
                  <c:v>8395880000000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Energi'!$EJ$46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Energi'!$EJ$47:$EJ$56</c:f>
              <c:numCache>
                <c:formatCode>0.00E+00</c:formatCode>
                <c:ptCount val="10"/>
                <c:pt idx="0">
                  <c:v>8206860000000</c:v>
                </c:pt>
                <c:pt idx="1">
                  <c:v>9307900000000</c:v>
                </c:pt>
                <c:pt idx="2">
                  <c:v>4489000000000</c:v>
                </c:pt>
                <c:pt idx="3">
                  <c:v>3515870000000</c:v>
                </c:pt>
                <c:pt idx="4">
                  <c:v>3231550000000</c:v>
                </c:pt>
                <c:pt idx="5">
                  <c:v>2749430000000</c:v>
                </c:pt>
                <c:pt idx="6">
                  <c:v>2061270000000</c:v>
                </c:pt>
                <c:pt idx="7">
                  <c:v>2004910000000</c:v>
                </c:pt>
                <c:pt idx="8">
                  <c:v>2031380000000</c:v>
                </c:pt>
                <c:pt idx="9">
                  <c:v>832136000000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Energi'!$EK$46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Energi'!$EK$47:$EK$56</c:f>
              <c:numCache>
                <c:formatCode>0.00E+00</c:formatCode>
                <c:ptCount val="10"/>
                <c:pt idx="0">
                  <c:v>8206880000000</c:v>
                </c:pt>
                <c:pt idx="1">
                  <c:v>9307920000000</c:v>
                </c:pt>
                <c:pt idx="2">
                  <c:v>4489010000000</c:v>
                </c:pt>
                <c:pt idx="3">
                  <c:v>3515880000000</c:v>
                </c:pt>
                <c:pt idx="4">
                  <c:v>3231560000000</c:v>
                </c:pt>
                <c:pt idx="5">
                  <c:v>2749440000000</c:v>
                </c:pt>
                <c:pt idx="6">
                  <c:v>2061270000000</c:v>
                </c:pt>
                <c:pt idx="7">
                  <c:v>2004910000000</c:v>
                </c:pt>
                <c:pt idx="8">
                  <c:v>2031380000000</c:v>
                </c:pt>
                <c:pt idx="9">
                  <c:v>832138000000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Energi'!$EL$46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Energi'!$EL$47:$EL$56</c:f>
              <c:numCache>
                <c:formatCode>0.00E+00</c:formatCode>
                <c:ptCount val="10"/>
                <c:pt idx="0">
                  <c:v>5572490000000</c:v>
                </c:pt>
                <c:pt idx="1">
                  <c:v>6339290000000</c:v>
                </c:pt>
                <c:pt idx="2">
                  <c:v>3062250000000</c:v>
                </c:pt>
                <c:pt idx="3">
                  <c:v>2400320000000</c:v>
                </c:pt>
                <c:pt idx="4">
                  <c:v>2207200000000</c:v>
                </c:pt>
                <c:pt idx="5">
                  <c:v>1877850000000</c:v>
                </c:pt>
                <c:pt idx="6">
                  <c:v>1407300000000</c:v>
                </c:pt>
                <c:pt idx="7">
                  <c:v>1366710000000</c:v>
                </c:pt>
                <c:pt idx="8">
                  <c:v>1318990000000</c:v>
                </c:pt>
                <c:pt idx="9">
                  <c:v>523005000000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Energi'!$EM$46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Energi'!$CZ$47:$CZ$56</c:f>
              <c:numCache>
                <c:formatCode>0.00000E+00</c:formatCode>
                <c:ptCount val="10"/>
                <c:pt idx="0">
                  <c:v>5527000</c:v>
                </c:pt>
                <c:pt idx="1">
                  <c:v>582545</c:v>
                </c:pt>
                <c:pt idx="2">
                  <c:v>61399.5</c:v>
                </c:pt>
                <c:pt idx="3">
                  <c:v>6471.55</c:v>
                </c:pt>
                <c:pt idx="4">
                  <c:v>682.08499999999992</c:v>
                </c:pt>
                <c:pt idx="5">
                  <c:v>71.89</c:v>
                </c:pt>
                <c:pt idx="6">
                  <c:v>7.7827000000000002</c:v>
                </c:pt>
                <c:pt idx="7">
                  <c:v>1.09873</c:v>
                </c:pt>
                <c:pt idx="8">
                  <c:v>0.21367849999999999</c:v>
                </c:pt>
                <c:pt idx="9">
                  <c:v>4.2653499999999997E-2</c:v>
                </c:pt>
              </c:numCache>
            </c:numRef>
          </c:xVal>
          <c:yVal>
            <c:numRef>
              <c:f>'Struktur Energi'!$EM$47:$EM$56</c:f>
              <c:numCache>
                <c:formatCode>0.00E+00</c:formatCode>
                <c:ptCount val="10"/>
                <c:pt idx="0">
                  <c:v>5572490000000</c:v>
                </c:pt>
                <c:pt idx="1">
                  <c:v>6339290000000</c:v>
                </c:pt>
                <c:pt idx="2">
                  <c:v>3062250000000</c:v>
                </c:pt>
                <c:pt idx="3">
                  <c:v>2400320000000</c:v>
                </c:pt>
                <c:pt idx="4">
                  <c:v>2207200000000</c:v>
                </c:pt>
                <c:pt idx="5">
                  <c:v>1877850000000</c:v>
                </c:pt>
                <c:pt idx="6">
                  <c:v>1407300000000</c:v>
                </c:pt>
                <c:pt idx="7">
                  <c:v>1366710000000</c:v>
                </c:pt>
                <c:pt idx="8">
                  <c:v>1318990000000</c:v>
                </c:pt>
                <c:pt idx="9">
                  <c:v>523006000000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4448"/>
        <c:axId val="1308491936"/>
      </c:scatterChart>
      <c:valAx>
        <c:axId val="1308504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1936"/>
        <c:crosses val="autoZero"/>
        <c:crossBetween val="midCat"/>
      </c:valAx>
      <c:valAx>
        <c:axId val="1308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17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Energi'!$DA$63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Energi'!$DA$64:$DA$80</c:f>
              <c:numCache>
                <c:formatCode>0.00E+00</c:formatCode>
                <c:ptCount val="17"/>
                <c:pt idx="0">
                  <c:v>566201000000</c:v>
                </c:pt>
                <c:pt idx="1">
                  <c:v>1301820000000</c:v>
                </c:pt>
                <c:pt idx="2">
                  <c:v>820753000000</c:v>
                </c:pt>
                <c:pt idx="3">
                  <c:v>499066000000</c:v>
                </c:pt>
                <c:pt idx="4">
                  <c:v>371319000000</c:v>
                </c:pt>
                <c:pt idx="5">
                  <c:v>331999000000</c:v>
                </c:pt>
                <c:pt idx="6">
                  <c:v>325564000000</c:v>
                </c:pt>
                <c:pt idx="7">
                  <c:v>327423000000</c:v>
                </c:pt>
                <c:pt idx="8">
                  <c:v>330884000000</c:v>
                </c:pt>
                <c:pt idx="9">
                  <c:v>333576000000</c:v>
                </c:pt>
                <c:pt idx="10">
                  <c:v>334283000000</c:v>
                </c:pt>
                <c:pt idx="11">
                  <c:v>466149000000</c:v>
                </c:pt>
                <c:pt idx="12">
                  <c:v>351198000000</c:v>
                </c:pt>
                <c:pt idx="13">
                  <c:v>695423000000</c:v>
                </c:pt>
                <c:pt idx="14">
                  <c:v>3334620000000</c:v>
                </c:pt>
                <c:pt idx="15">
                  <c:v>7421210000000</c:v>
                </c:pt>
                <c:pt idx="16">
                  <c:v>1894790000000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Energi'!$DB$63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Energi'!$DB$64:$DB$80</c:f>
              <c:numCache>
                <c:formatCode>0.00E+00</c:formatCode>
                <c:ptCount val="17"/>
                <c:pt idx="0">
                  <c:v>94947300000</c:v>
                </c:pt>
                <c:pt idx="1">
                  <c:v>456755000000</c:v>
                </c:pt>
                <c:pt idx="2">
                  <c:v>501327000000</c:v>
                </c:pt>
                <c:pt idx="3">
                  <c:v>283097000000</c:v>
                </c:pt>
                <c:pt idx="4">
                  <c:v>164913000000</c:v>
                </c:pt>
                <c:pt idx="5">
                  <c:v>81917300000</c:v>
                </c:pt>
                <c:pt idx="6">
                  <c:v>122240000000</c:v>
                </c:pt>
                <c:pt idx="7">
                  <c:v>101644000000</c:v>
                </c:pt>
                <c:pt idx="8">
                  <c:v>97236800000</c:v>
                </c:pt>
                <c:pt idx="9">
                  <c:v>95655000000</c:v>
                </c:pt>
                <c:pt idx="10">
                  <c:v>87628800000</c:v>
                </c:pt>
                <c:pt idx="11">
                  <c:v>96843900000</c:v>
                </c:pt>
                <c:pt idx="12">
                  <c:v>48129000000</c:v>
                </c:pt>
                <c:pt idx="13">
                  <c:v>48664400000</c:v>
                </c:pt>
                <c:pt idx="14">
                  <c:v>87793000000</c:v>
                </c:pt>
                <c:pt idx="15">
                  <c:v>130248000000</c:v>
                </c:pt>
                <c:pt idx="16">
                  <c:v>22517200000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Energi'!$DC$63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Energi'!$DC$64:$DC$80</c:f>
              <c:numCache>
                <c:formatCode>0.00E+00</c:formatCode>
                <c:ptCount val="17"/>
                <c:pt idx="0">
                  <c:v>4477210000000</c:v>
                </c:pt>
                <c:pt idx="1">
                  <c:v>12087200000000</c:v>
                </c:pt>
                <c:pt idx="2">
                  <c:v>9647660000000</c:v>
                </c:pt>
                <c:pt idx="3">
                  <c:v>5433710000000</c:v>
                </c:pt>
                <c:pt idx="4">
                  <c:v>3651150000000</c:v>
                </c:pt>
                <c:pt idx="5">
                  <c:v>3070390000000</c:v>
                </c:pt>
                <c:pt idx="6">
                  <c:v>2846950000000</c:v>
                </c:pt>
                <c:pt idx="7">
                  <c:v>2714680000000</c:v>
                </c:pt>
                <c:pt idx="8">
                  <c:v>2566220000000</c:v>
                </c:pt>
                <c:pt idx="9">
                  <c:v>2365620000000</c:v>
                </c:pt>
                <c:pt idx="10">
                  <c:v>2096260000000</c:v>
                </c:pt>
                <c:pt idx="11">
                  <c:v>2633220000000</c:v>
                </c:pt>
                <c:pt idx="12">
                  <c:v>1837350000000</c:v>
                </c:pt>
                <c:pt idx="13">
                  <c:v>1478740000000</c:v>
                </c:pt>
                <c:pt idx="14">
                  <c:v>2796210000000</c:v>
                </c:pt>
                <c:pt idx="15">
                  <c:v>4067090000000</c:v>
                </c:pt>
                <c:pt idx="16">
                  <c:v>729828000000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Energi'!$DD$63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Energi'!$DD$64:$DD$80</c:f>
              <c:numCache>
                <c:formatCode>0.00E+00</c:formatCode>
                <c:ptCount val="17"/>
                <c:pt idx="0">
                  <c:v>8894130000000</c:v>
                </c:pt>
                <c:pt idx="1">
                  <c:v>24149400000000</c:v>
                </c:pt>
                <c:pt idx="2">
                  <c:v>19425100000000</c:v>
                </c:pt>
                <c:pt idx="3">
                  <c:v>11004400000000</c:v>
                </c:pt>
                <c:pt idx="4">
                  <c:v>7409090000000</c:v>
                </c:pt>
                <c:pt idx="5">
                  <c:v>6239740000000</c:v>
                </c:pt>
                <c:pt idx="6">
                  <c:v>5792130000000</c:v>
                </c:pt>
                <c:pt idx="7">
                  <c:v>5527120000000</c:v>
                </c:pt>
                <c:pt idx="8">
                  <c:v>5226490000000</c:v>
                </c:pt>
                <c:pt idx="9">
                  <c:v>4814090000000</c:v>
                </c:pt>
                <c:pt idx="10">
                  <c:v>4261100000000</c:v>
                </c:pt>
                <c:pt idx="11">
                  <c:v>5328950000000</c:v>
                </c:pt>
                <c:pt idx="12">
                  <c:v>3665470000000</c:v>
                </c:pt>
                <c:pt idx="13">
                  <c:v>2877640000000</c:v>
                </c:pt>
                <c:pt idx="14">
                  <c:v>5217010000000</c:v>
                </c:pt>
                <c:pt idx="15">
                  <c:v>7541320000000</c:v>
                </c:pt>
                <c:pt idx="16">
                  <c:v>1358220000000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Energi'!$DE$63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Energi'!$DE$64:$DE$80</c:f>
              <c:numCache>
                <c:formatCode>0.00E+00</c:formatCode>
                <c:ptCount val="17"/>
                <c:pt idx="0">
                  <c:v>11777100000000</c:v>
                </c:pt>
                <c:pt idx="1">
                  <c:v>31503900000000</c:v>
                </c:pt>
                <c:pt idx="2">
                  <c:v>25188100000000</c:v>
                </c:pt>
                <c:pt idx="3">
                  <c:v>14188500000000</c:v>
                </c:pt>
                <c:pt idx="4">
                  <c:v>9544770000000</c:v>
                </c:pt>
                <c:pt idx="5">
                  <c:v>8031760000000</c:v>
                </c:pt>
                <c:pt idx="6">
                  <c:v>7450750000000</c:v>
                </c:pt>
                <c:pt idx="7">
                  <c:v>7106850000000</c:v>
                </c:pt>
                <c:pt idx="8">
                  <c:v>6719980000000</c:v>
                </c:pt>
                <c:pt idx="9">
                  <c:v>6187990000000</c:v>
                </c:pt>
                <c:pt idx="10">
                  <c:v>5485670000000</c:v>
                </c:pt>
                <c:pt idx="11">
                  <c:v>6842970000000</c:v>
                </c:pt>
                <c:pt idx="12">
                  <c:v>4628080000000</c:v>
                </c:pt>
                <c:pt idx="13">
                  <c:v>3620560000000</c:v>
                </c:pt>
                <c:pt idx="14">
                  <c:v>6632220000000</c:v>
                </c:pt>
                <c:pt idx="15">
                  <c:v>9766300000000</c:v>
                </c:pt>
                <c:pt idx="16">
                  <c:v>1768230000000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Energi'!$DF$63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Energi'!$DF$64:$DF$80</c:f>
              <c:numCache>
                <c:formatCode>0.00E+00</c:formatCode>
                <c:ptCount val="17"/>
                <c:pt idx="0">
                  <c:v>8894140000000</c:v>
                </c:pt>
                <c:pt idx="1">
                  <c:v>24149400000000</c:v>
                </c:pt>
                <c:pt idx="2">
                  <c:v>19425100000000</c:v>
                </c:pt>
                <c:pt idx="3">
                  <c:v>11004400000000</c:v>
                </c:pt>
                <c:pt idx="4">
                  <c:v>7409090000000</c:v>
                </c:pt>
                <c:pt idx="5">
                  <c:v>6239740000000</c:v>
                </c:pt>
                <c:pt idx="6">
                  <c:v>5792130000000</c:v>
                </c:pt>
                <c:pt idx="7">
                  <c:v>5527130000000</c:v>
                </c:pt>
                <c:pt idx="8">
                  <c:v>5226500000000</c:v>
                </c:pt>
                <c:pt idx="9">
                  <c:v>4814090000000</c:v>
                </c:pt>
                <c:pt idx="10">
                  <c:v>4261100000000</c:v>
                </c:pt>
                <c:pt idx="11">
                  <c:v>5328960000000</c:v>
                </c:pt>
                <c:pt idx="12">
                  <c:v>3665470000000</c:v>
                </c:pt>
                <c:pt idx="13">
                  <c:v>2877640000000</c:v>
                </c:pt>
                <c:pt idx="14">
                  <c:v>5217020000000</c:v>
                </c:pt>
                <c:pt idx="15">
                  <c:v>7541330000000</c:v>
                </c:pt>
                <c:pt idx="16">
                  <c:v>1358220000000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Energi'!$DG$63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Energi'!$DG$64:$DG$80</c:f>
              <c:numCache>
                <c:formatCode>0.00E+00</c:formatCode>
                <c:ptCount val="17"/>
                <c:pt idx="0">
                  <c:v>3914810000000</c:v>
                </c:pt>
                <c:pt idx="1">
                  <c:v>10597800000000</c:v>
                </c:pt>
                <c:pt idx="2">
                  <c:v>8360410000000</c:v>
                </c:pt>
                <c:pt idx="3">
                  <c:v>4683310000000</c:v>
                </c:pt>
                <c:pt idx="4">
                  <c:v>3140630000000</c:v>
                </c:pt>
                <c:pt idx="5">
                  <c:v>2637080000000</c:v>
                </c:pt>
                <c:pt idx="6">
                  <c:v>2442330000000</c:v>
                </c:pt>
                <c:pt idx="7">
                  <c:v>2327020000000</c:v>
                </c:pt>
                <c:pt idx="8">
                  <c:v>2199170000000</c:v>
                </c:pt>
                <c:pt idx="9">
                  <c:v>2028720000000</c:v>
                </c:pt>
                <c:pt idx="10">
                  <c:v>1800700000000</c:v>
                </c:pt>
                <c:pt idx="11">
                  <c:v>2270580000000</c:v>
                </c:pt>
                <c:pt idx="12">
                  <c:v>1597150000000</c:v>
                </c:pt>
                <c:pt idx="13">
                  <c:v>1329760000000</c:v>
                </c:pt>
                <c:pt idx="14">
                  <c:v>2686540000000</c:v>
                </c:pt>
                <c:pt idx="15">
                  <c:v>3979620000000</c:v>
                </c:pt>
                <c:pt idx="16">
                  <c:v>712866000000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Energi'!$DH$63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Energi'!$DH$64:$DH$80</c:f>
              <c:numCache>
                <c:formatCode>0.00E+00</c:formatCode>
                <c:ptCount val="17"/>
                <c:pt idx="0">
                  <c:v>9738900000000</c:v>
                </c:pt>
                <c:pt idx="1">
                  <c:v>26394600000000</c:v>
                </c:pt>
                <c:pt idx="2">
                  <c:v>21176900000000</c:v>
                </c:pt>
                <c:pt idx="3">
                  <c:v>11976600000000</c:v>
                </c:pt>
                <c:pt idx="4">
                  <c:v>8060410000000</c:v>
                </c:pt>
                <c:pt idx="5">
                  <c:v>6785530000000</c:v>
                </c:pt>
                <c:pt idx="6">
                  <c:v>6296320000000</c:v>
                </c:pt>
                <c:pt idx="7">
                  <c:v>6005890000000</c:v>
                </c:pt>
                <c:pt idx="8">
                  <c:v>5677690000000</c:v>
                </c:pt>
                <c:pt idx="9">
                  <c:v>5228270000000</c:v>
                </c:pt>
                <c:pt idx="10">
                  <c:v>4628070000000</c:v>
                </c:pt>
                <c:pt idx="11">
                  <c:v>5784810000000</c:v>
                </c:pt>
                <c:pt idx="12">
                  <c:v>3968290000000</c:v>
                </c:pt>
                <c:pt idx="13">
                  <c:v>3115830000000</c:v>
                </c:pt>
                <c:pt idx="14">
                  <c:v>5675620000000</c:v>
                </c:pt>
                <c:pt idx="15">
                  <c:v>8237290000000</c:v>
                </c:pt>
                <c:pt idx="16">
                  <c:v>1484520000000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Energi'!$DI$63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Energi'!$DI$64:$DI$80</c:f>
              <c:numCache>
                <c:formatCode>0.00E+00</c:formatCode>
                <c:ptCount val="17"/>
                <c:pt idx="0">
                  <c:v>17199300000000</c:v>
                </c:pt>
                <c:pt idx="1">
                  <c:v>46184100000000</c:v>
                </c:pt>
                <c:pt idx="2">
                  <c:v>37150000000000</c:v>
                </c:pt>
                <c:pt idx="3">
                  <c:v>21068400000000</c:v>
                </c:pt>
                <c:pt idx="4">
                  <c:v>14203400000000</c:v>
                </c:pt>
                <c:pt idx="5">
                  <c:v>11973300000000</c:v>
                </c:pt>
                <c:pt idx="6">
                  <c:v>11125100000000</c:v>
                </c:pt>
                <c:pt idx="7">
                  <c:v>10628100000000</c:v>
                </c:pt>
                <c:pt idx="8">
                  <c:v>10061200000000</c:v>
                </c:pt>
                <c:pt idx="9">
                  <c:v>9267310000000</c:v>
                </c:pt>
                <c:pt idx="10">
                  <c:v>8220660000000</c:v>
                </c:pt>
                <c:pt idx="11">
                  <c:v>10223900000000</c:v>
                </c:pt>
                <c:pt idx="12">
                  <c:v>6813160000000</c:v>
                </c:pt>
                <c:pt idx="13">
                  <c:v>5298150000000</c:v>
                </c:pt>
                <c:pt idx="14">
                  <c:v>9646800000000</c:v>
                </c:pt>
                <c:pt idx="15">
                  <c:v>14339000000000</c:v>
                </c:pt>
                <c:pt idx="16">
                  <c:v>2610260000000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Energi'!$DJ$63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Energi'!$DJ$64:$DJ$80</c:f>
              <c:numCache>
                <c:formatCode>0.00E+00</c:formatCode>
                <c:ptCount val="17"/>
                <c:pt idx="0">
                  <c:v>9738920000000</c:v>
                </c:pt>
                <c:pt idx="1">
                  <c:v>26394700000000</c:v>
                </c:pt>
                <c:pt idx="2">
                  <c:v>21177000000000</c:v>
                </c:pt>
                <c:pt idx="3">
                  <c:v>11976600000000</c:v>
                </c:pt>
                <c:pt idx="4">
                  <c:v>8060420000000</c:v>
                </c:pt>
                <c:pt idx="5">
                  <c:v>6785540000000</c:v>
                </c:pt>
                <c:pt idx="6">
                  <c:v>6296330000000</c:v>
                </c:pt>
                <c:pt idx="7">
                  <c:v>6005900000000</c:v>
                </c:pt>
                <c:pt idx="8">
                  <c:v>5677700000000</c:v>
                </c:pt>
                <c:pt idx="9">
                  <c:v>5228280000000</c:v>
                </c:pt>
                <c:pt idx="10">
                  <c:v>4628070000000</c:v>
                </c:pt>
                <c:pt idx="11">
                  <c:v>5784820000000</c:v>
                </c:pt>
                <c:pt idx="12">
                  <c:v>3968290000000</c:v>
                </c:pt>
                <c:pt idx="13">
                  <c:v>3115840000000</c:v>
                </c:pt>
                <c:pt idx="14">
                  <c:v>5675630000000</c:v>
                </c:pt>
                <c:pt idx="15">
                  <c:v>8237300000000</c:v>
                </c:pt>
                <c:pt idx="16">
                  <c:v>1484530000000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Energi'!$DK$63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Energi'!$DK$64:$DK$80</c:f>
              <c:numCache>
                <c:formatCode>0.00E+00</c:formatCode>
                <c:ptCount val="17"/>
                <c:pt idx="0">
                  <c:v>3914810000000</c:v>
                </c:pt>
                <c:pt idx="1">
                  <c:v>10597800000000</c:v>
                </c:pt>
                <c:pt idx="2">
                  <c:v>8360430000000</c:v>
                </c:pt>
                <c:pt idx="3">
                  <c:v>4683320000000</c:v>
                </c:pt>
                <c:pt idx="4">
                  <c:v>3140640000000</c:v>
                </c:pt>
                <c:pt idx="5">
                  <c:v>2637080000000</c:v>
                </c:pt>
                <c:pt idx="6">
                  <c:v>2442340000000</c:v>
                </c:pt>
                <c:pt idx="7">
                  <c:v>2327030000000</c:v>
                </c:pt>
                <c:pt idx="8">
                  <c:v>2199180000000</c:v>
                </c:pt>
                <c:pt idx="9">
                  <c:v>2028730000000</c:v>
                </c:pt>
                <c:pt idx="10">
                  <c:v>1800710000000</c:v>
                </c:pt>
                <c:pt idx="11">
                  <c:v>2270580000000</c:v>
                </c:pt>
                <c:pt idx="12">
                  <c:v>1597150000000</c:v>
                </c:pt>
                <c:pt idx="13">
                  <c:v>1329760000000</c:v>
                </c:pt>
                <c:pt idx="14">
                  <c:v>2686550000000</c:v>
                </c:pt>
                <c:pt idx="15">
                  <c:v>3979620000000</c:v>
                </c:pt>
                <c:pt idx="16">
                  <c:v>712868000000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Energi'!$DL$63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Energi'!$DL$64:$DL$80</c:f>
              <c:numCache>
                <c:formatCode>0.00E+00</c:formatCode>
                <c:ptCount val="17"/>
                <c:pt idx="0">
                  <c:v>12123500000000</c:v>
                </c:pt>
                <c:pt idx="1">
                  <c:v>32459100000000</c:v>
                </c:pt>
                <c:pt idx="2">
                  <c:v>26010300000000</c:v>
                </c:pt>
                <c:pt idx="3">
                  <c:v>14675500000000</c:v>
                </c:pt>
                <c:pt idx="4">
                  <c:v>9876360000000</c:v>
                </c:pt>
                <c:pt idx="5">
                  <c:v>8314040000000</c:v>
                </c:pt>
                <c:pt idx="6">
                  <c:v>7715530000000</c:v>
                </c:pt>
                <c:pt idx="7">
                  <c:v>7362290000000</c:v>
                </c:pt>
                <c:pt idx="8">
                  <c:v>6963410000000</c:v>
                </c:pt>
                <c:pt idx="9">
                  <c:v>6413570000000</c:v>
                </c:pt>
                <c:pt idx="10">
                  <c:v>5685490000000</c:v>
                </c:pt>
                <c:pt idx="11">
                  <c:v>7094210000000</c:v>
                </c:pt>
                <c:pt idx="12">
                  <c:v>4803880000000</c:v>
                </c:pt>
                <c:pt idx="13">
                  <c:v>3753190000000</c:v>
                </c:pt>
                <c:pt idx="14">
                  <c:v>6836650000000</c:v>
                </c:pt>
                <c:pt idx="15">
                  <c:v>10034400000000</c:v>
                </c:pt>
                <c:pt idx="16">
                  <c:v>1816310000000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Energi'!$DM$63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Energi'!$DM$64:$DM$80</c:f>
              <c:numCache>
                <c:formatCode>0.00E+00</c:formatCode>
                <c:ptCount val="17"/>
                <c:pt idx="0">
                  <c:v>17451900000000</c:v>
                </c:pt>
                <c:pt idx="1">
                  <c:v>46858000000000</c:v>
                </c:pt>
                <c:pt idx="2">
                  <c:v>37692800000000</c:v>
                </c:pt>
                <c:pt idx="3">
                  <c:v>21376300000000</c:v>
                </c:pt>
                <c:pt idx="4">
                  <c:v>14411000000000</c:v>
                </c:pt>
                <c:pt idx="5">
                  <c:v>12148300000000</c:v>
                </c:pt>
                <c:pt idx="6">
                  <c:v>11287700000000</c:v>
                </c:pt>
                <c:pt idx="7">
                  <c:v>10783500000000</c:v>
                </c:pt>
                <c:pt idx="8">
                  <c:v>10208300000000</c:v>
                </c:pt>
                <c:pt idx="9">
                  <c:v>9402820000000</c:v>
                </c:pt>
                <c:pt idx="10">
                  <c:v>8340910000000</c:v>
                </c:pt>
                <c:pt idx="11">
                  <c:v>10373200000000</c:v>
                </c:pt>
                <c:pt idx="12">
                  <c:v>6911790000000</c:v>
                </c:pt>
                <c:pt idx="13">
                  <c:v>5374610000000</c:v>
                </c:pt>
                <c:pt idx="14">
                  <c:v>9785310000000</c:v>
                </c:pt>
                <c:pt idx="15">
                  <c:v>14545800000000</c:v>
                </c:pt>
                <c:pt idx="16">
                  <c:v>2648030000000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Energi'!$DN$63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Energi'!$DN$64:$DN$80</c:f>
              <c:numCache>
                <c:formatCode>0.00E+00</c:formatCode>
                <c:ptCount val="17"/>
                <c:pt idx="0">
                  <c:v>18876100000000</c:v>
                </c:pt>
                <c:pt idx="1">
                  <c:v>50015500000000</c:v>
                </c:pt>
                <c:pt idx="2">
                  <c:v>40122000000000</c:v>
                </c:pt>
                <c:pt idx="3">
                  <c:v>22669700000000</c:v>
                </c:pt>
                <c:pt idx="4">
                  <c:v>15280000000000</c:v>
                </c:pt>
                <c:pt idx="5">
                  <c:v>12879500000000</c:v>
                </c:pt>
                <c:pt idx="6">
                  <c:v>11968400000000</c:v>
                </c:pt>
                <c:pt idx="7">
                  <c:v>11438600000000</c:v>
                </c:pt>
                <c:pt idx="8">
                  <c:v>10835800000000</c:v>
                </c:pt>
                <c:pt idx="9">
                  <c:v>9987110000000</c:v>
                </c:pt>
                <c:pt idx="10">
                  <c:v>8876690000000</c:v>
                </c:pt>
                <c:pt idx="11">
                  <c:v>11028500000000</c:v>
                </c:pt>
                <c:pt idx="12">
                  <c:v>7279100000000</c:v>
                </c:pt>
                <c:pt idx="13">
                  <c:v>5663200000000</c:v>
                </c:pt>
                <c:pt idx="14">
                  <c:v>10380300000000</c:v>
                </c:pt>
                <c:pt idx="15">
                  <c:v>15602900000000</c:v>
                </c:pt>
                <c:pt idx="16">
                  <c:v>2851730000000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Energi'!$DO$63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Energi'!$DO$64:$DO$80</c:f>
              <c:numCache>
                <c:formatCode>0.00E+00</c:formatCode>
                <c:ptCount val="17"/>
                <c:pt idx="0">
                  <c:v>17451900000000</c:v>
                </c:pt>
                <c:pt idx="1">
                  <c:v>46858000000000</c:v>
                </c:pt>
                <c:pt idx="2">
                  <c:v>37692900000000</c:v>
                </c:pt>
                <c:pt idx="3">
                  <c:v>21376300000000</c:v>
                </c:pt>
                <c:pt idx="4">
                  <c:v>14411000000000</c:v>
                </c:pt>
                <c:pt idx="5">
                  <c:v>12148300000000</c:v>
                </c:pt>
                <c:pt idx="6">
                  <c:v>11287700000000</c:v>
                </c:pt>
                <c:pt idx="7">
                  <c:v>10783500000000</c:v>
                </c:pt>
                <c:pt idx="8">
                  <c:v>10208300000000</c:v>
                </c:pt>
                <c:pt idx="9">
                  <c:v>9402830000000</c:v>
                </c:pt>
                <c:pt idx="10">
                  <c:v>8340920000000</c:v>
                </c:pt>
                <c:pt idx="11">
                  <c:v>10373200000000</c:v>
                </c:pt>
                <c:pt idx="12">
                  <c:v>6911800000000</c:v>
                </c:pt>
                <c:pt idx="13">
                  <c:v>5374610000000</c:v>
                </c:pt>
                <c:pt idx="14">
                  <c:v>9785320000000</c:v>
                </c:pt>
                <c:pt idx="15">
                  <c:v>14545800000000</c:v>
                </c:pt>
                <c:pt idx="16">
                  <c:v>2648030000000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Energi'!$DP$63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Energi'!$DP$64:$DP$80</c:f>
              <c:numCache>
                <c:formatCode>0.00E+00</c:formatCode>
                <c:ptCount val="17"/>
                <c:pt idx="0">
                  <c:v>12123500000000</c:v>
                </c:pt>
                <c:pt idx="1">
                  <c:v>32459200000000</c:v>
                </c:pt>
                <c:pt idx="2">
                  <c:v>26010300000000</c:v>
                </c:pt>
                <c:pt idx="3">
                  <c:v>14675600000000</c:v>
                </c:pt>
                <c:pt idx="4">
                  <c:v>9876380000000</c:v>
                </c:pt>
                <c:pt idx="5">
                  <c:v>8314050000000</c:v>
                </c:pt>
                <c:pt idx="6">
                  <c:v>7715550000000</c:v>
                </c:pt>
                <c:pt idx="7">
                  <c:v>7362300000000</c:v>
                </c:pt>
                <c:pt idx="8">
                  <c:v>6963420000000</c:v>
                </c:pt>
                <c:pt idx="9">
                  <c:v>6413580000000</c:v>
                </c:pt>
                <c:pt idx="10">
                  <c:v>5685500000000</c:v>
                </c:pt>
                <c:pt idx="11">
                  <c:v>7094220000000</c:v>
                </c:pt>
                <c:pt idx="12">
                  <c:v>4803890000000</c:v>
                </c:pt>
                <c:pt idx="13">
                  <c:v>3753190000000</c:v>
                </c:pt>
                <c:pt idx="14">
                  <c:v>6836660000000</c:v>
                </c:pt>
                <c:pt idx="15">
                  <c:v>10034400000000</c:v>
                </c:pt>
                <c:pt idx="16">
                  <c:v>1816310000000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Energi'!$DQ$63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Energi'!$DQ$64:$DQ$80</c:f>
              <c:numCache>
                <c:formatCode>0.00E+00</c:formatCode>
                <c:ptCount val="17"/>
                <c:pt idx="0">
                  <c:v>3933610000000</c:v>
                </c:pt>
                <c:pt idx="1">
                  <c:v>10648100000000</c:v>
                </c:pt>
                <c:pt idx="2">
                  <c:v>8400020000000</c:v>
                </c:pt>
                <c:pt idx="3">
                  <c:v>4705470000000</c:v>
                </c:pt>
                <c:pt idx="4">
                  <c:v>3155500000000</c:v>
                </c:pt>
                <c:pt idx="5">
                  <c:v>2649570000000</c:v>
                </c:pt>
                <c:pt idx="6">
                  <c:v>2453910000000</c:v>
                </c:pt>
                <c:pt idx="7">
                  <c:v>2338060000000</c:v>
                </c:pt>
                <c:pt idx="8">
                  <c:v>2209610000000</c:v>
                </c:pt>
                <c:pt idx="9">
                  <c:v>2038360000000</c:v>
                </c:pt>
                <c:pt idx="10">
                  <c:v>1809280000000</c:v>
                </c:pt>
                <c:pt idx="11">
                  <c:v>2281390000000</c:v>
                </c:pt>
                <c:pt idx="12">
                  <c:v>1604660000000</c:v>
                </c:pt>
                <c:pt idx="13">
                  <c:v>1336000000000</c:v>
                </c:pt>
                <c:pt idx="14">
                  <c:v>2699410000000</c:v>
                </c:pt>
                <c:pt idx="15">
                  <c:v>3999100000000</c:v>
                </c:pt>
                <c:pt idx="16">
                  <c:v>716372000000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Energi'!$DR$63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Energi'!$DR$64:$DR$80</c:f>
              <c:numCache>
                <c:formatCode>0.00E+00</c:formatCode>
                <c:ptCount val="17"/>
                <c:pt idx="0">
                  <c:v>9788120000000</c:v>
                </c:pt>
                <c:pt idx="1">
                  <c:v>26527000000000</c:v>
                </c:pt>
                <c:pt idx="2">
                  <c:v>21283400000000</c:v>
                </c:pt>
                <c:pt idx="3">
                  <c:v>12037100000000</c:v>
                </c:pt>
                <c:pt idx="4">
                  <c:v>8101150000000</c:v>
                </c:pt>
                <c:pt idx="5">
                  <c:v>6819870000000</c:v>
                </c:pt>
                <c:pt idx="6">
                  <c:v>6328230000000</c:v>
                </c:pt>
                <c:pt idx="7">
                  <c:v>6036370000000</c:v>
                </c:pt>
                <c:pt idx="8">
                  <c:v>5706520000000</c:v>
                </c:pt>
                <c:pt idx="9">
                  <c:v>5254840000000</c:v>
                </c:pt>
                <c:pt idx="10">
                  <c:v>4651620000000</c:v>
                </c:pt>
                <c:pt idx="11">
                  <c:v>5814120000000</c:v>
                </c:pt>
                <c:pt idx="12">
                  <c:v>3987820000000</c:v>
                </c:pt>
                <c:pt idx="13">
                  <c:v>3130890000000</c:v>
                </c:pt>
                <c:pt idx="14">
                  <c:v>5702800000000</c:v>
                </c:pt>
                <c:pt idx="15">
                  <c:v>8277560000000</c:v>
                </c:pt>
                <c:pt idx="16">
                  <c:v>1491850000000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Energi'!$DS$63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Energi'!$DS$64:$DS$80</c:f>
              <c:numCache>
                <c:formatCode>0.00E+00</c:formatCode>
                <c:ptCount val="17"/>
                <c:pt idx="0">
                  <c:v>17275000000000</c:v>
                </c:pt>
                <c:pt idx="1">
                  <c:v>46384700000000</c:v>
                </c:pt>
                <c:pt idx="2">
                  <c:v>37312100000000</c:v>
                </c:pt>
                <c:pt idx="3">
                  <c:v>21160800000000</c:v>
                </c:pt>
                <c:pt idx="4">
                  <c:v>14265900000000</c:v>
                </c:pt>
                <c:pt idx="5">
                  <c:v>12026100000000</c:v>
                </c:pt>
                <c:pt idx="6">
                  <c:v>11174200000000</c:v>
                </c:pt>
                <c:pt idx="7">
                  <c:v>10675200000000</c:v>
                </c:pt>
                <c:pt idx="8">
                  <c:v>10105900000000</c:v>
                </c:pt>
                <c:pt idx="9">
                  <c:v>9308540000000</c:v>
                </c:pt>
                <c:pt idx="10">
                  <c:v>8257350000000</c:v>
                </c:pt>
                <c:pt idx="11">
                  <c:v>10269200000000</c:v>
                </c:pt>
                <c:pt idx="12">
                  <c:v>6842070000000</c:v>
                </c:pt>
                <c:pt idx="13">
                  <c:v>5320480000000</c:v>
                </c:pt>
                <c:pt idx="14">
                  <c:v>9687760000000</c:v>
                </c:pt>
                <c:pt idx="15">
                  <c:v>14402200000000</c:v>
                </c:pt>
                <c:pt idx="16">
                  <c:v>2621960000000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Energi'!$DT$63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Energi'!$DT$64:$DT$80</c:f>
              <c:numCache>
                <c:formatCode>0.00E+00</c:formatCode>
                <c:ptCount val="17"/>
                <c:pt idx="0">
                  <c:v>9788130000000</c:v>
                </c:pt>
                <c:pt idx="1">
                  <c:v>26527000000000</c:v>
                </c:pt>
                <c:pt idx="2">
                  <c:v>21283400000000</c:v>
                </c:pt>
                <c:pt idx="3">
                  <c:v>12037100000000</c:v>
                </c:pt>
                <c:pt idx="4">
                  <c:v>8101150000000</c:v>
                </c:pt>
                <c:pt idx="5">
                  <c:v>6819870000000</c:v>
                </c:pt>
                <c:pt idx="6">
                  <c:v>6328230000000</c:v>
                </c:pt>
                <c:pt idx="7">
                  <c:v>6036370000000</c:v>
                </c:pt>
                <c:pt idx="8">
                  <c:v>5706530000000</c:v>
                </c:pt>
                <c:pt idx="9">
                  <c:v>5254840000000</c:v>
                </c:pt>
                <c:pt idx="10">
                  <c:v>4651630000000</c:v>
                </c:pt>
                <c:pt idx="11">
                  <c:v>5814120000000</c:v>
                </c:pt>
                <c:pt idx="12">
                  <c:v>3987820000000</c:v>
                </c:pt>
                <c:pt idx="13">
                  <c:v>3130890000000</c:v>
                </c:pt>
                <c:pt idx="14">
                  <c:v>5702800000000</c:v>
                </c:pt>
                <c:pt idx="15">
                  <c:v>8277570000000</c:v>
                </c:pt>
                <c:pt idx="16">
                  <c:v>1491850000000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Energi'!$DU$63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Energi'!$DU$64:$DU$80</c:f>
              <c:numCache>
                <c:formatCode>0.00E+00</c:formatCode>
                <c:ptCount val="17"/>
                <c:pt idx="0">
                  <c:v>3933610000000</c:v>
                </c:pt>
                <c:pt idx="1">
                  <c:v>10648200000000</c:v>
                </c:pt>
                <c:pt idx="2">
                  <c:v>8400030000000</c:v>
                </c:pt>
                <c:pt idx="3">
                  <c:v>4705470000000</c:v>
                </c:pt>
                <c:pt idx="4">
                  <c:v>3155500000000</c:v>
                </c:pt>
                <c:pt idx="5">
                  <c:v>2649570000000</c:v>
                </c:pt>
                <c:pt idx="6">
                  <c:v>2453910000000</c:v>
                </c:pt>
                <c:pt idx="7">
                  <c:v>2338060000000</c:v>
                </c:pt>
                <c:pt idx="8">
                  <c:v>2209620000000</c:v>
                </c:pt>
                <c:pt idx="9">
                  <c:v>2038370000000</c:v>
                </c:pt>
                <c:pt idx="10">
                  <c:v>1809280000000</c:v>
                </c:pt>
                <c:pt idx="11">
                  <c:v>2281390000000</c:v>
                </c:pt>
                <c:pt idx="12">
                  <c:v>1604660000000</c:v>
                </c:pt>
                <c:pt idx="13">
                  <c:v>1336000000000</c:v>
                </c:pt>
                <c:pt idx="14">
                  <c:v>2699420000000</c:v>
                </c:pt>
                <c:pt idx="15">
                  <c:v>3999100000000</c:v>
                </c:pt>
                <c:pt idx="16">
                  <c:v>716373000000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Energi'!$DV$63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Energi'!$DV$64:$DV$80</c:f>
              <c:numCache>
                <c:formatCode>0.00E+00</c:formatCode>
                <c:ptCount val="17"/>
                <c:pt idx="0">
                  <c:v>8974910000000</c:v>
                </c:pt>
                <c:pt idx="1">
                  <c:v>24366600000000</c:v>
                </c:pt>
                <c:pt idx="2">
                  <c:v>19600200000000</c:v>
                </c:pt>
                <c:pt idx="3">
                  <c:v>11103800000000</c:v>
                </c:pt>
                <c:pt idx="4">
                  <c:v>7476150000000</c:v>
                </c:pt>
                <c:pt idx="5">
                  <c:v>6296310000000</c:v>
                </c:pt>
                <c:pt idx="6">
                  <c:v>5844710000000</c:v>
                </c:pt>
                <c:pt idx="7">
                  <c:v>5577380000000</c:v>
                </c:pt>
                <c:pt idx="8">
                  <c:v>5274090000000</c:v>
                </c:pt>
                <c:pt idx="9">
                  <c:v>4857950000000</c:v>
                </c:pt>
                <c:pt idx="10">
                  <c:v>4299980000000</c:v>
                </c:pt>
                <c:pt idx="11">
                  <c:v>5377400000000</c:v>
                </c:pt>
                <c:pt idx="12">
                  <c:v>3697880000000</c:v>
                </c:pt>
                <c:pt idx="13">
                  <c:v>2902660000000</c:v>
                </c:pt>
                <c:pt idx="14">
                  <c:v>5261930000000</c:v>
                </c:pt>
                <c:pt idx="15">
                  <c:v>7607540000000</c:v>
                </c:pt>
                <c:pt idx="16">
                  <c:v>1370250000000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Energi'!$DW$63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Energi'!$DW$64:$DW$80</c:f>
              <c:numCache>
                <c:formatCode>0.00E+00</c:formatCode>
                <c:ptCount val="17"/>
                <c:pt idx="0">
                  <c:v>11876100000000</c:v>
                </c:pt>
                <c:pt idx="1">
                  <c:v>31765000000000</c:v>
                </c:pt>
                <c:pt idx="2">
                  <c:v>25397700000000</c:v>
                </c:pt>
                <c:pt idx="3">
                  <c:v>14306900000000</c:v>
                </c:pt>
                <c:pt idx="4">
                  <c:v>9624650000000</c:v>
                </c:pt>
                <c:pt idx="5">
                  <c:v>8099110000000</c:v>
                </c:pt>
                <c:pt idx="6">
                  <c:v>7513350000000</c:v>
                </c:pt>
                <c:pt idx="7">
                  <c:v>7166710000000</c:v>
                </c:pt>
                <c:pt idx="8">
                  <c:v>6776700000000</c:v>
                </c:pt>
                <c:pt idx="9">
                  <c:v>6240270000000</c:v>
                </c:pt>
                <c:pt idx="10">
                  <c:v>5532150000000</c:v>
                </c:pt>
                <c:pt idx="11">
                  <c:v>6900650000000</c:v>
                </c:pt>
                <c:pt idx="12">
                  <c:v>4665800000000</c:v>
                </c:pt>
                <c:pt idx="13">
                  <c:v>3649680000000</c:v>
                </c:pt>
                <c:pt idx="14">
                  <c:v>6685220000000</c:v>
                </c:pt>
                <c:pt idx="15">
                  <c:v>9846380000000</c:v>
                </c:pt>
                <c:pt idx="16">
                  <c:v>1782900000000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Energi'!$DX$63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Energi'!$DX$64:$DX$80</c:f>
              <c:numCache>
                <c:formatCode>0.00E+00</c:formatCode>
                <c:ptCount val="17"/>
                <c:pt idx="0">
                  <c:v>8974910000000</c:v>
                </c:pt>
                <c:pt idx="1">
                  <c:v>24366600000000</c:v>
                </c:pt>
                <c:pt idx="2">
                  <c:v>19600200000000</c:v>
                </c:pt>
                <c:pt idx="3">
                  <c:v>11103800000000</c:v>
                </c:pt>
                <c:pt idx="4">
                  <c:v>7476140000000</c:v>
                </c:pt>
                <c:pt idx="5">
                  <c:v>6296310000000</c:v>
                </c:pt>
                <c:pt idx="6">
                  <c:v>5844710000000</c:v>
                </c:pt>
                <c:pt idx="7">
                  <c:v>5577380000000</c:v>
                </c:pt>
                <c:pt idx="8">
                  <c:v>5274080000000</c:v>
                </c:pt>
                <c:pt idx="9">
                  <c:v>4857950000000</c:v>
                </c:pt>
                <c:pt idx="10">
                  <c:v>4299980000000</c:v>
                </c:pt>
                <c:pt idx="11">
                  <c:v>5377390000000</c:v>
                </c:pt>
                <c:pt idx="12">
                  <c:v>3697880000000</c:v>
                </c:pt>
                <c:pt idx="13">
                  <c:v>2902660000000</c:v>
                </c:pt>
                <c:pt idx="14">
                  <c:v>5261930000000</c:v>
                </c:pt>
                <c:pt idx="15">
                  <c:v>7607540000000</c:v>
                </c:pt>
                <c:pt idx="16">
                  <c:v>1370250000000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Energi'!$DY$63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Energi'!$DY$64:$DY$80</c:f>
              <c:numCache>
                <c:formatCode>0.00E+00</c:formatCode>
                <c:ptCount val="17"/>
                <c:pt idx="0">
                  <c:v>4536040000000</c:v>
                </c:pt>
                <c:pt idx="1">
                  <c:v>12244900000000</c:v>
                </c:pt>
                <c:pt idx="2">
                  <c:v>9773560000000</c:v>
                </c:pt>
                <c:pt idx="3">
                  <c:v>5504720000000</c:v>
                </c:pt>
                <c:pt idx="4">
                  <c:v>3698910000000</c:v>
                </c:pt>
                <c:pt idx="5">
                  <c:v>3110580000000</c:v>
                </c:pt>
                <c:pt idx="6">
                  <c:v>2884260000000</c:v>
                </c:pt>
                <c:pt idx="7">
                  <c:v>2750290000000</c:v>
                </c:pt>
                <c:pt idx="8">
                  <c:v>2599920000000</c:v>
                </c:pt>
                <c:pt idx="9">
                  <c:v>2396700000000</c:v>
                </c:pt>
                <c:pt idx="10">
                  <c:v>2123840000000</c:v>
                </c:pt>
                <c:pt idx="11">
                  <c:v>2667790000000</c:v>
                </c:pt>
                <c:pt idx="12">
                  <c:v>1861100000000</c:v>
                </c:pt>
                <c:pt idx="13">
                  <c:v>1497600000000</c:v>
                </c:pt>
                <c:pt idx="14">
                  <c:v>2831790000000</c:v>
                </c:pt>
                <c:pt idx="15">
                  <c:v>4119580000000</c:v>
                </c:pt>
                <c:pt idx="16">
                  <c:v>739299000000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Energi'!$DZ$63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Energi'!$DZ$64:$DZ$80</c:f>
              <c:numCache>
                <c:formatCode>0.00E+00</c:formatCode>
                <c:ptCount val="17"/>
                <c:pt idx="0">
                  <c:v>1754260000000</c:v>
                </c:pt>
                <c:pt idx="1">
                  <c:v>4854710000000</c:v>
                </c:pt>
                <c:pt idx="2">
                  <c:v>4120740000000</c:v>
                </c:pt>
                <c:pt idx="3">
                  <c:v>2538880000000</c:v>
                </c:pt>
                <c:pt idx="4">
                  <c:v>1726200000000</c:v>
                </c:pt>
                <c:pt idx="5">
                  <c:v>1468250000000</c:v>
                </c:pt>
                <c:pt idx="6">
                  <c:v>1375450000000</c:v>
                </c:pt>
                <c:pt idx="7">
                  <c:v>1322490000000</c:v>
                </c:pt>
                <c:pt idx="8">
                  <c:v>1254760000000</c:v>
                </c:pt>
                <c:pt idx="9">
                  <c:v>1156330000000</c:v>
                </c:pt>
                <c:pt idx="10">
                  <c:v>1011100000000</c:v>
                </c:pt>
                <c:pt idx="11">
                  <c:v>1270080000000</c:v>
                </c:pt>
                <c:pt idx="12">
                  <c:v>910899000000</c:v>
                </c:pt>
                <c:pt idx="13">
                  <c:v>701531000000</c:v>
                </c:pt>
                <c:pt idx="14">
                  <c:v>831398000000</c:v>
                </c:pt>
                <c:pt idx="15">
                  <c:v>705470000000</c:v>
                </c:pt>
                <c:pt idx="16">
                  <c:v>115707000000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Energi'!$EA$63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Energi'!$EA$64:$EA$80</c:f>
              <c:numCache>
                <c:formatCode>0.00E+00</c:formatCode>
                <c:ptCount val="17"/>
                <c:pt idx="0">
                  <c:v>1754260000000</c:v>
                </c:pt>
                <c:pt idx="1">
                  <c:v>4854720000000</c:v>
                </c:pt>
                <c:pt idx="2">
                  <c:v>4120750000000</c:v>
                </c:pt>
                <c:pt idx="3">
                  <c:v>2538880000000</c:v>
                </c:pt>
                <c:pt idx="4">
                  <c:v>1726200000000</c:v>
                </c:pt>
                <c:pt idx="5">
                  <c:v>1468250000000</c:v>
                </c:pt>
                <c:pt idx="6">
                  <c:v>1375450000000</c:v>
                </c:pt>
                <c:pt idx="7">
                  <c:v>1322490000000</c:v>
                </c:pt>
                <c:pt idx="8">
                  <c:v>1254760000000</c:v>
                </c:pt>
                <c:pt idx="9">
                  <c:v>1156330000000</c:v>
                </c:pt>
                <c:pt idx="10">
                  <c:v>1011110000000</c:v>
                </c:pt>
                <c:pt idx="11">
                  <c:v>1270080000000</c:v>
                </c:pt>
                <c:pt idx="12">
                  <c:v>910900000000</c:v>
                </c:pt>
                <c:pt idx="13">
                  <c:v>701531000000</c:v>
                </c:pt>
                <c:pt idx="14">
                  <c:v>831398000000</c:v>
                </c:pt>
                <c:pt idx="15">
                  <c:v>705470000000</c:v>
                </c:pt>
                <c:pt idx="16">
                  <c:v>115707000000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Energi'!$EB$63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Energi'!$EB$64:$EB$80</c:f>
              <c:numCache>
                <c:formatCode>0.00E+00</c:formatCode>
                <c:ptCount val="17"/>
                <c:pt idx="0">
                  <c:v>2527890000000</c:v>
                </c:pt>
                <c:pt idx="1">
                  <c:v>7018600000000</c:v>
                </c:pt>
                <c:pt idx="2">
                  <c:v>5947260000000</c:v>
                </c:pt>
                <c:pt idx="3">
                  <c:v>3662800000000</c:v>
                </c:pt>
                <c:pt idx="4">
                  <c:v>2489600000000</c:v>
                </c:pt>
                <c:pt idx="5">
                  <c:v>2117240000000</c:v>
                </c:pt>
                <c:pt idx="6">
                  <c:v>1983310000000</c:v>
                </c:pt>
                <c:pt idx="7">
                  <c:v>1906960000000</c:v>
                </c:pt>
                <c:pt idx="8">
                  <c:v>1809510000000</c:v>
                </c:pt>
                <c:pt idx="9">
                  <c:v>1667920000000</c:v>
                </c:pt>
                <c:pt idx="10">
                  <c:v>1459020000000</c:v>
                </c:pt>
                <c:pt idx="11">
                  <c:v>1833650000000</c:v>
                </c:pt>
                <c:pt idx="12">
                  <c:v>1314530000000</c:v>
                </c:pt>
                <c:pt idx="13">
                  <c:v>1018210000000</c:v>
                </c:pt>
                <c:pt idx="14">
                  <c:v>1244100000000</c:v>
                </c:pt>
                <c:pt idx="15">
                  <c:v>1080060000000</c:v>
                </c:pt>
                <c:pt idx="16">
                  <c:v>175888000000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Energi'!$EC$63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Energi'!$EC$64:$EC$80</c:f>
              <c:numCache>
                <c:formatCode>0.00E+00</c:formatCode>
                <c:ptCount val="17"/>
                <c:pt idx="0">
                  <c:v>2527890000000</c:v>
                </c:pt>
                <c:pt idx="1">
                  <c:v>7018600000000</c:v>
                </c:pt>
                <c:pt idx="2">
                  <c:v>5947270000000</c:v>
                </c:pt>
                <c:pt idx="3">
                  <c:v>3662800000000</c:v>
                </c:pt>
                <c:pt idx="4">
                  <c:v>2489600000000</c:v>
                </c:pt>
                <c:pt idx="5">
                  <c:v>2117240000000</c:v>
                </c:pt>
                <c:pt idx="6">
                  <c:v>1983310000000</c:v>
                </c:pt>
                <c:pt idx="7">
                  <c:v>1906960000000</c:v>
                </c:pt>
                <c:pt idx="8">
                  <c:v>1809520000000</c:v>
                </c:pt>
                <c:pt idx="9">
                  <c:v>1667920000000</c:v>
                </c:pt>
                <c:pt idx="10">
                  <c:v>1459020000000</c:v>
                </c:pt>
                <c:pt idx="11">
                  <c:v>1833650000000</c:v>
                </c:pt>
                <c:pt idx="12">
                  <c:v>1314530000000</c:v>
                </c:pt>
                <c:pt idx="13">
                  <c:v>1018210000000</c:v>
                </c:pt>
                <c:pt idx="14">
                  <c:v>1244100000000</c:v>
                </c:pt>
                <c:pt idx="15">
                  <c:v>1080060000000</c:v>
                </c:pt>
                <c:pt idx="16">
                  <c:v>175888000000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Energi'!$ED$63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Energi'!$ED$64:$ED$80</c:f>
              <c:numCache>
                <c:formatCode>0.00E+00</c:formatCode>
                <c:ptCount val="17"/>
                <c:pt idx="0">
                  <c:v>14511600000000</c:v>
                </c:pt>
                <c:pt idx="1">
                  <c:v>41309500000000</c:v>
                </c:pt>
                <c:pt idx="2">
                  <c:v>34399800000000</c:v>
                </c:pt>
                <c:pt idx="3">
                  <c:v>20679300000000</c:v>
                </c:pt>
                <c:pt idx="4">
                  <c:v>13792500000000</c:v>
                </c:pt>
                <c:pt idx="5">
                  <c:v>11556600000000</c:v>
                </c:pt>
                <c:pt idx="6">
                  <c:v>10681400000000</c:v>
                </c:pt>
                <c:pt idx="7">
                  <c:v>10134000000000</c:v>
                </c:pt>
                <c:pt idx="8">
                  <c:v>9501980000000</c:v>
                </c:pt>
                <c:pt idx="9">
                  <c:v>8650020000000</c:v>
                </c:pt>
                <c:pt idx="10">
                  <c:v>7493080000000</c:v>
                </c:pt>
                <c:pt idx="11">
                  <c:v>9299670000000</c:v>
                </c:pt>
                <c:pt idx="12">
                  <c:v>6351050000000</c:v>
                </c:pt>
                <c:pt idx="13">
                  <c:v>4872640000000</c:v>
                </c:pt>
                <c:pt idx="14">
                  <c:v>8222060000000</c:v>
                </c:pt>
                <c:pt idx="15">
                  <c:v>11309200000000</c:v>
                </c:pt>
                <c:pt idx="16">
                  <c:v>2000230000000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Energi'!$EE$63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Energi'!$EE$64:$EE$80</c:f>
              <c:numCache>
                <c:formatCode>0.00E+00</c:formatCode>
                <c:ptCount val="17"/>
                <c:pt idx="0">
                  <c:v>14511600000000</c:v>
                </c:pt>
                <c:pt idx="1">
                  <c:v>41309500000000</c:v>
                </c:pt>
                <c:pt idx="2">
                  <c:v>34399800000000</c:v>
                </c:pt>
                <c:pt idx="3">
                  <c:v>20679300000000</c:v>
                </c:pt>
                <c:pt idx="4">
                  <c:v>13792500000000</c:v>
                </c:pt>
                <c:pt idx="5">
                  <c:v>11556600000000</c:v>
                </c:pt>
                <c:pt idx="6">
                  <c:v>10681400000000</c:v>
                </c:pt>
                <c:pt idx="7">
                  <c:v>10134000000000</c:v>
                </c:pt>
                <c:pt idx="8">
                  <c:v>9501990000000</c:v>
                </c:pt>
                <c:pt idx="9">
                  <c:v>8650020000000</c:v>
                </c:pt>
                <c:pt idx="10">
                  <c:v>7493090000000</c:v>
                </c:pt>
                <c:pt idx="11">
                  <c:v>9299680000000</c:v>
                </c:pt>
                <c:pt idx="12">
                  <c:v>6351050000000</c:v>
                </c:pt>
                <c:pt idx="13">
                  <c:v>4872640000000</c:v>
                </c:pt>
                <c:pt idx="14">
                  <c:v>8222060000000</c:v>
                </c:pt>
                <c:pt idx="15">
                  <c:v>11309200000000</c:v>
                </c:pt>
                <c:pt idx="16">
                  <c:v>2000230000000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Energi'!$EF$63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Energi'!$EF$64:$EF$80</c:f>
              <c:numCache>
                <c:formatCode>0.00E+00</c:formatCode>
                <c:ptCount val="17"/>
                <c:pt idx="0">
                  <c:v>3081780000000</c:v>
                </c:pt>
                <c:pt idx="1">
                  <c:v>8588050000000</c:v>
                </c:pt>
                <c:pt idx="2">
                  <c:v>7278220000000</c:v>
                </c:pt>
                <c:pt idx="3">
                  <c:v>4469170000000</c:v>
                </c:pt>
                <c:pt idx="4">
                  <c:v>3029650000000</c:v>
                </c:pt>
                <c:pt idx="5">
                  <c:v>2570790000000</c:v>
                </c:pt>
                <c:pt idx="6">
                  <c:v>2402970000000</c:v>
                </c:pt>
                <c:pt idx="7">
                  <c:v>2305010000000</c:v>
                </c:pt>
                <c:pt idx="8">
                  <c:v>2182290000000</c:v>
                </c:pt>
                <c:pt idx="9">
                  <c:v>2006640000000</c:v>
                </c:pt>
                <c:pt idx="10">
                  <c:v>1750720000000</c:v>
                </c:pt>
                <c:pt idx="11">
                  <c:v>2193240000000</c:v>
                </c:pt>
                <c:pt idx="12">
                  <c:v>1564150000000</c:v>
                </c:pt>
                <c:pt idx="13">
                  <c:v>1199340000000</c:v>
                </c:pt>
                <c:pt idx="14">
                  <c:v>1497640000000</c:v>
                </c:pt>
                <c:pt idx="15">
                  <c:v>1346080000000</c:v>
                </c:pt>
                <c:pt idx="16">
                  <c:v>215152000000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Energi'!$EG$63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Energi'!$EG$64:$EG$80</c:f>
              <c:numCache>
                <c:formatCode>0.00E+00</c:formatCode>
                <c:ptCount val="17"/>
                <c:pt idx="0">
                  <c:v>3081790000000</c:v>
                </c:pt>
                <c:pt idx="1">
                  <c:v>8588060000000</c:v>
                </c:pt>
                <c:pt idx="2">
                  <c:v>7278230000000</c:v>
                </c:pt>
                <c:pt idx="3">
                  <c:v>4469170000000</c:v>
                </c:pt>
                <c:pt idx="4">
                  <c:v>3029650000000</c:v>
                </c:pt>
                <c:pt idx="5">
                  <c:v>2570800000000</c:v>
                </c:pt>
                <c:pt idx="6">
                  <c:v>2402970000000</c:v>
                </c:pt>
                <c:pt idx="7">
                  <c:v>2305020000000</c:v>
                </c:pt>
                <c:pt idx="8">
                  <c:v>2182290000000</c:v>
                </c:pt>
                <c:pt idx="9">
                  <c:v>2006640000000</c:v>
                </c:pt>
                <c:pt idx="10">
                  <c:v>1750720000000</c:v>
                </c:pt>
                <c:pt idx="11">
                  <c:v>2193240000000</c:v>
                </c:pt>
                <c:pt idx="12">
                  <c:v>1564160000000</c:v>
                </c:pt>
                <c:pt idx="13">
                  <c:v>1199340000000</c:v>
                </c:pt>
                <c:pt idx="14">
                  <c:v>1497640000000</c:v>
                </c:pt>
                <c:pt idx="15">
                  <c:v>1346080000000</c:v>
                </c:pt>
                <c:pt idx="16">
                  <c:v>215152000000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Energi'!$EH$63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Energi'!$EH$64:$EH$80</c:f>
              <c:numCache>
                <c:formatCode>0.00E+00</c:formatCode>
                <c:ptCount val="17"/>
                <c:pt idx="0">
                  <c:v>14589300000000</c:v>
                </c:pt>
                <c:pt idx="1">
                  <c:v>41529600000000</c:v>
                </c:pt>
                <c:pt idx="2">
                  <c:v>34582400000000</c:v>
                </c:pt>
                <c:pt idx="3">
                  <c:v>20788700000000</c:v>
                </c:pt>
                <c:pt idx="4">
                  <c:v>13865300000000</c:v>
                </c:pt>
                <c:pt idx="5">
                  <c:v>11617400000000</c:v>
                </c:pt>
                <c:pt idx="6">
                  <c:v>10737500000000</c:v>
                </c:pt>
                <c:pt idx="7">
                  <c:v>10187200000000</c:v>
                </c:pt>
                <c:pt idx="8">
                  <c:v>9551800000000</c:v>
                </c:pt>
                <c:pt idx="9">
                  <c:v>8695260000000</c:v>
                </c:pt>
                <c:pt idx="10">
                  <c:v>7532280000000</c:v>
                </c:pt>
                <c:pt idx="11">
                  <c:v>9347900000000</c:v>
                </c:pt>
                <c:pt idx="12">
                  <c:v>6382290000000</c:v>
                </c:pt>
                <c:pt idx="13">
                  <c:v>4896400000000</c:v>
                </c:pt>
                <c:pt idx="14">
                  <c:v>8265410000000</c:v>
                </c:pt>
                <c:pt idx="15">
                  <c:v>11376500000000</c:v>
                </c:pt>
                <c:pt idx="16">
                  <c:v>2012930000000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Energi'!$EI$63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Energi'!$EI$64:$EI$80</c:f>
              <c:numCache>
                <c:formatCode>0.00E+00</c:formatCode>
                <c:ptCount val="17"/>
                <c:pt idx="0">
                  <c:v>14589300000000</c:v>
                </c:pt>
                <c:pt idx="1">
                  <c:v>41529600000000</c:v>
                </c:pt>
                <c:pt idx="2">
                  <c:v>34582400000000</c:v>
                </c:pt>
                <c:pt idx="3">
                  <c:v>20788700000000</c:v>
                </c:pt>
                <c:pt idx="4">
                  <c:v>13865300000000</c:v>
                </c:pt>
                <c:pt idx="5">
                  <c:v>11617400000000</c:v>
                </c:pt>
                <c:pt idx="6">
                  <c:v>10737500000000</c:v>
                </c:pt>
                <c:pt idx="7">
                  <c:v>10187200000000</c:v>
                </c:pt>
                <c:pt idx="8">
                  <c:v>9551800000000</c:v>
                </c:pt>
                <c:pt idx="9">
                  <c:v>8695270000000</c:v>
                </c:pt>
                <c:pt idx="10">
                  <c:v>7532280000000</c:v>
                </c:pt>
                <c:pt idx="11">
                  <c:v>9347900000000</c:v>
                </c:pt>
                <c:pt idx="12">
                  <c:v>6382290000000</c:v>
                </c:pt>
                <c:pt idx="13">
                  <c:v>4896400000000</c:v>
                </c:pt>
                <c:pt idx="14">
                  <c:v>8265410000000</c:v>
                </c:pt>
                <c:pt idx="15">
                  <c:v>11376500000000</c:v>
                </c:pt>
                <c:pt idx="16">
                  <c:v>2012930000000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Energi'!$EJ$63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Energi'!$EJ$64:$EJ$80</c:f>
              <c:numCache>
                <c:formatCode>0.00E+00</c:formatCode>
                <c:ptCount val="17"/>
                <c:pt idx="0">
                  <c:v>2554720000000</c:v>
                </c:pt>
                <c:pt idx="1">
                  <c:v>7093260000000</c:v>
                </c:pt>
                <c:pt idx="2">
                  <c:v>6010180000000</c:v>
                </c:pt>
                <c:pt idx="3">
                  <c:v>3701360000000</c:v>
                </c:pt>
                <c:pt idx="4">
                  <c:v>2515710000000</c:v>
                </c:pt>
                <c:pt idx="5">
                  <c:v>2139390000000</c:v>
                </c:pt>
                <c:pt idx="6">
                  <c:v>2004000000000</c:v>
                </c:pt>
                <c:pt idx="7">
                  <c:v>1926820000000</c:v>
                </c:pt>
                <c:pt idx="8">
                  <c:v>1828330000000</c:v>
                </c:pt>
                <c:pt idx="9">
                  <c:v>1685240000000</c:v>
                </c:pt>
                <c:pt idx="10">
                  <c:v>1474150000000</c:v>
                </c:pt>
                <c:pt idx="11">
                  <c:v>1852670000000</c:v>
                </c:pt>
                <c:pt idx="12">
                  <c:v>1328090000000</c:v>
                </c:pt>
                <c:pt idx="13">
                  <c:v>1028830000000</c:v>
                </c:pt>
                <c:pt idx="14">
                  <c:v>1258550000000</c:v>
                </c:pt>
                <c:pt idx="15">
                  <c:v>1093830000000</c:v>
                </c:pt>
                <c:pt idx="16">
                  <c:v>178065000000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Energi'!$EK$63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Energi'!$EK$64:$EK$80</c:f>
              <c:numCache>
                <c:formatCode>0.00E+00</c:formatCode>
                <c:ptCount val="17"/>
                <c:pt idx="0">
                  <c:v>2554730000000</c:v>
                </c:pt>
                <c:pt idx="1">
                  <c:v>7093260000000</c:v>
                </c:pt>
                <c:pt idx="2">
                  <c:v>6010180000000</c:v>
                </c:pt>
                <c:pt idx="3">
                  <c:v>3701360000000</c:v>
                </c:pt>
                <c:pt idx="4">
                  <c:v>2515710000000</c:v>
                </c:pt>
                <c:pt idx="5">
                  <c:v>2139390000000</c:v>
                </c:pt>
                <c:pt idx="6">
                  <c:v>2004010000000</c:v>
                </c:pt>
                <c:pt idx="7">
                  <c:v>1926820000000</c:v>
                </c:pt>
                <c:pt idx="8">
                  <c:v>1828330000000</c:v>
                </c:pt>
                <c:pt idx="9">
                  <c:v>1685240000000</c:v>
                </c:pt>
                <c:pt idx="10">
                  <c:v>1474150000000</c:v>
                </c:pt>
                <c:pt idx="11">
                  <c:v>1852670000000</c:v>
                </c:pt>
                <c:pt idx="12">
                  <c:v>1328090000000</c:v>
                </c:pt>
                <c:pt idx="13">
                  <c:v>1028830000000</c:v>
                </c:pt>
                <c:pt idx="14">
                  <c:v>1258550000000</c:v>
                </c:pt>
                <c:pt idx="15">
                  <c:v>1093830000000</c:v>
                </c:pt>
                <c:pt idx="16">
                  <c:v>178065000000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Energi'!$EL$63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Energi'!$EL$64:$EL$80</c:f>
              <c:numCache>
                <c:formatCode>0.00E+00</c:formatCode>
                <c:ptCount val="17"/>
                <c:pt idx="0">
                  <c:v>1779320000000</c:v>
                </c:pt>
                <c:pt idx="1">
                  <c:v>4924080000000</c:v>
                </c:pt>
                <c:pt idx="2">
                  <c:v>4179380000000</c:v>
                </c:pt>
                <c:pt idx="3">
                  <c:v>2574890000000</c:v>
                </c:pt>
                <c:pt idx="4">
                  <c:v>1750620000000</c:v>
                </c:pt>
                <c:pt idx="5">
                  <c:v>1488980000000</c:v>
                </c:pt>
                <c:pt idx="6">
                  <c:v>1394840000000</c:v>
                </c:pt>
                <c:pt idx="7">
                  <c:v>1341110000000</c:v>
                </c:pt>
                <c:pt idx="8">
                  <c:v>1272410000000</c:v>
                </c:pt>
                <c:pt idx="9">
                  <c:v>1172590000000</c:v>
                </c:pt>
                <c:pt idx="10">
                  <c:v>1025320000000</c:v>
                </c:pt>
                <c:pt idx="11">
                  <c:v>1287940000000</c:v>
                </c:pt>
                <c:pt idx="12">
                  <c:v>923705000000</c:v>
                </c:pt>
                <c:pt idx="13">
                  <c:v>711561000000</c:v>
                </c:pt>
                <c:pt idx="14">
                  <c:v>844472000000</c:v>
                </c:pt>
                <c:pt idx="15">
                  <c:v>716996000000</c:v>
                </c:pt>
                <c:pt idx="16">
                  <c:v>117535000000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Energi'!$EM$63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Energi'!$CZ$64:$CZ$80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Energi'!$EM$64:$EM$80</c:f>
              <c:numCache>
                <c:formatCode>0.00E+00</c:formatCode>
                <c:ptCount val="17"/>
                <c:pt idx="0">
                  <c:v>1779320000000</c:v>
                </c:pt>
                <c:pt idx="1">
                  <c:v>4924080000000</c:v>
                </c:pt>
                <c:pt idx="2">
                  <c:v>4179380000000</c:v>
                </c:pt>
                <c:pt idx="3">
                  <c:v>2574890000000</c:v>
                </c:pt>
                <c:pt idx="4">
                  <c:v>1750620000000</c:v>
                </c:pt>
                <c:pt idx="5">
                  <c:v>1488980000000</c:v>
                </c:pt>
                <c:pt idx="6">
                  <c:v>1394840000000</c:v>
                </c:pt>
                <c:pt idx="7">
                  <c:v>1341110000000</c:v>
                </c:pt>
                <c:pt idx="8">
                  <c:v>1272410000000</c:v>
                </c:pt>
                <c:pt idx="9">
                  <c:v>1172590000000</c:v>
                </c:pt>
                <c:pt idx="10">
                  <c:v>1025320000000</c:v>
                </c:pt>
                <c:pt idx="11">
                  <c:v>1287940000000</c:v>
                </c:pt>
                <c:pt idx="12">
                  <c:v>923704000000</c:v>
                </c:pt>
                <c:pt idx="13">
                  <c:v>711561000000</c:v>
                </c:pt>
                <c:pt idx="14">
                  <c:v>844471000000</c:v>
                </c:pt>
                <c:pt idx="15">
                  <c:v>716995000000</c:v>
                </c:pt>
                <c:pt idx="16">
                  <c:v>117535000000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2480"/>
        <c:axId val="1308503360"/>
      </c:scatterChart>
      <c:valAx>
        <c:axId val="1308492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3360"/>
        <c:crosses val="autoZero"/>
        <c:crossBetween val="midCat"/>
      </c:valAx>
      <c:valAx>
        <c:axId val="1308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1534599008850859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Energi'!$DA$82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Energi'!$DA$83:$DA$99</c:f>
              <c:numCache>
                <c:formatCode>0.00E+00</c:formatCode>
                <c:ptCount val="17"/>
                <c:pt idx="0">
                  <c:v>566201000000</c:v>
                </c:pt>
                <c:pt idx="1">
                  <c:v>1301820000000</c:v>
                </c:pt>
                <c:pt idx="2">
                  <c:v>820753000000</c:v>
                </c:pt>
                <c:pt idx="3">
                  <c:v>499066000000</c:v>
                </c:pt>
                <c:pt idx="4">
                  <c:v>371319000000</c:v>
                </c:pt>
                <c:pt idx="5">
                  <c:v>331999000000</c:v>
                </c:pt>
                <c:pt idx="6">
                  <c:v>325564000000</c:v>
                </c:pt>
                <c:pt idx="7">
                  <c:v>327423000000</c:v>
                </c:pt>
                <c:pt idx="8">
                  <c:v>330884000000</c:v>
                </c:pt>
                <c:pt idx="9">
                  <c:v>333576000000</c:v>
                </c:pt>
                <c:pt idx="10">
                  <c:v>334283000000</c:v>
                </c:pt>
                <c:pt idx="11">
                  <c:v>466149000000</c:v>
                </c:pt>
                <c:pt idx="12">
                  <c:v>351198000000</c:v>
                </c:pt>
                <c:pt idx="13">
                  <c:v>695423000000</c:v>
                </c:pt>
                <c:pt idx="14">
                  <c:v>3334620000000</c:v>
                </c:pt>
                <c:pt idx="15">
                  <c:v>7421210000000</c:v>
                </c:pt>
                <c:pt idx="16">
                  <c:v>1894790000000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Energi'!$DB$82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Energi'!$DB$83:$DB$99</c:f>
              <c:numCache>
                <c:formatCode>0.00E+00</c:formatCode>
                <c:ptCount val="17"/>
                <c:pt idx="0">
                  <c:v>94947300000</c:v>
                </c:pt>
                <c:pt idx="1">
                  <c:v>456755000000</c:v>
                </c:pt>
                <c:pt idx="2">
                  <c:v>501327000000</c:v>
                </c:pt>
                <c:pt idx="3">
                  <c:v>283097000000</c:v>
                </c:pt>
                <c:pt idx="4">
                  <c:v>164913000000</c:v>
                </c:pt>
                <c:pt idx="5">
                  <c:v>81917300000</c:v>
                </c:pt>
                <c:pt idx="6">
                  <c:v>122240000000</c:v>
                </c:pt>
                <c:pt idx="7">
                  <c:v>101644000000</c:v>
                </c:pt>
                <c:pt idx="8">
                  <c:v>97236800000</c:v>
                </c:pt>
                <c:pt idx="9">
                  <c:v>95655000000</c:v>
                </c:pt>
                <c:pt idx="10">
                  <c:v>87628800000</c:v>
                </c:pt>
                <c:pt idx="11">
                  <c:v>96843900000</c:v>
                </c:pt>
                <c:pt idx="12">
                  <c:v>48129000000</c:v>
                </c:pt>
                <c:pt idx="13">
                  <c:v>48664400000</c:v>
                </c:pt>
                <c:pt idx="14">
                  <c:v>87793000000</c:v>
                </c:pt>
                <c:pt idx="15">
                  <c:v>130248000000</c:v>
                </c:pt>
                <c:pt idx="16">
                  <c:v>22517200000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Energi'!$DC$82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Energi'!$DC$83:$DC$99</c:f>
              <c:numCache>
                <c:formatCode>0.00E+00</c:formatCode>
                <c:ptCount val="17"/>
                <c:pt idx="0">
                  <c:v>5538470000000</c:v>
                </c:pt>
                <c:pt idx="1">
                  <c:v>14848400000000</c:v>
                </c:pt>
                <c:pt idx="2">
                  <c:v>11874200000000</c:v>
                </c:pt>
                <c:pt idx="3">
                  <c:v>6703660000000</c:v>
                </c:pt>
                <c:pt idx="4">
                  <c:v>4510580000000</c:v>
                </c:pt>
                <c:pt idx="5">
                  <c:v>3797320000000</c:v>
                </c:pt>
                <c:pt idx="6">
                  <c:v>3524820000000</c:v>
                </c:pt>
                <c:pt idx="7">
                  <c:v>3364990000000</c:v>
                </c:pt>
                <c:pt idx="8">
                  <c:v>3184400000000</c:v>
                </c:pt>
                <c:pt idx="9">
                  <c:v>2936160000000</c:v>
                </c:pt>
                <c:pt idx="10">
                  <c:v>2605320000000</c:v>
                </c:pt>
                <c:pt idx="11">
                  <c:v>3261890000000</c:v>
                </c:pt>
                <c:pt idx="12">
                  <c:v>2230380000000</c:v>
                </c:pt>
                <c:pt idx="13">
                  <c:v>1770450000000</c:v>
                </c:pt>
                <c:pt idx="14">
                  <c:v>3321970000000</c:v>
                </c:pt>
                <c:pt idx="15">
                  <c:v>4905880000000</c:v>
                </c:pt>
                <c:pt idx="16">
                  <c:v>886163000000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Energi'!$DD$82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Energi'!$DD$83:$DD$99</c:f>
              <c:numCache>
                <c:formatCode>0.00E+00</c:formatCode>
                <c:ptCount val="17"/>
                <c:pt idx="0">
                  <c:v>10285500000000</c:v>
                </c:pt>
                <c:pt idx="1">
                  <c:v>27637700000000</c:v>
                </c:pt>
                <c:pt idx="2">
                  <c:v>22316000000000</c:v>
                </c:pt>
                <c:pt idx="3">
                  <c:v>12686600000000</c:v>
                </c:pt>
                <c:pt idx="4">
                  <c:v>8559130000000</c:v>
                </c:pt>
                <c:pt idx="5">
                  <c:v>7220470000000</c:v>
                </c:pt>
                <c:pt idx="6">
                  <c:v>6713850000000</c:v>
                </c:pt>
                <c:pt idx="7">
                  <c:v>6418650000000</c:v>
                </c:pt>
                <c:pt idx="8">
                  <c:v>6079930000000</c:v>
                </c:pt>
                <c:pt idx="9">
                  <c:v>5603050000000</c:v>
                </c:pt>
                <c:pt idx="10">
                  <c:v>4970710000000</c:v>
                </c:pt>
                <c:pt idx="11">
                  <c:v>6184600000000</c:v>
                </c:pt>
                <c:pt idx="12">
                  <c:v>4126780000000</c:v>
                </c:pt>
                <c:pt idx="13">
                  <c:v>3195620000000</c:v>
                </c:pt>
                <c:pt idx="14">
                  <c:v>5744870000000</c:v>
                </c:pt>
                <c:pt idx="15">
                  <c:v>8494060000000</c:v>
                </c:pt>
                <c:pt idx="16">
                  <c:v>1545950000000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Energi'!$DE$82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Energi'!$DE$83:$DE$99</c:f>
              <c:numCache>
                <c:formatCode>0.00E+00</c:formatCode>
                <c:ptCount val="17"/>
                <c:pt idx="0">
                  <c:v>12765100000000</c:v>
                </c:pt>
                <c:pt idx="1">
                  <c:v>33699900000000</c:v>
                </c:pt>
                <c:pt idx="2">
                  <c:v>27082200000000</c:v>
                </c:pt>
                <c:pt idx="3">
                  <c:v>15319800000000</c:v>
                </c:pt>
                <c:pt idx="4">
                  <c:v>10332500000000</c:v>
                </c:pt>
                <c:pt idx="5">
                  <c:v>8713670000000</c:v>
                </c:pt>
                <c:pt idx="6">
                  <c:v>8101180000000</c:v>
                </c:pt>
                <c:pt idx="7">
                  <c:v>7746300000000</c:v>
                </c:pt>
                <c:pt idx="8">
                  <c:v>7341170000000</c:v>
                </c:pt>
                <c:pt idx="9">
                  <c:v>6766970000000</c:v>
                </c:pt>
                <c:pt idx="10">
                  <c:v>6017620000000</c:v>
                </c:pt>
                <c:pt idx="11">
                  <c:v>7462610000000</c:v>
                </c:pt>
                <c:pt idx="12">
                  <c:v>4890610000000</c:v>
                </c:pt>
                <c:pt idx="13">
                  <c:v>3791920000000</c:v>
                </c:pt>
                <c:pt idx="14">
                  <c:v>6918690000000</c:v>
                </c:pt>
                <c:pt idx="15">
                  <c:v>10455700000000</c:v>
                </c:pt>
                <c:pt idx="16">
                  <c:v>1917230000000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Energi'!$DF$82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Energi'!$DF$83:$DF$99</c:f>
              <c:numCache>
                <c:formatCode>0.00E+00</c:formatCode>
                <c:ptCount val="17"/>
                <c:pt idx="0">
                  <c:v>10285500000000</c:v>
                </c:pt>
                <c:pt idx="1">
                  <c:v>27637700000000</c:v>
                </c:pt>
                <c:pt idx="2">
                  <c:v>22316000000000</c:v>
                </c:pt>
                <c:pt idx="3">
                  <c:v>12686700000000</c:v>
                </c:pt>
                <c:pt idx="4">
                  <c:v>8559130000000</c:v>
                </c:pt>
                <c:pt idx="5">
                  <c:v>7220480000000</c:v>
                </c:pt>
                <c:pt idx="6">
                  <c:v>6713850000000</c:v>
                </c:pt>
                <c:pt idx="7">
                  <c:v>6418660000000</c:v>
                </c:pt>
                <c:pt idx="8">
                  <c:v>6079930000000</c:v>
                </c:pt>
                <c:pt idx="9">
                  <c:v>5603060000000</c:v>
                </c:pt>
                <c:pt idx="10">
                  <c:v>4970710000000</c:v>
                </c:pt>
                <c:pt idx="11">
                  <c:v>6184600000000</c:v>
                </c:pt>
                <c:pt idx="12">
                  <c:v>4126780000000</c:v>
                </c:pt>
                <c:pt idx="13">
                  <c:v>3195620000000</c:v>
                </c:pt>
                <c:pt idx="14">
                  <c:v>5744870000000</c:v>
                </c:pt>
                <c:pt idx="15">
                  <c:v>8494070000000</c:v>
                </c:pt>
                <c:pt idx="16">
                  <c:v>1545950000000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Energi'!$DG$82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Energi'!$DG$83:$DG$99</c:f>
              <c:numCache>
                <c:formatCode>0.00E+00</c:formatCode>
                <c:ptCount val="17"/>
                <c:pt idx="0">
                  <c:v>5991280000000</c:v>
                </c:pt>
                <c:pt idx="1">
                  <c:v>16141400000000</c:v>
                </c:pt>
                <c:pt idx="2">
                  <c:v>12742300000000</c:v>
                </c:pt>
                <c:pt idx="3">
                  <c:v>7153800000000</c:v>
                </c:pt>
                <c:pt idx="4">
                  <c:v>4802820000000</c:v>
                </c:pt>
                <c:pt idx="5">
                  <c:v>4036330000000</c:v>
                </c:pt>
                <c:pt idx="6">
                  <c:v>3741360000000</c:v>
                </c:pt>
                <c:pt idx="7">
                  <c:v>3567700000000</c:v>
                </c:pt>
                <c:pt idx="8">
                  <c:v>3374240000000</c:v>
                </c:pt>
                <c:pt idx="9">
                  <c:v>3112450000000</c:v>
                </c:pt>
                <c:pt idx="10">
                  <c:v>2765160000000</c:v>
                </c:pt>
                <c:pt idx="11">
                  <c:v>3474910000000</c:v>
                </c:pt>
                <c:pt idx="12">
                  <c:v>2398290000000</c:v>
                </c:pt>
                <c:pt idx="13">
                  <c:v>1967910000000</c:v>
                </c:pt>
                <c:pt idx="14">
                  <c:v>3958500000000</c:v>
                </c:pt>
                <c:pt idx="15">
                  <c:v>5958860000000</c:v>
                </c:pt>
                <c:pt idx="16">
                  <c:v>1073780000000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Energi'!$DH$82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Energi'!$DH$83:$DH$99</c:f>
              <c:numCache>
                <c:formatCode>0.00E+00</c:formatCode>
                <c:ptCount val="17"/>
                <c:pt idx="0">
                  <c:v>11951200000000</c:v>
                </c:pt>
                <c:pt idx="1">
                  <c:v>32017400000000</c:v>
                </c:pt>
                <c:pt idx="2">
                  <c:v>25786300000000</c:v>
                </c:pt>
                <c:pt idx="3">
                  <c:v>14632800000000</c:v>
                </c:pt>
                <c:pt idx="4">
                  <c:v>9868430000000</c:v>
                </c:pt>
                <c:pt idx="5">
                  <c:v>8321940000000</c:v>
                </c:pt>
                <c:pt idx="6">
                  <c:v>7735430000000</c:v>
                </c:pt>
                <c:pt idx="7">
                  <c:v>7393040000000</c:v>
                </c:pt>
                <c:pt idx="8">
                  <c:v>7001610000000</c:v>
                </c:pt>
                <c:pt idx="9">
                  <c:v>6451140000000</c:v>
                </c:pt>
                <c:pt idx="10">
                  <c:v>5724760000000</c:v>
                </c:pt>
                <c:pt idx="11">
                  <c:v>7117230000000</c:v>
                </c:pt>
                <c:pt idx="12">
                  <c:v>4730910000000</c:v>
                </c:pt>
                <c:pt idx="13">
                  <c:v>3666860000000</c:v>
                </c:pt>
                <c:pt idx="14">
                  <c:v>6629410000000</c:v>
                </c:pt>
                <c:pt idx="15">
                  <c:v>9853830000000</c:v>
                </c:pt>
                <c:pt idx="16">
                  <c:v>1795710000000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Energi'!$DI$82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Energi'!$DI$83:$DI$99</c:f>
              <c:numCache>
                <c:formatCode>0.00E+00</c:formatCode>
                <c:ptCount val="17"/>
                <c:pt idx="0">
                  <c:v>16994100000000</c:v>
                </c:pt>
                <c:pt idx="1">
                  <c:v>44952000000000</c:v>
                </c:pt>
                <c:pt idx="2">
                  <c:v>36393900000000</c:v>
                </c:pt>
                <c:pt idx="3">
                  <c:v>20749100000000</c:v>
                </c:pt>
                <c:pt idx="4">
                  <c:v>14033300000000</c:v>
                </c:pt>
                <c:pt idx="5">
                  <c:v>11862200000000</c:v>
                </c:pt>
                <c:pt idx="6">
                  <c:v>11052300000000</c:v>
                </c:pt>
                <c:pt idx="7">
                  <c:v>10590900000000</c:v>
                </c:pt>
                <c:pt idx="8">
                  <c:v>10053900000000</c:v>
                </c:pt>
                <c:pt idx="9">
                  <c:v>9274720000000</c:v>
                </c:pt>
                <c:pt idx="10">
                  <c:v>8260580000000</c:v>
                </c:pt>
                <c:pt idx="11">
                  <c:v>10196200000000</c:v>
                </c:pt>
                <c:pt idx="12">
                  <c:v>6564580000000</c:v>
                </c:pt>
                <c:pt idx="13">
                  <c:v>5089950000000</c:v>
                </c:pt>
                <c:pt idx="14">
                  <c:v>9331480000000</c:v>
                </c:pt>
                <c:pt idx="15">
                  <c:v>14331800000000</c:v>
                </c:pt>
                <c:pt idx="16">
                  <c:v>2650560000000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Energi'!$DJ$82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Energi'!$DJ$83:$DJ$99</c:f>
              <c:numCache>
                <c:formatCode>0.00E+00</c:formatCode>
                <c:ptCount val="17"/>
                <c:pt idx="0">
                  <c:v>11951200000000</c:v>
                </c:pt>
                <c:pt idx="1">
                  <c:v>32017400000000</c:v>
                </c:pt>
                <c:pt idx="2">
                  <c:v>25786300000000</c:v>
                </c:pt>
                <c:pt idx="3">
                  <c:v>14632800000000</c:v>
                </c:pt>
                <c:pt idx="4">
                  <c:v>9868430000000</c:v>
                </c:pt>
                <c:pt idx="5">
                  <c:v>8321930000000</c:v>
                </c:pt>
                <c:pt idx="6">
                  <c:v>7735420000000</c:v>
                </c:pt>
                <c:pt idx="7">
                  <c:v>7393040000000</c:v>
                </c:pt>
                <c:pt idx="8">
                  <c:v>7001610000000</c:v>
                </c:pt>
                <c:pt idx="9">
                  <c:v>6451140000000</c:v>
                </c:pt>
                <c:pt idx="10">
                  <c:v>5724760000000</c:v>
                </c:pt>
                <c:pt idx="11">
                  <c:v>7117230000000</c:v>
                </c:pt>
                <c:pt idx="12">
                  <c:v>4730910000000</c:v>
                </c:pt>
                <c:pt idx="13">
                  <c:v>3666860000000</c:v>
                </c:pt>
                <c:pt idx="14">
                  <c:v>6629400000000</c:v>
                </c:pt>
                <c:pt idx="15">
                  <c:v>9853830000000</c:v>
                </c:pt>
                <c:pt idx="16">
                  <c:v>1795710000000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Energi'!$DK$82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Energi'!$DK$83:$DK$99</c:f>
              <c:numCache>
                <c:formatCode>0.00E+00</c:formatCode>
                <c:ptCount val="17"/>
                <c:pt idx="0">
                  <c:v>5991270000000</c:v>
                </c:pt>
                <c:pt idx="1">
                  <c:v>16141400000000</c:v>
                </c:pt>
                <c:pt idx="2">
                  <c:v>12742300000000</c:v>
                </c:pt>
                <c:pt idx="3">
                  <c:v>7153790000000</c:v>
                </c:pt>
                <c:pt idx="4">
                  <c:v>4802810000000</c:v>
                </c:pt>
                <c:pt idx="5">
                  <c:v>4036320000000</c:v>
                </c:pt>
                <c:pt idx="6">
                  <c:v>3741350000000</c:v>
                </c:pt>
                <c:pt idx="7">
                  <c:v>3567690000000</c:v>
                </c:pt>
                <c:pt idx="8">
                  <c:v>3374230000000</c:v>
                </c:pt>
                <c:pt idx="9">
                  <c:v>3112450000000</c:v>
                </c:pt>
                <c:pt idx="10">
                  <c:v>2765160000000</c:v>
                </c:pt>
                <c:pt idx="11">
                  <c:v>3474910000000</c:v>
                </c:pt>
                <c:pt idx="12">
                  <c:v>2398290000000</c:v>
                </c:pt>
                <c:pt idx="13">
                  <c:v>1967910000000</c:v>
                </c:pt>
                <c:pt idx="14">
                  <c:v>3958490000000</c:v>
                </c:pt>
                <c:pt idx="15">
                  <c:v>5958840000000</c:v>
                </c:pt>
                <c:pt idx="16">
                  <c:v>1073780000000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Energi'!$DL$82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Energi'!$DL$83:$DL$99</c:f>
              <c:numCache>
                <c:formatCode>0.00E+00</c:formatCode>
                <c:ptCount val="17"/>
                <c:pt idx="0">
                  <c:v>14468500000000</c:v>
                </c:pt>
                <c:pt idx="1">
                  <c:v>38312400000000</c:v>
                </c:pt>
                <c:pt idx="2">
                  <c:v>30852400000000</c:v>
                </c:pt>
                <c:pt idx="3">
                  <c:v>17486300000000</c:v>
                </c:pt>
                <c:pt idx="4">
                  <c:v>11798100000000</c:v>
                </c:pt>
                <c:pt idx="5">
                  <c:v>9952860000000</c:v>
                </c:pt>
                <c:pt idx="6">
                  <c:v>9255770000000</c:v>
                </c:pt>
                <c:pt idx="7">
                  <c:v>8852230000000</c:v>
                </c:pt>
                <c:pt idx="8">
                  <c:v>8389960000000</c:v>
                </c:pt>
                <c:pt idx="9">
                  <c:v>7733580000000</c:v>
                </c:pt>
                <c:pt idx="10">
                  <c:v>6875260000000</c:v>
                </c:pt>
                <c:pt idx="11">
                  <c:v>8525400000000</c:v>
                </c:pt>
                <c:pt idx="12">
                  <c:v>5589580000000</c:v>
                </c:pt>
                <c:pt idx="13">
                  <c:v>4329430000000</c:v>
                </c:pt>
                <c:pt idx="14">
                  <c:v>7868570000000</c:v>
                </c:pt>
                <c:pt idx="15">
                  <c:v>11862900000000</c:v>
                </c:pt>
                <c:pt idx="16">
                  <c:v>2174810000000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Energi'!$DM$82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Energi'!$DM$83:$DM$99</c:f>
              <c:numCache>
                <c:formatCode>0.00E+00</c:formatCode>
                <c:ptCount val="17"/>
                <c:pt idx="0">
                  <c:v>17548500000000</c:v>
                </c:pt>
                <c:pt idx="1">
                  <c:v>46405600000000</c:v>
                </c:pt>
                <c:pt idx="2">
                  <c:v>37572400000000</c:v>
                </c:pt>
                <c:pt idx="3">
                  <c:v>21420800000000</c:v>
                </c:pt>
                <c:pt idx="4">
                  <c:v>14487600000000</c:v>
                </c:pt>
                <c:pt idx="5">
                  <c:v>12246200000000</c:v>
                </c:pt>
                <c:pt idx="6">
                  <c:v>11410100000000</c:v>
                </c:pt>
                <c:pt idx="7">
                  <c:v>10933800000000</c:v>
                </c:pt>
                <c:pt idx="8">
                  <c:v>10379500000000</c:v>
                </c:pt>
                <c:pt idx="9">
                  <c:v>9575070000000</c:v>
                </c:pt>
                <c:pt idx="10">
                  <c:v>8528300000000</c:v>
                </c:pt>
                <c:pt idx="11">
                  <c:v>10525900000000</c:v>
                </c:pt>
                <c:pt idx="12">
                  <c:v>6775320000000</c:v>
                </c:pt>
                <c:pt idx="13">
                  <c:v>5253490000000</c:v>
                </c:pt>
                <c:pt idx="14">
                  <c:v>9631760000000</c:v>
                </c:pt>
                <c:pt idx="15">
                  <c:v>14795500000000</c:v>
                </c:pt>
                <c:pt idx="16">
                  <c:v>2736670000000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Energi'!$DN$82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Energi'!$DN$83:$DN$99</c:f>
              <c:numCache>
                <c:formatCode>0.00E+00</c:formatCode>
                <c:ptCount val="17"/>
                <c:pt idx="0">
                  <c:v>18164100000000</c:v>
                </c:pt>
                <c:pt idx="1">
                  <c:v>47360300000000</c:v>
                </c:pt>
                <c:pt idx="2">
                  <c:v>38261600000000</c:v>
                </c:pt>
                <c:pt idx="3">
                  <c:v>21737400000000</c:v>
                </c:pt>
                <c:pt idx="4">
                  <c:v>14700700000000</c:v>
                </c:pt>
                <c:pt idx="5">
                  <c:v>12426500000000</c:v>
                </c:pt>
                <c:pt idx="6">
                  <c:v>11580500000000</c:v>
                </c:pt>
                <c:pt idx="7">
                  <c:v>11102900000000</c:v>
                </c:pt>
                <c:pt idx="8">
                  <c:v>10547900000000</c:v>
                </c:pt>
                <c:pt idx="9">
                  <c:v>9738070000000</c:v>
                </c:pt>
                <c:pt idx="10">
                  <c:v>8692300000000</c:v>
                </c:pt>
                <c:pt idx="11">
                  <c:v>10714600000000</c:v>
                </c:pt>
                <c:pt idx="12">
                  <c:v>6844640000000</c:v>
                </c:pt>
                <c:pt idx="13">
                  <c:v>5328090000000</c:v>
                </c:pt>
                <c:pt idx="14">
                  <c:v>9883980000000</c:v>
                </c:pt>
                <c:pt idx="15">
                  <c:v>15356200000000</c:v>
                </c:pt>
                <c:pt idx="16">
                  <c:v>2852540000000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Energi'!$DO$82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Energi'!$DO$83:$DO$99</c:f>
              <c:numCache>
                <c:formatCode>0.00E+00</c:formatCode>
                <c:ptCount val="17"/>
                <c:pt idx="0">
                  <c:v>17548500000000</c:v>
                </c:pt>
                <c:pt idx="1">
                  <c:v>46405500000000</c:v>
                </c:pt>
                <c:pt idx="2">
                  <c:v>37572400000000</c:v>
                </c:pt>
                <c:pt idx="3">
                  <c:v>21420800000000</c:v>
                </c:pt>
                <c:pt idx="4">
                  <c:v>14487600000000</c:v>
                </c:pt>
                <c:pt idx="5">
                  <c:v>12246200000000</c:v>
                </c:pt>
                <c:pt idx="6">
                  <c:v>11410100000000</c:v>
                </c:pt>
                <c:pt idx="7">
                  <c:v>10933800000000</c:v>
                </c:pt>
                <c:pt idx="8">
                  <c:v>10379500000000</c:v>
                </c:pt>
                <c:pt idx="9">
                  <c:v>9575060000000</c:v>
                </c:pt>
                <c:pt idx="10">
                  <c:v>8528290000000</c:v>
                </c:pt>
                <c:pt idx="11">
                  <c:v>10525900000000</c:v>
                </c:pt>
                <c:pt idx="12">
                  <c:v>6775320000000</c:v>
                </c:pt>
                <c:pt idx="13">
                  <c:v>5253490000000</c:v>
                </c:pt>
                <c:pt idx="14">
                  <c:v>9631750000000</c:v>
                </c:pt>
                <c:pt idx="15">
                  <c:v>14795500000000</c:v>
                </c:pt>
                <c:pt idx="16">
                  <c:v>2736660000000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Energi'!$DP$82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Energi'!$DP$83:$DP$99</c:f>
              <c:numCache>
                <c:formatCode>0.00E+00</c:formatCode>
                <c:ptCount val="17"/>
                <c:pt idx="0">
                  <c:v>14468400000000</c:v>
                </c:pt>
                <c:pt idx="1">
                  <c:v>38312300000000</c:v>
                </c:pt>
                <c:pt idx="2">
                  <c:v>30852300000000</c:v>
                </c:pt>
                <c:pt idx="3">
                  <c:v>17486200000000</c:v>
                </c:pt>
                <c:pt idx="4">
                  <c:v>11798100000000</c:v>
                </c:pt>
                <c:pt idx="5">
                  <c:v>9952840000000</c:v>
                </c:pt>
                <c:pt idx="6">
                  <c:v>9255760000000</c:v>
                </c:pt>
                <c:pt idx="7">
                  <c:v>8852220000000</c:v>
                </c:pt>
                <c:pt idx="8">
                  <c:v>8389950000000</c:v>
                </c:pt>
                <c:pt idx="9">
                  <c:v>7733570000000</c:v>
                </c:pt>
                <c:pt idx="10">
                  <c:v>6875250000000</c:v>
                </c:pt>
                <c:pt idx="11">
                  <c:v>8525390000000</c:v>
                </c:pt>
                <c:pt idx="12">
                  <c:v>5589570000000</c:v>
                </c:pt>
                <c:pt idx="13">
                  <c:v>4329420000000</c:v>
                </c:pt>
                <c:pt idx="14">
                  <c:v>7868560000000</c:v>
                </c:pt>
                <c:pt idx="15">
                  <c:v>11862800000000</c:v>
                </c:pt>
                <c:pt idx="16">
                  <c:v>2174800000000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Energi'!$DQ$82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Energi'!$DQ$83:$DQ$99</c:f>
              <c:numCache>
                <c:formatCode>0.00E+00</c:formatCode>
                <c:ptCount val="17"/>
                <c:pt idx="0">
                  <c:v>6006670000000</c:v>
                </c:pt>
                <c:pt idx="1">
                  <c:v>16182500000000</c:v>
                </c:pt>
                <c:pt idx="2">
                  <c:v>12774500000000</c:v>
                </c:pt>
                <c:pt idx="3">
                  <c:v>7171820000000</c:v>
                </c:pt>
                <c:pt idx="4">
                  <c:v>4814910000000</c:v>
                </c:pt>
                <c:pt idx="5">
                  <c:v>4046480000000</c:v>
                </c:pt>
                <c:pt idx="6">
                  <c:v>3750760000000</c:v>
                </c:pt>
                <c:pt idx="7">
                  <c:v>3576670000000</c:v>
                </c:pt>
                <c:pt idx="8">
                  <c:v>3382720000000</c:v>
                </c:pt>
                <c:pt idx="9">
                  <c:v>3120280000000</c:v>
                </c:pt>
                <c:pt idx="10">
                  <c:v>2772130000000</c:v>
                </c:pt>
                <c:pt idx="11">
                  <c:v>3483660000000</c:v>
                </c:pt>
                <c:pt idx="12">
                  <c:v>2404210000000</c:v>
                </c:pt>
                <c:pt idx="13">
                  <c:v>1972830000000</c:v>
                </c:pt>
                <c:pt idx="14">
                  <c:v>3968830000000</c:v>
                </c:pt>
                <c:pt idx="15">
                  <c:v>5974900000000</c:v>
                </c:pt>
                <c:pt idx="16">
                  <c:v>1076680000000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Energi'!$DR$82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Energi'!$DR$83:$DR$99</c:f>
              <c:numCache>
                <c:formatCode>0.00E+00</c:formatCode>
                <c:ptCount val="17"/>
                <c:pt idx="0">
                  <c:v>11984100000000</c:v>
                </c:pt>
                <c:pt idx="1">
                  <c:v>32105200000000</c:v>
                </c:pt>
                <c:pt idx="2">
                  <c:v>25857100000000</c:v>
                </c:pt>
                <c:pt idx="3">
                  <c:v>14673100000000</c:v>
                </c:pt>
                <c:pt idx="4">
                  <c:v>9895640000000</c:v>
                </c:pt>
                <c:pt idx="5">
                  <c:v>8344890000000</c:v>
                </c:pt>
                <c:pt idx="6">
                  <c:v>7756780000000</c:v>
                </c:pt>
                <c:pt idx="7">
                  <c:v>7413470000000</c:v>
                </c:pt>
                <c:pt idx="8">
                  <c:v>7020960000000</c:v>
                </c:pt>
                <c:pt idx="9">
                  <c:v>6468960000000</c:v>
                </c:pt>
                <c:pt idx="10">
                  <c:v>5740600000000</c:v>
                </c:pt>
                <c:pt idx="11">
                  <c:v>7136800000000</c:v>
                </c:pt>
                <c:pt idx="12">
                  <c:v>4743550000000</c:v>
                </c:pt>
                <c:pt idx="13">
                  <c:v>3676660000000</c:v>
                </c:pt>
                <c:pt idx="14">
                  <c:v>6647290000000</c:v>
                </c:pt>
                <c:pt idx="15">
                  <c:v>9881060000000</c:v>
                </c:pt>
                <c:pt idx="16">
                  <c:v>1800710000000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Energi'!$DS$82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Energi'!$DS$83:$DS$99</c:f>
              <c:numCache>
                <c:formatCode>0.00E+00</c:formatCode>
                <c:ptCount val="17"/>
                <c:pt idx="0">
                  <c:v>17033300000000</c:v>
                </c:pt>
                <c:pt idx="1">
                  <c:v>45053900000000</c:v>
                </c:pt>
                <c:pt idx="2">
                  <c:v>36476900000000</c:v>
                </c:pt>
                <c:pt idx="3">
                  <c:v>20796700000000</c:v>
                </c:pt>
                <c:pt idx="4">
                  <c:v>14065500000000</c:v>
                </c:pt>
                <c:pt idx="5">
                  <c:v>11889500000000</c:v>
                </c:pt>
                <c:pt idx="6">
                  <c:v>11077700000000</c:v>
                </c:pt>
                <c:pt idx="7">
                  <c:v>10615400000000</c:v>
                </c:pt>
                <c:pt idx="8">
                  <c:v>10077200000000</c:v>
                </c:pt>
                <c:pt idx="9">
                  <c:v>9296220000000</c:v>
                </c:pt>
                <c:pt idx="10">
                  <c:v>8279800000000</c:v>
                </c:pt>
                <c:pt idx="11">
                  <c:v>10219700000000</c:v>
                </c:pt>
                <c:pt idx="12">
                  <c:v>6579180000000</c:v>
                </c:pt>
                <c:pt idx="13">
                  <c:v>5101390000000</c:v>
                </c:pt>
                <c:pt idx="14">
                  <c:v>9353150000000</c:v>
                </c:pt>
                <c:pt idx="15">
                  <c:v>14366400000000</c:v>
                </c:pt>
                <c:pt idx="16">
                  <c:v>2657070000000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Energi'!$DT$82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Energi'!$DT$83:$DT$99</c:f>
              <c:numCache>
                <c:formatCode>0.00E+00</c:formatCode>
                <c:ptCount val="17"/>
                <c:pt idx="0">
                  <c:v>11984000000000</c:v>
                </c:pt>
                <c:pt idx="1">
                  <c:v>32105100000000</c:v>
                </c:pt>
                <c:pt idx="2">
                  <c:v>25857000000000</c:v>
                </c:pt>
                <c:pt idx="3">
                  <c:v>14673000000000</c:v>
                </c:pt>
                <c:pt idx="4">
                  <c:v>9895610000000</c:v>
                </c:pt>
                <c:pt idx="5">
                  <c:v>8344870000000</c:v>
                </c:pt>
                <c:pt idx="6">
                  <c:v>7756760000000</c:v>
                </c:pt>
                <c:pt idx="7">
                  <c:v>7413440000000</c:v>
                </c:pt>
                <c:pt idx="8">
                  <c:v>7020940000000</c:v>
                </c:pt>
                <c:pt idx="9">
                  <c:v>6468940000000</c:v>
                </c:pt>
                <c:pt idx="10">
                  <c:v>5740580000000</c:v>
                </c:pt>
                <c:pt idx="11">
                  <c:v>7136780000000</c:v>
                </c:pt>
                <c:pt idx="12">
                  <c:v>4743540000000</c:v>
                </c:pt>
                <c:pt idx="13">
                  <c:v>3676640000000</c:v>
                </c:pt>
                <c:pt idx="14">
                  <c:v>6647270000000</c:v>
                </c:pt>
                <c:pt idx="15">
                  <c:v>9881030000000</c:v>
                </c:pt>
                <c:pt idx="16">
                  <c:v>1800710000000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Energi'!$DU$82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Energi'!$DU$83:$DU$99</c:f>
              <c:numCache>
                <c:formatCode>0.00E+00</c:formatCode>
                <c:ptCount val="17"/>
                <c:pt idx="0">
                  <c:v>6006640000000</c:v>
                </c:pt>
                <c:pt idx="1">
                  <c:v>16182400000000</c:v>
                </c:pt>
                <c:pt idx="2">
                  <c:v>12774500000000</c:v>
                </c:pt>
                <c:pt idx="3">
                  <c:v>7171790000000</c:v>
                </c:pt>
                <c:pt idx="4">
                  <c:v>4814890000000</c:v>
                </c:pt>
                <c:pt idx="5">
                  <c:v>4046460000000</c:v>
                </c:pt>
                <c:pt idx="6">
                  <c:v>3750740000000</c:v>
                </c:pt>
                <c:pt idx="7">
                  <c:v>3576650000000</c:v>
                </c:pt>
                <c:pt idx="8">
                  <c:v>3382710000000</c:v>
                </c:pt>
                <c:pt idx="9">
                  <c:v>3120270000000</c:v>
                </c:pt>
                <c:pt idx="10">
                  <c:v>2772120000000</c:v>
                </c:pt>
                <c:pt idx="11">
                  <c:v>3483640000000</c:v>
                </c:pt>
                <c:pt idx="12">
                  <c:v>2404200000000</c:v>
                </c:pt>
                <c:pt idx="13">
                  <c:v>1972820000000</c:v>
                </c:pt>
                <c:pt idx="14">
                  <c:v>3968820000000</c:v>
                </c:pt>
                <c:pt idx="15">
                  <c:v>5974870000000</c:v>
                </c:pt>
                <c:pt idx="16">
                  <c:v>1076680000000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Energi'!$DV$82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Energi'!$DV$83:$DV$99</c:f>
              <c:numCache>
                <c:formatCode>0.00E+00</c:formatCode>
                <c:ptCount val="17"/>
                <c:pt idx="0">
                  <c:v>10340500000000</c:v>
                </c:pt>
                <c:pt idx="1">
                  <c:v>27784200000000</c:v>
                </c:pt>
                <c:pt idx="2">
                  <c:v>22434500000000</c:v>
                </c:pt>
                <c:pt idx="3">
                  <c:v>12754100000000</c:v>
                </c:pt>
                <c:pt idx="4">
                  <c:v>8604690000000</c:v>
                </c:pt>
                <c:pt idx="5">
                  <c:v>7258930000000</c:v>
                </c:pt>
                <c:pt idx="6">
                  <c:v>6749630000000</c:v>
                </c:pt>
                <c:pt idx="7">
                  <c:v>6452880000000</c:v>
                </c:pt>
                <c:pt idx="8">
                  <c:v>6112370000000</c:v>
                </c:pt>
                <c:pt idx="9">
                  <c:v>5632930000000</c:v>
                </c:pt>
                <c:pt idx="10">
                  <c:v>4997250000000</c:v>
                </c:pt>
                <c:pt idx="11">
                  <c:v>6217420000000</c:v>
                </c:pt>
                <c:pt idx="12">
                  <c:v>4148020000000</c:v>
                </c:pt>
                <c:pt idx="13">
                  <c:v>3212010000000</c:v>
                </c:pt>
                <c:pt idx="14">
                  <c:v>5774610000000</c:v>
                </c:pt>
                <c:pt idx="15">
                  <c:v>8539190000000</c:v>
                </c:pt>
                <c:pt idx="16">
                  <c:v>1554240000000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Energi'!$DW$82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Energi'!$DW$83:$DW$99</c:f>
              <c:numCache>
                <c:formatCode>0.00E+00</c:formatCode>
                <c:ptCount val="17"/>
                <c:pt idx="0">
                  <c:v>12827000000000</c:v>
                </c:pt>
                <c:pt idx="1">
                  <c:v>33860900000000</c:v>
                </c:pt>
                <c:pt idx="2">
                  <c:v>27212100000000</c:v>
                </c:pt>
                <c:pt idx="3">
                  <c:v>15393500000000</c:v>
                </c:pt>
                <c:pt idx="4">
                  <c:v>10382300000000</c:v>
                </c:pt>
                <c:pt idx="5">
                  <c:v>8755740000000</c:v>
                </c:pt>
                <c:pt idx="6">
                  <c:v>8140340000000</c:v>
                </c:pt>
                <c:pt idx="7">
                  <c:v>7783800000000</c:v>
                </c:pt>
                <c:pt idx="8">
                  <c:v>7376770000000</c:v>
                </c:pt>
                <c:pt idx="9">
                  <c:v>6799800000000</c:v>
                </c:pt>
                <c:pt idx="10">
                  <c:v>6046880000000</c:v>
                </c:pt>
                <c:pt idx="11">
                  <c:v>7498620000000</c:v>
                </c:pt>
                <c:pt idx="12">
                  <c:v>4913420000000</c:v>
                </c:pt>
                <c:pt idx="13">
                  <c:v>3809610000000</c:v>
                </c:pt>
                <c:pt idx="14">
                  <c:v>6951480000000</c:v>
                </c:pt>
                <c:pt idx="15">
                  <c:v>10506900000000</c:v>
                </c:pt>
                <c:pt idx="16">
                  <c:v>1926730000000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Energi'!$DX$82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Energi'!$DX$83:$DX$99</c:f>
              <c:numCache>
                <c:formatCode>0.00E+00</c:formatCode>
                <c:ptCount val="17"/>
                <c:pt idx="0">
                  <c:v>10340400000000</c:v>
                </c:pt>
                <c:pt idx="1">
                  <c:v>27784100000000</c:v>
                </c:pt>
                <c:pt idx="2">
                  <c:v>22434400000000</c:v>
                </c:pt>
                <c:pt idx="3">
                  <c:v>12754100000000</c:v>
                </c:pt>
                <c:pt idx="4">
                  <c:v>8604680000000</c:v>
                </c:pt>
                <c:pt idx="5">
                  <c:v>7258920000000</c:v>
                </c:pt>
                <c:pt idx="6">
                  <c:v>6749620000000</c:v>
                </c:pt>
                <c:pt idx="7">
                  <c:v>6452870000000</c:v>
                </c:pt>
                <c:pt idx="8">
                  <c:v>6112360000000</c:v>
                </c:pt>
                <c:pt idx="9">
                  <c:v>5632920000000</c:v>
                </c:pt>
                <c:pt idx="10">
                  <c:v>4997240000000</c:v>
                </c:pt>
                <c:pt idx="11">
                  <c:v>6217410000000</c:v>
                </c:pt>
                <c:pt idx="12">
                  <c:v>4148010000000</c:v>
                </c:pt>
                <c:pt idx="13">
                  <c:v>3212000000000</c:v>
                </c:pt>
                <c:pt idx="14">
                  <c:v>5774610000000</c:v>
                </c:pt>
                <c:pt idx="15">
                  <c:v>8539180000000</c:v>
                </c:pt>
                <c:pt idx="16">
                  <c:v>1554230000000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Energi'!$DY$82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Energi'!$DY$83:$DY$99</c:f>
              <c:numCache>
                <c:formatCode>0.00E+00</c:formatCode>
                <c:ptCount val="17"/>
                <c:pt idx="0">
                  <c:v>5582410000000</c:v>
                </c:pt>
                <c:pt idx="1">
                  <c:v>14965600000000</c:v>
                </c:pt>
                <c:pt idx="2">
                  <c:v>11967800000000</c:v>
                </c:pt>
                <c:pt idx="3">
                  <c:v>6756530000000</c:v>
                </c:pt>
                <c:pt idx="4">
                  <c:v>4546150000000</c:v>
                </c:pt>
                <c:pt idx="5">
                  <c:v>3827260000000</c:v>
                </c:pt>
                <c:pt idx="6">
                  <c:v>3552610000000</c:v>
                </c:pt>
                <c:pt idx="7">
                  <c:v>3391520000000</c:v>
                </c:pt>
                <c:pt idx="8">
                  <c:v>3209510000000</c:v>
                </c:pt>
                <c:pt idx="9">
                  <c:v>2959290000000</c:v>
                </c:pt>
                <c:pt idx="10">
                  <c:v>2625870000000</c:v>
                </c:pt>
                <c:pt idx="11">
                  <c:v>3287510000000</c:v>
                </c:pt>
                <c:pt idx="12">
                  <c:v>2247500000000</c:v>
                </c:pt>
                <c:pt idx="13">
                  <c:v>1784000000000</c:v>
                </c:pt>
                <c:pt idx="14">
                  <c:v>3347880000000</c:v>
                </c:pt>
                <c:pt idx="15">
                  <c:v>4945050000000</c:v>
                </c:pt>
                <c:pt idx="16">
                  <c:v>893279000000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Energi'!$DZ$82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Energi'!$DZ$83:$DZ$99</c:f>
              <c:numCache>
                <c:formatCode>0.00E+00</c:formatCode>
                <c:ptCount val="17"/>
                <c:pt idx="0">
                  <c:v>2512040000000</c:v>
                </c:pt>
                <c:pt idx="1">
                  <c:v>6982330000000</c:v>
                </c:pt>
                <c:pt idx="2">
                  <c:v>5883290000000</c:v>
                </c:pt>
                <c:pt idx="3">
                  <c:v>3598100000000</c:v>
                </c:pt>
                <c:pt idx="4">
                  <c:v>2433110000000</c:v>
                </c:pt>
                <c:pt idx="5">
                  <c:v>2061220000000</c:v>
                </c:pt>
                <c:pt idx="6">
                  <c:v>1924410000000</c:v>
                </c:pt>
                <c:pt idx="7">
                  <c:v>1844530000000</c:v>
                </c:pt>
                <c:pt idx="8">
                  <c:v>1745730000000</c:v>
                </c:pt>
                <c:pt idx="9">
                  <c:v>1605410000000</c:v>
                </c:pt>
                <c:pt idx="10">
                  <c:v>1402170000000</c:v>
                </c:pt>
                <c:pt idx="11">
                  <c:v>1759600000000</c:v>
                </c:pt>
                <c:pt idx="12">
                  <c:v>1252390000000</c:v>
                </c:pt>
                <c:pt idx="13">
                  <c:v>976290000000</c:v>
                </c:pt>
                <c:pt idx="14">
                  <c:v>1344020000000</c:v>
                </c:pt>
                <c:pt idx="15">
                  <c:v>1318110000000</c:v>
                </c:pt>
                <c:pt idx="16">
                  <c:v>206938000000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Energi'!$EA$82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Energi'!$EA$83:$EA$99</c:f>
              <c:numCache>
                <c:formatCode>0.00E+00</c:formatCode>
                <c:ptCount val="17"/>
                <c:pt idx="0">
                  <c:v>2512040000000</c:v>
                </c:pt>
                <c:pt idx="1">
                  <c:v>6982330000000</c:v>
                </c:pt>
                <c:pt idx="2">
                  <c:v>5883290000000</c:v>
                </c:pt>
                <c:pt idx="3">
                  <c:v>3598100000000</c:v>
                </c:pt>
                <c:pt idx="4">
                  <c:v>2433110000000</c:v>
                </c:pt>
                <c:pt idx="5">
                  <c:v>2061220000000</c:v>
                </c:pt>
                <c:pt idx="6">
                  <c:v>1924410000000</c:v>
                </c:pt>
                <c:pt idx="7">
                  <c:v>1844520000000</c:v>
                </c:pt>
                <c:pt idx="8">
                  <c:v>1745730000000</c:v>
                </c:pt>
                <c:pt idx="9">
                  <c:v>1605410000000</c:v>
                </c:pt>
                <c:pt idx="10">
                  <c:v>1402170000000</c:v>
                </c:pt>
                <c:pt idx="11">
                  <c:v>1759600000000</c:v>
                </c:pt>
                <c:pt idx="12">
                  <c:v>1252390000000</c:v>
                </c:pt>
                <c:pt idx="13">
                  <c:v>976290000000</c:v>
                </c:pt>
                <c:pt idx="14">
                  <c:v>1344020000000</c:v>
                </c:pt>
                <c:pt idx="15">
                  <c:v>1318100000000</c:v>
                </c:pt>
                <c:pt idx="16">
                  <c:v>206938000000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Energi'!$EB$82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Energi'!$EB$83:$EB$99</c:f>
              <c:numCache>
                <c:formatCode>0.00E+00</c:formatCode>
                <c:ptCount val="17"/>
                <c:pt idx="0">
                  <c:v>4070060000000</c:v>
                </c:pt>
                <c:pt idx="1">
                  <c:v>11394300000000</c:v>
                </c:pt>
                <c:pt idx="2">
                  <c:v>9540400000000</c:v>
                </c:pt>
                <c:pt idx="3">
                  <c:v>5801140000000</c:v>
                </c:pt>
                <c:pt idx="4">
                  <c:v>3906520000000</c:v>
                </c:pt>
                <c:pt idx="5">
                  <c:v>3299070000000</c:v>
                </c:pt>
                <c:pt idx="6">
                  <c:v>3071820000000</c:v>
                </c:pt>
                <c:pt idx="7">
                  <c:v>2936860000000</c:v>
                </c:pt>
                <c:pt idx="8">
                  <c:v>2773690000000</c:v>
                </c:pt>
                <c:pt idx="9">
                  <c:v>2545810000000</c:v>
                </c:pt>
                <c:pt idx="10">
                  <c:v>2220930000000</c:v>
                </c:pt>
                <c:pt idx="11">
                  <c:v>2784910000000</c:v>
                </c:pt>
                <c:pt idx="12">
                  <c:v>1970830000000</c:v>
                </c:pt>
                <c:pt idx="13">
                  <c:v>1551120000000</c:v>
                </c:pt>
                <c:pt idx="14">
                  <c:v>2346400000000</c:v>
                </c:pt>
                <c:pt idx="15">
                  <c:v>2585520000000</c:v>
                </c:pt>
                <c:pt idx="16">
                  <c:v>410646000000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Energi'!$EC$82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Energi'!$EC$83:$EC$99</c:f>
              <c:numCache>
                <c:formatCode>0.00E+00</c:formatCode>
                <c:ptCount val="17"/>
                <c:pt idx="0">
                  <c:v>4070050000000</c:v>
                </c:pt>
                <c:pt idx="1">
                  <c:v>11394300000000</c:v>
                </c:pt>
                <c:pt idx="2">
                  <c:v>9540390000000</c:v>
                </c:pt>
                <c:pt idx="3">
                  <c:v>5801140000000</c:v>
                </c:pt>
                <c:pt idx="4">
                  <c:v>3906520000000</c:v>
                </c:pt>
                <c:pt idx="5">
                  <c:v>3299070000000</c:v>
                </c:pt>
                <c:pt idx="6">
                  <c:v>3071810000000</c:v>
                </c:pt>
                <c:pt idx="7">
                  <c:v>2936860000000</c:v>
                </c:pt>
                <c:pt idx="8">
                  <c:v>2773690000000</c:v>
                </c:pt>
                <c:pt idx="9">
                  <c:v>2545810000000</c:v>
                </c:pt>
                <c:pt idx="10">
                  <c:v>2220930000000</c:v>
                </c:pt>
                <c:pt idx="11">
                  <c:v>2784910000000</c:v>
                </c:pt>
                <c:pt idx="12">
                  <c:v>1970830000000</c:v>
                </c:pt>
                <c:pt idx="13">
                  <c:v>1551110000000</c:v>
                </c:pt>
                <c:pt idx="14">
                  <c:v>2346390000000</c:v>
                </c:pt>
                <c:pt idx="15">
                  <c:v>2585510000000</c:v>
                </c:pt>
                <c:pt idx="16">
                  <c:v>410645000000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Energi'!$ED$82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Energi'!$ED$83:$ED$99</c:f>
              <c:numCache>
                <c:formatCode>0.00E+00</c:formatCode>
                <c:ptCount val="17"/>
                <c:pt idx="0">
                  <c:v>15002600000000</c:v>
                </c:pt>
                <c:pt idx="1">
                  <c:v>42180200000000</c:v>
                </c:pt>
                <c:pt idx="2">
                  <c:v>35271300000000</c:v>
                </c:pt>
                <c:pt idx="3">
                  <c:v>21299200000000</c:v>
                </c:pt>
                <c:pt idx="4">
                  <c:v>14246900000000</c:v>
                </c:pt>
                <c:pt idx="5">
                  <c:v>11966100000000</c:v>
                </c:pt>
                <c:pt idx="6">
                  <c:v>11087300000000</c:v>
                </c:pt>
                <c:pt idx="7">
                  <c:v>10549000000000</c:v>
                </c:pt>
                <c:pt idx="8">
                  <c:v>9917400000000</c:v>
                </c:pt>
                <c:pt idx="9">
                  <c:v>9039800000000</c:v>
                </c:pt>
                <c:pt idx="10">
                  <c:v>7856130000000</c:v>
                </c:pt>
                <c:pt idx="11">
                  <c:v>9674440000000</c:v>
                </c:pt>
                <c:pt idx="12">
                  <c:v>6326640000000</c:v>
                </c:pt>
                <c:pt idx="13">
                  <c:v>4812040000000</c:v>
                </c:pt>
                <c:pt idx="14">
                  <c:v>8158930000000</c:v>
                </c:pt>
                <c:pt idx="15">
                  <c:v>11699200000000</c:v>
                </c:pt>
                <c:pt idx="16">
                  <c:v>2110770000000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Energi'!$EE$82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Energi'!$EE$83:$EE$99</c:f>
              <c:numCache>
                <c:formatCode>0.00E+00</c:formatCode>
                <c:ptCount val="17"/>
                <c:pt idx="0">
                  <c:v>15002600000000</c:v>
                </c:pt>
                <c:pt idx="1">
                  <c:v>42180100000000</c:v>
                </c:pt>
                <c:pt idx="2">
                  <c:v>35271300000000</c:v>
                </c:pt>
                <c:pt idx="3">
                  <c:v>21299200000000</c:v>
                </c:pt>
                <c:pt idx="4">
                  <c:v>14246900000000</c:v>
                </c:pt>
                <c:pt idx="5">
                  <c:v>11966000000000</c:v>
                </c:pt>
                <c:pt idx="6">
                  <c:v>11087200000000</c:v>
                </c:pt>
                <c:pt idx="7">
                  <c:v>10549000000000</c:v>
                </c:pt>
                <c:pt idx="8">
                  <c:v>9917390000000</c:v>
                </c:pt>
                <c:pt idx="9">
                  <c:v>9039790000000</c:v>
                </c:pt>
                <c:pt idx="10">
                  <c:v>7856130000000</c:v>
                </c:pt>
                <c:pt idx="11">
                  <c:v>9674440000000</c:v>
                </c:pt>
                <c:pt idx="12">
                  <c:v>6326630000000</c:v>
                </c:pt>
                <c:pt idx="13">
                  <c:v>4812040000000</c:v>
                </c:pt>
                <c:pt idx="14">
                  <c:v>8158920000000</c:v>
                </c:pt>
                <c:pt idx="15">
                  <c:v>11699200000000</c:v>
                </c:pt>
                <c:pt idx="16">
                  <c:v>2110770000000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Energi'!$EF$82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Energi'!$EF$83:$EF$99</c:f>
              <c:numCache>
                <c:formatCode>0.00E+00</c:formatCode>
                <c:ptCount val="17"/>
                <c:pt idx="0">
                  <c:v>6281690000000</c:v>
                </c:pt>
                <c:pt idx="1">
                  <c:v>17778800000000</c:v>
                </c:pt>
                <c:pt idx="2">
                  <c:v>14831400000000</c:v>
                </c:pt>
                <c:pt idx="3">
                  <c:v>8954190000000</c:v>
                </c:pt>
                <c:pt idx="4">
                  <c:v>5994620000000</c:v>
                </c:pt>
                <c:pt idx="5">
                  <c:v>5038330000000</c:v>
                </c:pt>
                <c:pt idx="6">
                  <c:v>4670230000000</c:v>
                </c:pt>
                <c:pt idx="7">
                  <c:v>4444140000000</c:v>
                </c:pt>
                <c:pt idx="8">
                  <c:v>4178820000000</c:v>
                </c:pt>
                <c:pt idx="9">
                  <c:v>3817550000000</c:v>
                </c:pt>
                <c:pt idx="10">
                  <c:v>3316130000000</c:v>
                </c:pt>
                <c:pt idx="11">
                  <c:v>4139120000000</c:v>
                </c:pt>
                <c:pt idx="12">
                  <c:v>2893300000000</c:v>
                </c:pt>
                <c:pt idx="13">
                  <c:v>2250670000000</c:v>
                </c:pt>
                <c:pt idx="14">
                  <c:v>3626380000000</c:v>
                </c:pt>
                <c:pt idx="15">
                  <c:v>4512710000000</c:v>
                </c:pt>
                <c:pt idx="16">
                  <c:v>749521000000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Energi'!$EG$82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Energi'!$EG$83:$EG$99</c:f>
              <c:numCache>
                <c:formatCode>0.00E+00</c:formatCode>
                <c:ptCount val="17"/>
                <c:pt idx="0">
                  <c:v>6281650000000</c:v>
                </c:pt>
                <c:pt idx="1">
                  <c:v>17778700000000</c:v>
                </c:pt>
                <c:pt idx="2">
                  <c:v>14831400000000</c:v>
                </c:pt>
                <c:pt idx="3">
                  <c:v>8954160000000</c:v>
                </c:pt>
                <c:pt idx="4">
                  <c:v>5994600000000</c:v>
                </c:pt>
                <c:pt idx="5">
                  <c:v>5038310000000</c:v>
                </c:pt>
                <c:pt idx="6">
                  <c:v>4670210000000</c:v>
                </c:pt>
                <c:pt idx="7">
                  <c:v>4444120000000</c:v>
                </c:pt>
                <c:pt idx="8">
                  <c:v>4178810000000</c:v>
                </c:pt>
                <c:pt idx="9">
                  <c:v>3817540000000</c:v>
                </c:pt>
                <c:pt idx="10">
                  <c:v>3316110000000</c:v>
                </c:pt>
                <c:pt idx="11">
                  <c:v>4139100000000</c:v>
                </c:pt>
                <c:pt idx="12">
                  <c:v>2893290000000</c:v>
                </c:pt>
                <c:pt idx="13">
                  <c:v>2250660000000</c:v>
                </c:pt>
                <c:pt idx="14">
                  <c:v>3626360000000</c:v>
                </c:pt>
                <c:pt idx="15">
                  <c:v>4512690000000</c:v>
                </c:pt>
                <c:pt idx="16">
                  <c:v>749518000000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Energi'!$EH$82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Energi'!$EH$83:$EH$99</c:f>
              <c:numCache>
                <c:formatCode>0.00E+00</c:formatCode>
                <c:ptCount val="17"/>
                <c:pt idx="0">
                  <c:v>15039500000000</c:v>
                </c:pt>
                <c:pt idx="1">
                  <c:v>42282600000000</c:v>
                </c:pt>
                <c:pt idx="2">
                  <c:v>35357300000000</c:v>
                </c:pt>
                <c:pt idx="3">
                  <c:v>21351300000000</c:v>
                </c:pt>
                <c:pt idx="4">
                  <c:v>14281800000000</c:v>
                </c:pt>
                <c:pt idx="5">
                  <c:v>11995500000000</c:v>
                </c:pt>
                <c:pt idx="6">
                  <c:v>11114600000000</c:v>
                </c:pt>
                <c:pt idx="7">
                  <c:v>10575100000000</c:v>
                </c:pt>
                <c:pt idx="8">
                  <c:v>9941900000000</c:v>
                </c:pt>
                <c:pt idx="9">
                  <c:v>9062180000000</c:v>
                </c:pt>
                <c:pt idx="10">
                  <c:v>7875630000000</c:v>
                </c:pt>
                <c:pt idx="11">
                  <c:v>9698210000000</c:v>
                </c:pt>
                <c:pt idx="12">
                  <c:v>6341570000000</c:v>
                </c:pt>
                <c:pt idx="13">
                  <c:v>4823410000000</c:v>
                </c:pt>
                <c:pt idx="14">
                  <c:v>8178490000000</c:v>
                </c:pt>
                <c:pt idx="15">
                  <c:v>11728200000000</c:v>
                </c:pt>
                <c:pt idx="16">
                  <c:v>2116070000000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Energi'!$EI$82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Energi'!$EI$83:$EI$99</c:f>
              <c:numCache>
                <c:formatCode>0.00E+00</c:formatCode>
                <c:ptCount val="17"/>
                <c:pt idx="0">
                  <c:v>15039500000000</c:v>
                </c:pt>
                <c:pt idx="1">
                  <c:v>42282600000000</c:v>
                </c:pt>
                <c:pt idx="2">
                  <c:v>35357300000000</c:v>
                </c:pt>
                <c:pt idx="3">
                  <c:v>21351300000000</c:v>
                </c:pt>
                <c:pt idx="4">
                  <c:v>14281800000000</c:v>
                </c:pt>
                <c:pt idx="5">
                  <c:v>11995500000000</c:v>
                </c:pt>
                <c:pt idx="6">
                  <c:v>11114500000000</c:v>
                </c:pt>
                <c:pt idx="7">
                  <c:v>10575100000000</c:v>
                </c:pt>
                <c:pt idx="8">
                  <c:v>9941890000000</c:v>
                </c:pt>
                <c:pt idx="9">
                  <c:v>9062170000000</c:v>
                </c:pt>
                <c:pt idx="10">
                  <c:v>7875620000000</c:v>
                </c:pt>
                <c:pt idx="11">
                  <c:v>9698190000000</c:v>
                </c:pt>
                <c:pt idx="12">
                  <c:v>6341560000000</c:v>
                </c:pt>
                <c:pt idx="13">
                  <c:v>4823400000000</c:v>
                </c:pt>
                <c:pt idx="14">
                  <c:v>8178480000000</c:v>
                </c:pt>
                <c:pt idx="15">
                  <c:v>11728200000000</c:v>
                </c:pt>
                <c:pt idx="16">
                  <c:v>2116070000000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Energi'!$EJ$82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Energi'!$EJ$83:$EJ$99</c:f>
              <c:numCache>
                <c:formatCode>0.00E+00</c:formatCode>
                <c:ptCount val="17"/>
                <c:pt idx="0">
                  <c:v>4101470000000</c:v>
                </c:pt>
                <c:pt idx="1">
                  <c:v>11483600000000</c:v>
                </c:pt>
                <c:pt idx="2">
                  <c:v>9614060000000</c:v>
                </c:pt>
                <c:pt idx="3">
                  <c:v>5845190000000</c:v>
                </c:pt>
                <c:pt idx="4">
                  <c:v>3935820000000</c:v>
                </c:pt>
                <c:pt idx="5">
                  <c:v>3323580000000</c:v>
                </c:pt>
                <c:pt idx="6">
                  <c:v>3094440000000</c:v>
                </c:pt>
                <c:pt idx="7">
                  <c:v>2958310000000</c:v>
                </c:pt>
                <c:pt idx="8">
                  <c:v>2793800000000</c:v>
                </c:pt>
                <c:pt idx="9">
                  <c:v>2564140000000</c:v>
                </c:pt>
                <c:pt idx="10">
                  <c:v>2236830000000</c:v>
                </c:pt>
                <c:pt idx="11">
                  <c:v>2804770000000</c:v>
                </c:pt>
                <c:pt idx="12">
                  <c:v>1984680000000</c:v>
                </c:pt>
                <c:pt idx="13">
                  <c:v>1562290000000</c:v>
                </c:pt>
                <c:pt idx="14">
                  <c:v>2367330000000</c:v>
                </c:pt>
                <c:pt idx="15">
                  <c:v>2613900000000</c:v>
                </c:pt>
                <c:pt idx="16">
                  <c:v>415237000000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Energi'!$EK$82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Energi'!$EK$83:$EK$99</c:f>
              <c:numCache>
                <c:formatCode>0.00E+00</c:formatCode>
                <c:ptCount val="17"/>
                <c:pt idx="0">
                  <c:v>4101460000000</c:v>
                </c:pt>
                <c:pt idx="1">
                  <c:v>11483600000000</c:v>
                </c:pt>
                <c:pt idx="2">
                  <c:v>9614040000000</c:v>
                </c:pt>
                <c:pt idx="3">
                  <c:v>5845180000000</c:v>
                </c:pt>
                <c:pt idx="4">
                  <c:v>3935810000000</c:v>
                </c:pt>
                <c:pt idx="5">
                  <c:v>3323570000000</c:v>
                </c:pt>
                <c:pt idx="6">
                  <c:v>3094430000000</c:v>
                </c:pt>
                <c:pt idx="7">
                  <c:v>2958300000000</c:v>
                </c:pt>
                <c:pt idx="8">
                  <c:v>2793790000000</c:v>
                </c:pt>
                <c:pt idx="9">
                  <c:v>2564130000000</c:v>
                </c:pt>
                <c:pt idx="10">
                  <c:v>2236830000000</c:v>
                </c:pt>
                <c:pt idx="11">
                  <c:v>2804770000000</c:v>
                </c:pt>
                <c:pt idx="12">
                  <c:v>1984680000000</c:v>
                </c:pt>
                <c:pt idx="13">
                  <c:v>1562290000000</c:v>
                </c:pt>
                <c:pt idx="14">
                  <c:v>2367320000000</c:v>
                </c:pt>
                <c:pt idx="15">
                  <c:v>2613900000000</c:v>
                </c:pt>
                <c:pt idx="16">
                  <c:v>415236000000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Energi'!$EL$82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Energi'!$EL$83:$EL$99</c:f>
              <c:numCache>
                <c:formatCode>0.00E+00</c:formatCode>
                <c:ptCount val="17"/>
                <c:pt idx="0">
                  <c:v>2535810000000</c:v>
                </c:pt>
                <c:pt idx="1">
                  <c:v>7048890000000</c:v>
                </c:pt>
                <c:pt idx="2">
                  <c:v>5938780000000</c:v>
                </c:pt>
                <c:pt idx="3">
                  <c:v>3631690000000</c:v>
                </c:pt>
                <c:pt idx="4">
                  <c:v>2455650000000</c:v>
                </c:pt>
                <c:pt idx="5">
                  <c:v>2080200000000</c:v>
                </c:pt>
                <c:pt idx="6">
                  <c:v>1942040000000</c:v>
                </c:pt>
                <c:pt idx="7">
                  <c:v>1861340000000</c:v>
                </c:pt>
                <c:pt idx="8">
                  <c:v>1761580000000</c:v>
                </c:pt>
                <c:pt idx="9">
                  <c:v>1619930000000</c:v>
                </c:pt>
                <c:pt idx="10">
                  <c:v>1414820000000</c:v>
                </c:pt>
                <c:pt idx="11">
                  <c:v>1775450000000</c:v>
                </c:pt>
                <c:pt idx="12">
                  <c:v>1263540000000</c:v>
                </c:pt>
                <c:pt idx="13">
                  <c:v>985114000000</c:v>
                </c:pt>
                <c:pt idx="14">
                  <c:v>1358160000000</c:v>
                </c:pt>
                <c:pt idx="15">
                  <c:v>1334490000000</c:v>
                </c:pt>
                <c:pt idx="16">
                  <c:v>209547000000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Energi'!$EM$82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Energi'!$CZ$83:$CZ$99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Energi'!$EM$83:$EM$99</c:f>
              <c:numCache>
                <c:formatCode>0.00E+00</c:formatCode>
                <c:ptCount val="17"/>
                <c:pt idx="0">
                  <c:v>2535810000000</c:v>
                </c:pt>
                <c:pt idx="1">
                  <c:v>7048880000000</c:v>
                </c:pt>
                <c:pt idx="2">
                  <c:v>5938780000000</c:v>
                </c:pt>
                <c:pt idx="3">
                  <c:v>3631690000000</c:v>
                </c:pt>
                <c:pt idx="4">
                  <c:v>2455650000000</c:v>
                </c:pt>
                <c:pt idx="5">
                  <c:v>2080200000000</c:v>
                </c:pt>
                <c:pt idx="6">
                  <c:v>1942040000000</c:v>
                </c:pt>
                <c:pt idx="7">
                  <c:v>1861340000000</c:v>
                </c:pt>
                <c:pt idx="8">
                  <c:v>1761570000000</c:v>
                </c:pt>
                <c:pt idx="9">
                  <c:v>1619930000000</c:v>
                </c:pt>
                <c:pt idx="10">
                  <c:v>1414820000000</c:v>
                </c:pt>
                <c:pt idx="11">
                  <c:v>1775450000000</c:v>
                </c:pt>
                <c:pt idx="12">
                  <c:v>1263540000000</c:v>
                </c:pt>
                <c:pt idx="13">
                  <c:v>985113000000</c:v>
                </c:pt>
                <c:pt idx="14">
                  <c:v>1358160000000</c:v>
                </c:pt>
                <c:pt idx="15">
                  <c:v>1334490000000</c:v>
                </c:pt>
                <c:pt idx="16">
                  <c:v>209547000000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4992"/>
        <c:axId val="1308501184"/>
      </c:scatterChart>
      <c:valAx>
        <c:axId val="1308504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1184"/>
        <c:crosses val="autoZero"/>
        <c:crossBetween val="midCat"/>
      </c:valAx>
      <c:valAx>
        <c:axId val="1308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Energi'!$DA$101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Energi'!$DA$102:$DA$118</c:f>
              <c:numCache>
                <c:formatCode>0.00E+00</c:formatCode>
                <c:ptCount val="17"/>
                <c:pt idx="0">
                  <c:v>566201000000</c:v>
                </c:pt>
                <c:pt idx="1">
                  <c:v>1301820000000</c:v>
                </c:pt>
                <c:pt idx="2">
                  <c:v>820753000000</c:v>
                </c:pt>
                <c:pt idx="3">
                  <c:v>499066000000</c:v>
                </c:pt>
                <c:pt idx="4">
                  <c:v>371319000000</c:v>
                </c:pt>
                <c:pt idx="5">
                  <c:v>331999000000</c:v>
                </c:pt>
                <c:pt idx="6">
                  <c:v>325564000000</c:v>
                </c:pt>
                <c:pt idx="7">
                  <c:v>327423000000</c:v>
                </c:pt>
                <c:pt idx="8">
                  <c:v>330884000000</c:v>
                </c:pt>
                <c:pt idx="9">
                  <c:v>333576000000</c:v>
                </c:pt>
                <c:pt idx="10">
                  <c:v>334283000000</c:v>
                </c:pt>
                <c:pt idx="11">
                  <c:v>466149000000</c:v>
                </c:pt>
                <c:pt idx="12">
                  <c:v>351198000000</c:v>
                </c:pt>
                <c:pt idx="13">
                  <c:v>695423000000</c:v>
                </c:pt>
                <c:pt idx="14">
                  <c:v>3334620000000</c:v>
                </c:pt>
                <c:pt idx="15">
                  <c:v>7421210000000</c:v>
                </c:pt>
                <c:pt idx="16">
                  <c:v>1894790000000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Energi'!$DB$101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Energi'!$DB$102:$DB$118</c:f>
              <c:numCache>
                <c:formatCode>0.00E+00</c:formatCode>
                <c:ptCount val="17"/>
                <c:pt idx="0">
                  <c:v>94947300000</c:v>
                </c:pt>
                <c:pt idx="1">
                  <c:v>456755000000</c:v>
                </c:pt>
                <c:pt idx="2">
                  <c:v>501327000000</c:v>
                </c:pt>
                <c:pt idx="3">
                  <c:v>283097000000</c:v>
                </c:pt>
                <c:pt idx="4">
                  <c:v>164913000000</c:v>
                </c:pt>
                <c:pt idx="5">
                  <c:v>81917300000</c:v>
                </c:pt>
                <c:pt idx="6">
                  <c:v>122240000000</c:v>
                </c:pt>
                <c:pt idx="7">
                  <c:v>101644000000</c:v>
                </c:pt>
                <c:pt idx="8">
                  <c:v>97236800000</c:v>
                </c:pt>
                <c:pt idx="9">
                  <c:v>95655000000</c:v>
                </c:pt>
                <c:pt idx="10">
                  <c:v>87628800000</c:v>
                </c:pt>
                <c:pt idx="11">
                  <c:v>96843900000</c:v>
                </c:pt>
                <c:pt idx="12">
                  <c:v>48129000000</c:v>
                </c:pt>
                <c:pt idx="13">
                  <c:v>48664400000</c:v>
                </c:pt>
                <c:pt idx="14">
                  <c:v>87793000000</c:v>
                </c:pt>
                <c:pt idx="15">
                  <c:v>130248000000</c:v>
                </c:pt>
                <c:pt idx="16">
                  <c:v>22517200000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Energi'!$DC$101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Energi'!$DC$102:$DC$118</c:f>
              <c:numCache>
                <c:formatCode>0.00E+00</c:formatCode>
                <c:ptCount val="17"/>
                <c:pt idx="0">
                  <c:v>5522330000000</c:v>
                </c:pt>
                <c:pt idx="1">
                  <c:v>14796900000000</c:v>
                </c:pt>
                <c:pt idx="2">
                  <c:v>11832000000000</c:v>
                </c:pt>
                <c:pt idx="3">
                  <c:v>6680120000000</c:v>
                </c:pt>
                <c:pt idx="4">
                  <c:v>4494660000000</c:v>
                </c:pt>
                <c:pt idx="5">
                  <c:v>3783800000000</c:v>
                </c:pt>
                <c:pt idx="6">
                  <c:v>3512180000000</c:v>
                </c:pt>
                <c:pt idx="7">
                  <c:v>3352910000000</c:v>
                </c:pt>
                <c:pt idx="8">
                  <c:v>3172940000000</c:v>
                </c:pt>
                <c:pt idx="9">
                  <c:v>2925340000000</c:v>
                </c:pt>
                <c:pt idx="10">
                  <c:v>2595880000000</c:v>
                </c:pt>
                <c:pt idx="11">
                  <c:v>3248600000000</c:v>
                </c:pt>
                <c:pt idx="12">
                  <c:v>2216170000000</c:v>
                </c:pt>
                <c:pt idx="13">
                  <c:v>1758860000000</c:v>
                </c:pt>
                <c:pt idx="14">
                  <c:v>3307010000000</c:v>
                </c:pt>
                <c:pt idx="15">
                  <c:v>4896810000000</c:v>
                </c:pt>
                <c:pt idx="16">
                  <c:v>885063000000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Energi'!$DD$101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Energi'!$DD$102:$DD$118</c:f>
              <c:numCache>
                <c:formatCode>0.00E+00</c:formatCode>
                <c:ptCount val="17"/>
                <c:pt idx="0">
                  <c:v>10159000000000</c:v>
                </c:pt>
                <c:pt idx="1">
                  <c:v>27274600000000</c:v>
                </c:pt>
                <c:pt idx="2">
                  <c:v>22026600000000</c:v>
                </c:pt>
                <c:pt idx="3">
                  <c:v>12524500000000</c:v>
                </c:pt>
                <c:pt idx="4">
                  <c:v>8450160000000</c:v>
                </c:pt>
                <c:pt idx="5">
                  <c:v>7128800000000</c:v>
                </c:pt>
                <c:pt idx="6">
                  <c:v>6628830000000</c:v>
                </c:pt>
                <c:pt idx="7">
                  <c:v>6337750000000</c:v>
                </c:pt>
                <c:pt idx="8">
                  <c:v>6003570000000</c:v>
                </c:pt>
                <c:pt idx="9">
                  <c:v>5532370000000</c:v>
                </c:pt>
                <c:pt idx="10">
                  <c:v>4908690000000</c:v>
                </c:pt>
                <c:pt idx="11">
                  <c:v>6103400000000</c:v>
                </c:pt>
                <c:pt idx="12">
                  <c:v>4060480000000</c:v>
                </c:pt>
                <c:pt idx="13">
                  <c:v>3144280000000</c:v>
                </c:pt>
                <c:pt idx="14">
                  <c:v>5664280000000</c:v>
                </c:pt>
                <c:pt idx="15">
                  <c:v>8402100000000</c:v>
                </c:pt>
                <c:pt idx="16">
                  <c:v>1530720000000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Energi'!$DE$101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Energi'!$DE$102:$DE$118</c:f>
              <c:numCache>
                <c:formatCode>0.00E+00</c:formatCode>
                <c:ptCount val="17"/>
                <c:pt idx="0">
                  <c:v>12434400000000</c:v>
                </c:pt>
                <c:pt idx="1">
                  <c:v>32783200000000</c:v>
                </c:pt>
                <c:pt idx="2">
                  <c:v>26354300000000</c:v>
                </c:pt>
                <c:pt idx="3">
                  <c:v>14911700000000</c:v>
                </c:pt>
                <c:pt idx="4">
                  <c:v>10058500000000</c:v>
                </c:pt>
                <c:pt idx="5">
                  <c:v>8483390000000</c:v>
                </c:pt>
                <c:pt idx="6">
                  <c:v>7887920000000</c:v>
                </c:pt>
                <c:pt idx="7">
                  <c:v>7543410000000</c:v>
                </c:pt>
                <c:pt idx="8">
                  <c:v>7149750000000</c:v>
                </c:pt>
                <c:pt idx="9">
                  <c:v>6590680000000</c:v>
                </c:pt>
                <c:pt idx="10">
                  <c:v>5862290000000</c:v>
                </c:pt>
                <c:pt idx="11">
                  <c:v>7264920000000</c:v>
                </c:pt>
                <c:pt idx="12">
                  <c:v>4747270000000</c:v>
                </c:pt>
                <c:pt idx="13">
                  <c:v>3682070000000</c:v>
                </c:pt>
                <c:pt idx="14">
                  <c:v>6734310000000</c:v>
                </c:pt>
                <c:pt idx="15">
                  <c:v>10211800000000</c:v>
                </c:pt>
                <c:pt idx="16">
                  <c:v>1874720000000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Energi'!$DF$101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Energi'!$DF$102:$DF$118</c:f>
              <c:numCache>
                <c:formatCode>0.00E+00</c:formatCode>
                <c:ptCount val="17"/>
                <c:pt idx="0">
                  <c:v>10159000000000</c:v>
                </c:pt>
                <c:pt idx="1">
                  <c:v>27274600000000</c:v>
                </c:pt>
                <c:pt idx="2">
                  <c:v>22026600000000</c:v>
                </c:pt>
                <c:pt idx="3">
                  <c:v>12524500000000</c:v>
                </c:pt>
                <c:pt idx="4">
                  <c:v>8450160000000</c:v>
                </c:pt>
                <c:pt idx="5">
                  <c:v>7128800000000</c:v>
                </c:pt>
                <c:pt idx="6">
                  <c:v>6628830000000</c:v>
                </c:pt>
                <c:pt idx="7">
                  <c:v>6337750000000</c:v>
                </c:pt>
                <c:pt idx="8">
                  <c:v>6003570000000</c:v>
                </c:pt>
                <c:pt idx="9">
                  <c:v>5532370000000</c:v>
                </c:pt>
                <c:pt idx="10">
                  <c:v>4908690000000</c:v>
                </c:pt>
                <c:pt idx="11">
                  <c:v>6103400000000</c:v>
                </c:pt>
                <c:pt idx="12">
                  <c:v>4060480000000</c:v>
                </c:pt>
                <c:pt idx="13">
                  <c:v>3144280000000</c:v>
                </c:pt>
                <c:pt idx="14">
                  <c:v>5664280000000</c:v>
                </c:pt>
                <c:pt idx="15">
                  <c:v>8402100000000</c:v>
                </c:pt>
                <c:pt idx="16">
                  <c:v>1530720000000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Energi'!$DG$101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Energi'!$DG$102:$DG$118</c:f>
              <c:numCache>
                <c:formatCode>0.00E+00</c:formatCode>
                <c:ptCount val="17"/>
                <c:pt idx="0">
                  <c:v>6132180000000</c:v>
                </c:pt>
                <c:pt idx="1">
                  <c:v>16513800000000</c:v>
                </c:pt>
                <c:pt idx="2">
                  <c:v>13033100000000</c:v>
                </c:pt>
                <c:pt idx="3">
                  <c:v>7317210000000</c:v>
                </c:pt>
                <c:pt idx="4">
                  <c:v>4912380000000</c:v>
                </c:pt>
                <c:pt idx="5">
                  <c:v>4128250000000</c:v>
                </c:pt>
                <c:pt idx="6">
                  <c:v>3826440000000</c:v>
                </c:pt>
                <c:pt idx="7">
                  <c:v>3648760000000</c:v>
                </c:pt>
                <c:pt idx="8">
                  <c:v>3450840000000</c:v>
                </c:pt>
                <c:pt idx="9">
                  <c:v>3182800000000</c:v>
                </c:pt>
                <c:pt idx="10">
                  <c:v>2827810000000</c:v>
                </c:pt>
                <c:pt idx="11">
                  <c:v>3552000000000</c:v>
                </c:pt>
                <c:pt idx="12">
                  <c:v>2445700000000</c:v>
                </c:pt>
                <c:pt idx="13">
                  <c:v>2006600000000</c:v>
                </c:pt>
                <c:pt idx="14">
                  <c:v>4046560000000</c:v>
                </c:pt>
                <c:pt idx="15">
                  <c:v>6108890000000</c:v>
                </c:pt>
                <c:pt idx="16">
                  <c:v>1101520000000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Energi'!$DH$101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Energi'!$DH$102:$DH$118</c:f>
              <c:numCache>
                <c:formatCode>0.00E+00</c:formatCode>
                <c:ptCount val="17"/>
                <c:pt idx="0">
                  <c:v>11875700000000</c:v>
                </c:pt>
                <c:pt idx="1">
                  <c:v>31781700000000</c:v>
                </c:pt>
                <c:pt idx="2">
                  <c:v>25601100000000</c:v>
                </c:pt>
                <c:pt idx="3">
                  <c:v>14530200000000</c:v>
                </c:pt>
                <c:pt idx="4">
                  <c:v>9799950000000</c:v>
                </c:pt>
                <c:pt idx="5">
                  <c:v>8264600000000</c:v>
                </c:pt>
                <c:pt idx="6">
                  <c:v>7682550000000</c:v>
                </c:pt>
                <c:pt idx="7">
                  <c:v>7343100000000</c:v>
                </c:pt>
                <c:pt idx="8">
                  <c:v>6954790000000</c:v>
                </c:pt>
                <c:pt idx="9">
                  <c:v>6407740000000</c:v>
                </c:pt>
                <c:pt idx="10">
                  <c:v>5687290000000</c:v>
                </c:pt>
                <c:pt idx="11">
                  <c:v>7065820000000</c:v>
                </c:pt>
                <c:pt idx="12">
                  <c:v>4681970000000</c:v>
                </c:pt>
                <c:pt idx="13">
                  <c:v>3628750000000</c:v>
                </c:pt>
                <c:pt idx="14">
                  <c:v>6573460000000</c:v>
                </c:pt>
                <c:pt idx="15">
                  <c:v>9803640000000</c:v>
                </c:pt>
                <c:pt idx="16">
                  <c:v>1788500000000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Energi'!$DI$101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Energi'!$DI$102:$DI$118</c:f>
              <c:numCache>
                <c:formatCode>0.00E+00</c:formatCode>
                <c:ptCount val="17"/>
                <c:pt idx="0">
                  <c:v>16253000000000</c:v>
                </c:pt>
                <c:pt idx="1">
                  <c:v>42926300000000</c:v>
                </c:pt>
                <c:pt idx="2">
                  <c:v>34770300000000</c:v>
                </c:pt>
                <c:pt idx="3">
                  <c:v>19830600000000</c:v>
                </c:pt>
                <c:pt idx="4">
                  <c:v>13414500000000</c:v>
                </c:pt>
                <c:pt idx="5">
                  <c:v>11340900000000</c:v>
                </c:pt>
                <c:pt idx="6">
                  <c:v>10568300000000</c:v>
                </c:pt>
                <c:pt idx="7">
                  <c:v>10129100000000</c:v>
                </c:pt>
                <c:pt idx="8">
                  <c:v>9617270000000</c:v>
                </c:pt>
                <c:pt idx="9">
                  <c:v>8872610000000</c:v>
                </c:pt>
                <c:pt idx="10">
                  <c:v>7905090000000</c:v>
                </c:pt>
                <c:pt idx="11">
                  <c:v>9749400000000</c:v>
                </c:pt>
                <c:pt idx="12">
                  <c:v>6258390000000</c:v>
                </c:pt>
                <c:pt idx="13">
                  <c:v>4857510000000</c:v>
                </c:pt>
                <c:pt idx="14">
                  <c:v>8937640000000</c:v>
                </c:pt>
                <c:pt idx="15">
                  <c:v>13779900000000</c:v>
                </c:pt>
                <c:pt idx="16">
                  <c:v>2552090000000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Energi'!$DJ$101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Energi'!$DJ$102:$DJ$118</c:f>
              <c:numCache>
                <c:formatCode>0.00E+00</c:formatCode>
                <c:ptCount val="17"/>
                <c:pt idx="0">
                  <c:v>11875700000000</c:v>
                </c:pt>
                <c:pt idx="1">
                  <c:v>31781700000000</c:v>
                </c:pt>
                <c:pt idx="2">
                  <c:v>25601100000000</c:v>
                </c:pt>
                <c:pt idx="3">
                  <c:v>14530200000000</c:v>
                </c:pt>
                <c:pt idx="4">
                  <c:v>9799950000000</c:v>
                </c:pt>
                <c:pt idx="5">
                  <c:v>8264590000000</c:v>
                </c:pt>
                <c:pt idx="6">
                  <c:v>7682540000000</c:v>
                </c:pt>
                <c:pt idx="7">
                  <c:v>7343090000000</c:v>
                </c:pt>
                <c:pt idx="8">
                  <c:v>6954780000000</c:v>
                </c:pt>
                <c:pt idx="9">
                  <c:v>6407740000000</c:v>
                </c:pt>
                <c:pt idx="10">
                  <c:v>5687280000000</c:v>
                </c:pt>
                <c:pt idx="11">
                  <c:v>7065820000000</c:v>
                </c:pt>
                <c:pt idx="12">
                  <c:v>4681970000000</c:v>
                </c:pt>
                <c:pt idx="13">
                  <c:v>3628740000000</c:v>
                </c:pt>
                <c:pt idx="14">
                  <c:v>6573460000000</c:v>
                </c:pt>
                <c:pt idx="15">
                  <c:v>9803630000000</c:v>
                </c:pt>
                <c:pt idx="16">
                  <c:v>1788490000000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Energi'!$DK$101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Energi'!$DK$102:$DK$118</c:f>
              <c:numCache>
                <c:formatCode>0.00E+00</c:formatCode>
                <c:ptCount val="17"/>
                <c:pt idx="0">
                  <c:v>6132150000000</c:v>
                </c:pt>
                <c:pt idx="1">
                  <c:v>16513700000000</c:v>
                </c:pt>
                <c:pt idx="2">
                  <c:v>13033000000000</c:v>
                </c:pt>
                <c:pt idx="3">
                  <c:v>7317180000000</c:v>
                </c:pt>
                <c:pt idx="4">
                  <c:v>4912360000000</c:v>
                </c:pt>
                <c:pt idx="5">
                  <c:v>4128230000000</c:v>
                </c:pt>
                <c:pt idx="6">
                  <c:v>3826420000000</c:v>
                </c:pt>
                <c:pt idx="7">
                  <c:v>3648740000000</c:v>
                </c:pt>
                <c:pt idx="8">
                  <c:v>3450820000000</c:v>
                </c:pt>
                <c:pt idx="9">
                  <c:v>3182790000000</c:v>
                </c:pt>
                <c:pt idx="10">
                  <c:v>2827800000000</c:v>
                </c:pt>
                <c:pt idx="11">
                  <c:v>3551990000000</c:v>
                </c:pt>
                <c:pt idx="12">
                  <c:v>2445690000000</c:v>
                </c:pt>
                <c:pt idx="13">
                  <c:v>2006590000000</c:v>
                </c:pt>
                <c:pt idx="14">
                  <c:v>4046540000000</c:v>
                </c:pt>
                <c:pt idx="15">
                  <c:v>6108870000000</c:v>
                </c:pt>
                <c:pt idx="16">
                  <c:v>1101510000000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Energi'!$DL$101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Energi'!$DL$102:$DL$118</c:f>
              <c:numCache>
                <c:formatCode>0.00E+00</c:formatCode>
                <c:ptCount val="17"/>
                <c:pt idx="0">
                  <c:v>14237100000000</c:v>
                </c:pt>
                <c:pt idx="1">
                  <c:v>37662700000000</c:v>
                </c:pt>
                <c:pt idx="2">
                  <c:v>30339100000000</c:v>
                </c:pt>
                <c:pt idx="3">
                  <c:v>17200700000000</c:v>
                </c:pt>
                <c:pt idx="4">
                  <c:v>11607000000000</c:v>
                </c:pt>
                <c:pt idx="5">
                  <c:v>9792680000000</c:v>
                </c:pt>
                <c:pt idx="6">
                  <c:v>9107750000000</c:v>
                </c:pt>
                <c:pt idx="7">
                  <c:v>8711780000000</c:v>
                </c:pt>
                <c:pt idx="8">
                  <c:v>8257760000000</c:v>
                </c:pt>
                <c:pt idx="9">
                  <c:v>7611750000000</c:v>
                </c:pt>
                <c:pt idx="10">
                  <c:v>6768440000000</c:v>
                </c:pt>
                <c:pt idx="11">
                  <c:v>8386800000000</c:v>
                </c:pt>
                <c:pt idx="12">
                  <c:v>5482290000000</c:v>
                </c:pt>
                <c:pt idx="13">
                  <c:v>4247560000000</c:v>
                </c:pt>
                <c:pt idx="14">
                  <c:v>7738230000000</c:v>
                </c:pt>
                <c:pt idx="15">
                  <c:v>11707300000000</c:v>
                </c:pt>
                <c:pt idx="16">
                  <c:v>2148890000000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Energi'!$DM$101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Energi'!$DM$102:$DM$118</c:f>
              <c:numCache>
                <c:formatCode>0.00E+00</c:formatCode>
                <c:ptCount val="17"/>
                <c:pt idx="0">
                  <c:v>16801100000000</c:v>
                </c:pt>
                <c:pt idx="1">
                  <c:v>44361700000000</c:v>
                </c:pt>
                <c:pt idx="2">
                  <c:v>35934500000000</c:v>
                </c:pt>
                <c:pt idx="3">
                  <c:v>20494300000000</c:v>
                </c:pt>
                <c:pt idx="4">
                  <c:v>13863500000000</c:v>
                </c:pt>
                <c:pt idx="5">
                  <c:v>11720500000000</c:v>
                </c:pt>
                <c:pt idx="6">
                  <c:v>10922000000000</c:v>
                </c:pt>
                <c:pt idx="7">
                  <c:v>10468200000000</c:v>
                </c:pt>
                <c:pt idx="8">
                  <c:v>9939270000000</c:v>
                </c:pt>
                <c:pt idx="9">
                  <c:v>9169670000000</c:v>
                </c:pt>
                <c:pt idx="10">
                  <c:v>8169930000000</c:v>
                </c:pt>
                <c:pt idx="11">
                  <c:v>10075500000000</c:v>
                </c:pt>
                <c:pt idx="12">
                  <c:v>6466510000000</c:v>
                </c:pt>
                <c:pt idx="13">
                  <c:v>5019050000000</c:v>
                </c:pt>
                <c:pt idx="14">
                  <c:v>9234570000000</c:v>
                </c:pt>
                <c:pt idx="15">
                  <c:v>14239200000000</c:v>
                </c:pt>
                <c:pt idx="16">
                  <c:v>2637450000000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Energi'!$DN$101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Energi'!$DN$102:$DN$118</c:f>
              <c:numCache>
                <c:formatCode>0.00E+00</c:formatCode>
                <c:ptCount val="17"/>
                <c:pt idx="0">
                  <c:v>17252200000000</c:v>
                </c:pt>
                <c:pt idx="1">
                  <c:v>44910800000000</c:v>
                </c:pt>
                <c:pt idx="2">
                  <c:v>36300900000000</c:v>
                </c:pt>
                <c:pt idx="3">
                  <c:v>20630600000000</c:v>
                </c:pt>
                <c:pt idx="4">
                  <c:v>13954800000000</c:v>
                </c:pt>
                <c:pt idx="5">
                  <c:v>11797800000000</c:v>
                </c:pt>
                <c:pt idx="6">
                  <c:v>10996400000000</c:v>
                </c:pt>
                <c:pt idx="7">
                  <c:v>10545000000000</c:v>
                </c:pt>
                <c:pt idx="8">
                  <c:v>10019500000000</c:v>
                </c:pt>
                <c:pt idx="9">
                  <c:v>9251070000000</c:v>
                </c:pt>
                <c:pt idx="10">
                  <c:v>8260380000000</c:v>
                </c:pt>
                <c:pt idx="11">
                  <c:v>10173900000000</c:v>
                </c:pt>
                <c:pt idx="12">
                  <c:v>6481910000000</c:v>
                </c:pt>
                <c:pt idx="13">
                  <c:v>5052460000000</c:v>
                </c:pt>
                <c:pt idx="14">
                  <c:v>9411440000000</c:v>
                </c:pt>
                <c:pt idx="15">
                  <c:v>14676400000000</c:v>
                </c:pt>
                <c:pt idx="16">
                  <c:v>2729960000000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Energi'!$DO$101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Energi'!$DO$102:$DO$118</c:f>
              <c:numCache>
                <c:formatCode>0.00E+00</c:formatCode>
                <c:ptCount val="17"/>
                <c:pt idx="0">
                  <c:v>16801100000000</c:v>
                </c:pt>
                <c:pt idx="1">
                  <c:v>44361600000000</c:v>
                </c:pt>
                <c:pt idx="2">
                  <c:v>35934400000000</c:v>
                </c:pt>
                <c:pt idx="3">
                  <c:v>20494300000000</c:v>
                </c:pt>
                <c:pt idx="4">
                  <c:v>13863500000000</c:v>
                </c:pt>
                <c:pt idx="5">
                  <c:v>11720500000000</c:v>
                </c:pt>
                <c:pt idx="6">
                  <c:v>10922000000000</c:v>
                </c:pt>
                <c:pt idx="7">
                  <c:v>10468200000000</c:v>
                </c:pt>
                <c:pt idx="8">
                  <c:v>9939260000000</c:v>
                </c:pt>
                <c:pt idx="9">
                  <c:v>9169660000000</c:v>
                </c:pt>
                <c:pt idx="10">
                  <c:v>8169920000000</c:v>
                </c:pt>
                <c:pt idx="11">
                  <c:v>10075500000000</c:v>
                </c:pt>
                <c:pt idx="12">
                  <c:v>6466500000000</c:v>
                </c:pt>
                <c:pt idx="13">
                  <c:v>5019040000000</c:v>
                </c:pt>
                <c:pt idx="14">
                  <c:v>9234570000000</c:v>
                </c:pt>
                <c:pt idx="15">
                  <c:v>14239200000000</c:v>
                </c:pt>
                <c:pt idx="16">
                  <c:v>2637450000000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Energi'!$DP$101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Energi'!$DP$102:$DP$118</c:f>
              <c:numCache>
                <c:formatCode>0.00E+00</c:formatCode>
                <c:ptCount val="17"/>
                <c:pt idx="0">
                  <c:v>14237100000000</c:v>
                </c:pt>
                <c:pt idx="1">
                  <c:v>37662700000000</c:v>
                </c:pt>
                <c:pt idx="2">
                  <c:v>30339000000000</c:v>
                </c:pt>
                <c:pt idx="3">
                  <c:v>17200700000000</c:v>
                </c:pt>
                <c:pt idx="4">
                  <c:v>11607000000000</c:v>
                </c:pt>
                <c:pt idx="5">
                  <c:v>9792660000000</c:v>
                </c:pt>
                <c:pt idx="6">
                  <c:v>9107730000000</c:v>
                </c:pt>
                <c:pt idx="7">
                  <c:v>8711760000000</c:v>
                </c:pt>
                <c:pt idx="8">
                  <c:v>8257740000000</c:v>
                </c:pt>
                <c:pt idx="9">
                  <c:v>7611730000000</c:v>
                </c:pt>
                <c:pt idx="10">
                  <c:v>6768430000000</c:v>
                </c:pt>
                <c:pt idx="11">
                  <c:v>8386790000000</c:v>
                </c:pt>
                <c:pt idx="12">
                  <c:v>5482280000000</c:v>
                </c:pt>
                <c:pt idx="13">
                  <c:v>4247550000000</c:v>
                </c:pt>
                <c:pt idx="14">
                  <c:v>7738220000000</c:v>
                </c:pt>
                <c:pt idx="15">
                  <c:v>11707200000000</c:v>
                </c:pt>
                <c:pt idx="16">
                  <c:v>2148880000000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Energi'!$DQ$101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Energi'!$DQ$102:$DQ$118</c:f>
              <c:numCache>
                <c:formatCode>0.00E+00</c:formatCode>
                <c:ptCount val="17"/>
                <c:pt idx="0">
                  <c:v>6116890000000</c:v>
                </c:pt>
                <c:pt idx="1">
                  <c:v>16473000000000</c:v>
                </c:pt>
                <c:pt idx="2">
                  <c:v>13001100000000</c:v>
                </c:pt>
                <c:pt idx="3">
                  <c:v>7299330000000</c:v>
                </c:pt>
                <c:pt idx="4">
                  <c:v>4900390000000</c:v>
                </c:pt>
                <c:pt idx="5">
                  <c:v>4118190000000</c:v>
                </c:pt>
                <c:pt idx="6">
                  <c:v>3817120000000</c:v>
                </c:pt>
                <c:pt idx="7">
                  <c:v>3639870000000</c:v>
                </c:pt>
                <c:pt idx="8">
                  <c:v>3442430000000</c:v>
                </c:pt>
                <c:pt idx="9">
                  <c:v>3175050000000</c:v>
                </c:pt>
                <c:pt idx="10">
                  <c:v>2820910000000</c:v>
                </c:pt>
                <c:pt idx="11">
                  <c:v>3543360000000</c:v>
                </c:pt>
                <c:pt idx="12">
                  <c:v>2439860000000</c:v>
                </c:pt>
                <c:pt idx="13">
                  <c:v>2001720000000</c:v>
                </c:pt>
                <c:pt idx="14">
                  <c:v>4036170000000</c:v>
                </c:pt>
                <c:pt idx="15">
                  <c:v>6092750000000</c:v>
                </c:pt>
                <c:pt idx="16">
                  <c:v>1098590000000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Energi'!$DR$101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Energi'!$DR$102:$DR$118</c:f>
              <c:numCache>
                <c:formatCode>0.00E+00</c:formatCode>
                <c:ptCount val="17"/>
                <c:pt idx="0">
                  <c:v>11848500000000</c:v>
                </c:pt>
                <c:pt idx="1">
                  <c:v>31709700000000</c:v>
                </c:pt>
                <c:pt idx="2">
                  <c:v>25543000000000</c:v>
                </c:pt>
                <c:pt idx="3">
                  <c:v>14497100000000</c:v>
                </c:pt>
                <c:pt idx="4">
                  <c:v>9777610000000</c:v>
                </c:pt>
                <c:pt idx="5">
                  <c:v>8245750000000</c:v>
                </c:pt>
                <c:pt idx="6">
                  <c:v>7665020000000</c:v>
                </c:pt>
                <c:pt idx="7">
                  <c:v>7326340000000</c:v>
                </c:pt>
                <c:pt idx="8">
                  <c:v>6938910000000</c:v>
                </c:pt>
                <c:pt idx="9">
                  <c:v>6393120000000</c:v>
                </c:pt>
                <c:pt idx="10">
                  <c:v>5674280000000</c:v>
                </c:pt>
                <c:pt idx="11">
                  <c:v>7049780000000</c:v>
                </c:pt>
                <c:pt idx="12">
                  <c:v>4671680000000</c:v>
                </c:pt>
                <c:pt idx="13">
                  <c:v>3620790000000</c:v>
                </c:pt>
                <c:pt idx="14">
                  <c:v>6558930000000</c:v>
                </c:pt>
                <c:pt idx="15">
                  <c:v>9781420000000</c:v>
                </c:pt>
                <c:pt idx="16">
                  <c:v>1784410000000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Energi'!$DS$101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Energi'!$DS$102:$DS$118</c:f>
              <c:numCache>
                <c:formatCode>0.00E+00</c:formatCode>
                <c:ptCount val="17"/>
                <c:pt idx="0">
                  <c:v>16227400000000</c:v>
                </c:pt>
                <c:pt idx="1">
                  <c:v>42859900000000</c:v>
                </c:pt>
                <c:pt idx="2">
                  <c:v>34716100000000</c:v>
                </c:pt>
                <c:pt idx="3">
                  <c:v>19799600000000</c:v>
                </c:pt>
                <c:pt idx="4">
                  <c:v>13393500000000</c:v>
                </c:pt>
                <c:pt idx="5">
                  <c:v>11323100000000</c:v>
                </c:pt>
                <c:pt idx="6">
                  <c:v>10551700000000</c:v>
                </c:pt>
                <c:pt idx="7">
                  <c:v>10113100000000</c:v>
                </c:pt>
                <c:pt idx="8">
                  <c:v>9602040000000</c:v>
                </c:pt>
                <c:pt idx="9">
                  <c:v>8858550000000</c:v>
                </c:pt>
                <c:pt idx="10">
                  <c:v>7892510000000</c:v>
                </c:pt>
                <c:pt idx="11">
                  <c:v>9734050000000</c:v>
                </c:pt>
                <c:pt idx="12">
                  <c:v>6248940000000</c:v>
                </c:pt>
                <c:pt idx="13">
                  <c:v>4850080000000</c:v>
                </c:pt>
                <c:pt idx="14">
                  <c:v>8923480000000</c:v>
                </c:pt>
                <c:pt idx="15">
                  <c:v>13757200000000</c:v>
                </c:pt>
                <c:pt idx="16">
                  <c:v>2547830000000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Energi'!$DT$101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Energi'!$DT$102:$DT$118</c:f>
              <c:numCache>
                <c:formatCode>0.00E+00</c:formatCode>
                <c:ptCount val="17"/>
                <c:pt idx="0">
                  <c:v>11848500000000</c:v>
                </c:pt>
                <c:pt idx="1">
                  <c:v>31709600000000</c:v>
                </c:pt>
                <c:pt idx="2">
                  <c:v>25542900000000</c:v>
                </c:pt>
                <c:pt idx="3">
                  <c:v>14497100000000</c:v>
                </c:pt>
                <c:pt idx="4">
                  <c:v>9777600000000</c:v>
                </c:pt>
                <c:pt idx="5">
                  <c:v>8245730000000</c:v>
                </c:pt>
                <c:pt idx="6">
                  <c:v>7665010000000</c:v>
                </c:pt>
                <c:pt idx="7">
                  <c:v>7326330000000</c:v>
                </c:pt>
                <c:pt idx="8">
                  <c:v>6938890000000</c:v>
                </c:pt>
                <c:pt idx="9">
                  <c:v>6393110000000</c:v>
                </c:pt>
                <c:pt idx="10">
                  <c:v>5674270000000</c:v>
                </c:pt>
                <c:pt idx="11">
                  <c:v>7049770000000</c:v>
                </c:pt>
                <c:pt idx="12">
                  <c:v>4671670000000</c:v>
                </c:pt>
                <c:pt idx="13">
                  <c:v>3620780000000</c:v>
                </c:pt>
                <c:pt idx="14">
                  <c:v>6558920000000</c:v>
                </c:pt>
                <c:pt idx="15">
                  <c:v>9781400000000</c:v>
                </c:pt>
                <c:pt idx="16">
                  <c:v>1784400000000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Energi'!$DU$101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Energi'!$DU$102:$DU$118</c:f>
              <c:numCache>
                <c:formatCode>0.00E+00</c:formatCode>
                <c:ptCount val="17"/>
                <c:pt idx="0">
                  <c:v>6116860000000</c:v>
                </c:pt>
                <c:pt idx="1">
                  <c:v>16473000000000</c:v>
                </c:pt>
                <c:pt idx="2">
                  <c:v>13001100000000</c:v>
                </c:pt>
                <c:pt idx="3">
                  <c:v>7299290000000</c:v>
                </c:pt>
                <c:pt idx="4">
                  <c:v>4900370000000</c:v>
                </c:pt>
                <c:pt idx="5">
                  <c:v>4118170000000</c:v>
                </c:pt>
                <c:pt idx="6">
                  <c:v>3817100000000</c:v>
                </c:pt>
                <c:pt idx="7">
                  <c:v>3639860000000</c:v>
                </c:pt>
                <c:pt idx="8">
                  <c:v>3442420000000</c:v>
                </c:pt>
                <c:pt idx="9">
                  <c:v>3175040000000</c:v>
                </c:pt>
                <c:pt idx="10">
                  <c:v>2820900000000</c:v>
                </c:pt>
                <c:pt idx="11">
                  <c:v>3543340000000</c:v>
                </c:pt>
                <c:pt idx="12">
                  <c:v>2439850000000</c:v>
                </c:pt>
                <c:pt idx="13">
                  <c:v>2001710000000</c:v>
                </c:pt>
                <c:pt idx="14">
                  <c:v>4036150000000</c:v>
                </c:pt>
                <c:pt idx="15">
                  <c:v>6092720000000</c:v>
                </c:pt>
                <c:pt idx="16">
                  <c:v>1098590000000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Energi'!$DV$101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Energi'!$DV$102:$DV$118</c:f>
              <c:numCache>
                <c:formatCode>0.00E+00</c:formatCode>
                <c:ptCount val="17"/>
                <c:pt idx="0">
                  <c:v>10115000000000</c:v>
                </c:pt>
                <c:pt idx="1">
                  <c:v>27157200000000</c:v>
                </c:pt>
                <c:pt idx="2">
                  <c:v>21931700000000</c:v>
                </c:pt>
                <c:pt idx="3">
                  <c:v>12470400000000</c:v>
                </c:pt>
                <c:pt idx="4">
                  <c:v>8413680000000</c:v>
                </c:pt>
                <c:pt idx="5">
                  <c:v>7098020000000</c:v>
                </c:pt>
                <c:pt idx="6">
                  <c:v>6600210000000</c:v>
                </c:pt>
                <c:pt idx="7">
                  <c:v>6310390000000</c:v>
                </c:pt>
                <c:pt idx="8">
                  <c:v>5977630000000</c:v>
                </c:pt>
                <c:pt idx="9">
                  <c:v>5508470000000</c:v>
                </c:pt>
                <c:pt idx="10">
                  <c:v>4887480000000</c:v>
                </c:pt>
                <c:pt idx="11">
                  <c:v>6077170000000</c:v>
                </c:pt>
                <c:pt idx="12">
                  <c:v>4043450000000</c:v>
                </c:pt>
                <c:pt idx="13">
                  <c:v>3131130000000</c:v>
                </c:pt>
                <c:pt idx="14">
                  <c:v>5640430000000</c:v>
                </c:pt>
                <c:pt idx="15">
                  <c:v>8366120000000</c:v>
                </c:pt>
                <c:pt idx="16">
                  <c:v>1524130000000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Energi'!$DW$101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Energi'!$DW$102:$DW$118</c:f>
              <c:numCache>
                <c:formatCode>0.00E+00</c:formatCode>
                <c:ptCount val="17"/>
                <c:pt idx="0">
                  <c:v>12385300000000</c:v>
                </c:pt>
                <c:pt idx="1">
                  <c:v>32655300000000</c:v>
                </c:pt>
                <c:pt idx="2">
                  <c:v>26251200000000</c:v>
                </c:pt>
                <c:pt idx="3">
                  <c:v>14853200000000</c:v>
                </c:pt>
                <c:pt idx="4">
                  <c:v>10019000000000</c:v>
                </c:pt>
                <c:pt idx="5">
                  <c:v>8450070000000</c:v>
                </c:pt>
                <c:pt idx="6">
                  <c:v>7856920000000</c:v>
                </c:pt>
                <c:pt idx="7">
                  <c:v>7513740000000</c:v>
                </c:pt>
                <c:pt idx="8">
                  <c:v>7121620000000</c:v>
                </c:pt>
                <c:pt idx="9">
                  <c:v>6564740000000</c:v>
                </c:pt>
                <c:pt idx="10">
                  <c:v>5839170000000</c:v>
                </c:pt>
                <c:pt idx="11">
                  <c:v>7236460000000</c:v>
                </c:pt>
                <c:pt idx="12">
                  <c:v>4729110000000</c:v>
                </c:pt>
                <c:pt idx="13">
                  <c:v>3667970000000</c:v>
                </c:pt>
                <c:pt idx="14">
                  <c:v>6708170000000</c:v>
                </c:pt>
                <c:pt idx="15">
                  <c:v>10171400000000</c:v>
                </c:pt>
                <c:pt idx="16">
                  <c:v>1867240000000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Energi'!$DX$101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Energi'!$DX$102:$DX$118</c:f>
              <c:numCache>
                <c:formatCode>0.00E+00</c:formatCode>
                <c:ptCount val="17"/>
                <c:pt idx="0">
                  <c:v>10115000000000</c:v>
                </c:pt>
                <c:pt idx="1">
                  <c:v>27157200000000</c:v>
                </c:pt>
                <c:pt idx="2">
                  <c:v>21931700000000</c:v>
                </c:pt>
                <c:pt idx="3">
                  <c:v>12470400000000</c:v>
                </c:pt>
                <c:pt idx="4">
                  <c:v>8413680000000</c:v>
                </c:pt>
                <c:pt idx="5">
                  <c:v>7098020000000</c:v>
                </c:pt>
                <c:pt idx="6">
                  <c:v>6600210000000</c:v>
                </c:pt>
                <c:pt idx="7">
                  <c:v>6310390000000</c:v>
                </c:pt>
                <c:pt idx="8">
                  <c:v>5977630000000</c:v>
                </c:pt>
                <c:pt idx="9">
                  <c:v>5508470000000</c:v>
                </c:pt>
                <c:pt idx="10">
                  <c:v>4887480000000</c:v>
                </c:pt>
                <c:pt idx="11">
                  <c:v>6077170000000</c:v>
                </c:pt>
                <c:pt idx="12">
                  <c:v>4043450000000</c:v>
                </c:pt>
                <c:pt idx="13">
                  <c:v>3131130000000</c:v>
                </c:pt>
                <c:pt idx="14">
                  <c:v>5640430000000</c:v>
                </c:pt>
                <c:pt idx="15">
                  <c:v>8366110000000</c:v>
                </c:pt>
                <c:pt idx="16">
                  <c:v>1524130000000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Energi'!$DY$101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Energi'!$DY$102:$DY$118</c:f>
              <c:numCache>
                <c:formatCode>0.00E+00</c:formatCode>
                <c:ptCount val="17"/>
                <c:pt idx="0">
                  <c:v>5483170000000</c:v>
                </c:pt>
                <c:pt idx="1">
                  <c:v>14692400000000</c:v>
                </c:pt>
                <c:pt idx="2">
                  <c:v>11748500000000</c:v>
                </c:pt>
                <c:pt idx="3">
                  <c:v>6632990000000</c:v>
                </c:pt>
                <c:pt idx="4">
                  <c:v>4462960000000</c:v>
                </c:pt>
                <c:pt idx="5">
                  <c:v>3757130000000</c:v>
                </c:pt>
                <c:pt idx="6">
                  <c:v>3487440000000</c:v>
                </c:pt>
                <c:pt idx="7">
                  <c:v>3329290000000</c:v>
                </c:pt>
                <c:pt idx="8">
                  <c:v>3150600000000</c:v>
                </c:pt>
                <c:pt idx="9">
                  <c:v>2904750000000</c:v>
                </c:pt>
                <c:pt idx="10">
                  <c:v>2577610000000</c:v>
                </c:pt>
                <c:pt idx="11">
                  <c:v>3225800000000</c:v>
                </c:pt>
                <c:pt idx="12">
                  <c:v>2200850000000</c:v>
                </c:pt>
                <c:pt idx="13">
                  <c:v>1746690000000</c:v>
                </c:pt>
                <c:pt idx="14">
                  <c:v>3283790000000</c:v>
                </c:pt>
                <c:pt idx="15">
                  <c:v>4862000000000</c:v>
                </c:pt>
                <c:pt idx="16">
                  <c:v>878758000000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Energi'!$DZ$101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Energi'!$DZ$102:$DZ$118</c:f>
              <c:numCache>
                <c:formatCode>0.00E+00</c:formatCode>
                <c:ptCount val="17"/>
                <c:pt idx="0">
                  <c:v>2570610000000</c:v>
                </c:pt>
                <c:pt idx="1">
                  <c:v>7151570000000</c:v>
                </c:pt>
                <c:pt idx="2">
                  <c:v>6017080000000</c:v>
                </c:pt>
                <c:pt idx="3">
                  <c:v>3674880000000</c:v>
                </c:pt>
                <c:pt idx="4">
                  <c:v>2482570000000</c:v>
                </c:pt>
                <c:pt idx="5">
                  <c:v>2101510000000</c:v>
                </c:pt>
                <c:pt idx="6">
                  <c:v>1960710000000</c:v>
                </c:pt>
                <c:pt idx="7">
                  <c:v>1878140000000</c:v>
                </c:pt>
                <c:pt idx="8">
                  <c:v>1776590000000</c:v>
                </c:pt>
                <c:pt idx="9">
                  <c:v>1632990000000</c:v>
                </c:pt>
                <c:pt idx="10">
                  <c:v>1425820000000</c:v>
                </c:pt>
                <c:pt idx="11">
                  <c:v>1788910000000</c:v>
                </c:pt>
                <c:pt idx="12">
                  <c:v>1271500000000</c:v>
                </c:pt>
                <c:pt idx="13">
                  <c:v>993062000000</c:v>
                </c:pt>
                <c:pt idx="14">
                  <c:v>1395600000000</c:v>
                </c:pt>
                <c:pt idx="15">
                  <c:v>1404840000000</c:v>
                </c:pt>
                <c:pt idx="16">
                  <c:v>221076000000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Energi'!$EA$101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Energi'!$EA$102:$EA$118</c:f>
              <c:numCache>
                <c:formatCode>0.00E+00</c:formatCode>
                <c:ptCount val="17"/>
                <c:pt idx="0">
                  <c:v>2570610000000</c:v>
                </c:pt>
                <c:pt idx="1">
                  <c:v>7151560000000</c:v>
                </c:pt>
                <c:pt idx="2">
                  <c:v>6017080000000</c:v>
                </c:pt>
                <c:pt idx="3">
                  <c:v>3674880000000</c:v>
                </c:pt>
                <c:pt idx="4">
                  <c:v>2482570000000</c:v>
                </c:pt>
                <c:pt idx="5">
                  <c:v>2101510000000</c:v>
                </c:pt>
                <c:pt idx="6">
                  <c:v>1960710000000</c:v>
                </c:pt>
                <c:pt idx="7">
                  <c:v>1878140000000</c:v>
                </c:pt>
                <c:pt idx="8">
                  <c:v>1776590000000</c:v>
                </c:pt>
                <c:pt idx="9">
                  <c:v>1632990000000</c:v>
                </c:pt>
                <c:pt idx="10">
                  <c:v>1425820000000</c:v>
                </c:pt>
                <c:pt idx="11">
                  <c:v>1788910000000</c:v>
                </c:pt>
                <c:pt idx="12">
                  <c:v>1271500000000</c:v>
                </c:pt>
                <c:pt idx="13">
                  <c:v>993061000000</c:v>
                </c:pt>
                <c:pt idx="14">
                  <c:v>1395590000000</c:v>
                </c:pt>
                <c:pt idx="15">
                  <c:v>1404840000000</c:v>
                </c:pt>
                <c:pt idx="16">
                  <c:v>221076000000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Energi'!$EB$101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Energi'!$EB$102:$EB$118</c:f>
              <c:numCache>
                <c:formatCode>0.00E+00</c:formatCode>
                <c:ptCount val="17"/>
                <c:pt idx="0">
                  <c:v>4299580000000</c:v>
                </c:pt>
                <c:pt idx="1">
                  <c:v>12063700000000</c:v>
                </c:pt>
                <c:pt idx="2">
                  <c:v>10075300000000</c:v>
                </c:pt>
                <c:pt idx="3">
                  <c:v>6109720000000</c:v>
                </c:pt>
                <c:pt idx="4">
                  <c:v>4106100000000</c:v>
                </c:pt>
                <c:pt idx="5">
                  <c:v>3462250000000</c:v>
                </c:pt>
                <c:pt idx="6">
                  <c:v>3219320000000</c:v>
                </c:pt>
                <c:pt idx="7">
                  <c:v>3073830000000</c:v>
                </c:pt>
                <c:pt idx="8">
                  <c:v>2899710000000</c:v>
                </c:pt>
                <c:pt idx="9">
                  <c:v>2658580000000</c:v>
                </c:pt>
                <c:pt idx="10">
                  <c:v>2317470000000</c:v>
                </c:pt>
                <c:pt idx="11">
                  <c:v>2903950000000</c:v>
                </c:pt>
                <c:pt idx="12">
                  <c:v>2049970000000</c:v>
                </c:pt>
                <c:pt idx="13">
                  <c:v>1619170000000</c:v>
                </c:pt>
                <c:pt idx="14">
                  <c:v>2537070000000</c:v>
                </c:pt>
                <c:pt idx="15">
                  <c:v>2917940000000</c:v>
                </c:pt>
                <c:pt idx="16">
                  <c:v>466509000000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Energi'!$EC$101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Energi'!$EC$102:$EC$118</c:f>
              <c:numCache>
                <c:formatCode>0.00E+00</c:formatCode>
                <c:ptCount val="17"/>
                <c:pt idx="0">
                  <c:v>4299580000000</c:v>
                </c:pt>
                <c:pt idx="1">
                  <c:v>12063700000000</c:v>
                </c:pt>
                <c:pt idx="2">
                  <c:v>10075300000000</c:v>
                </c:pt>
                <c:pt idx="3">
                  <c:v>6109720000000</c:v>
                </c:pt>
                <c:pt idx="4">
                  <c:v>4106100000000</c:v>
                </c:pt>
                <c:pt idx="5">
                  <c:v>3462240000000</c:v>
                </c:pt>
                <c:pt idx="6">
                  <c:v>3219320000000</c:v>
                </c:pt>
                <c:pt idx="7">
                  <c:v>3073830000000</c:v>
                </c:pt>
                <c:pt idx="8">
                  <c:v>2899710000000</c:v>
                </c:pt>
                <c:pt idx="9">
                  <c:v>2658580000000</c:v>
                </c:pt>
                <c:pt idx="10">
                  <c:v>2317470000000</c:v>
                </c:pt>
                <c:pt idx="11">
                  <c:v>2903950000000</c:v>
                </c:pt>
                <c:pt idx="12">
                  <c:v>2049970000000</c:v>
                </c:pt>
                <c:pt idx="13">
                  <c:v>1619170000000</c:v>
                </c:pt>
                <c:pt idx="14">
                  <c:v>2537070000000</c:v>
                </c:pt>
                <c:pt idx="15">
                  <c:v>2917940000000</c:v>
                </c:pt>
                <c:pt idx="16">
                  <c:v>466508000000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Energi'!$ED$101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Energi'!$ED$102:$ED$118</c:f>
              <c:numCache>
                <c:formatCode>0.00E+00</c:formatCode>
                <c:ptCount val="17"/>
                <c:pt idx="0">
                  <c:v>14477900000000</c:v>
                </c:pt>
                <c:pt idx="1">
                  <c:v>40650000000000</c:v>
                </c:pt>
                <c:pt idx="2">
                  <c:v>34002200000000</c:v>
                </c:pt>
                <c:pt idx="3">
                  <c:v>20539500000000</c:v>
                </c:pt>
                <c:pt idx="4">
                  <c:v>13741300000000</c:v>
                </c:pt>
                <c:pt idx="5">
                  <c:v>11543200000000</c:v>
                </c:pt>
                <c:pt idx="6">
                  <c:v>10697100000000</c:v>
                </c:pt>
                <c:pt idx="7">
                  <c:v>10179900000000</c:v>
                </c:pt>
                <c:pt idx="8">
                  <c:v>9572070000000</c:v>
                </c:pt>
                <c:pt idx="9">
                  <c:v>8725660000000</c:v>
                </c:pt>
                <c:pt idx="10">
                  <c:v>7585150000000</c:v>
                </c:pt>
                <c:pt idx="11">
                  <c:v>9332450000000</c:v>
                </c:pt>
                <c:pt idx="12">
                  <c:v>6080370000000</c:v>
                </c:pt>
                <c:pt idx="13">
                  <c:v>4625920000000</c:v>
                </c:pt>
                <c:pt idx="14">
                  <c:v>7861230000000</c:v>
                </c:pt>
                <c:pt idx="15">
                  <c:v>11316600000000</c:v>
                </c:pt>
                <c:pt idx="16">
                  <c:v>2044310000000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Energi'!$EE$101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Energi'!$EE$102:$EE$118</c:f>
              <c:numCache>
                <c:formatCode>0.00E+00</c:formatCode>
                <c:ptCount val="17"/>
                <c:pt idx="0">
                  <c:v>14477900000000</c:v>
                </c:pt>
                <c:pt idx="1">
                  <c:v>40650000000000</c:v>
                </c:pt>
                <c:pt idx="2">
                  <c:v>34002200000000</c:v>
                </c:pt>
                <c:pt idx="3">
                  <c:v>20539500000000</c:v>
                </c:pt>
                <c:pt idx="4">
                  <c:v>13741300000000</c:v>
                </c:pt>
                <c:pt idx="5">
                  <c:v>11543200000000</c:v>
                </c:pt>
                <c:pt idx="6">
                  <c:v>10697100000000</c:v>
                </c:pt>
                <c:pt idx="7">
                  <c:v>10179900000000</c:v>
                </c:pt>
                <c:pt idx="8">
                  <c:v>9572070000000</c:v>
                </c:pt>
                <c:pt idx="9">
                  <c:v>8725660000000</c:v>
                </c:pt>
                <c:pt idx="10">
                  <c:v>7585160000000</c:v>
                </c:pt>
                <c:pt idx="11">
                  <c:v>9332450000000</c:v>
                </c:pt>
                <c:pt idx="12">
                  <c:v>6080370000000</c:v>
                </c:pt>
                <c:pt idx="13">
                  <c:v>4625920000000</c:v>
                </c:pt>
                <c:pt idx="14">
                  <c:v>7861230000000</c:v>
                </c:pt>
                <c:pt idx="15">
                  <c:v>11316600000000</c:v>
                </c:pt>
                <c:pt idx="16">
                  <c:v>2044310000000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Energi'!$EF$101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Energi'!$EF$102:$EF$118</c:f>
              <c:numCache>
                <c:formatCode>0.00E+00</c:formatCode>
                <c:ptCount val="17"/>
                <c:pt idx="0">
                  <c:v>6601840000000</c:v>
                </c:pt>
                <c:pt idx="1">
                  <c:v>18710300000000</c:v>
                </c:pt>
                <c:pt idx="2">
                  <c:v>15583500000000</c:v>
                </c:pt>
                <c:pt idx="3">
                  <c:v>9392350000000</c:v>
                </c:pt>
                <c:pt idx="4">
                  <c:v>6279960000000</c:v>
                </c:pt>
                <c:pt idx="5">
                  <c:v>5272880000000</c:v>
                </c:pt>
                <c:pt idx="6">
                  <c:v>4883290000000</c:v>
                </c:pt>
                <c:pt idx="7">
                  <c:v>4642910000000</c:v>
                </c:pt>
                <c:pt idx="8">
                  <c:v>4362420000000</c:v>
                </c:pt>
                <c:pt idx="9">
                  <c:v>3982210000000</c:v>
                </c:pt>
                <c:pt idx="10">
                  <c:v>3457400000000</c:v>
                </c:pt>
                <c:pt idx="11">
                  <c:v>4312750000000</c:v>
                </c:pt>
                <c:pt idx="12">
                  <c:v>3004950000000</c:v>
                </c:pt>
                <c:pt idx="13">
                  <c:v>2339880000000</c:v>
                </c:pt>
                <c:pt idx="14">
                  <c:v>3847760000000</c:v>
                </c:pt>
                <c:pt idx="15">
                  <c:v>4920800000000</c:v>
                </c:pt>
                <c:pt idx="16">
                  <c:v>828677000000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Energi'!$EG$101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Energi'!$EG$102:$EG$118</c:f>
              <c:numCache>
                <c:formatCode>0.00E+00</c:formatCode>
                <c:ptCount val="17"/>
                <c:pt idx="0">
                  <c:v>6601780000000</c:v>
                </c:pt>
                <c:pt idx="1">
                  <c:v>18710200000000</c:v>
                </c:pt>
                <c:pt idx="2">
                  <c:v>15583300000000</c:v>
                </c:pt>
                <c:pt idx="3">
                  <c:v>9392270000000</c:v>
                </c:pt>
                <c:pt idx="4">
                  <c:v>6279910000000</c:v>
                </c:pt>
                <c:pt idx="5">
                  <c:v>5272840000000</c:v>
                </c:pt>
                <c:pt idx="6">
                  <c:v>4883250000000</c:v>
                </c:pt>
                <c:pt idx="7">
                  <c:v>4642870000000</c:v>
                </c:pt>
                <c:pt idx="8">
                  <c:v>4362390000000</c:v>
                </c:pt>
                <c:pt idx="9">
                  <c:v>3982180000000</c:v>
                </c:pt>
                <c:pt idx="10">
                  <c:v>3457370000000</c:v>
                </c:pt>
                <c:pt idx="11">
                  <c:v>4312710000000</c:v>
                </c:pt>
                <c:pt idx="12">
                  <c:v>3004930000000</c:v>
                </c:pt>
                <c:pt idx="13">
                  <c:v>2339860000000</c:v>
                </c:pt>
                <c:pt idx="14">
                  <c:v>3847710000000</c:v>
                </c:pt>
                <c:pt idx="15">
                  <c:v>4920730000000</c:v>
                </c:pt>
                <c:pt idx="16">
                  <c:v>828665000000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Energi'!$EH$101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Energi'!$EH$102:$EH$118</c:f>
              <c:numCache>
                <c:formatCode>0.00E+00</c:formatCode>
                <c:ptCount val="17"/>
                <c:pt idx="0">
                  <c:v>14452300000000</c:v>
                </c:pt>
                <c:pt idx="1">
                  <c:v>40579400000000</c:v>
                </c:pt>
                <c:pt idx="2">
                  <c:v>33942900000000</c:v>
                </c:pt>
                <c:pt idx="3">
                  <c:v>20503500000000</c:v>
                </c:pt>
                <c:pt idx="4">
                  <c:v>13717200000000</c:v>
                </c:pt>
                <c:pt idx="5">
                  <c:v>11522900000000</c:v>
                </c:pt>
                <c:pt idx="6">
                  <c:v>10678300000000</c:v>
                </c:pt>
                <c:pt idx="7">
                  <c:v>10161900000000</c:v>
                </c:pt>
                <c:pt idx="8">
                  <c:v>9555120000000</c:v>
                </c:pt>
                <c:pt idx="9">
                  <c:v>8710210000000</c:v>
                </c:pt>
                <c:pt idx="10">
                  <c:v>7571680000000</c:v>
                </c:pt>
                <c:pt idx="11">
                  <c:v>9316030000000</c:v>
                </c:pt>
                <c:pt idx="12">
                  <c:v>6070130000000</c:v>
                </c:pt>
                <c:pt idx="13">
                  <c:v>4618110000000</c:v>
                </c:pt>
                <c:pt idx="14">
                  <c:v>7847740000000</c:v>
                </c:pt>
                <c:pt idx="15">
                  <c:v>11296500000000</c:v>
                </c:pt>
                <c:pt idx="16">
                  <c:v>2040630000000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Energi'!$EI$101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Energi'!$EI$102:$EI$118</c:f>
              <c:numCache>
                <c:formatCode>0.00E+00</c:formatCode>
                <c:ptCount val="17"/>
                <c:pt idx="0">
                  <c:v>14452300000000</c:v>
                </c:pt>
                <c:pt idx="1">
                  <c:v>40579400000000</c:v>
                </c:pt>
                <c:pt idx="2">
                  <c:v>33942800000000</c:v>
                </c:pt>
                <c:pt idx="3">
                  <c:v>20503500000000</c:v>
                </c:pt>
                <c:pt idx="4">
                  <c:v>13717200000000</c:v>
                </c:pt>
                <c:pt idx="5">
                  <c:v>11522900000000</c:v>
                </c:pt>
                <c:pt idx="6">
                  <c:v>10678300000000</c:v>
                </c:pt>
                <c:pt idx="7">
                  <c:v>10161900000000</c:v>
                </c:pt>
                <c:pt idx="8">
                  <c:v>9555120000000</c:v>
                </c:pt>
                <c:pt idx="9">
                  <c:v>8710200000000</c:v>
                </c:pt>
                <c:pt idx="10">
                  <c:v>7571670000000</c:v>
                </c:pt>
                <c:pt idx="11">
                  <c:v>9316030000000</c:v>
                </c:pt>
                <c:pt idx="12">
                  <c:v>6070120000000</c:v>
                </c:pt>
                <c:pt idx="13">
                  <c:v>4618100000000</c:v>
                </c:pt>
                <c:pt idx="14">
                  <c:v>7847740000000</c:v>
                </c:pt>
                <c:pt idx="15">
                  <c:v>11296500000000</c:v>
                </c:pt>
                <c:pt idx="16">
                  <c:v>2040630000000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Energi'!$EJ$101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Energi'!$EJ$102:$EJ$118</c:f>
              <c:numCache>
                <c:formatCode>0.00E+00</c:formatCode>
                <c:ptCount val="17"/>
                <c:pt idx="0">
                  <c:v>4273380000000</c:v>
                </c:pt>
                <c:pt idx="1">
                  <c:v>11989500000000</c:v>
                </c:pt>
                <c:pt idx="2">
                  <c:v>10014100000000</c:v>
                </c:pt>
                <c:pt idx="3">
                  <c:v>6073040000000</c:v>
                </c:pt>
                <c:pt idx="4">
                  <c:v>4081670000000</c:v>
                </c:pt>
                <c:pt idx="5">
                  <c:v>3441800000000</c:v>
                </c:pt>
                <c:pt idx="6">
                  <c:v>3200440000000</c:v>
                </c:pt>
                <c:pt idx="7">
                  <c:v>3055910000000</c:v>
                </c:pt>
                <c:pt idx="8">
                  <c:v>2882890000000</c:v>
                </c:pt>
                <c:pt idx="9">
                  <c:v>2643240000000</c:v>
                </c:pt>
                <c:pt idx="10">
                  <c:v>2304150000000</c:v>
                </c:pt>
                <c:pt idx="11">
                  <c:v>2887290000000</c:v>
                </c:pt>
                <c:pt idx="12">
                  <c:v>2038400000000</c:v>
                </c:pt>
                <c:pt idx="13">
                  <c:v>1609890000000</c:v>
                </c:pt>
                <c:pt idx="14">
                  <c:v>2520200000000</c:v>
                </c:pt>
                <c:pt idx="15">
                  <c:v>2895080000000</c:v>
                </c:pt>
                <c:pt idx="16">
                  <c:v>462648000000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Energi'!$EK$101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Energi'!$EK$102:$EK$118</c:f>
              <c:numCache>
                <c:formatCode>0.00E+00</c:formatCode>
                <c:ptCount val="17"/>
                <c:pt idx="0">
                  <c:v>4273370000000</c:v>
                </c:pt>
                <c:pt idx="1">
                  <c:v>11989500000000</c:v>
                </c:pt>
                <c:pt idx="2">
                  <c:v>10014100000000</c:v>
                </c:pt>
                <c:pt idx="3">
                  <c:v>6073030000000</c:v>
                </c:pt>
                <c:pt idx="4">
                  <c:v>4081670000000</c:v>
                </c:pt>
                <c:pt idx="5">
                  <c:v>3441790000000</c:v>
                </c:pt>
                <c:pt idx="6">
                  <c:v>3200430000000</c:v>
                </c:pt>
                <c:pt idx="7">
                  <c:v>3055900000000</c:v>
                </c:pt>
                <c:pt idx="8">
                  <c:v>2882890000000</c:v>
                </c:pt>
                <c:pt idx="9">
                  <c:v>2643240000000</c:v>
                </c:pt>
                <c:pt idx="10">
                  <c:v>2304140000000</c:v>
                </c:pt>
                <c:pt idx="11">
                  <c:v>2887290000000</c:v>
                </c:pt>
                <c:pt idx="12">
                  <c:v>2038400000000</c:v>
                </c:pt>
                <c:pt idx="13">
                  <c:v>1609890000000</c:v>
                </c:pt>
                <c:pt idx="14">
                  <c:v>2520200000000</c:v>
                </c:pt>
                <c:pt idx="15">
                  <c:v>2895070000000</c:v>
                </c:pt>
                <c:pt idx="16">
                  <c:v>462646000000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Energi'!$EL$101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Energi'!$EL$102:$EL$118</c:f>
              <c:numCache>
                <c:formatCode>0.00E+00</c:formatCode>
                <c:ptCount val="17"/>
                <c:pt idx="0">
                  <c:v>2549550000000</c:v>
                </c:pt>
                <c:pt idx="1">
                  <c:v>7092580000000</c:v>
                </c:pt>
                <c:pt idx="2">
                  <c:v>5967910000000</c:v>
                </c:pt>
                <c:pt idx="3">
                  <c:v>3645120000000</c:v>
                </c:pt>
                <c:pt idx="4">
                  <c:v>2462590000000</c:v>
                </c:pt>
                <c:pt idx="5">
                  <c:v>2084680000000</c:v>
                </c:pt>
                <c:pt idx="6">
                  <c:v>1945080000000</c:v>
                </c:pt>
                <c:pt idx="7">
                  <c:v>1863240000000</c:v>
                </c:pt>
                <c:pt idx="8">
                  <c:v>1762550000000</c:v>
                </c:pt>
                <c:pt idx="9">
                  <c:v>1620120000000</c:v>
                </c:pt>
                <c:pt idx="10">
                  <c:v>1414610000000</c:v>
                </c:pt>
                <c:pt idx="11">
                  <c:v>1774870000000</c:v>
                </c:pt>
                <c:pt idx="12">
                  <c:v>1261600000000</c:v>
                </c:pt>
                <c:pt idx="13">
                  <c:v>985221000000</c:v>
                </c:pt>
                <c:pt idx="14">
                  <c:v>1383090000000</c:v>
                </c:pt>
                <c:pt idx="15">
                  <c:v>1390420000000</c:v>
                </c:pt>
                <c:pt idx="16">
                  <c:v>218781000000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Energi'!$EM$101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Energi'!$CZ$102:$CZ$118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Energi'!$EM$102:$EM$118</c:f>
              <c:numCache>
                <c:formatCode>0.00E+00</c:formatCode>
                <c:ptCount val="17"/>
                <c:pt idx="0">
                  <c:v>2549550000000</c:v>
                </c:pt>
                <c:pt idx="1">
                  <c:v>7092580000000</c:v>
                </c:pt>
                <c:pt idx="2">
                  <c:v>5967900000000</c:v>
                </c:pt>
                <c:pt idx="3">
                  <c:v>3645120000000</c:v>
                </c:pt>
                <c:pt idx="4">
                  <c:v>2462590000000</c:v>
                </c:pt>
                <c:pt idx="5">
                  <c:v>2084680000000</c:v>
                </c:pt>
                <c:pt idx="6">
                  <c:v>1945080000000</c:v>
                </c:pt>
                <c:pt idx="7">
                  <c:v>1863240000000</c:v>
                </c:pt>
                <c:pt idx="8">
                  <c:v>1762550000000</c:v>
                </c:pt>
                <c:pt idx="9">
                  <c:v>1620120000000</c:v>
                </c:pt>
                <c:pt idx="10">
                  <c:v>1414610000000</c:v>
                </c:pt>
                <c:pt idx="11">
                  <c:v>1774870000000</c:v>
                </c:pt>
                <c:pt idx="12">
                  <c:v>1261600000000</c:v>
                </c:pt>
                <c:pt idx="13">
                  <c:v>985220000000</c:v>
                </c:pt>
                <c:pt idx="14">
                  <c:v>1383090000000</c:v>
                </c:pt>
                <c:pt idx="15">
                  <c:v>1390420000000</c:v>
                </c:pt>
                <c:pt idx="16">
                  <c:v>218781000000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9008"/>
        <c:axId val="1308506080"/>
      </c:scatterChart>
      <c:valAx>
        <c:axId val="130849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6080"/>
        <c:crosses val="autoZero"/>
        <c:crossBetween val="midCat"/>
      </c:valAx>
      <c:valAx>
        <c:axId val="1308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Hasil!$BA$10</c:f>
              <c:strCache>
                <c:ptCount val="1"/>
                <c:pt idx="0">
                  <c:v>BOC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Hasil!$AZ$11:$AZ$49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Hasil!$BA$11:$BA$49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Hasil!$BB$10</c:f>
              <c:strCache>
                <c:ptCount val="1"/>
                <c:pt idx="0">
                  <c:v>EO1C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Hasil!$AZ$11:$AZ$49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Hasil!$BB$11:$BB$49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Hasil!$BC$10</c:f>
              <c:strCache>
                <c:ptCount val="1"/>
                <c:pt idx="0">
                  <c:v>EO2C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Hasil!$AZ$11:$AZ$49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Hasil!$BC$11:$BC$49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Hasil!$BD$10</c:f>
              <c:strCache>
                <c:ptCount val="1"/>
                <c:pt idx="0">
                  <c:v>EO3C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Hasil!$AZ$11:$AZ$49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Hasil!$BD$11:$BD$49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Hasil!$BE$10</c:f>
              <c:strCache>
                <c:ptCount val="1"/>
                <c:pt idx="0">
                  <c:v>EO4C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Hasil!$AZ$11:$AZ$49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Hasil!$BE$11:$BE$49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80000"/>
        <c:axId val="1288584896"/>
      </c:scatterChart>
      <c:valAx>
        <c:axId val="1288580000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4896"/>
        <c:crosses val="autoZero"/>
        <c:crossBetween val="midCat"/>
      </c:valAx>
      <c:valAx>
        <c:axId val="1288584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17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534599008850859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Energi'!$DA$120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Energi'!$DA$121:$DA$137</c:f>
              <c:numCache>
                <c:formatCode>0.00E+00</c:formatCode>
                <c:ptCount val="17"/>
                <c:pt idx="0">
                  <c:v>566201000000</c:v>
                </c:pt>
                <c:pt idx="1">
                  <c:v>1301820000000</c:v>
                </c:pt>
                <c:pt idx="2">
                  <c:v>820753000000</c:v>
                </c:pt>
                <c:pt idx="3">
                  <c:v>499066000000</c:v>
                </c:pt>
                <c:pt idx="4">
                  <c:v>371319000000</c:v>
                </c:pt>
                <c:pt idx="5">
                  <c:v>331999000000</c:v>
                </c:pt>
                <c:pt idx="6">
                  <c:v>325564000000</c:v>
                </c:pt>
                <c:pt idx="7">
                  <c:v>327423000000</c:v>
                </c:pt>
                <c:pt idx="8">
                  <c:v>330884000000</c:v>
                </c:pt>
                <c:pt idx="9">
                  <c:v>333576000000</c:v>
                </c:pt>
                <c:pt idx="10">
                  <c:v>334283000000</c:v>
                </c:pt>
                <c:pt idx="11">
                  <c:v>466149000000</c:v>
                </c:pt>
                <c:pt idx="12">
                  <c:v>351198000000</c:v>
                </c:pt>
                <c:pt idx="13">
                  <c:v>695423000000</c:v>
                </c:pt>
                <c:pt idx="14">
                  <c:v>3334620000000</c:v>
                </c:pt>
                <c:pt idx="15">
                  <c:v>7421210000000</c:v>
                </c:pt>
                <c:pt idx="16">
                  <c:v>1894790000000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Energi'!$DB$120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Energi'!$DB$121:$DB$137</c:f>
              <c:numCache>
                <c:formatCode>0.00E+00</c:formatCode>
                <c:ptCount val="17"/>
                <c:pt idx="0">
                  <c:v>94947300000</c:v>
                </c:pt>
                <c:pt idx="1">
                  <c:v>456755000000</c:v>
                </c:pt>
                <c:pt idx="2">
                  <c:v>501327000000</c:v>
                </c:pt>
                <c:pt idx="3">
                  <c:v>283097000000</c:v>
                </c:pt>
                <c:pt idx="4">
                  <c:v>164913000000</c:v>
                </c:pt>
                <c:pt idx="5">
                  <c:v>81917300000</c:v>
                </c:pt>
                <c:pt idx="6">
                  <c:v>122240000000</c:v>
                </c:pt>
                <c:pt idx="7">
                  <c:v>101644000000</c:v>
                </c:pt>
                <c:pt idx="8">
                  <c:v>97236800000</c:v>
                </c:pt>
                <c:pt idx="9">
                  <c:v>95655000000</c:v>
                </c:pt>
                <c:pt idx="10">
                  <c:v>87628800000</c:v>
                </c:pt>
                <c:pt idx="11">
                  <c:v>96843900000</c:v>
                </c:pt>
                <c:pt idx="12">
                  <c:v>48129000000</c:v>
                </c:pt>
                <c:pt idx="13">
                  <c:v>48664400000</c:v>
                </c:pt>
                <c:pt idx="14">
                  <c:v>87793000000</c:v>
                </c:pt>
                <c:pt idx="15">
                  <c:v>130248000000</c:v>
                </c:pt>
                <c:pt idx="16">
                  <c:v>22517200000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Energi'!$DC$120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Energi'!$DC$121:$DC$137</c:f>
              <c:numCache>
                <c:formatCode>0.00E+00</c:formatCode>
                <c:ptCount val="17"/>
                <c:pt idx="0">
                  <c:v>4356440000000</c:v>
                </c:pt>
                <c:pt idx="1">
                  <c:v>11741800000000</c:v>
                </c:pt>
                <c:pt idx="2">
                  <c:v>9370970000000</c:v>
                </c:pt>
                <c:pt idx="3">
                  <c:v>5278160000000</c:v>
                </c:pt>
                <c:pt idx="4">
                  <c:v>3546510000000</c:v>
                </c:pt>
                <c:pt idx="5">
                  <c:v>2982260000000</c:v>
                </c:pt>
                <c:pt idx="6">
                  <c:v>2765180000000</c:v>
                </c:pt>
                <c:pt idx="7">
                  <c:v>2636750000000</c:v>
                </c:pt>
                <c:pt idx="8">
                  <c:v>2492590000000</c:v>
                </c:pt>
                <c:pt idx="9">
                  <c:v>2297430000000</c:v>
                </c:pt>
                <c:pt idx="10">
                  <c:v>2036070000000</c:v>
                </c:pt>
                <c:pt idx="11">
                  <c:v>2555660000000</c:v>
                </c:pt>
                <c:pt idx="12">
                  <c:v>1776050000000</c:v>
                </c:pt>
                <c:pt idx="13">
                  <c:v>1426820000000</c:v>
                </c:pt>
                <c:pt idx="14">
                  <c:v>2704410000000</c:v>
                </c:pt>
                <c:pt idx="15">
                  <c:v>3952080000000</c:v>
                </c:pt>
                <c:pt idx="16">
                  <c:v>709944000000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Energi'!$DD$120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Energi'!$DD$121:$DD$137</c:f>
              <c:numCache>
                <c:formatCode>0.00E+00</c:formatCode>
                <c:ptCount val="17"/>
                <c:pt idx="0">
                  <c:v>8515770000000</c:v>
                </c:pt>
                <c:pt idx="1">
                  <c:v>23065800000000</c:v>
                </c:pt>
                <c:pt idx="2">
                  <c:v>18559500000000</c:v>
                </c:pt>
                <c:pt idx="3">
                  <c:v>10517900000000</c:v>
                </c:pt>
                <c:pt idx="4">
                  <c:v>7082650000000</c:v>
                </c:pt>
                <c:pt idx="5">
                  <c:v>5965480000000</c:v>
                </c:pt>
                <c:pt idx="6">
                  <c:v>5538270000000</c:v>
                </c:pt>
                <c:pt idx="7">
                  <c:v>5285850000000</c:v>
                </c:pt>
                <c:pt idx="8">
                  <c:v>4999160000000</c:v>
                </c:pt>
                <c:pt idx="9">
                  <c:v>4604270000000</c:v>
                </c:pt>
                <c:pt idx="10">
                  <c:v>4076640000000</c:v>
                </c:pt>
                <c:pt idx="11">
                  <c:v>5092090000000</c:v>
                </c:pt>
                <c:pt idx="12">
                  <c:v>3478520000000</c:v>
                </c:pt>
                <c:pt idx="13">
                  <c:v>2723650000000</c:v>
                </c:pt>
                <c:pt idx="14">
                  <c:v>4944980000000</c:v>
                </c:pt>
                <c:pt idx="15">
                  <c:v>7195360000000</c:v>
                </c:pt>
                <c:pt idx="16">
                  <c:v>1298500000000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Energi'!$DE$120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Energi'!$DE$121:$DE$137</c:f>
              <c:numCache>
                <c:formatCode>0.00E+00</c:formatCode>
                <c:ptCount val="17"/>
                <c:pt idx="0">
                  <c:v>11103100000000</c:v>
                </c:pt>
                <c:pt idx="1">
                  <c:v>29612900000000</c:v>
                </c:pt>
                <c:pt idx="2">
                  <c:v>23690000000000</c:v>
                </c:pt>
                <c:pt idx="3">
                  <c:v>13351300000000</c:v>
                </c:pt>
                <c:pt idx="4">
                  <c:v>8983930000000</c:v>
                </c:pt>
                <c:pt idx="5">
                  <c:v>7561410000000</c:v>
                </c:pt>
                <c:pt idx="6">
                  <c:v>7016030000000</c:v>
                </c:pt>
                <c:pt idx="7">
                  <c:v>6694270000000</c:v>
                </c:pt>
                <c:pt idx="8">
                  <c:v>6331630000000</c:v>
                </c:pt>
                <c:pt idx="9">
                  <c:v>5830420000000</c:v>
                </c:pt>
                <c:pt idx="10">
                  <c:v>5171240000000</c:v>
                </c:pt>
                <c:pt idx="11">
                  <c:v>6442020000000</c:v>
                </c:pt>
                <c:pt idx="12">
                  <c:v>4324170000000</c:v>
                </c:pt>
                <c:pt idx="13">
                  <c:v>3377840000000</c:v>
                </c:pt>
                <c:pt idx="14">
                  <c:v>6203230000000</c:v>
                </c:pt>
                <c:pt idx="15">
                  <c:v>9202810000000</c:v>
                </c:pt>
                <c:pt idx="16">
                  <c:v>1670330000000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Energi'!$DF$120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Energi'!$DF$121:$DF$137</c:f>
              <c:numCache>
                <c:formatCode>0.00E+00</c:formatCode>
                <c:ptCount val="17"/>
                <c:pt idx="0">
                  <c:v>8515780000000</c:v>
                </c:pt>
                <c:pt idx="1">
                  <c:v>23065800000000</c:v>
                </c:pt>
                <c:pt idx="2">
                  <c:v>18559600000000</c:v>
                </c:pt>
                <c:pt idx="3">
                  <c:v>10517900000000</c:v>
                </c:pt>
                <c:pt idx="4">
                  <c:v>7082660000000</c:v>
                </c:pt>
                <c:pt idx="5">
                  <c:v>5965480000000</c:v>
                </c:pt>
                <c:pt idx="6">
                  <c:v>5538280000000</c:v>
                </c:pt>
                <c:pt idx="7">
                  <c:v>5285860000000</c:v>
                </c:pt>
                <c:pt idx="8">
                  <c:v>4999170000000</c:v>
                </c:pt>
                <c:pt idx="9">
                  <c:v>4604280000000</c:v>
                </c:pt>
                <c:pt idx="10">
                  <c:v>4076650000000</c:v>
                </c:pt>
                <c:pt idx="11">
                  <c:v>5092090000000</c:v>
                </c:pt>
                <c:pt idx="12">
                  <c:v>3478530000000</c:v>
                </c:pt>
                <c:pt idx="13">
                  <c:v>2723660000000</c:v>
                </c:pt>
                <c:pt idx="14">
                  <c:v>4944990000000</c:v>
                </c:pt>
                <c:pt idx="15">
                  <c:v>7195370000000</c:v>
                </c:pt>
                <c:pt idx="16">
                  <c:v>1298500000000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Energi'!$DG$120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Energi'!$DG$121:$DG$137</c:f>
              <c:numCache>
                <c:formatCode>0.00E+00</c:formatCode>
                <c:ptCount val="17"/>
                <c:pt idx="0">
                  <c:v>3936660000000</c:v>
                </c:pt>
                <c:pt idx="1">
                  <c:v>10642500000000</c:v>
                </c:pt>
                <c:pt idx="2">
                  <c:v>8392110000000</c:v>
                </c:pt>
                <c:pt idx="3">
                  <c:v>4700720000000</c:v>
                </c:pt>
                <c:pt idx="4">
                  <c:v>3151950000000</c:v>
                </c:pt>
                <c:pt idx="5">
                  <c:v>2646290000000</c:v>
                </c:pt>
                <c:pt idx="6">
                  <c:v>2450650000000</c:v>
                </c:pt>
                <c:pt idx="7">
                  <c:v>2334800000000</c:v>
                </c:pt>
                <c:pt idx="8">
                  <c:v>2206420000000</c:v>
                </c:pt>
                <c:pt idx="9">
                  <c:v>2035040000000</c:v>
                </c:pt>
                <c:pt idx="10">
                  <c:v>1806400000000</c:v>
                </c:pt>
                <c:pt idx="11">
                  <c:v>2276120000000</c:v>
                </c:pt>
                <c:pt idx="12">
                  <c:v>1595560000000</c:v>
                </c:pt>
                <c:pt idx="13">
                  <c:v>1326660000000</c:v>
                </c:pt>
                <c:pt idx="14">
                  <c:v>2690040000000</c:v>
                </c:pt>
                <c:pt idx="15">
                  <c:v>4003390000000</c:v>
                </c:pt>
                <c:pt idx="16">
                  <c:v>717761000000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Energi'!$DH$120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Energi'!$DH$121:$DH$137</c:f>
              <c:numCache>
                <c:formatCode>0.00E+00</c:formatCode>
                <c:ptCount val="17"/>
                <c:pt idx="0">
                  <c:v>9395910000000</c:v>
                </c:pt>
                <c:pt idx="1">
                  <c:v>25398900000000</c:v>
                </c:pt>
                <c:pt idx="2">
                  <c:v>20384900000000</c:v>
                </c:pt>
                <c:pt idx="3">
                  <c:v>11532600000000</c:v>
                </c:pt>
                <c:pt idx="4">
                  <c:v>7762790000000</c:v>
                </c:pt>
                <c:pt idx="5">
                  <c:v>6535740000000</c:v>
                </c:pt>
                <c:pt idx="6">
                  <c:v>6065350000000</c:v>
                </c:pt>
                <c:pt idx="7">
                  <c:v>5786700000000</c:v>
                </c:pt>
                <c:pt idx="8">
                  <c:v>5471420000000</c:v>
                </c:pt>
                <c:pt idx="9">
                  <c:v>5037930000000</c:v>
                </c:pt>
                <c:pt idx="10">
                  <c:v>4461100000000</c:v>
                </c:pt>
                <c:pt idx="11">
                  <c:v>5569180000000</c:v>
                </c:pt>
                <c:pt idx="12">
                  <c:v>3793410000000</c:v>
                </c:pt>
                <c:pt idx="13">
                  <c:v>2971560000000</c:v>
                </c:pt>
                <c:pt idx="14">
                  <c:v>5421840000000</c:v>
                </c:pt>
                <c:pt idx="15">
                  <c:v>7922010000000</c:v>
                </c:pt>
                <c:pt idx="16">
                  <c:v>1430680000000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Energi'!$DI$120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Energi'!$DI$121:$DI$137</c:f>
              <c:numCache>
                <c:formatCode>0.00E+00</c:formatCode>
                <c:ptCount val="17"/>
                <c:pt idx="0">
                  <c:v>15836400000000</c:v>
                </c:pt>
                <c:pt idx="1">
                  <c:v>42384300000000</c:v>
                </c:pt>
                <c:pt idx="2">
                  <c:v>34122400000000</c:v>
                </c:pt>
                <c:pt idx="3">
                  <c:v>19366300000000</c:v>
                </c:pt>
                <c:pt idx="4">
                  <c:v>13061300000000</c:v>
                </c:pt>
                <c:pt idx="5">
                  <c:v>11014100000000</c:v>
                </c:pt>
                <c:pt idx="6">
                  <c:v>10237500000000</c:v>
                </c:pt>
                <c:pt idx="7">
                  <c:v>9784450000000</c:v>
                </c:pt>
                <c:pt idx="8">
                  <c:v>9266200000000</c:v>
                </c:pt>
                <c:pt idx="9">
                  <c:v>8535820000000</c:v>
                </c:pt>
                <c:pt idx="10">
                  <c:v>7577070000000</c:v>
                </c:pt>
                <c:pt idx="11">
                  <c:v>9406740000000</c:v>
                </c:pt>
                <c:pt idx="12">
                  <c:v>6214110000000</c:v>
                </c:pt>
                <c:pt idx="13">
                  <c:v>4831110000000</c:v>
                </c:pt>
                <c:pt idx="14">
                  <c:v>8838240000000</c:v>
                </c:pt>
                <c:pt idx="15">
                  <c:v>13259600000000</c:v>
                </c:pt>
                <c:pt idx="16">
                  <c:v>2421690000000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Energi'!$DJ$120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Energi'!$DJ$121:$DJ$137</c:f>
              <c:numCache>
                <c:formatCode>0.00E+00</c:formatCode>
                <c:ptCount val="17"/>
                <c:pt idx="0">
                  <c:v>9395920000000</c:v>
                </c:pt>
                <c:pt idx="1">
                  <c:v>25398900000000</c:v>
                </c:pt>
                <c:pt idx="2">
                  <c:v>20384900000000</c:v>
                </c:pt>
                <c:pt idx="3">
                  <c:v>11532600000000</c:v>
                </c:pt>
                <c:pt idx="4">
                  <c:v>7762800000000</c:v>
                </c:pt>
                <c:pt idx="5">
                  <c:v>6535740000000</c:v>
                </c:pt>
                <c:pt idx="6">
                  <c:v>6065360000000</c:v>
                </c:pt>
                <c:pt idx="7">
                  <c:v>5786710000000</c:v>
                </c:pt>
                <c:pt idx="8">
                  <c:v>5471430000000</c:v>
                </c:pt>
                <c:pt idx="9">
                  <c:v>5037940000000</c:v>
                </c:pt>
                <c:pt idx="10">
                  <c:v>4461110000000</c:v>
                </c:pt>
                <c:pt idx="11">
                  <c:v>5569180000000</c:v>
                </c:pt>
                <c:pt idx="12">
                  <c:v>3793410000000</c:v>
                </c:pt>
                <c:pt idx="13">
                  <c:v>2971560000000</c:v>
                </c:pt>
                <c:pt idx="14">
                  <c:v>5421850000000</c:v>
                </c:pt>
                <c:pt idx="15">
                  <c:v>7922020000000</c:v>
                </c:pt>
                <c:pt idx="16">
                  <c:v>1430680000000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Energi'!$DK$120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Energi'!$DK$121:$DK$137</c:f>
              <c:numCache>
                <c:formatCode>0.00E+00</c:formatCode>
                <c:ptCount val="17"/>
                <c:pt idx="0">
                  <c:v>3936670000000</c:v>
                </c:pt>
                <c:pt idx="1">
                  <c:v>10642500000000</c:v>
                </c:pt>
                <c:pt idx="2">
                  <c:v>8392110000000</c:v>
                </c:pt>
                <c:pt idx="3">
                  <c:v>4700720000000</c:v>
                </c:pt>
                <c:pt idx="4">
                  <c:v>3151950000000</c:v>
                </c:pt>
                <c:pt idx="5">
                  <c:v>2646290000000</c:v>
                </c:pt>
                <c:pt idx="6">
                  <c:v>2450650000000</c:v>
                </c:pt>
                <c:pt idx="7">
                  <c:v>2334800000000</c:v>
                </c:pt>
                <c:pt idx="8">
                  <c:v>2206420000000</c:v>
                </c:pt>
                <c:pt idx="9">
                  <c:v>2035040000000</c:v>
                </c:pt>
                <c:pt idx="10">
                  <c:v>1806400000000</c:v>
                </c:pt>
                <c:pt idx="11">
                  <c:v>2276120000000</c:v>
                </c:pt>
                <c:pt idx="12">
                  <c:v>1595560000000</c:v>
                </c:pt>
                <c:pt idx="13">
                  <c:v>1326660000000</c:v>
                </c:pt>
                <c:pt idx="14">
                  <c:v>2690040000000</c:v>
                </c:pt>
                <c:pt idx="15">
                  <c:v>4003390000000</c:v>
                </c:pt>
                <c:pt idx="16">
                  <c:v>717761000000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Energi'!$DL$120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Energi'!$DL$121:$DL$137</c:f>
              <c:numCache>
                <c:formatCode>0.00E+00</c:formatCode>
                <c:ptCount val="17"/>
                <c:pt idx="0">
                  <c:v>11519300000000</c:v>
                </c:pt>
                <c:pt idx="1">
                  <c:v>30759300000000</c:v>
                </c:pt>
                <c:pt idx="2">
                  <c:v>24662100000000</c:v>
                </c:pt>
                <c:pt idx="3">
                  <c:v>13922400000000</c:v>
                </c:pt>
                <c:pt idx="4">
                  <c:v>9371940000000</c:v>
                </c:pt>
                <c:pt idx="5">
                  <c:v>7891030000000</c:v>
                </c:pt>
                <c:pt idx="6">
                  <c:v>7324580000000</c:v>
                </c:pt>
                <c:pt idx="7">
                  <c:v>6991250000000</c:v>
                </c:pt>
                <c:pt idx="8">
                  <c:v>6614180000000</c:v>
                </c:pt>
                <c:pt idx="9">
                  <c:v>6091820000000</c:v>
                </c:pt>
                <c:pt idx="10">
                  <c:v>5402730000000</c:v>
                </c:pt>
                <c:pt idx="11">
                  <c:v>6732360000000</c:v>
                </c:pt>
                <c:pt idx="12">
                  <c:v>4525140000000</c:v>
                </c:pt>
                <c:pt idx="13">
                  <c:v>3530110000000</c:v>
                </c:pt>
                <c:pt idx="14">
                  <c:v>6445860000000</c:v>
                </c:pt>
                <c:pt idx="15">
                  <c:v>9529350000000</c:v>
                </c:pt>
                <c:pt idx="16">
                  <c:v>1729040000000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Energi'!$DM$120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Energi'!$DM$121:$DM$137</c:f>
              <c:numCache>
                <c:formatCode>0.00E+00</c:formatCode>
                <c:ptCount val="17"/>
                <c:pt idx="0">
                  <c:v>16066100000000</c:v>
                </c:pt>
                <c:pt idx="1">
                  <c:v>42996500000000</c:v>
                </c:pt>
                <c:pt idx="2">
                  <c:v>34615500000000</c:v>
                </c:pt>
                <c:pt idx="3">
                  <c:v>19645900000000</c:v>
                </c:pt>
                <c:pt idx="4">
                  <c:v>13249800000000</c:v>
                </c:pt>
                <c:pt idx="5">
                  <c:v>11173000000000</c:v>
                </c:pt>
                <c:pt idx="6">
                  <c:v>10385100000000</c:v>
                </c:pt>
                <c:pt idx="7">
                  <c:v>9925450000000</c:v>
                </c:pt>
                <c:pt idx="8">
                  <c:v>9399680000000</c:v>
                </c:pt>
                <c:pt idx="9">
                  <c:v>8658740000000</c:v>
                </c:pt>
                <c:pt idx="10">
                  <c:v>7686160000000</c:v>
                </c:pt>
                <c:pt idx="11">
                  <c:v>9542170000000</c:v>
                </c:pt>
                <c:pt idx="12">
                  <c:v>6303720000000</c:v>
                </c:pt>
                <c:pt idx="13">
                  <c:v>4900600000000</c:v>
                </c:pt>
                <c:pt idx="14">
                  <c:v>8964070000000</c:v>
                </c:pt>
                <c:pt idx="15">
                  <c:v>13447200000000</c:v>
                </c:pt>
                <c:pt idx="16">
                  <c:v>2455950000000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Energi'!$DN$120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Energi'!$DN$121:$DN$137</c:f>
              <c:numCache>
                <c:formatCode>0.00E+00</c:formatCode>
                <c:ptCount val="17"/>
                <c:pt idx="0">
                  <c:v>17144200000000</c:v>
                </c:pt>
                <c:pt idx="1">
                  <c:v>45260800000000</c:v>
                </c:pt>
                <c:pt idx="2">
                  <c:v>36344000000000</c:v>
                </c:pt>
                <c:pt idx="3">
                  <c:v>20551200000000</c:v>
                </c:pt>
                <c:pt idx="4">
                  <c:v>13858200000000</c:v>
                </c:pt>
                <c:pt idx="5">
                  <c:v>11685200000000</c:v>
                </c:pt>
                <c:pt idx="6">
                  <c:v>10862700000000</c:v>
                </c:pt>
                <c:pt idx="7">
                  <c:v>10386900000000</c:v>
                </c:pt>
                <c:pt idx="8">
                  <c:v>9843800000000</c:v>
                </c:pt>
                <c:pt idx="9">
                  <c:v>9074200000000</c:v>
                </c:pt>
                <c:pt idx="10">
                  <c:v>8071510000000</c:v>
                </c:pt>
                <c:pt idx="11">
                  <c:v>10010100000000</c:v>
                </c:pt>
                <c:pt idx="12">
                  <c:v>6553540000000</c:v>
                </c:pt>
                <c:pt idx="13">
                  <c:v>5101020000000</c:v>
                </c:pt>
                <c:pt idx="14">
                  <c:v>9400770000000</c:v>
                </c:pt>
                <c:pt idx="15">
                  <c:v>14260700000000</c:v>
                </c:pt>
                <c:pt idx="16">
                  <c:v>2615130000000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Energi'!$DO$120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Energi'!$DO$121:$DO$137</c:f>
              <c:numCache>
                <c:formatCode>0.00E+00</c:formatCode>
                <c:ptCount val="17"/>
                <c:pt idx="0">
                  <c:v>16066100000000</c:v>
                </c:pt>
                <c:pt idx="1">
                  <c:v>42996500000000</c:v>
                </c:pt>
                <c:pt idx="2">
                  <c:v>34615500000000</c:v>
                </c:pt>
                <c:pt idx="3">
                  <c:v>19645900000000</c:v>
                </c:pt>
                <c:pt idx="4">
                  <c:v>13249800000000</c:v>
                </c:pt>
                <c:pt idx="5">
                  <c:v>11173000000000</c:v>
                </c:pt>
                <c:pt idx="6">
                  <c:v>10385100000000</c:v>
                </c:pt>
                <c:pt idx="7">
                  <c:v>9925450000000</c:v>
                </c:pt>
                <c:pt idx="8">
                  <c:v>9399680000000</c:v>
                </c:pt>
                <c:pt idx="9">
                  <c:v>8658740000000</c:v>
                </c:pt>
                <c:pt idx="10">
                  <c:v>7686150000000</c:v>
                </c:pt>
                <c:pt idx="11">
                  <c:v>9542160000000</c:v>
                </c:pt>
                <c:pt idx="12">
                  <c:v>6303710000000</c:v>
                </c:pt>
                <c:pt idx="13">
                  <c:v>4900600000000</c:v>
                </c:pt>
                <c:pt idx="14">
                  <c:v>8964060000000</c:v>
                </c:pt>
                <c:pt idx="15">
                  <c:v>13447200000000</c:v>
                </c:pt>
                <c:pt idx="16">
                  <c:v>2455950000000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Energi'!$DP$120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Energi'!$DP$121:$DP$137</c:f>
              <c:numCache>
                <c:formatCode>0.00E+00</c:formatCode>
                <c:ptCount val="17"/>
                <c:pt idx="0">
                  <c:v>11519300000000</c:v>
                </c:pt>
                <c:pt idx="1">
                  <c:v>30759300000000</c:v>
                </c:pt>
                <c:pt idx="2">
                  <c:v>24662100000000</c:v>
                </c:pt>
                <c:pt idx="3">
                  <c:v>13922400000000</c:v>
                </c:pt>
                <c:pt idx="4">
                  <c:v>9371930000000</c:v>
                </c:pt>
                <c:pt idx="5">
                  <c:v>7891020000000</c:v>
                </c:pt>
                <c:pt idx="6">
                  <c:v>7324570000000</c:v>
                </c:pt>
                <c:pt idx="7">
                  <c:v>6991240000000</c:v>
                </c:pt>
                <c:pt idx="8">
                  <c:v>6614180000000</c:v>
                </c:pt>
                <c:pt idx="9">
                  <c:v>6091820000000</c:v>
                </c:pt>
                <c:pt idx="10">
                  <c:v>5402730000000</c:v>
                </c:pt>
                <c:pt idx="11">
                  <c:v>6732350000000</c:v>
                </c:pt>
                <c:pt idx="12">
                  <c:v>4525140000000</c:v>
                </c:pt>
                <c:pt idx="13">
                  <c:v>3530110000000</c:v>
                </c:pt>
                <c:pt idx="14">
                  <c:v>6445860000000</c:v>
                </c:pt>
                <c:pt idx="15">
                  <c:v>9529340000000</c:v>
                </c:pt>
                <c:pt idx="16">
                  <c:v>1729040000000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Energi'!$DQ$120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Energi'!$DQ$121:$DQ$137</c:f>
              <c:numCache>
                <c:formatCode>0.00E+00</c:formatCode>
                <c:ptCount val="17"/>
                <c:pt idx="0">
                  <c:v>3920880000000</c:v>
                </c:pt>
                <c:pt idx="1">
                  <c:v>10600300000000</c:v>
                </c:pt>
                <c:pt idx="2">
                  <c:v>8359040000000</c:v>
                </c:pt>
                <c:pt idx="3">
                  <c:v>4682230000000</c:v>
                </c:pt>
                <c:pt idx="4">
                  <c:v>3139560000000</c:v>
                </c:pt>
                <c:pt idx="5">
                  <c:v>2635890000000</c:v>
                </c:pt>
                <c:pt idx="6">
                  <c:v>2441020000000</c:v>
                </c:pt>
                <c:pt idx="7">
                  <c:v>2325620000000</c:v>
                </c:pt>
                <c:pt idx="8">
                  <c:v>2197730000000</c:v>
                </c:pt>
                <c:pt idx="9">
                  <c:v>2027020000000</c:v>
                </c:pt>
                <c:pt idx="10">
                  <c:v>1799270000000</c:v>
                </c:pt>
                <c:pt idx="11">
                  <c:v>2267140000000</c:v>
                </c:pt>
                <c:pt idx="12">
                  <c:v>1589390000000</c:v>
                </c:pt>
                <c:pt idx="13">
                  <c:v>1321500000000</c:v>
                </c:pt>
                <c:pt idx="14">
                  <c:v>2679130000000</c:v>
                </c:pt>
                <c:pt idx="15">
                  <c:v>3986640000000</c:v>
                </c:pt>
                <c:pt idx="16">
                  <c:v>714745000000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Energi'!$DR$120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Energi'!$DR$121:$DR$137</c:f>
              <c:numCache>
                <c:formatCode>0.00E+00</c:formatCode>
                <c:ptCount val="17"/>
                <c:pt idx="0">
                  <c:v>9363060000000</c:v>
                </c:pt>
                <c:pt idx="1">
                  <c:v>25311600000000</c:v>
                </c:pt>
                <c:pt idx="2">
                  <c:v>20314500000000</c:v>
                </c:pt>
                <c:pt idx="3">
                  <c:v>11492600000000</c:v>
                </c:pt>
                <c:pt idx="4">
                  <c:v>7735830000000</c:v>
                </c:pt>
                <c:pt idx="5">
                  <c:v>6513000000000</c:v>
                </c:pt>
                <c:pt idx="6">
                  <c:v>6044210000000</c:v>
                </c:pt>
                <c:pt idx="7">
                  <c:v>5766490000000</c:v>
                </c:pt>
                <c:pt idx="8">
                  <c:v>5452280000000</c:v>
                </c:pt>
                <c:pt idx="9">
                  <c:v>5020310000000</c:v>
                </c:pt>
                <c:pt idx="10">
                  <c:v>4445450000000</c:v>
                </c:pt>
                <c:pt idx="11">
                  <c:v>5549770000000</c:v>
                </c:pt>
                <c:pt idx="12">
                  <c:v>3780770000000</c:v>
                </c:pt>
                <c:pt idx="13">
                  <c:v>2961840000000</c:v>
                </c:pt>
                <c:pt idx="14">
                  <c:v>5404190000000</c:v>
                </c:pt>
                <c:pt idx="15">
                  <c:v>7895290000000</c:v>
                </c:pt>
                <c:pt idx="16">
                  <c:v>1425790000000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Energi'!$DS$120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Energi'!$DS$121:$DS$137</c:f>
              <c:numCache>
                <c:formatCode>0.00E+00</c:formatCode>
                <c:ptCount val="17"/>
                <c:pt idx="0">
                  <c:v>15803100000000</c:v>
                </c:pt>
                <c:pt idx="1">
                  <c:v>42298400000000</c:v>
                </c:pt>
                <c:pt idx="2">
                  <c:v>34052400000000</c:v>
                </c:pt>
                <c:pt idx="3">
                  <c:v>19326100000000</c:v>
                </c:pt>
                <c:pt idx="4">
                  <c:v>13034000000000</c:v>
                </c:pt>
                <c:pt idx="5">
                  <c:v>10990900000000</c:v>
                </c:pt>
                <c:pt idx="6">
                  <c:v>10215800000000</c:v>
                </c:pt>
                <c:pt idx="7">
                  <c:v>9763580000000</c:v>
                </c:pt>
                <c:pt idx="8">
                  <c:v>9246330000000</c:v>
                </c:pt>
                <c:pt idx="9">
                  <c:v>8517430000000</c:v>
                </c:pt>
                <c:pt idx="10">
                  <c:v>7560590000000</c:v>
                </c:pt>
                <c:pt idx="11">
                  <c:v>9386620000000</c:v>
                </c:pt>
                <c:pt idx="12">
                  <c:v>6201960000000</c:v>
                </c:pt>
                <c:pt idx="13">
                  <c:v>4821690000000</c:v>
                </c:pt>
                <c:pt idx="14">
                  <c:v>8820490000000</c:v>
                </c:pt>
                <c:pt idx="15">
                  <c:v>13230600000000</c:v>
                </c:pt>
                <c:pt idx="16">
                  <c:v>2416190000000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Energi'!$DT$120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Energi'!$DT$121:$DT$137</c:f>
              <c:numCache>
                <c:formatCode>0.00E+00</c:formatCode>
                <c:ptCount val="17"/>
                <c:pt idx="0">
                  <c:v>9363060000000</c:v>
                </c:pt>
                <c:pt idx="1">
                  <c:v>25311600000000</c:v>
                </c:pt>
                <c:pt idx="2">
                  <c:v>20314400000000</c:v>
                </c:pt>
                <c:pt idx="3">
                  <c:v>11492600000000</c:v>
                </c:pt>
                <c:pt idx="4">
                  <c:v>7735820000000</c:v>
                </c:pt>
                <c:pt idx="5">
                  <c:v>6512990000000</c:v>
                </c:pt>
                <c:pt idx="6">
                  <c:v>6044210000000</c:v>
                </c:pt>
                <c:pt idx="7">
                  <c:v>5766490000000</c:v>
                </c:pt>
                <c:pt idx="8">
                  <c:v>5452270000000</c:v>
                </c:pt>
                <c:pt idx="9">
                  <c:v>5020300000000</c:v>
                </c:pt>
                <c:pt idx="10">
                  <c:v>4445440000000</c:v>
                </c:pt>
                <c:pt idx="11">
                  <c:v>5549770000000</c:v>
                </c:pt>
                <c:pt idx="12">
                  <c:v>3780770000000</c:v>
                </c:pt>
                <c:pt idx="13">
                  <c:v>2961840000000</c:v>
                </c:pt>
                <c:pt idx="14">
                  <c:v>5404180000000</c:v>
                </c:pt>
                <c:pt idx="15">
                  <c:v>7895290000000</c:v>
                </c:pt>
                <c:pt idx="16">
                  <c:v>1425790000000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Energi'!$DU$120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Energi'!$DU$121:$DU$137</c:f>
              <c:numCache>
                <c:formatCode>0.00E+00</c:formatCode>
                <c:ptCount val="17"/>
                <c:pt idx="0">
                  <c:v>3920870000000</c:v>
                </c:pt>
                <c:pt idx="1">
                  <c:v>10600300000000</c:v>
                </c:pt>
                <c:pt idx="2">
                  <c:v>8359020000000</c:v>
                </c:pt>
                <c:pt idx="3">
                  <c:v>4682220000000</c:v>
                </c:pt>
                <c:pt idx="4">
                  <c:v>3139550000000</c:v>
                </c:pt>
                <c:pt idx="5">
                  <c:v>2635890000000</c:v>
                </c:pt>
                <c:pt idx="6">
                  <c:v>2441020000000</c:v>
                </c:pt>
                <c:pt idx="7">
                  <c:v>2325620000000</c:v>
                </c:pt>
                <c:pt idx="8">
                  <c:v>2197730000000</c:v>
                </c:pt>
                <c:pt idx="9">
                  <c:v>2027020000000</c:v>
                </c:pt>
                <c:pt idx="10">
                  <c:v>1799270000000</c:v>
                </c:pt>
                <c:pt idx="11">
                  <c:v>2267140000000</c:v>
                </c:pt>
                <c:pt idx="12">
                  <c:v>1589390000000</c:v>
                </c:pt>
                <c:pt idx="13">
                  <c:v>1321500000000</c:v>
                </c:pt>
                <c:pt idx="14">
                  <c:v>2679130000000</c:v>
                </c:pt>
                <c:pt idx="15">
                  <c:v>3986630000000</c:v>
                </c:pt>
                <c:pt idx="16">
                  <c:v>714743000000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Energi'!$DV$120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Energi'!$DV$121:$DV$137</c:f>
              <c:numCache>
                <c:formatCode>0.00E+00</c:formatCode>
                <c:ptCount val="17"/>
                <c:pt idx="0">
                  <c:v>8462500000000</c:v>
                </c:pt>
                <c:pt idx="1">
                  <c:v>22923700000000</c:v>
                </c:pt>
                <c:pt idx="2">
                  <c:v>18444800000000</c:v>
                </c:pt>
                <c:pt idx="3">
                  <c:v>10452600000000</c:v>
                </c:pt>
                <c:pt idx="4">
                  <c:v>7038580000000</c:v>
                </c:pt>
                <c:pt idx="5">
                  <c:v>5928290000000</c:v>
                </c:pt>
                <c:pt idx="6">
                  <c:v>5503680000000</c:v>
                </c:pt>
                <c:pt idx="7">
                  <c:v>5252750000000</c:v>
                </c:pt>
                <c:pt idx="8">
                  <c:v>4967790000000</c:v>
                </c:pt>
                <c:pt idx="9">
                  <c:v>4575370000000</c:v>
                </c:pt>
                <c:pt idx="10">
                  <c:v>4050960000000</c:v>
                </c:pt>
                <c:pt idx="11">
                  <c:v>5060230000000</c:v>
                </c:pt>
                <c:pt idx="12">
                  <c:v>3457660000000</c:v>
                </c:pt>
                <c:pt idx="13">
                  <c:v>2707620000000</c:v>
                </c:pt>
                <c:pt idx="14">
                  <c:v>4916030000000</c:v>
                </c:pt>
                <c:pt idx="15">
                  <c:v>7151750000000</c:v>
                </c:pt>
                <c:pt idx="16">
                  <c:v>1290520000000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Energi'!$DW$120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Energi'!$DW$121:$DW$137</c:f>
              <c:numCache>
                <c:formatCode>0.00E+00</c:formatCode>
                <c:ptCount val="17"/>
                <c:pt idx="0">
                  <c:v>11040100000000</c:v>
                </c:pt>
                <c:pt idx="1">
                  <c:v>29448300000000</c:v>
                </c:pt>
                <c:pt idx="2">
                  <c:v>23557600000000</c:v>
                </c:pt>
                <c:pt idx="3">
                  <c:v>13276200000000</c:v>
                </c:pt>
                <c:pt idx="4">
                  <c:v>8933270000000</c:v>
                </c:pt>
                <c:pt idx="5">
                  <c:v>7518650000000</c:v>
                </c:pt>
                <c:pt idx="6">
                  <c:v>6976240000000</c:v>
                </c:pt>
                <c:pt idx="7">
                  <c:v>6656180000000</c:v>
                </c:pt>
                <c:pt idx="8">
                  <c:v>6295490000000</c:v>
                </c:pt>
                <c:pt idx="9">
                  <c:v>5797090000000</c:v>
                </c:pt>
                <c:pt idx="10">
                  <c:v>5141560000000</c:v>
                </c:pt>
                <c:pt idx="11">
                  <c:v>6405360000000</c:v>
                </c:pt>
                <c:pt idx="12">
                  <c:v>4300830000000</c:v>
                </c:pt>
                <c:pt idx="13">
                  <c:v>3359850000000</c:v>
                </c:pt>
                <c:pt idx="14">
                  <c:v>6170080000000</c:v>
                </c:pt>
                <c:pt idx="15">
                  <c:v>9151310000000</c:v>
                </c:pt>
                <c:pt idx="16">
                  <c:v>1660810000000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Energi'!$DX$120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Energi'!$DX$121:$DX$137</c:f>
              <c:numCache>
                <c:formatCode>0.00E+00</c:formatCode>
                <c:ptCount val="17"/>
                <c:pt idx="0">
                  <c:v>8462500000000</c:v>
                </c:pt>
                <c:pt idx="1">
                  <c:v>22923700000000</c:v>
                </c:pt>
                <c:pt idx="2">
                  <c:v>18444800000000</c:v>
                </c:pt>
                <c:pt idx="3">
                  <c:v>10452600000000</c:v>
                </c:pt>
                <c:pt idx="4">
                  <c:v>7038580000000</c:v>
                </c:pt>
                <c:pt idx="5">
                  <c:v>5928280000000</c:v>
                </c:pt>
                <c:pt idx="6">
                  <c:v>5503670000000</c:v>
                </c:pt>
                <c:pt idx="7">
                  <c:v>5252750000000</c:v>
                </c:pt>
                <c:pt idx="8">
                  <c:v>4967790000000</c:v>
                </c:pt>
                <c:pt idx="9">
                  <c:v>4575370000000</c:v>
                </c:pt>
                <c:pt idx="10">
                  <c:v>4050960000000</c:v>
                </c:pt>
                <c:pt idx="11">
                  <c:v>5060230000000</c:v>
                </c:pt>
                <c:pt idx="12">
                  <c:v>3457660000000</c:v>
                </c:pt>
                <c:pt idx="13">
                  <c:v>2707620000000</c:v>
                </c:pt>
                <c:pt idx="14">
                  <c:v>4916030000000</c:v>
                </c:pt>
                <c:pt idx="15">
                  <c:v>7151750000000</c:v>
                </c:pt>
                <c:pt idx="16">
                  <c:v>1290520000000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Energi'!$DY$120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Energi'!$DY$121:$DY$137</c:f>
              <c:numCache>
                <c:formatCode>0.00E+00</c:formatCode>
                <c:ptCount val="17"/>
                <c:pt idx="0">
                  <c:v>4308560000000</c:v>
                </c:pt>
                <c:pt idx="1">
                  <c:v>11613800000000</c:v>
                </c:pt>
                <c:pt idx="2">
                  <c:v>9268870000000</c:v>
                </c:pt>
                <c:pt idx="3">
                  <c:v>5220590000000</c:v>
                </c:pt>
                <c:pt idx="4">
                  <c:v>3507800000000</c:v>
                </c:pt>
                <c:pt idx="5">
                  <c:v>2949690000000</c:v>
                </c:pt>
                <c:pt idx="6">
                  <c:v>2734970000000</c:v>
                </c:pt>
                <c:pt idx="7">
                  <c:v>2607920000000</c:v>
                </c:pt>
                <c:pt idx="8">
                  <c:v>2465310000000</c:v>
                </c:pt>
                <c:pt idx="9">
                  <c:v>2272280000000</c:v>
                </c:pt>
                <c:pt idx="10">
                  <c:v>2013740000000</c:v>
                </c:pt>
                <c:pt idx="11">
                  <c:v>2527730000000</c:v>
                </c:pt>
                <c:pt idx="12">
                  <c:v>1757040000000</c:v>
                </c:pt>
                <c:pt idx="13">
                  <c:v>1411720000000</c:v>
                </c:pt>
                <c:pt idx="14">
                  <c:v>2675570000000</c:v>
                </c:pt>
                <c:pt idx="15">
                  <c:v>3909030000000</c:v>
                </c:pt>
                <c:pt idx="16">
                  <c:v>702161000000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Energi'!$DZ$120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Energi'!$DZ$121:$DZ$137</c:f>
              <c:numCache>
                <c:formatCode>0.00E+00</c:formatCode>
                <c:ptCount val="17"/>
                <c:pt idx="0">
                  <c:v>1743430000000</c:v>
                </c:pt>
                <c:pt idx="1">
                  <c:v>4824320000000</c:v>
                </c:pt>
                <c:pt idx="2">
                  <c:v>4089180000000</c:v>
                </c:pt>
                <c:pt idx="3">
                  <c:v>2516320000000</c:v>
                </c:pt>
                <c:pt idx="4">
                  <c:v>1709270000000</c:v>
                </c:pt>
                <c:pt idx="5">
                  <c:v>1452800000000</c:v>
                </c:pt>
                <c:pt idx="6">
                  <c:v>1360140000000</c:v>
                </c:pt>
                <c:pt idx="7">
                  <c:v>1307030000000</c:v>
                </c:pt>
                <c:pt idx="8">
                  <c:v>1239530000000</c:v>
                </c:pt>
                <c:pt idx="9">
                  <c:v>1141870000000</c:v>
                </c:pt>
                <c:pt idx="10">
                  <c:v>998259000000</c:v>
                </c:pt>
                <c:pt idx="11">
                  <c:v>1253730000000</c:v>
                </c:pt>
                <c:pt idx="12">
                  <c:v>898156000000</c:v>
                </c:pt>
                <c:pt idx="13">
                  <c:v>693854000000</c:v>
                </c:pt>
                <c:pt idx="14">
                  <c:v>844082000000</c:v>
                </c:pt>
                <c:pt idx="15">
                  <c:v>731384000000</c:v>
                </c:pt>
                <c:pt idx="16">
                  <c:v>118953000000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Energi'!$EA$120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Energi'!$EA$121:$EA$137</c:f>
              <c:numCache>
                <c:formatCode>0.00E+00</c:formatCode>
                <c:ptCount val="17"/>
                <c:pt idx="0">
                  <c:v>1743430000000</c:v>
                </c:pt>
                <c:pt idx="1">
                  <c:v>4824320000000</c:v>
                </c:pt>
                <c:pt idx="2">
                  <c:v>4089180000000</c:v>
                </c:pt>
                <c:pt idx="3">
                  <c:v>2516320000000</c:v>
                </c:pt>
                <c:pt idx="4">
                  <c:v>1709270000000</c:v>
                </c:pt>
                <c:pt idx="5">
                  <c:v>1452800000000</c:v>
                </c:pt>
                <c:pt idx="6">
                  <c:v>1360140000000</c:v>
                </c:pt>
                <c:pt idx="7">
                  <c:v>1307030000000</c:v>
                </c:pt>
                <c:pt idx="8">
                  <c:v>1239530000000</c:v>
                </c:pt>
                <c:pt idx="9">
                  <c:v>1141870000000</c:v>
                </c:pt>
                <c:pt idx="10">
                  <c:v>998258000000</c:v>
                </c:pt>
                <c:pt idx="11">
                  <c:v>1253730000000</c:v>
                </c:pt>
                <c:pt idx="12">
                  <c:v>898156000000</c:v>
                </c:pt>
                <c:pt idx="13">
                  <c:v>693853000000</c:v>
                </c:pt>
                <c:pt idx="14">
                  <c:v>844082000000</c:v>
                </c:pt>
                <c:pt idx="15">
                  <c:v>731383000000</c:v>
                </c:pt>
                <c:pt idx="16">
                  <c:v>118953000000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Energi'!$EB$120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Energi'!$EB$121:$EB$137</c:f>
              <c:numCache>
                <c:formatCode>0.00E+00</c:formatCode>
                <c:ptCount val="17"/>
                <c:pt idx="0">
                  <c:v>2553680000000</c:v>
                </c:pt>
                <c:pt idx="1">
                  <c:v>7092480000000</c:v>
                </c:pt>
                <c:pt idx="2">
                  <c:v>5997480000000</c:v>
                </c:pt>
                <c:pt idx="3">
                  <c:v>3686680000000</c:v>
                </c:pt>
                <c:pt idx="4">
                  <c:v>2502280000000</c:v>
                </c:pt>
                <c:pt idx="5">
                  <c:v>2125720000000</c:v>
                </c:pt>
                <c:pt idx="6">
                  <c:v>1989380000000</c:v>
                </c:pt>
                <c:pt idx="7">
                  <c:v>1911130000000</c:v>
                </c:pt>
                <c:pt idx="8">
                  <c:v>1812170000000</c:v>
                </c:pt>
                <c:pt idx="9">
                  <c:v>1669320000000</c:v>
                </c:pt>
                <c:pt idx="10">
                  <c:v>1459690000000</c:v>
                </c:pt>
                <c:pt idx="11">
                  <c:v>1833930000000</c:v>
                </c:pt>
                <c:pt idx="12">
                  <c:v>1312220000000</c:v>
                </c:pt>
                <c:pt idx="13">
                  <c:v>1020180000000</c:v>
                </c:pt>
                <c:pt idx="14">
                  <c:v>1293210000000</c:v>
                </c:pt>
                <c:pt idx="15">
                  <c:v>1161900000000</c:v>
                </c:pt>
                <c:pt idx="16">
                  <c:v>187124000000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Energi'!$EC$120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Energi'!$EC$121:$EC$137</c:f>
              <c:numCache>
                <c:formatCode>0.00E+00</c:formatCode>
                <c:ptCount val="17"/>
                <c:pt idx="0">
                  <c:v>2553690000000</c:v>
                </c:pt>
                <c:pt idx="1">
                  <c:v>7092500000000</c:v>
                </c:pt>
                <c:pt idx="2">
                  <c:v>5997500000000</c:v>
                </c:pt>
                <c:pt idx="3">
                  <c:v>3686690000000</c:v>
                </c:pt>
                <c:pt idx="4">
                  <c:v>2502280000000</c:v>
                </c:pt>
                <c:pt idx="5">
                  <c:v>2125720000000</c:v>
                </c:pt>
                <c:pt idx="6">
                  <c:v>1989390000000</c:v>
                </c:pt>
                <c:pt idx="7">
                  <c:v>1911140000000</c:v>
                </c:pt>
                <c:pt idx="8">
                  <c:v>1812170000000</c:v>
                </c:pt>
                <c:pt idx="9">
                  <c:v>1669330000000</c:v>
                </c:pt>
                <c:pt idx="10">
                  <c:v>1459690000000</c:v>
                </c:pt>
                <c:pt idx="11">
                  <c:v>1833930000000</c:v>
                </c:pt>
                <c:pt idx="12">
                  <c:v>1312230000000</c:v>
                </c:pt>
                <c:pt idx="13">
                  <c:v>1020180000000</c:v>
                </c:pt>
                <c:pt idx="14">
                  <c:v>1293210000000</c:v>
                </c:pt>
                <c:pt idx="15">
                  <c:v>1161900000000</c:v>
                </c:pt>
                <c:pt idx="16">
                  <c:v>187124000000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Energi'!$ED$120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Energi'!$ED$121:$ED$137</c:f>
              <c:numCache>
                <c:formatCode>0.00E+00</c:formatCode>
                <c:ptCount val="17"/>
                <c:pt idx="0">
                  <c:v>13652100000000</c:v>
                </c:pt>
                <c:pt idx="1">
                  <c:v>38765600000000</c:v>
                </c:pt>
                <c:pt idx="2">
                  <c:v>32278600000000</c:v>
                </c:pt>
                <c:pt idx="3">
                  <c:v>19404900000000</c:v>
                </c:pt>
                <c:pt idx="4">
                  <c:v>12941600000000</c:v>
                </c:pt>
                <c:pt idx="5">
                  <c:v>10843100000000</c:v>
                </c:pt>
                <c:pt idx="6">
                  <c:v>10022100000000</c:v>
                </c:pt>
                <c:pt idx="7">
                  <c:v>9509520000000</c:v>
                </c:pt>
                <c:pt idx="8">
                  <c:v>8917510000000</c:v>
                </c:pt>
                <c:pt idx="9">
                  <c:v>8116380000000</c:v>
                </c:pt>
                <c:pt idx="10">
                  <c:v>7033180000000</c:v>
                </c:pt>
                <c:pt idx="11">
                  <c:v>8711070000000</c:v>
                </c:pt>
                <c:pt idx="12">
                  <c:v>5879560000000</c:v>
                </c:pt>
                <c:pt idx="13">
                  <c:v>4504970000000</c:v>
                </c:pt>
                <c:pt idx="14">
                  <c:v>7677140000000</c:v>
                </c:pt>
                <c:pt idx="15">
                  <c:v>10758000000000</c:v>
                </c:pt>
                <c:pt idx="16">
                  <c:v>1919490000000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Energi'!$EE$120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Energi'!$EE$121:$EE$137</c:f>
              <c:numCache>
                <c:formatCode>0.00E+00</c:formatCode>
                <c:ptCount val="17"/>
                <c:pt idx="0">
                  <c:v>13652100000000</c:v>
                </c:pt>
                <c:pt idx="1">
                  <c:v>38765600000000</c:v>
                </c:pt>
                <c:pt idx="2">
                  <c:v>32278600000000</c:v>
                </c:pt>
                <c:pt idx="3">
                  <c:v>19404900000000</c:v>
                </c:pt>
                <c:pt idx="4">
                  <c:v>12941600000000</c:v>
                </c:pt>
                <c:pt idx="5">
                  <c:v>10843100000000</c:v>
                </c:pt>
                <c:pt idx="6">
                  <c:v>10022100000000</c:v>
                </c:pt>
                <c:pt idx="7">
                  <c:v>9509520000000</c:v>
                </c:pt>
                <c:pt idx="8">
                  <c:v>8917520000000</c:v>
                </c:pt>
                <c:pt idx="9">
                  <c:v>8116380000000</c:v>
                </c:pt>
                <c:pt idx="10">
                  <c:v>7033180000000</c:v>
                </c:pt>
                <c:pt idx="11">
                  <c:v>8711080000000</c:v>
                </c:pt>
                <c:pt idx="12">
                  <c:v>5879570000000</c:v>
                </c:pt>
                <c:pt idx="13">
                  <c:v>4504970000000</c:v>
                </c:pt>
                <c:pt idx="14">
                  <c:v>7677140000000</c:v>
                </c:pt>
                <c:pt idx="15">
                  <c:v>10758000000000</c:v>
                </c:pt>
                <c:pt idx="16">
                  <c:v>1919490000000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Energi'!$EF$120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Energi'!$EF$121:$EF$137</c:f>
              <c:numCache>
                <c:formatCode>0.00E+00</c:formatCode>
                <c:ptCount val="17"/>
                <c:pt idx="0">
                  <c:v>3182080000000</c:v>
                </c:pt>
                <c:pt idx="1">
                  <c:v>8882540000000</c:v>
                </c:pt>
                <c:pt idx="2">
                  <c:v>7508120000000</c:v>
                </c:pt>
                <c:pt idx="3">
                  <c:v>4598610000000</c:v>
                </c:pt>
                <c:pt idx="4">
                  <c:v>3111510000000</c:v>
                </c:pt>
                <c:pt idx="5">
                  <c:v>2636420000000</c:v>
                </c:pt>
                <c:pt idx="6">
                  <c:v>2461190000000</c:v>
                </c:pt>
                <c:pt idx="7">
                  <c:v>2358040000000</c:v>
                </c:pt>
                <c:pt idx="8">
                  <c:v>2230260000000</c:v>
                </c:pt>
                <c:pt idx="9">
                  <c:v>2048960000000</c:v>
                </c:pt>
                <c:pt idx="10">
                  <c:v>1786590000000</c:v>
                </c:pt>
                <c:pt idx="11">
                  <c:v>2237040000000</c:v>
                </c:pt>
                <c:pt idx="12">
                  <c:v>1591880000000</c:v>
                </c:pt>
                <c:pt idx="13">
                  <c:v>1226390000000</c:v>
                </c:pt>
                <c:pt idx="14">
                  <c:v>1606840000000</c:v>
                </c:pt>
                <c:pt idx="15">
                  <c:v>1510890000000</c:v>
                </c:pt>
                <c:pt idx="16">
                  <c:v>238057000000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Energi'!$EG$120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Energi'!$EG$121:$EG$137</c:f>
              <c:numCache>
                <c:formatCode>0.00E+00</c:formatCode>
                <c:ptCount val="17"/>
                <c:pt idx="0">
                  <c:v>3182070000000</c:v>
                </c:pt>
                <c:pt idx="1">
                  <c:v>8882520000000</c:v>
                </c:pt>
                <c:pt idx="2">
                  <c:v>7508110000000</c:v>
                </c:pt>
                <c:pt idx="3">
                  <c:v>4598610000000</c:v>
                </c:pt>
                <c:pt idx="4">
                  <c:v>3111510000000</c:v>
                </c:pt>
                <c:pt idx="5">
                  <c:v>2636420000000</c:v>
                </c:pt>
                <c:pt idx="6">
                  <c:v>2461190000000</c:v>
                </c:pt>
                <c:pt idx="7">
                  <c:v>2358040000000</c:v>
                </c:pt>
                <c:pt idx="8">
                  <c:v>2230260000000</c:v>
                </c:pt>
                <c:pt idx="9">
                  <c:v>2048950000000</c:v>
                </c:pt>
                <c:pt idx="10">
                  <c:v>1786590000000</c:v>
                </c:pt>
                <c:pt idx="11">
                  <c:v>2237040000000</c:v>
                </c:pt>
                <c:pt idx="12">
                  <c:v>1591870000000</c:v>
                </c:pt>
                <c:pt idx="13">
                  <c:v>1226380000000</c:v>
                </c:pt>
                <c:pt idx="14">
                  <c:v>1606830000000</c:v>
                </c:pt>
                <c:pt idx="15">
                  <c:v>1510880000000</c:v>
                </c:pt>
                <c:pt idx="16">
                  <c:v>238057000000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Energi'!$EH$120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Energi'!$EH$121:$EH$137</c:f>
              <c:numCache>
                <c:formatCode>0.00E+00</c:formatCode>
                <c:ptCount val="17"/>
                <c:pt idx="0">
                  <c:v>13617000000000</c:v>
                </c:pt>
                <c:pt idx="1">
                  <c:v>38668200000000</c:v>
                </c:pt>
                <c:pt idx="2">
                  <c:v>32197200000000</c:v>
                </c:pt>
                <c:pt idx="3">
                  <c:v>19355700000000</c:v>
                </c:pt>
                <c:pt idx="4">
                  <c:v>12908600000000</c:v>
                </c:pt>
                <c:pt idx="5">
                  <c:v>10815400000000</c:v>
                </c:pt>
                <c:pt idx="6">
                  <c:v>9996350000000</c:v>
                </c:pt>
                <c:pt idx="7">
                  <c:v>9485010000000</c:v>
                </c:pt>
                <c:pt idx="8">
                  <c:v>8894440000000</c:v>
                </c:pt>
                <c:pt idx="9">
                  <c:v>8095360000000</c:v>
                </c:pt>
                <c:pt idx="10">
                  <c:v>7014850000000</c:v>
                </c:pt>
                <c:pt idx="11">
                  <c:v>8688750000000</c:v>
                </c:pt>
                <c:pt idx="12">
                  <c:v>5866040000000</c:v>
                </c:pt>
                <c:pt idx="13">
                  <c:v>4494820000000</c:v>
                </c:pt>
                <c:pt idx="14">
                  <c:v>7659160000000</c:v>
                </c:pt>
                <c:pt idx="15">
                  <c:v>10729600000000</c:v>
                </c:pt>
                <c:pt idx="16">
                  <c:v>1914140000000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Energi'!$EI$120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Energi'!$EI$121:$EI$137</c:f>
              <c:numCache>
                <c:formatCode>0.00E+00</c:formatCode>
                <c:ptCount val="17"/>
                <c:pt idx="0">
                  <c:v>13617000000000</c:v>
                </c:pt>
                <c:pt idx="1">
                  <c:v>38668200000000</c:v>
                </c:pt>
                <c:pt idx="2">
                  <c:v>32197200000000</c:v>
                </c:pt>
                <c:pt idx="3">
                  <c:v>19355600000000</c:v>
                </c:pt>
                <c:pt idx="4">
                  <c:v>12908600000000</c:v>
                </c:pt>
                <c:pt idx="5">
                  <c:v>10815400000000</c:v>
                </c:pt>
                <c:pt idx="6">
                  <c:v>9996350000000</c:v>
                </c:pt>
                <c:pt idx="7">
                  <c:v>9485010000000</c:v>
                </c:pt>
                <c:pt idx="8">
                  <c:v>8894440000000</c:v>
                </c:pt>
                <c:pt idx="9">
                  <c:v>8095350000000</c:v>
                </c:pt>
                <c:pt idx="10">
                  <c:v>7014850000000</c:v>
                </c:pt>
                <c:pt idx="11">
                  <c:v>8688740000000</c:v>
                </c:pt>
                <c:pt idx="12">
                  <c:v>5866030000000</c:v>
                </c:pt>
                <c:pt idx="13">
                  <c:v>4494820000000</c:v>
                </c:pt>
                <c:pt idx="14">
                  <c:v>7659150000000</c:v>
                </c:pt>
                <c:pt idx="15">
                  <c:v>10729600000000</c:v>
                </c:pt>
                <c:pt idx="16">
                  <c:v>1914140000000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Energi'!$EJ$120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Energi'!$EJ$121:$EJ$137</c:f>
              <c:numCache>
                <c:formatCode>0.00E+00</c:formatCode>
                <c:ptCount val="17"/>
                <c:pt idx="0">
                  <c:v>2531610000000</c:v>
                </c:pt>
                <c:pt idx="1">
                  <c:v>7030950000000</c:v>
                </c:pt>
                <c:pt idx="2">
                  <c:v>5945960000000</c:v>
                </c:pt>
                <c:pt idx="3">
                  <c:v>3655280000000</c:v>
                </c:pt>
                <c:pt idx="4">
                  <c:v>2481100000000</c:v>
                </c:pt>
                <c:pt idx="5">
                  <c:v>2107820000000</c:v>
                </c:pt>
                <c:pt idx="6">
                  <c:v>1972690000000</c:v>
                </c:pt>
                <c:pt idx="7">
                  <c:v>1895160000000</c:v>
                </c:pt>
                <c:pt idx="8">
                  <c:v>1797070000000</c:v>
                </c:pt>
                <c:pt idx="9">
                  <c:v>1655450000000</c:v>
                </c:pt>
                <c:pt idx="10">
                  <c:v>1447580000000</c:v>
                </c:pt>
                <c:pt idx="11">
                  <c:v>1818720000000</c:v>
                </c:pt>
                <c:pt idx="12">
                  <c:v>1301420000000</c:v>
                </c:pt>
                <c:pt idx="13">
                  <c:v>1011590000000</c:v>
                </c:pt>
                <c:pt idx="14">
                  <c:v>1280300000000</c:v>
                </c:pt>
                <c:pt idx="15">
                  <c:v>1148630000000</c:v>
                </c:pt>
                <c:pt idx="16">
                  <c:v>185071000000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Energi'!$EK$120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Energi'!$EK$121:$EK$137</c:f>
              <c:numCache>
                <c:formatCode>0.00E+00</c:formatCode>
                <c:ptCount val="17"/>
                <c:pt idx="0">
                  <c:v>2531600000000</c:v>
                </c:pt>
                <c:pt idx="1">
                  <c:v>7030940000000</c:v>
                </c:pt>
                <c:pt idx="2">
                  <c:v>5945950000000</c:v>
                </c:pt>
                <c:pt idx="3">
                  <c:v>3655280000000</c:v>
                </c:pt>
                <c:pt idx="4">
                  <c:v>2481100000000</c:v>
                </c:pt>
                <c:pt idx="5">
                  <c:v>2107820000000</c:v>
                </c:pt>
                <c:pt idx="6">
                  <c:v>1972690000000</c:v>
                </c:pt>
                <c:pt idx="7">
                  <c:v>1895160000000</c:v>
                </c:pt>
                <c:pt idx="8">
                  <c:v>1797070000000</c:v>
                </c:pt>
                <c:pt idx="9">
                  <c:v>1655450000000</c:v>
                </c:pt>
                <c:pt idx="10">
                  <c:v>1447570000000</c:v>
                </c:pt>
                <c:pt idx="11">
                  <c:v>1818720000000</c:v>
                </c:pt>
                <c:pt idx="12">
                  <c:v>1301420000000</c:v>
                </c:pt>
                <c:pt idx="13">
                  <c:v>1011590000000</c:v>
                </c:pt>
                <c:pt idx="14">
                  <c:v>1280300000000</c:v>
                </c:pt>
                <c:pt idx="15">
                  <c:v>1148630000000</c:v>
                </c:pt>
                <c:pt idx="16">
                  <c:v>185070000000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Energi'!$EL$120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Energi'!$EL$121:$EL$137</c:f>
              <c:numCache>
                <c:formatCode>0.00E+00</c:formatCode>
                <c:ptCount val="17"/>
                <c:pt idx="0">
                  <c:v>1722190000000</c:v>
                </c:pt>
                <c:pt idx="1">
                  <c:v>4765450000000</c:v>
                </c:pt>
                <c:pt idx="2">
                  <c:v>4039610000000</c:v>
                </c:pt>
                <c:pt idx="3">
                  <c:v>2485980000000</c:v>
                </c:pt>
                <c:pt idx="4">
                  <c:v>1688750000000</c:v>
                </c:pt>
                <c:pt idx="5">
                  <c:v>1435420000000</c:v>
                </c:pt>
                <c:pt idx="6">
                  <c:v>1343900000000</c:v>
                </c:pt>
                <c:pt idx="7">
                  <c:v>1291460000000</c:v>
                </c:pt>
                <c:pt idx="8">
                  <c:v>1224800000000</c:v>
                </c:pt>
                <c:pt idx="9">
                  <c:v>1128320000000</c:v>
                </c:pt>
                <c:pt idx="10">
                  <c:v>986416000000</c:v>
                </c:pt>
                <c:pt idx="11">
                  <c:v>1238860000000</c:v>
                </c:pt>
                <c:pt idx="12">
                  <c:v>887559000000</c:v>
                </c:pt>
                <c:pt idx="13">
                  <c:v>685555000000</c:v>
                </c:pt>
                <c:pt idx="14">
                  <c:v>832674000000</c:v>
                </c:pt>
                <c:pt idx="15">
                  <c:v>720438000000</c:v>
                </c:pt>
                <c:pt idx="16">
                  <c:v>117227000000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Energi'!$EM$120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Energi'!$CZ$121:$CZ$137</c:f>
              <c:numCache>
                <c:formatCode>0.00000E+00</c:formatCode>
                <c:ptCount val="17"/>
                <c:pt idx="0">
                  <c:v>6432500</c:v>
                </c:pt>
                <c:pt idx="1">
                  <c:v>1842925</c:v>
                </c:pt>
                <c:pt idx="2">
                  <c:v>528015</c:v>
                </c:pt>
                <c:pt idx="3">
                  <c:v>151280</c:v>
                </c:pt>
                <c:pt idx="4">
                  <c:v>43342</c:v>
                </c:pt>
                <c:pt idx="5">
                  <c:v>12417.4</c:v>
                </c:pt>
                <c:pt idx="6">
                  <c:v>3557.7</c:v>
                </c:pt>
                <c:pt idx="7">
                  <c:v>1019.3</c:v>
                </c:pt>
                <c:pt idx="8">
                  <c:v>292.03499999999997</c:v>
                </c:pt>
                <c:pt idx="9">
                  <c:v>83.667999999999992</c:v>
                </c:pt>
                <c:pt idx="10">
                  <c:v>23.971499999999999</c:v>
                </c:pt>
                <c:pt idx="11">
                  <c:v>6.2661999999999995</c:v>
                </c:pt>
                <c:pt idx="12">
                  <c:v>1.22888</c:v>
                </c:pt>
                <c:pt idx="13">
                  <c:v>0.43967500000000004</c:v>
                </c:pt>
                <c:pt idx="14">
                  <c:v>0.19996</c:v>
                </c:pt>
                <c:pt idx="15">
                  <c:v>7.6766000000000001E-2</c:v>
                </c:pt>
                <c:pt idx="16">
                  <c:v>1.5306E-2</c:v>
                </c:pt>
              </c:numCache>
            </c:numRef>
          </c:xVal>
          <c:yVal>
            <c:numRef>
              <c:f>'Struktur Energi'!$EM$121:$EM$137</c:f>
              <c:numCache>
                <c:formatCode>0.00E+00</c:formatCode>
                <c:ptCount val="17"/>
                <c:pt idx="0">
                  <c:v>1722190000000</c:v>
                </c:pt>
                <c:pt idx="1">
                  <c:v>4765450000000</c:v>
                </c:pt>
                <c:pt idx="2">
                  <c:v>4039610000000</c:v>
                </c:pt>
                <c:pt idx="3">
                  <c:v>2485980000000</c:v>
                </c:pt>
                <c:pt idx="4">
                  <c:v>1688750000000</c:v>
                </c:pt>
                <c:pt idx="5">
                  <c:v>1435410000000</c:v>
                </c:pt>
                <c:pt idx="6">
                  <c:v>1343900000000</c:v>
                </c:pt>
                <c:pt idx="7">
                  <c:v>1291460000000</c:v>
                </c:pt>
                <c:pt idx="8">
                  <c:v>1224800000000</c:v>
                </c:pt>
                <c:pt idx="9">
                  <c:v>1128320000000</c:v>
                </c:pt>
                <c:pt idx="10">
                  <c:v>986415000000</c:v>
                </c:pt>
                <c:pt idx="11">
                  <c:v>1238860000000</c:v>
                </c:pt>
                <c:pt idx="12">
                  <c:v>887558000000</c:v>
                </c:pt>
                <c:pt idx="13">
                  <c:v>685555000000</c:v>
                </c:pt>
                <c:pt idx="14">
                  <c:v>832674000000</c:v>
                </c:pt>
                <c:pt idx="15">
                  <c:v>720437000000</c:v>
                </c:pt>
                <c:pt idx="16">
                  <c:v>117227000000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94656"/>
        <c:axId val="1308496832"/>
      </c:scatterChart>
      <c:valAx>
        <c:axId val="130849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6832"/>
        <c:crosses val="autoZero"/>
        <c:crossBetween val="midCat"/>
      </c:valAx>
      <c:valAx>
        <c:axId val="13084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 30 Grup Fluks Neutron</a:t>
            </a:r>
            <a:r>
              <a:rPr lang="id-ID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Energi'!$DA$144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Energi'!$DA$145:$DA$174</c:f>
              <c:numCache>
                <c:formatCode>0.00E+00</c:formatCode>
                <c:ptCount val="30"/>
                <c:pt idx="0">
                  <c:v>243047000000</c:v>
                </c:pt>
                <c:pt idx="1">
                  <c:v>865563000000</c:v>
                </c:pt>
                <c:pt idx="2">
                  <c:v>897861000000</c:v>
                </c:pt>
                <c:pt idx="3">
                  <c:v>757330000000</c:v>
                </c:pt>
                <c:pt idx="4">
                  <c:v>505096000000</c:v>
                </c:pt>
                <c:pt idx="5">
                  <c:v>385631000000</c:v>
                </c:pt>
                <c:pt idx="6">
                  <c:v>299344000000</c:v>
                </c:pt>
                <c:pt idx="7">
                  <c:v>256971000000</c:v>
                </c:pt>
                <c:pt idx="8">
                  <c:v>235062000000</c:v>
                </c:pt>
                <c:pt idx="9">
                  <c:v>225916000000</c:v>
                </c:pt>
                <c:pt idx="10">
                  <c:v>223231000000</c:v>
                </c:pt>
                <c:pt idx="11">
                  <c:v>223697000000</c:v>
                </c:pt>
                <c:pt idx="12">
                  <c:v>224691000000</c:v>
                </c:pt>
                <c:pt idx="13">
                  <c:v>225975000000</c:v>
                </c:pt>
                <c:pt idx="14">
                  <c:v>227555000000</c:v>
                </c:pt>
                <c:pt idx="15">
                  <c:v>228557000000</c:v>
                </c:pt>
                <c:pt idx="16">
                  <c:v>229360000000</c:v>
                </c:pt>
                <c:pt idx="17">
                  <c:v>229420000000</c:v>
                </c:pt>
                <c:pt idx="18">
                  <c:v>228810000000</c:v>
                </c:pt>
                <c:pt idx="19">
                  <c:v>380852000000</c:v>
                </c:pt>
                <c:pt idx="20">
                  <c:v>163152000000</c:v>
                </c:pt>
                <c:pt idx="21">
                  <c:v>175233000000</c:v>
                </c:pt>
                <c:pt idx="22">
                  <c:v>231122000000</c:v>
                </c:pt>
                <c:pt idx="23">
                  <c:v>244932000000</c:v>
                </c:pt>
                <c:pt idx="24">
                  <c:v>635523000000</c:v>
                </c:pt>
                <c:pt idx="25">
                  <c:v>1544390000000</c:v>
                </c:pt>
                <c:pt idx="26">
                  <c:v>3010290000000</c:v>
                </c:pt>
                <c:pt idx="27">
                  <c:v>4292280000000</c:v>
                </c:pt>
                <c:pt idx="28">
                  <c:v>3842250000000</c:v>
                </c:pt>
                <c:pt idx="29">
                  <c:v>2056280000000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Energi'!$DB$144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Energi'!$DB$145:$DB$174</c:f>
              <c:numCache>
                <c:formatCode>0.00E+00</c:formatCode>
                <c:ptCount val="30"/>
                <c:pt idx="0">
                  <c:v>35880600000</c:v>
                </c:pt>
                <c:pt idx="1">
                  <c:v>142804000000</c:v>
                </c:pt>
                <c:pt idx="2">
                  <c:v>274347000000</c:v>
                </c:pt>
                <c:pt idx="3">
                  <c:v>374083000000</c:v>
                </c:pt>
                <c:pt idx="4">
                  <c:v>279329000000</c:v>
                </c:pt>
                <c:pt idx="5">
                  <c:v>206200000000</c:v>
                </c:pt>
                <c:pt idx="6">
                  <c:v>119740000000</c:v>
                </c:pt>
                <c:pt idx="7">
                  <c:v>115810000000</c:v>
                </c:pt>
                <c:pt idx="8">
                  <c:v>66816500000</c:v>
                </c:pt>
                <c:pt idx="9">
                  <c:v>48995000000</c:v>
                </c:pt>
                <c:pt idx="10">
                  <c:v>68108500000</c:v>
                </c:pt>
                <c:pt idx="11">
                  <c:v>74434500000</c:v>
                </c:pt>
                <c:pt idx="12">
                  <c:v>61624100000</c:v>
                </c:pt>
                <c:pt idx="13">
                  <c:v>52562700000</c:v>
                </c:pt>
                <c:pt idx="14">
                  <c:v>59582300000</c:v>
                </c:pt>
                <c:pt idx="15">
                  <c:v>58898900000</c:v>
                </c:pt>
                <c:pt idx="16">
                  <c:v>57053300000</c:v>
                </c:pt>
                <c:pt idx="17">
                  <c:v>53758200000</c:v>
                </c:pt>
                <c:pt idx="18">
                  <c:v>48837500000</c:v>
                </c:pt>
                <c:pt idx="19">
                  <c:v>67657800000</c:v>
                </c:pt>
                <c:pt idx="20">
                  <c:v>21774000000</c:v>
                </c:pt>
                <c:pt idx="21">
                  <c:v>19443200000</c:v>
                </c:pt>
                <c:pt idx="22">
                  <c:v>20315500000</c:v>
                </c:pt>
                <c:pt idx="23">
                  <c:v>14612800000</c:v>
                </c:pt>
                <c:pt idx="24">
                  <c:v>25738900000</c:v>
                </c:pt>
                <c:pt idx="25">
                  <c:v>42664500000</c:v>
                </c:pt>
                <c:pt idx="26">
                  <c:v>64774200000</c:v>
                </c:pt>
                <c:pt idx="27">
                  <c:v>79725900000</c:v>
                </c:pt>
                <c:pt idx="28">
                  <c:v>55492200000</c:v>
                </c:pt>
                <c:pt idx="29">
                  <c:v>19018400000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Energi'!$DC$144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Energi'!$DC$145:$DC$174</c:f>
              <c:numCache>
                <c:formatCode>0.00E+00</c:formatCode>
                <c:ptCount val="30"/>
                <c:pt idx="0">
                  <c:v>1153420000000</c:v>
                </c:pt>
                <c:pt idx="1">
                  <c:v>4942370000000</c:v>
                </c:pt>
                <c:pt idx="2">
                  <c:v>6232360000000</c:v>
                </c:pt>
                <c:pt idx="3">
                  <c:v>6052880000000</c:v>
                </c:pt>
                <c:pt idx="4">
                  <c:v>4158350000000</c:v>
                </c:pt>
                <c:pt idx="5">
                  <c:v>3101210000000</c:v>
                </c:pt>
                <c:pt idx="6">
                  <c:v>2284640000000</c:v>
                </c:pt>
                <c:pt idx="7">
                  <c:v>1878750000000</c:v>
                </c:pt>
                <c:pt idx="8">
                  <c:v>1666430000000</c:v>
                </c:pt>
                <c:pt idx="9">
                  <c:v>1553820000000</c:v>
                </c:pt>
                <c:pt idx="10">
                  <c:v>1482080000000</c:v>
                </c:pt>
                <c:pt idx="11">
                  <c:v>1456750000000</c:v>
                </c:pt>
                <c:pt idx="12">
                  <c:v>1407350000000</c:v>
                </c:pt>
                <c:pt idx="13">
                  <c:v>1362580000000</c:v>
                </c:pt>
                <c:pt idx="14">
                  <c:v>1316660000000</c:v>
                </c:pt>
                <c:pt idx="15">
                  <c:v>1237790000000</c:v>
                </c:pt>
                <c:pt idx="16">
                  <c:v>1176100000000</c:v>
                </c:pt>
                <c:pt idx="17">
                  <c:v>1083400000000</c:v>
                </c:pt>
                <c:pt idx="18">
                  <c:v>999905000000</c:v>
                </c:pt>
                <c:pt idx="19">
                  <c:v>1641430000000</c:v>
                </c:pt>
                <c:pt idx="20">
                  <c:v>701334000000</c:v>
                </c:pt>
                <c:pt idx="21">
                  <c:v>687631000000</c:v>
                </c:pt>
                <c:pt idx="22">
                  <c:v>769435000000</c:v>
                </c:pt>
                <c:pt idx="23">
                  <c:v>423444000000</c:v>
                </c:pt>
                <c:pt idx="24">
                  <c:v>574536000000</c:v>
                </c:pt>
                <c:pt idx="25">
                  <c:v>990550000000</c:v>
                </c:pt>
                <c:pt idx="26">
                  <c:v>1515130000000</c:v>
                </c:pt>
                <c:pt idx="27">
                  <c:v>1764070000000</c:v>
                </c:pt>
                <c:pt idx="28">
                  <c:v>1361970000000</c:v>
                </c:pt>
                <c:pt idx="29">
                  <c:v>638039000000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Energi'!$DD$144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Energi'!$DD$145:$DD$174</c:f>
              <c:numCache>
                <c:formatCode>0.00E+00</c:formatCode>
                <c:ptCount val="30"/>
                <c:pt idx="0">
                  <c:v>2131920000000</c:v>
                </c:pt>
                <c:pt idx="1">
                  <c:v>9210420000000</c:v>
                </c:pt>
                <c:pt idx="2">
                  <c:v>11537500000000</c:v>
                </c:pt>
                <c:pt idx="3">
                  <c:v>11300100000000</c:v>
                </c:pt>
                <c:pt idx="4">
                  <c:v>7757040000000</c:v>
                </c:pt>
                <c:pt idx="5">
                  <c:v>5825670000000</c:v>
                </c:pt>
                <c:pt idx="6">
                  <c:v>4298590000000</c:v>
                </c:pt>
                <c:pt idx="7">
                  <c:v>3539130000000</c:v>
                </c:pt>
                <c:pt idx="8">
                  <c:v>3142370000000</c:v>
                </c:pt>
                <c:pt idx="9">
                  <c:v>2932570000000</c:v>
                </c:pt>
                <c:pt idx="10">
                  <c:v>2799220000000</c:v>
                </c:pt>
                <c:pt idx="11">
                  <c:v>2752990000000</c:v>
                </c:pt>
                <c:pt idx="12">
                  <c:v>2661060000000</c:v>
                </c:pt>
                <c:pt idx="13">
                  <c:v>2576790000000</c:v>
                </c:pt>
                <c:pt idx="14">
                  <c:v>2490470000000</c:v>
                </c:pt>
                <c:pt idx="15">
                  <c:v>2339550000000</c:v>
                </c:pt>
                <c:pt idx="16">
                  <c:v>2222840000000</c:v>
                </c:pt>
                <c:pt idx="17">
                  <c:v>2044600000000</c:v>
                </c:pt>
                <c:pt idx="18">
                  <c:v>1885370000000</c:v>
                </c:pt>
                <c:pt idx="19">
                  <c:v>3083200000000</c:v>
                </c:pt>
                <c:pt idx="20">
                  <c:v>1314580000000</c:v>
                </c:pt>
                <c:pt idx="21">
                  <c:v>1267360000000</c:v>
                </c:pt>
                <c:pt idx="22">
                  <c:v>1429050000000</c:v>
                </c:pt>
                <c:pt idx="23">
                  <c:v>769587000000</c:v>
                </c:pt>
                <c:pt idx="24">
                  <c:v>1014030000000</c:v>
                </c:pt>
                <c:pt idx="25">
                  <c:v>1726970000000</c:v>
                </c:pt>
                <c:pt idx="26">
                  <c:v>2614950000000</c:v>
                </c:pt>
                <c:pt idx="27">
                  <c:v>3027720000000</c:v>
                </c:pt>
                <c:pt idx="28">
                  <c:v>2337360000000</c:v>
                </c:pt>
                <c:pt idx="29">
                  <c:v>1098690000000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Energi'!$DE$144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Energi'!$DE$145:$DE$174</c:f>
              <c:numCache>
                <c:formatCode>0.00E+00</c:formatCode>
                <c:ptCount val="30"/>
                <c:pt idx="0">
                  <c:v>2667030000000</c:v>
                </c:pt>
                <c:pt idx="1">
                  <c:v>11294000000000</c:v>
                </c:pt>
                <c:pt idx="2">
                  <c:v>14225500000000</c:v>
                </c:pt>
                <c:pt idx="3">
                  <c:v>13828700000000</c:v>
                </c:pt>
                <c:pt idx="4">
                  <c:v>9521160000000</c:v>
                </c:pt>
                <c:pt idx="5">
                  <c:v>7089300000000</c:v>
                </c:pt>
                <c:pt idx="6">
                  <c:v>5227060000000</c:v>
                </c:pt>
                <c:pt idx="7">
                  <c:v>4301100000000</c:v>
                </c:pt>
                <c:pt idx="8">
                  <c:v>3816540000000</c:v>
                </c:pt>
                <c:pt idx="9">
                  <c:v>3559770000000</c:v>
                </c:pt>
                <c:pt idx="10">
                  <c:v>3396270000000</c:v>
                </c:pt>
                <c:pt idx="11">
                  <c:v>3339140000000</c:v>
                </c:pt>
                <c:pt idx="12">
                  <c:v>3227000000000</c:v>
                </c:pt>
                <c:pt idx="13">
                  <c:v>3123960000000</c:v>
                </c:pt>
                <c:pt idx="14">
                  <c:v>3020210000000</c:v>
                </c:pt>
                <c:pt idx="15">
                  <c:v>2836510000000</c:v>
                </c:pt>
                <c:pt idx="16">
                  <c:v>2696770000000</c:v>
                </c:pt>
                <c:pt idx="17">
                  <c:v>2481850000000</c:v>
                </c:pt>
                <c:pt idx="18">
                  <c:v>2289660000000</c:v>
                </c:pt>
                <c:pt idx="19">
                  <c:v>3736250000000</c:v>
                </c:pt>
                <c:pt idx="20">
                  <c:v>1589390000000</c:v>
                </c:pt>
                <c:pt idx="21">
                  <c:v>1504690000000</c:v>
                </c:pt>
                <c:pt idx="22">
                  <c:v>1720770000000</c:v>
                </c:pt>
                <c:pt idx="23">
                  <c:v>918904000000</c:v>
                </c:pt>
                <c:pt idx="24">
                  <c:v>1203080000000</c:v>
                </c:pt>
                <c:pt idx="25">
                  <c:v>2080180000000</c:v>
                </c:pt>
                <c:pt idx="26">
                  <c:v>3180090000000</c:v>
                </c:pt>
                <c:pt idx="27">
                  <c:v>3701450000000</c:v>
                </c:pt>
                <c:pt idx="28">
                  <c:v>2866160000000</c:v>
                </c:pt>
                <c:pt idx="29">
                  <c:v>1349090000000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Energi'!$DF$144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Energi'!$DF$145:$DF$174</c:f>
              <c:numCache>
                <c:formatCode>0.00E+00</c:formatCode>
                <c:ptCount val="30"/>
                <c:pt idx="0">
                  <c:v>2131920000000</c:v>
                </c:pt>
                <c:pt idx="1">
                  <c:v>9210420000000</c:v>
                </c:pt>
                <c:pt idx="2">
                  <c:v>11537500000000</c:v>
                </c:pt>
                <c:pt idx="3">
                  <c:v>11300100000000</c:v>
                </c:pt>
                <c:pt idx="4">
                  <c:v>7757040000000</c:v>
                </c:pt>
                <c:pt idx="5">
                  <c:v>5825670000000</c:v>
                </c:pt>
                <c:pt idx="6">
                  <c:v>4298590000000</c:v>
                </c:pt>
                <c:pt idx="7">
                  <c:v>3539130000000</c:v>
                </c:pt>
                <c:pt idx="8">
                  <c:v>3142370000000</c:v>
                </c:pt>
                <c:pt idx="9">
                  <c:v>2932570000000</c:v>
                </c:pt>
                <c:pt idx="10">
                  <c:v>2799220000000</c:v>
                </c:pt>
                <c:pt idx="11">
                  <c:v>2752990000000</c:v>
                </c:pt>
                <c:pt idx="12">
                  <c:v>2661060000000</c:v>
                </c:pt>
                <c:pt idx="13">
                  <c:v>2576790000000</c:v>
                </c:pt>
                <c:pt idx="14">
                  <c:v>2490470000000</c:v>
                </c:pt>
                <c:pt idx="15">
                  <c:v>2339550000000</c:v>
                </c:pt>
                <c:pt idx="16">
                  <c:v>2222850000000</c:v>
                </c:pt>
                <c:pt idx="17">
                  <c:v>2044600000000</c:v>
                </c:pt>
                <c:pt idx="18">
                  <c:v>1885370000000</c:v>
                </c:pt>
                <c:pt idx="19">
                  <c:v>3083200000000</c:v>
                </c:pt>
                <c:pt idx="20">
                  <c:v>1314580000000</c:v>
                </c:pt>
                <c:pt idx="21">
                  <c:v>1267360000000</c:v>
                </c:pt>
                <c:pt idx="22">
                  <c:v>1429050000000</c:v>
                </c:pt>
                <c:pt idx="23">
                  <c:v>769587000000</c:v>
                </c:pt>
                <c:pt idx="24">
                  <c:v>1014030000000</c:v>
                </c:pt>
                <c:pt idx="25">
                  <c:v>1726970000000</c:v>
                </c:pt>
                <c:pt idx="26">
                  <c:v>2614950000000</c:v>
                </c:pt>
                <c:pt idx="27">
                  <c:v>3027720000000</c:v>
                </c:pt>
                <c:pt idx="28">
                  <c:v>2337360000000</c:v>
                </c:pt>
                <c:pt idx="29">
                  <c:v>1098690000000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Energi'!$DG$144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Energi'!$DG$145:$DG$174</c:f>
              <c:numCache>
                <c:formatCode>0.00E+00</c:formatCode>
                <c:ptCount val="30"/>
                <c:pt idx="0">
                  <c:v>1036690000000</c:v>
                </c:pt>
                <c:pt idx="1">
                  <c:v>4471960000000</c:v>
                </c:pt>
                <c:pt idx="2">
                  <c:v>5647490000000</c:v>
                </c:pt>
                <c:pt idx="3">
                  <c:v>5432510000000</c:v>
                </c:pt>
                <c:pt idx="4">
                  <c:v>3728600000000</c:v>
                </c:pt>
                <c:pt idx="5">
                  <c:v>2764370000000</c:v>
                </c:pt>
                <c:pt idx="6">
                  <c:v>2033240000000</c:v>
                </c:pt>
                <c:pt idx="7">
                  <c:v>1669910000000</c:v>
                </c:pt>
                <c:pt idx="8">
                  <c:v>1479640000000</c:v>
                </c:pt>
                <c:pt idx="9">
                  <c:v>1378420000000</c:v>
                </c:pt>
                <c:pt idx="10">
                  <c:v>1313840000000</c:v>
                </c:pt>
                <c:pt idx="11">
                  <c:v>1290490000000</c:v>
                </c:pt>
                <c:pt idx="12">
                  <c:v>1246170000000</c:v>
                </c:pt>
                <c:pt idx="13">
                  <c:v>1206290000000</c:v>
                </c:pt>
                <c:pt idx="14">
                  <c:v>1165550000000</c:v>
                </c:pt>
                <c:pt idx="15">
                  <c:v>1096370000000</c:v>
                </c:pt>
                <c:pt idx="16">
                  <c:v>1042210000000</c:v>
                </c:pt>
                <c:pt idx="17">
                  <c:v>961453000000</c:v>
                </c:pt>
                <c:pt idx="18">
                  <c:v>888537000000</c:v>
                </c:pt>
                <c:pt idx="19">
                  <c:v>1462200000000</c:v>
                </c:pt>
                <c:pt idx="20">
                  <c:v>625608000000</c:v>
                </c:pt>
                <c:pt idx="21">
                  <c:v>617397000000</c:v>
                </c:pt>
                <c:pt idx="22">
                  <c:v>691876000000</c:v>
                </c:pt>
                <c:pt idx="23">
                  <c:v>389338000000</c:v>
                </c:pt>
                <c:pt idx="24">
                  <c:v>546656000000</c:v>
                </c:pt>
                <c:pt idx="25">
                  <c:v>970334000000</c:v>
                </c:pt>
                <c:pt idx="26">
                  <c:v>1513430000000</c:v>
                </c:pt>
                <c:pt idx="27">
                  <c:v>1779290000000</c:v>
                </c:pt>
                <c:pt idx="28">
                  <c:v>1376270000000</c:v>
                </c:pt>
                <c:pt idx="29">
                  <c:v>642635000000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Energi'!$DH$144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Energi'!$DH$145:$DH$174</c:f>
              <c:numCache>
                <c:formatCode>0.00E+00</c:formatCode>
                <c:ptCount val="30"/>
                <c:pt idx="0">
                  <c:v>2308630000000</c:v>
                </c:pt>
                <c:pt idx="1">
                  <c:v>9950110000000</c:v>
                </c:pt>
                <c:pt idx="2">
                  <c:v>12483400000000</c:v>
                </c:pt>
                <c:pt idx="3">
                  <c:v>12195700000000</c:v>
                </c:pt>
                <c:pt idx="4">
                  <c:v>8375840000000</c:v>
                </c:pt>
                <c:pt idx="5">
                  <c:v>6275980000000</c:v>
                </c:pt>
                <c:pt idx="6">
                  <c:v>4629600000000</c:v>
                </c:pt>
                <c:pt idx="7">
                  <c:v>3810800000000</c:v>
                </c:pt>
                <c:pt idx="8">
                  <c:v>3382780000000</c:v>
                </c:pt>
                <c:pt idx="9">
                  <c:v>3156210000000</c:v>
                </c:pt>
                <c:pt idx="10">
                  <c:v>3012070000000</c:v>
                </c:pt>
                <c:pt idx="11">
                  <c:v>2961730000000</c:v>
                </c:pt>
                <c:pt idx="12">
                  <c:v>2862310000000</c:v>
                </c:pt>
                <c:pt idx="13">
                  <c:v>2771240000000</c:v>
                </c:pt>
                <c:pt idx="14">
                  <c:v>2678240000000</c:v>
                </c:pt>
                <c:pt idx="15">
                  <c:v>2515620000000</c:v>
                </c:pt>
                <c:pt idx="16">
                  <c:v>2390230000000</c:v>
                </c:pt>
                <c:pt idx="17">
                  <c:v>2198740000000</c:v>
                </c:pt>
                <c:pt idx="18">
                  <c:v>2027560000000</c:v>
                </c:pt>
                <c:pt idx="19">
                  <c:v>3314390000000</c:v>
                </c:pt>
                <c:pt idx="20">
                  <c:v>1412530000000</c:v>
                </c:pt>
                <c:pt idx="21">
                  <c:v>1357370000000</c:v>
                </c:pt>
                <c:pt idx="22">
                  <c:v>1534590000000</c:v>
                </c:pt>
                <c:pt idx="23">
                  <c:v>825669000000</c:v>
                </c:pt>
                <c:pt idx="24">
                  <c:v>1087900000000</c:v>
                </c:pt>
                <c:pt idx="25">
                  <c:v>1860480000000</c:v>
                </c:pt>
                <c:pt idx="26">
                  <c:v>2824610000000</c:v>
                </c:pt>
                <c:pt idx="27">
                  <c:v>3274820000000</c:v>
                </c:pt>
                <c:pt idx="28">
                  <c:v>2529600000000</c:v>
                </c:pt>
                <c:pt idx="29">
                  <c:v>1189120000000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Energi'!$DI$144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Energi'!$DI$145:$DI$174</c:f>
              <c:numCache>
                <c:formatCode>0.00E+00</c:formatCode>
                <c:ptCount val="30"/>
                <c:pt idx="0">
                  <c:v>3692070000000</c:v>
                </c:pt>
                <c:pt idx="1">
                  <c:v>15702200000000</c:v>
                </c:pt>
                <c:pt idx="2">
                  <c:v>19609700000000</c:v>
                </c:pt>
                <c:pt idx="3">
                  <c:v>19196100000000</c:v>
                </c:pt>
                <c:pt idx="4">
                  <c:v>13189600000000</c:v>
                </c:pt>
                <c:pt idx="5">
                  <c:v>9901900000000</c:v>
                </c:pt>
                <c:pt idx="6">
                  <c:v>7311470000000</c:v>
                </c:pt>
                <c:pt idx="7">
                  <c:v>6022910000000</c:v>
                </c:pt>
                <c:pt idx="8">
                  <c:v>5350050000000</c:v>
                </c:pt>
                <c:pt idx="9">
                  <c:v>4994970000000</c:v>
                </c:pt>
                <c:pt idx="10">
                  <c:v>4769790000000</c:v>
                </c:pt>
                <c:pt idx="11">
                  <c:v>4693230000000</c:v>
                </c:pt>
                <c:pt idx="12">
                  <c:v>4540110000000</c:v>
                </c:pt>
                <c:pt idx="13">
                  <c:v>4397080000000</c:v>
                </c:pt>
                <c:pt idx="14">
                  <c:v>4254230000000</c:v>
                </c:pt>
                <c:pt idx="15">
                  <c:v>3994750000000</c:v>
                </c:pt>
                <c:pt idx="16">
                  <c:v>3800840000000</c:v>
                </c:pt>
                <c:pt idx="17">
                  <c:v>3495490000000</c:v>
                </c:pt>
                <c:pt idx="18">
                  <c:v>3226580000000</c:v>
                </c:pt>
                <c:pt idx="19">
                  <c:v>5246290000000</c:v>
                </c:pt>
                <c:pt idx="20">
                  <c:v>2226940000000</c:v>
                </c:pt>
                <c:pt idx="21">
                  <c:v>2069260000000</c:v>
                </c:pt>
                <c:pt idx="22">
                  <c:v>2397900000000</c:v>
                </c:pt>
                <c:pt idx="23">
                  <c:v>1267200000000</c:v>
                </c:pt>
                <c:pt idx="24">
                  <c:v>1640470000000</c:v>
                </c:pt>
                <c:pt idx="25">
                  <c:v>2855500000000</c:v>
                </c:pt>
                <c:pt idx="26">
                  <c:v>4382950000000</c:v>
                </c:pt>
                <c:pt idx="27">
                  <c:v>5113920000000</c:v>
                </c:pt>
                <c:pt idx="28">
                  <c:v>3969690000000</c:v>
                </c:pt>
                <c:pt idx="29">
                  <c:v>1872900000000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Energi'!$DJ$144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Energi'!$DJ$145:$DJ$174</c:f>
              <c:numCache>
                <c:formatCode>0.00E+00</c:formatCode>
                <c:ptCount val="30"/>
                <c:pt idx="0">
                  <c:v>2308640000000</c:v>
                </c:pt>
                <c:pt idx="1">
                  <c:v>9950110000000</c:v>
                </c:pt>
                <c:pt idx="2">
                  <c:v>12483400000000</c:v>
                </c:pt>
                <c:pt idx="3">
                  <c:v>12195700000000</c:v>
                </c:pt>
                <c:pt idx="4">
                  <c:v>8375850000000</c:v>
                </c:pt>
                <c:pt idx="5">
                  <c:v>6275980000000</c:v>
                </c:pt>
                <c:pt idx="6">
                  <c:v>4629600000000</c:v>
                </c:pt>
                <c:pt idx="7">
                  <c:v>3810810000000</c:v>
                </c:pt>
                <c:pt idx="8">
                  <c:v>3382780000000</c:v>
                </c:pt>
                <c:pt idx="9">
                  <c:v>3156210000000</c:v>
                </c:pt>
                <c:pt idx="10">
                  <c:v>3012080000000</c:v>
                </c:pt>
                <c:pt idx="11">
                  <c:v>2961730000000</c:v>
                </c:pt>
                <c:pt idx="12">
                  <c:v>2862320000000</c:v>
                </c:pt>
                <c:pt idx="13">
                  <c:v>2771250000000</c:v>
                </c:pt>
                <c:pt idx="14">
                  <c:v>2678240000000</c:v>
                </c:pt>
                <c:pt idx="15">
                  <c:v>2515620000000</c:v>
                </c:pt>
                <c:pt idx="16">
                  <c:v>2390230000000</c:v>
                </c:pt>
                <c:pt idx="17">
                  <c:v>2198750000000</c:v>
                </c:pt>
                <c:pt idx="18">
                  <c:v>2027560000000</c:v>
                </c:pt>
                <c:pt idx="19">
                  <c:v>3314390000000</c:v>
                </c:pt>
                <c:pt idx="20">
                  <c:v>1412530000000</c:v>
                </c:pt>
                <c:pt idx="21">
                  <c:v>1357370000000</c:v>
                </c:pt>
                <c:pt idx="22">
                  <c:v>1534590000000</c:v>
                </c:pt>
                <c:pt idx="23">
                  <c:v>825670000000</c:v>
                </c:pt>
                <c:pt idx="24">
                  <c:v>1087900000000</c:v>
                </c:pt>
                <c:pt idx="25">
                  <c:v>1860480000000</c:v>
                </c:pt>
                <c:pt idx="26">
                  <c:v>2824610000000</c:v>
                </c:pt>
                <c:pt idx="27">
                  <c:v>3274830000000</c:v>
                </c:pt>
                <c:pt idx="28">
                  <c:v>2529600000000</c:v>
                </c:pt>
                <c:pt idx="29">
                  <c:v>1189120000000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Energi'!$DK$144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Energi'!$DK$145:$DK$174</c:f>
              <c:numCache>
                <c:formatCode>0.00E+00</c:formatCode>
                <c:ptCount val="30"/>
                <c:pt idx="0">
                  <c:v>1036690000000</c:v>
                </c:pt>
                <c:pt idx="1">
                  <c:v>4471960000000</c:v>
                </c:pt>
                <c:pt idx="2">
                  <c:v>5647500000000</c:v>
                </c:pt>
                <c:pt idx="3">
                  <c:v>5432510000000</c:v>
                </c:pt>
                <c:pt idx="4">
                  <c:v>3728600000000</c:v>
                </c:pt>
                <c:pt idx="5">
                  <c:v>2764380000000</c:v>
                </c:pt>
                <c:pt idx="6">
                  <c:v>2033250000000</c:v>
                </c:pt>
                <c:pt idx="7">
                  <c:v>1669910000000</c:v>
                </c:pt>
                <c:pt idx="8">
                  <c:v>1479640000000</c:v>
                </c:pt>
                <c:pt idx="9">
                  <c:v>1378420000000</c:v>
                </c:pt>
                <c:pt idx="10">
                  <c:v>1313840000000</c:v>
                </c:pt>
                <c:pt idx="11">
                  <c:v>1290490000000</c:v>
                </c:pt>
                <c:pt idx="12">
                  <c:v>1246170000000</c:v>
                </c:pt>
                <c:pt idx="13">
                  <c:v>1206290000000</c:v>
                </c:pt>
                <c:pt idx="14">
                  <c:v>1165550000000</c:v>
                </c:pt>
                <c:pt idx="15">
                  <c:v>1096370000000</c:v>
                </c:pt>
                <c:pt idx="16">
                  <c:v>1042210000000</c:v>
                </c:pt>
                <c:pt idx="17">
                  <c:v>961453000000</c:v>
                </c:pt>
                <c:pt idx="18">
                  <c:v>888537000000</c:v>
                </c:pt>
                <c:pt idx="19">
                  <c:v>1462200000000</c:v>
                </c:pt>
                <c:pt idx="20">
                  <c:v>625608000000</c:v>
                </c:pt>
                <c:pt idx="21">
                  <c:v>617398000000</c:v>
                </c:pt>
                <c:pt idx="22">
                  <c:v>691876000000</c:v>
                </c:pt>
                <c:pt idx="23">
                  <c:v>389338000000</c:v>
                </c:pt>
                <c:pt idx="24">
                  <c:v>546656000000</c:v>
                </c:pt>
                <c:pt idx="25">
                  <c:v>970335000000</c:v>
                </c:pt>
                <c:pt idx="26">
                  <c:v>1513440000000</c:v>
                </c:pt>
                <c:pt idx="27">
                  <c:v>1779290000000</c:v>
                </c:pt>
                <c:pt idx="28">
                  <c:v>1376270000000</c:v>
                </c:pt>
                <c:pt idx="29">
                  <c:v>642635000000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Energi'!$DL$144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Energi'!$DL$145:$DL$174</c:f>
              <c:numCache>
                <c:formatCode>0.00E+00</c:formatCode>
                <c:ptCount val="30"/>
                <c:pt idx="0">
                  <c:v>2809070000000</c:v>
                </c:pt>
                <c:pt idx="1">
                  <c:v>11922400000000</c:v>
                </c:pt>
                <c:pt idx="2">
                  <c:v>14991900000000</c:v>
                </c:pt>
                <c:pt idx="3">
                  <c:v>14606500000000</c:v>
                </c:pt>
                <c:pt idx="4">
                  <c:v>10051400000000</c:v>
                </c:pt>
                <c:pt idx="5">
                  <c:v>7502000000000</c:v>
                </c:pt>
                <c:pt idx="6">
                  <c:v>5532990000000</c:v>
                </c:pt>
                <c:pt idx="7">
                  <c:v>4553900000000</c:v>
                </c:pt>
                <c:pt idx="8">
                  <c:v>4041820000000</c:v>
                </c:pt>
                <c:pt idx="9">
                  <c:v>3770740000000</c:v>
                </c:pt>
                <c:pt idx="10">
                  <c:v>3598260000000</c:v>
                </c:pt>
                <c:pt idx="11">
                  <c:v>3538400000000</c:v>
                </c:pt>
                <c:pt idx="12">
                  <c:v>3420240000000</c:v>
                </c:pt>
                <c:pt idx="13">
                  <c:v>3311410000000</c:v>
                </c:pt>
                <c:pt idx="14">
                  <c:v>3201700000000</c:v>
                </c:pt>
                <c:pt idx="15">
                  <c:v>3007060000000</c:v>
                </c:pt>
                <c:pt idx="16">
                  <c:v>2858990000000</c:v>
                </c:pt>
                <c:pt idx="17">
                  <c:v>2630700000000</c:v>
                </c:pt>
                <c:pt idx="18">
                  <c:v>2427000000000</c:v>
                </c:pt>
                <c:pt idx="19">
                  <c:v>3959940000000</c:v>
                </c:pt>
                <c:pt idx="20">
                  <c:v>1684700000000</c:v>
                </c:pt>
                <c:pt idx="21">
                  <c:v>1595120000000</c:v>
                </c:pt>
                <c:pt idx="22">
                  <c:v>1823500000000</c:v>
                </c:pt>
                <c:pt idx="23">
                  <c:v>973017000000</c:v>
                </c:pt>
                <c:pt idx="24">
                  <c:v>1271990000000</c:v>
                </c:pt>
                <c:pt idx="25">
                  <c:v>2194510000000</c:v>
                </c:pt>
                <c:pt idx="26">
                  <c:v>3349360000000</c:v>
                </c:pt>
                <c:pt idx="27">
                  <c:v>3894790000000</c:v>
                </c:pt>
                <c:pt idx="28">
                  <c:v>3015010000000</c:v>
                </c:pt>
                <c:pt idx="29">
                  <c:v>1419400000000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Energi'!$DM$144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Energi'!$DM$145:$DM$174</c:f>
              <c:numCache>
                <c:formatCode>0.00E+00</c:formatCode>
                <c:ptCount val="30"/>
                <c:pt idx="0">
                  <c:v>3749020000000</c:v>
                </c:pt>
                <c:pt idx="1">
                  <c:v>15938800000000</c:v>
                </c:pt>
                <c:pt idx="2">
                  <c:v>19904400000000</c:v>
                </c:pt>
                <c:pt idx="3">
                  <c:v>19485100000000</c:v>
                </c:pt>
                <c:pt idx="4">
                  <c:v>13388500000000</c:v>
                </c:pt>
                <c:pt idx="5">
                  <c:v>10051300000000</c:v>
                </c:pt>
                <c:pt idx="6">
                  <c:v>7421880000000</c:v>
                </c:pt>
                <c:pt idx="7">
                  <c:v>6113920000000</c:v>
                </c:pt>
                <c:pt idx="8">
                  <c:v>5430940000000</c:v>
                </c:pt>
                <c:pt idx="9">
                  <c:v>5070530000000</c:v>
                </c:pt>
                <c:pt idx="10">
                  <c:v>4841980000000</c:v>
                </c:pt>
                <c:pt idx="11">
                  <c:v>4764310000000</c:v>
                </c:pt>
                <c:pt idx="12">
                  <c:v>4608940000000</c:v>
                </c:pt>
                <c:pt idx="13">
                  <c:v>4463760000000</c:v>
                </c:pt>
                <c:pt idx="14">
                  <c:v>4318820000000</c:v>
                </c:pt>
                <c:pt idx="15">
                  <c:v>4055380000000</c:v>
                </c:pt>
                <c:pt idx="16">
                  <c:v>3858630000000</c:v>
                </c:pt>
                <c:pt idx="17">
                  <c:v>3548630000000</c:v>
                </c:pt>
                <c:pt idx="18">
                  <c:v>3275700000000</c:v>
                </c:pt>
                <c:pt idx="19">
                  <c:v>5325600000000</c:v>
                </c:pt>
                <c:pt idx="20">
                  <c:v>2260410000000</c:v>
                </c:pt>
                <c:pt idx="21">
                  <c:v>2099080000000</c:v>
                </c:pt>
                <c:pt idx="22">
                  <c:v>2433600000000</c:v>
                </c:pt>
                <c:pt idx="23">
                  <c:v>1285670000000</c:v>
                </c:pt>
                <c:pt idx="24">
                  <c:v>1663870000000</c:v>
                </c:pt>
                <c:pt idx="25">
                  <c:v>2897080000000</c:v>
                </c:pt>
                <c:pt idx="26">
                  <c:v>4447570000000</c:v>
                </c:pt>
                <c:pt idx="27">
                  <c:v>5189820000000</c:v>
                </c:pt>
                <c:pt idx="28">
                  <c:v>4028950000000</c:v>
                </c:pt>
                <c:pt idx="29">
                  <c:v>1900990000000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Energi'!$DN$144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Energi'!$DN$145:$DN$174</c:f>
              <c:numCache>
                <c:formatCode>0.00E+00</c:formatCode>
                <c:ptCount val="30"/>
                <c:pt idx="0">
                  <c:v>4036470000000</c:v>
                </c:pt>
                <c:pt idx="1">
                  <c:v>16857900000000</c:v>
                </c:pt>
                <c:pt idx="2">
                  <c:v>21105000000000</c:v>
                </c:pt>
                <c:pt idx="3">
                  <c:v>20564300000000</c:v>
                </c:pt>
                <c:pt idx="4">
                  <c:v>14166300000000</c:v>
                </c:pt>
                <c:pt idx="5">
                  <c:v>10569100000000</c:v>
                </c:pt>
                <c:pt idx="6">
                  <c:v>7801080000000</c:v>
                </c:pt>
                <c:pt idx="7">
                  <c:v>6424550000000</c:v>
                </c:pt>
                <c:pt idx="8">
                  <c:v>5705210000000</c:v>
                </c:pt>
                <c:pt idx="9">
                  <c:v>5325480000000</c:v>
                </c:pt>
                <c:pt idx="10">
                  <c:v>5084640000000</c:v>
                </c:pt>
                <c:pt idx="11">
                  <c:v>5003350000000</c:v>
                </c:pt>
                <c:pt idx="12">
                  <c:v>4840930000000</c:v>
                </c:pt>
                <c:pt idx="13">
                  <c:v>4688710000000</c:v>
                </c:pt>
                <c:pt idx="14">
                  <c:v>4538960000000</c:v>
                </c:pt>
                <c:pt idx="15">
                  <c:v>4262690000000</c:v>
                </c:pt>
                <c:pt idx="16">
                  <c:v>4059010000000</c:v>
                </c:pt>
                <c:pt idx="17">
                  <c:v>3735560000000</c:v>
                </c:pt>
                <c:pt idx="18">
                  <c:v>3450920000000</c:v>
                </c:pt>
                <c:pt idx="19">
                  <c:v>5602430000000</c:v>
                </c:pt>
                <c:pt idx="20">
                  <c:v>2373690000000</c:v>
                </c:pt>
                <c:pt idx="21">
                  <c:v>2179580000000</c:v>
                </c:pt>
                <c:pt idx="22">
                  <c:v>2551050000000</c:v>
                </c:pt>
                <c:pt idx="23">
                  <c:v>1342050000000</c:v>
                </c:pt>
                <c:pt idx="24">
                  <c:v>1730790000000</c:v>
                </c:pt>
                <c:pt idx="25">
                  <c:v>3039300000000</c:v>
                </c:pt>
                <c:pt idx="26">
                  <c:v>4693710000000</c:v>
                </c:pt>
                <c:pt idx="27">
                  <c:v>5496440000000</c:v>
                </c:pt>
                <c:pt idx="28">
                  <c:v>4276410000000</c:v>
                </c:pt>
                <c:pt idx="29">
                  <c:v>2020290000000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Energi'!$DO$144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Energi'!$DO$145:$DO$174</c:f>
              <c:numCache>
                <c:formatCode>0.00E+00</c:formatCode>
                <c:ptCount val="30"/>
                <c:pt idx="0">
                  <c:v>3749030000000</c:v>
                </c:pt>
                <c:pt idx="1">
                  <c:v>15938900000000</c:v>
                </c:pt>
                <c:pt idx="2">
                  <c:v>19904400000000</c:v>
                </c:pt>
                <c:pt idx="3">
                  <c:v>19485100000000</c:v>
                </c:pt>
                <c:pt idx="4">
                  <c:v>13388500000000</c:v>
                </c:pt>
                <c:pt idx="5">
                  <c:v>10051300000000</c:v>
                </c:pt>
                <c:pt idx="6">
                  <c:v>7421880000000</c:v>
                </c:pt>
                <c:pt idx="7">
                  <c:v>6113920000000</c:v>
                </c:pt>
                <c:pt idx="8">
                  <c:v>5430940000000</c:v>
                </c:pt>
                <c:pt idx="9">
                  <c:v>5070530000000</c:v>
                </c:pt>
                <c:pt idx="10">
                  <c:v>4841980000000</c:v>
                </c:pt>
                <c:pt idx="11">
                  <c:v>4764310000000</c:v>
                </c:pt>
                <c:pt idx="12">
                  <c:v>4608940000000</c:v>
                </c:pt>
                <c:pt idx="13">
                  <c:v>4463760000000</c:v>
                </c:pt>
                <c:pt idx="14">
                  <c:v>4318820000000</c:v>
                </c:pt>
                <c:pt idx="15">
                  <c:v>4055390000000</c:v>
                </c:pt>
                <c:pt idx="16">
                  <c:v>3858630000000</c:v>
                </c:pt>
                <c:pt idx="17">
                  <c:v>3548630000000</c:v>
                </c:pt>
                <c:pt idx="18">
                  <c:v>3275700000000</c:v>
                </c:pt>
                <c:pt idx="19">
                  <c:v>5325600000000</c:v>
                </c:pt>
                <c:pt idx="20">
                  <c:v>2260410000000</c:v>
                </c:pt>
                <c:pt idx="21">
                  <c:v>2099080000000</c:v>
                </c:pt>
                <c:pt idx="22">
                  <c:v>2433600000000</c:v>
                </c:pt>
                <c:pt idx="23">
                  <c:v>1285680000000</c:v>
                </c:pt>
                <c:pt idx="24">
                  <c:v>1663870000000</c:v>
                </c:pt>
                <c:pt idx="25">
                  <c:v>2897080000000</c:v>
                </c:pt>
                <c:pt idx="26">
                  <c:v>4447570000000</c:v>
                </c:pt>
                <c:pt idx="27">
                  <c:v>5189820000000</c:v>
                </c:pt>
                <c:pt idx="28">
                  <c:v>4028950000000</c:v>
                </c:pt>
                <c:pt idx="29">
                  <c:v>1900990000000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Energi'!$DP$144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Energi'!$DP$145:$DP$174</c:f>
              <c:numCache>
                <c:formatCode>0.00E+00</c:formatCode>
                <c:ptCount val="30"/>
                <c:pt idx="0">
                  <c:v>2809070000000</c:v>
                </c:pt>
                <c:pt idx="1">
                  <c:v>11922400000000</c:v>
                </c:pt>
                <c:pt idx="2">
                  <c:v>14991900000000</c:v>
                </c:pt>
                <c:pt idx="3">
                  <c:v>14606600000000</c:v>
                </c:pt>
                <c:pt idx="4">
                  <c:v>10051400000000</c:v>
                </c:pt>
                <c:pt idx="5">
                  <c:v>7502010000000</c:v>
                </c:pt>
                <c:pt idx="6">
                  <c:v>5533000000000</c:v>
                </c:pt>
                <c:pt idx="7">
                  <c:v>4553900000000</c:v>
                </c:pt>
                <c:pt idx="8">
                  <c:v>4041820000000</c:v>
                </c:pt>
                <c:pt idx="9">
                  <c:v>3770750000000</c:v>
                </c:pt>
                <c:pt idx="10">
                  <c:v>3598270000000</c:v>
                </c:pt>
                <c:pt idx="11">
                  <c:v>3538400000000</c:v>
                </c:pt>
                <c:pt idx="12">
                  <c:v>3420240000000</c:v>
                </c:pt>
                <c:pt idx="13">
                  <c:v>3311410000000</c:v>
                </c:pt>
                <c:pt idx="14">
                  <c:v>3201700000000</c:v>
                </c:pt>
                <c:pt idx="15">
                  <c:v>3007070000000</c:v>
                </c:pt>
                <c:pt idx="16">
                  <c:v>2858990000000</c:v>
                </c:pt>
                <c:pt idx="17">
                  <c:v>2630710000000</c:v>
                </c:pt>
                <c:pt idx="18">
                  <c:v>2427000000000</c:v>
                </c:pt>
                <c:pt idx="19">
                  <c:v>3959950000000</c:v>
                </c:pt>
                <c:pt idx="20">
                  <c:v>1684700000000</c:v>
                </c:pt>
                <c:pt idx="21">
                  <c:v>1595120000000</c:v>
                </c:pt>
                <c:pt idx="22">
                  <c:v>1823500000000</c:v>
                </c:pt>
                <c:pt idx="23">
                  <c:v>973018000000</c:v>
                </c:pt>
                <c:pt idx="24">
                  <c:v>1271990000000</c:v>
                </c:pt>
                <c:pt idx="25">
                  <c:v>2194520000000</c:v>
                </c:pt>
                <c:pt idx="26">
                  <c:v>3349360000000</c:v>
                </c:pt>
                <c:pt idx="27">
                  <c:v>3894800000000</c:v>
                </c:pt>
                <c:pt idx="28">
                  <c:v>3015020000000</c:v>
                </c:pt>
                <c:pt idx="29">
                  <c:v>1419400000000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Energi'!$DQ$144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Energi'!$DQ$145:$DQ$174</c:f>
              <c:numCache>
                <c:formatCode>0.00E+00</c:formatCode>
                <c:ptCount val="30"/>
                <c:pt idx="0">
                  <c:v>1045940000000</c:v>
                </c:pt>
                <c:pt idx="1">
                  <c:v>4511310000000</c:v>
                </c:pt>
                <c:pt idx="2">
                  <c:v>5696850000000</c:v>
                </c:pt>
                <c:pt idx="3">
                  <c:v>5479590000000</c:v>
                </c:pt>
                <c:pt idx="4">
                  <c:v>3760900000000</c:v>
                </c:pt>
                <c:pt idx="5">
                  <c:v>2788220000000</c:v>
                </c:pt>
                <c:pt idx="6">
                  <c:v>2050750000000</c:v>
                </c:pt>
                <c:pt idx="7">
                  <c:v>1684270000000</c:v>
                </c:pt>
                <c:pt idx="8">
                  <c:v>1492350000000</c:v>
                </c:pt>
                <c:pt idx="9">
                  <c:v>1390250000000</c:v>
                </c:pt>
                <c:pt idx="10">
                  <c:v>1325110000000</c:v>
                </c:pt>
                <c:pt idx="11">
                  <c:v>1301560000000</c:v>
                </c:pt>
                <c:pt idx="12">
                  <c:v>1256860000000</c:v>
                </c:pt>
                <c:pt idx="13">
                  <c:v>1216640000000</c:v>
                </c:pt>
                <c:pt idx="14">
                  <c:v>1175550000000</c:v>
                </c:pt>
                <c:pt idx="15">
                  <c:v>1105770000000</c:v>
                </c:pt>
                <c:pt idx="16">
                  <c:v>1051160000000</c:v>
                </c:pt>
                <c:pt idx="17">
                  <c:v>969714000000</c:v>
                </c:pt>
                <c:pt idx="18">
                  <c:v>896182000000</c:v>
                </c:pt>
                <c:pt idx="19">
                  <c:v>1474730000000</c:v>
                </c:pt>
                <c:pt idx="20">
                  <c:v>630957000000</c:v>
                </c:pt>
                <c:pt idx="21">
                  <c:v>622490000000</c:v>
                </c:pt>
                <c:pt idx="22">
                  <c:v>697756000000</c:v>
                </c:pt>
                <c:pt idx="23">
                  <c:v>392625000000</c:v>
                </c:pt>
                <c:pt idx="24">
                  <c:v>551312000000</c:v>
                </c:pt>
                <c:pt idx="25">
                  <c:v>979076000000</c:v>
                </c:pt>
                <c:pt idx="26">
                  <c:v>1527480000000</c:v>
                </c:pt>
                <c:pt idx="27">
                  <c:v>1796020000000</c:v>
                </c:pt>
                <c:pt idx="28">
                  <c:v>1389280000000</c:v>
                </c:pt>
                <c:pt idx="29">
                  <c:v>648708000000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Energi'!$DR$144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Energi'!$DR$145:$DR$174</c:f>
              <c:numCache>
                <c:formatCode>0.00E+00</c:formatCode>
                <c:ptCount val="30"/>
                <c:pt idx="0">
                  <c:v>2327200000000</c:v>
                </c:pt>
                <c:pt idx="1">
                  <c:v>10029400000000</c:v>
                </c:pt>
                <c:pt idx="2">
                  <c:v>12581900000000</c:v>
                </c:pt>
                <c:pt idx="3">
                  <c:v>12292300000000</c:v>
                </c:pt>
                <c:pt idx="4">
                  <c:v>8442110000000</c:v>
                </c:pt>
                <c:pt idx="5">
                  <c:v>6325880000000</c:v>
                </c:pt>
                <c:pt idx="6">
                  <c:v>4666450000000</c:v>
                </c:pt>
                <c:pt idx="7">
                  <c:v>3841160000000</c:v>
                </c:pt>
                <c:pt idx="8">
                  <c:v>3409740000000</c:v>
                </c:pt>
                <c:pt idx="9">
                  <c:v>3181380000000</c:v>
                </c:pt>
                <c:pt idx="10">
                  <c:v>3036110000000</c:v>
                </c:pt>
                <c:pt idx="11">
                  <c:v>2985370000000</c:v>
                </c:pt>
                <c:pt idx="12">
                  <c:v>2885190000000</c:v>
                </c:pt>
                <c:pt idx="13">
                  <c:v>2793390000000</c:v>
                </c:pt>
                <c:pt idx="14">
                  <c:v>2699660000000</c:v>
                </c:pt>
                <c:pt idx="15">
                  <c:v>2535710000000</c:v>
                </c:pt>
                <c:pt idx="16">
                  <c:v>2409360000000</c:v>
                </c:pt>
                <c:pt idx="17">
                  <c:v>2216310000000</c:v>
                </c:pt>
                <c:pt idx="18">
                  <c:v>2043770000000</c:v>
                </c:pt>
                <c:pt idx="19">
                  <c:v>3340560000000</c:v>
                </c:pt>
                <c:pt idx="20">
                  <c:v>1423590000000</c:v>
                </c:pt>
                <c:pt idx="21">
                  <c:v>1367150000000</c:v>
                </c:pt>
                <c:pt idx="22">
                  <c:v>1546340000000</c:v>
                </c:pt>
                <c:pt idx="23">
                  <c:v>831713000000</c:v>
                </c:pt>
                <c:pt idx="24">
                  <c:v>1095540000000</c:v>
                </c:pt>
                <c:pt idx="25">
                  <c:v>1874300000000</c:v>
                </c:pt>
                <c:pt idx="26">
                  <c:v>2846220000000</c:v>
                </c:pt>
                <c:pt idx="27">
                  <c:v>3300240000000</c:v>
                </c:pt>
                <c:pt idx="28">
                  <c:v>2549420000000</c:v>
                </c:pt>
                <c:pt idx="29">
                  <c:v>1198490000000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Energi'!$DS$144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Energi'!$DS$145:$DS$174</c:f>
              <c:numCache>
                <c:formatCode>0.00E+00</c:formatCode>
                <c:ptCount val="30"/>
                <c:pt idx="0">
                  <c:v>3698090000000</c:v>
                </c:pt>
                <c:pt idx="1">
                  <c:v>15719700000000</c:v>
                </c:pt>
                <c:pt idx="2">
                  <c:v>19627300000000</c:v>
                </c:pt>
                <c:pt idx="3">
                  <c:v>19214800000000</c:v>
                </c:pt>
                <c:pt idx="4">
                  <c:v>13202600000000</c:v>
                </c:pt>
                <c:pt idx="5">
                  <c:v>9912270000000</c:v>
                </c:pt>
                <c:pt idx="6">
                  <c:v>7319360000000</c:v>
                </c:pt>
                <c:pt idx="7">
                  <c:v>6029550000000</c:v>
                </c:pt>
                <c:pt idx="8">
                  <c:v>5356070000000</c:v>
                </c:pt>
                <c:pt idx="9">
                  <c:v>5000690000000</c:v>
                </c:pt>
                <c:pt idx="10">
                  <c:v>4775350000000</c:v>
                </c:pt>
                <c:pt idx="11">
                  <c:v>4698810000000</c:v>
                </c:pt>
                <c:pt idx="12">
                  <c:v>4545670000000</c:v>
                </c:pt>
                <c:pt idx="13">
                  <c:v>4402510000000</c:v>
                </c:pt>
                <c:pt idx="14">
                  <c:v>4259660000000</c:v>
                </c:pt>
                <c:pt idx="15">
                  <c:v>3999820000000</c:v>
                </c:pt>
                <c:pt idx="16">
                  <c:v>3805850000000</c:v>
                </c:pt>
                <c:pt idx="17">
                  <c:v>3500090000000</c:v>
                </c:pt>
                <c:pt idx="18">
                  <c:v>3230970000000</c:v>
                </c:pt>
                <c:pt idx="19">
                  <c:v>5252420000000</c:v>
                </c:pt>
                <c:pt idx="20">
                  <c:v>2229210000000</c:v>
                </c:pt>
                <c:pt idx="21">
                  <c:v>2069110000000</c:v>
                </c:pt>
                <c:pt idx="22">
                  <c:v>2399720000000</c:v>
                </c:pt>
                <c:pt idx="23">
                  <c:v>1267530000000</c:v>
                </c:pt>
                <c:pt idx="24">
                  <c:v>1640130000000</c:v>
                </c:pt>
                <c:pt idx="25">
                  <c:v>2856670000000</c:v>
                </c:pt>
                <c:pt idx="26">
                  <c:v>4386580000000</c:v>
                </c:pt>
                <c:pt idx="27">
                  <c:v>5119450000000</c:v>
                </c:pt>
                <c:pt idx="28">
                  <c:v>3974670000000</c:v>
                </c:pt>
                <c:pt idx="29">
                  <c:v>1875480000000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Energi'!$DT$144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Energi'!$DT$145:$DT$174</c:f>
              <c:numCache>
                <c:formatCode>0.00E+00</c:formatCode>
                <c:ptCount val="30"/>
                <c:pt idx="0">
                  <c:v>2327200000000</c:v>
                </c:pt>
                <c:pt idx="1">
                  <c:v>10029400000000</c:v>
                </c:pt>
                <c:pt idx="2">
                  <c:v>12582000000000</c:v>
                </c:pt>
                <c:pt idx="3">
                  <c:v>12292300000000</c:v>
                </c:pt>
                <c:pt idx="4">
                  <c:v>8442120000000</c:v>
                </c:pt>
                <c:pt idx="5">
                  <c:v>6325890000000</c:v>
                </c:pt>
                <c:pt idx="6">
                  <c:v>4666460000000</c:v>
                </c:pt>
                <c:pt idx="7">
                  <c:v>3841170000000</c:v>
                </c:pt>
                <c:pt idx="8">
                  <c:v>3409750000000</c:v>
                </c:pt>
                <c:pt idx="9">
                  <c:v>3181380000000</c:v>
                </c:pt>
                <c:pt idx="10">
                  <c:v>3036110000000</c:v>
                </c:pt>
                <c:pt idx="11">
                  <c:v>2985370000000</c:v>
                </c:pt>
                <c:pt idx="12">
                  <c:v>2885190000000</c:v>
                </c:pt>
                <c:pt idx="13">
                  <c:v>2793390000000</c:v>
                </c:pt>
                <c:pt idx="14">
                  <c:v>2699670000000</c:v>
                </c:pt>
                <c:pt idx="15">
                  <c:v>2535720000000</c:v>
                </c:pt>
                <c:pt idx="16">
                  <c:v>2409360000000</c:v>
                </c:pt>
                <c:pt idx="17">
                  <c:v>2216310000000</c:v>
                </c:pt>
                <c:pt idx="18">
                  <c:v>2043780000000</c:v>
                </c:pt>
                <c:pt idx="19">
                  <c:v>3340570000000</c:v>
                </c:pt>
                <c:pt idx="20">
                  <c:v>1423590000000</c:v>
                </c:pt>
                <c:pt idx="21">
                  <c:v>1367150000000</c:v>
                </c:pt>
                <c:pt idx="22">
                  <c:v>1546340000000</c:v>
                </c:pt>
                <c:pt idx="23">
                  <c:v>831714000000</c:v>
                </c:pt>
                <c:pt idx="24">
                  <c:v>1095540000000</c:v>
                </c:pt>
                <c:pt idx="25">
                  <c:v>1874300000000</c:v>
                </c:pt>
                <c:pt idx="26">
                  <c:v>2846220000000</c:v>
                </c:pt>
                <c:pt idx="27">
                  <c:v>3300250000000</c:v>
                </c:pt>
                <c:pt idx="28">
                  <c:v>2549430000000</c:v>
                </c:pt>
                <c:pt idx="29">
                  <c:v>1198490000000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Energi'!$DU$144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Energi'!$DU$145:$DU$174</c:f>
              <c:numCache>
                <c:formatCode>0.00E+00</c:formatCode>
                <c:ptCount val="30"/>
                <c:pt idx="0">
                  <c:v>1045940000000</c:v>
                </c:pt>
                <c:pt idx="1">
                  <c:v>4511310000000</c:v>
                </c:pt>
                <c:pt idx="2">
                  <c:v>5696860000000</c:v>
                </c:pt>
                <c:pt idx="3">
                  <c:v>5479590000000</c:v>
                </c:pt>
                <c:pt idx="4">
                  <c:v>3760900000000</c:v>
                </c:pt>
                <c:pt idx="5">
                  <c:v>2788220000000</c:v>
                </c:pt>
                <c:pt idx="6">
                  <c:v>2050750000000</c:v>
                </c:pt>
                <c:pt idx="7">
                  <c:v>1684270000000</c:v>
                </c:pt>
                <c:pt idx="8">
                  <c:v>1492350000000</c:v>
                </c:pt>
                <c:pt idx="9">
                  <c:v>1390250000000</c:v>
                </c:pt>
                <c:pt idx="10">
                  <c:v>1325110000000</c:v>
                </c:pt>
                <c:pt idx="11">
                  <c:v>1301560000000</c:v>
                </c:pt>
                <c:pt idx="12">
                  <c:v>1256860000000</c:v>
                </c:pt>
                <c:pt idx="13">
                  <c:v>1216640000000</c:v>
                </c:pt>
                <c:pt idx="14">
                  <c:v>1175550000000</c:v>
                </c:pt>
                <c:pt idx="15">
                  <c:v>1105770000000</c:v>
                </c:pt>
                <c:pt idx="16">
                  <c:v>1051160000000</c:v>
                </c:pt>
                <c:pt idx="17">
                  <c:v>969715000000</c:v>
                </c:pt>
                <c:pt idx="18">
                  <c:v>896183000000</c:v>
                </c:pt>
                <c:pt idx="19">
                  <c:v>1474730000000</c:v>
                </c:pt>
                <c:pt idx="20">
                  <c:v>630958000000</c:v>
                </c:pt>
                <c:pt idx="21">
                  <c:v>622490000000</c:v>
                </c:pt>
                <c:pt idx="22">
                  <c:v>697756000000</c:v>
                </c:pt>
                <c:pt idx="23">
                  <c:v>392626000000</c:v>
                </c:pt>
                <c:pt idx="24">
                  <c:v>551312000000</c:v>
                </c:pt>
                <c:pt idx="25">
                  <c:v>979077000000</c:v>
                </c:pt>
                <c:pt idx="26">
                  <c:v>1527480000000</c:v>
                </c:pt>
                <c:pt idx="27">
                  <c:v>1796030000000</c:v>
                </c:pt>
                <c:pt idx="28">
                  <c:v>1389290000000</c:v>
                </c:pt>
                <c:pt idx="29">
                  <c:v>648709000000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Energi'!$DV$144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Energi'!$DV$145:$DV$174</c:f>
              <c:numCache>
                <c:formatCode>0.00E+00</c:formatCode>
                <c:ptCount val="30"/>
                <c:pt idx="0">
                  <c:v>2159980000000</c:v>
                </c:pt>
                <c:pt idx="1">
                  <c:v>9328070000000</c:v>
                </c:pt>
                <c:pt idx="2">
                  <c:v>11682100000000</c:v>
                </c:pt>
                <c:pt idx="3">
                  <c:v>11442600000000</c:v>
                </c:pt>
                <c:pt idx="4">
                  <c:v>7854800000000</c:v>
                </c:pt>
                <c:pt idx="5">
                  <c:v>5899610000000</c:v>
                </c:pt>
                <c:pt idx="6">
                  <c:v>4353280000000</c:v>
                </c:pt>
                <c:pt idx="7">
                  <c:v>3584230000000</c:v>
                </c:pt>
                <c:pt idx="8">
                  <c:v>3182470000000</c:v>
                </c:pt>
                <c:pt idx="9">
                  <c:v>2970040000000</c:v>
                </c:pt>
                <c:pt idx="10">
                  <c:v>2835040000000</c:v>
                </c:pt>
                <c:pt idx="11">
                  <c:v>2788260000000</c:v>
                </c:pt>
                <c:pt idx="12">
                  <c:v>2695240000000</c:v>
                </c:pt>
                <c:pt idx="13">
                  <c:v>2609890000000</c:v>
                </c:pt>
                <c:pt idx="14">
                  <c:v>2522550000000</c:v>
                </c:pt>
                <c:pt idx="15">
                  <c:v>2369630000000</c:v>
                </c:pt>
                <c:pt idx="16">
                  <c:v>2251530000000</c:v>
                </c:pt>
                <c:pt idx="17">
                  <c:v>2070930000000</c:v>
                </c:pt>
                <c:pt idx="18">
                  <c:v>1909700000000</c:v>
                </c:pt>
                <c:pt idx="19">
                  <c:v>3122260000000</c:v>
                </c:pt>
                <c:pt idx="20">
                  <c:v>1331010000000</c:v>
                </c:pt>
                <c:pt idx="21">
                  <c:v>1281180000000</c:v>
                </c:pt>
                <c:pt idx="22">
                  <c:v>1446270000000</c:v>
                </c:pt>
                <c:pt idx="23">
                  <c:v>778198000000</c:v>
                </c:pt>
                <c:pt idx="24">
                  <c:v>1024580000000</c:v>
                </c:pt>
                <c:pt idx="25">
                  <c:v>1746650000000</c:v>
                </c:pt>
                <c:pt idx="26">
                  <c:v>2646240000000</c:v>
                </c:pt>
                <c:pt idx="27">
                  <c:v>3064830000000</c:v>
                </c:pt>
                <c:pt idx="28">
                  <c:v>2366470000000</c:v>
                </c:pt>
                <c:pt idx="29">
                  <c:v>1112510000000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Energi'!$DW$144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Energi'!$DW$145:$DW$174</c:f>
              <c:numCache>
                <c:formatCode>0.00E+00</c:formatCode>
                <c:ptCount val="30"/>
                <c:pt idx="0">
                  <c:v>2688790000000</c:v>
                </c:pt>
                <c:pt idx="1">
                  <c:v>11376800000000</c:v>
                </c:pt>
                <c:pt idx="2">
                  <c:v>14324900000000</c:v>
                </c:pt>
                <c:pt idx="3">
                  <c:v>13926900000000</c:v>
                </c:pt>
                <c:pt idx="4">
                  <c:v>9588960000000</c:v>
                </c:pt>
                <c:pt idx="5">
                  <c:v>7140480000000</c:v>
                </c:pt>
                <c:pt idx="6">
                  <c:v>5265060000000</c:v>
                </c:pt>
                <c:pt idx="7">
                  <c:v>4332530000000</c:v>
                </c:pt>
                <c:pt idx="8">
                  <c:v>3844560000000</c:v>
                </c:pt>
                <c:pt idx="9">
                  <c:v>3586020000000</c:v>
                </c:pt>
                <c:pt idx="10">
                  <c:v>3421430000000</c:v>
                </c:pt>
                <c:pt idx="11">
                  <c:v>3364000000000</c:v>
                </c:pt>
                <c:pt idx="12">
                  <c:v>3251210000000</c:v>
                </c:pt>
                <c:pt idx="13">
                  <c:v>3147460000000</c:v>
                </c:pt>
                <c:pt idx="14">
                  <c:v>3043120000000</c:v>
                </c:pt>
                <c:pt idx="15">
                  <c:v>2857980000000</c:v>
                </c:pt>
                <c:pt idx="16">
                  <c:v>2717420000000</c:v>
                </c:pt>
                <c:pt idx="17">
                  <c:v>2500820000000</c:v>
                </c:pt>
                <c:pt idx="18">
                  <c:v>2307300000000</c:v>
                </c:pt>
                <c:pt idx="19">
                  <c:v>3763890000000</c:v>
                </c:pt>
                <c:pt idx="20">
                  <c:v>1600770000000</c:v>
                </c:pt>
                <c:pt idx="21">
                  <c:v>1512470000000</c:v>
                </c:pt>
                <c:pt idx="22">
                  <c:v>1732230000000</c:v>
                </c:pt>
                <c:pt idx="23">
                  <c:v>924089000000</c:v>
                </c:pt>
                <c:pt idx="24">
                  <c:v>1208700000000</c:v>
                </c:pt>
                <c:pt idx="25">
                  <c:v>2092230000000</c:v>
                </c:pt>
                <c:pt idx="26">
                  <c:v>3200740000000</c:v>
                </c:pt>
                <c:pt idx="27">
                  <c:v>3726990000000</c:v>
                </c:pt>
                <c:pt idx="28">
                  <c:v>2886760000000</c:v>
                </c:pt>
                <c:pt idx="29">
                  <c:v>1359040000000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Energi'!$DX$144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Energi'!$DX$145:$DX$174</c:f>
              <c:numCache>
                <c:formatCode>0.00E+00</c:formatCode>
                <c:ptCount val="30"/>
                <c:pt idx="0">
                  <c:v>2159980000000</c:v>
                </c:pt>
                <c:pt idx="1">
                  <c:v>9328080000000</c:v>
                </c:pt>
                <c:pt idx="2">
                  <c:v>11682200000000</c:v>
                </c:pt>
                <c:pt idx="3">
                  <c:v>11442600000000</c:v>
                </c:pt>
                <c:pt idx="4">
                  <c:v>7854810000000</c:v>
                </c:pt>
                <c:pt idx="5">
                  <c:v>5899620000000</c:v>
                </c:pt>
                <c:pt idx="6">
                  <c:v>4353280000000</c:v>
                </c:pt>
                <c:pt idx="7">
                  <c:v>3584230000000</c:v>
                </c:pt>
                <c:pt idx="8">
                  <c:v>3182470000000</c:v>
                </c:pt>
                <c:pt idx="9">
                  <c:v>2970040000000</c:v>
                </c:pt>
                <c:pt idx="10">
                  <c:v>2835040000000</c:v>
                </c:pt>
                <c:pt idx="11">
                  <c:v>2788260000000</c:v>
                </c:pt>
                <c:pt idx="12">
                  <c:v>2695240000000</c:v>
                </c:pt>
                <c:pt idx="13">
                  <c:v>2609890000000</c:v>
                </c:pt>
                <c:pt idx="14">
                  <c:v>2522550000000</c:v>
                </c:pt>
                <c:pt idx="15">
                  <c:v>2369630000000</c:v>
                </c:pt>
                <c:pt idx="16">
                  <c:v>2251530000000</c:v>
                </c:pt>
                <c:pt idx="17">
                  <c:v>2070930000000</c:v>
                </c:pt>
                <c:pt idx="18">
                  <c:v>1909700000000</c:v>
                </c:pt>
                <c:pt idx="19">
                  <c:v>3122260000000</c:v>
                </c:pt>
                <c:pt idx="20">
                  <c:v>1331010000000</c:v>
                </c:pt>
                <c:pt idx="21">
                  <c:v>1281180000000</c:v>
                </c:pt>
                <c:pt idx="22">
                  <c:v>1446280000000</c:v>
                </c:pt>
                <c:pt idx="23">
                  <c:v>778198000000</c:v>
                </c:pt>
                <c:pt idx="24">
                  <c:v>1024580000000</c:v>
                </c:pt>
                <c:pt idx="25">
                  <c:v>1746650000000</c:v>
                </c:pt>
                <c:pt idx="26">
                  <c:v>2646240000000</c:v>
                </c:pt>
                <c:pt idx="27">
                  <c:v>3064830000000</c:v>
                </c:pt>
                <c:pt idx="28">
                  <c:v>2366480000000</c:v>
                </c:pt>
                <c:pt idx="29">
                  <c:v>1112510000000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Energi'!$DY$144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Energi'!$DY$145:$DY$174</c:f>
              <c:numCache>
                <c:formatCode>0.00E+00</c:formatCode>
                <c:ptCount val="30"/>
                <c:pt idx="0">
                  <c:v>1179400000000</c:v>
                </c:pt>
                <c:pt idx="1">
                  <c:v>5052320000000</c:v>
                </c:pt>
                <c:pt idx="2">
                  <c:v>6369260000000</c:v>
                </c:pt>
                <c:pt idx="3">
                  <c:v>6185960000000</c:v>
                </c:pt>
                <c:pt idx="4">
                  <c:v>4249620000000</c:v>
                </c:pt>
                <c:pt idx="5">
                  <c:v>3169510000000</c:v>
                </c:pt>
                <c:pt idx="6">
                  <c:v>2335010000000</c:v>
                </c:pt>
                <c:pt idx="7">
                  <c:v>1920190000000</c:v>
                </c:pt>
                <c:pt idx="8">
                  <c:v>1703200000000</c:v>
                </c:pt>
                <c:pt idx="9">
                  <c:v>1588120000000</c:v>
                </c:pt>
                <c:pt idx="10">
                  <c:v>1514810000000</c:v>
                </c:pt>
                <c:pt idx="11">
                  <c:v>1488940000000</c:v>
                </c:pt>
                <c:pt idx="12">
                  <c:v>1438480000000</c:v>
                </c:pt>
                <c:pt idx="13">
                  <c:v>1392720000000</c:v>
                </c:pt>
                <c:pt idx="14">
                  <c:v>1345820000000</c:v>
                </c:pt>
                <c:pt idx="15">
                  <c:v>1265170000000</c:v>
                </c:pt>
                <c:pt idx="16">
                  <c:v>1202180000000</c:v>
                </c:pt>
                <c:pt idx="17">
                  <c:v>1107390000000</c:v>
                </c:pt>
                <c:pt idx="18">
                  <c:v>1022080000000</c:v>
                </c:pt>
                <c:pt idx="19">
                  <c:v>1677440000000</c:v>
                </c:pt>
                <c:pt idx="20">
                  <c:v>716617000000</c:v>
                </c:pt>
                <c:pt idx="21">
                  <c:v>701467000000</c:v>
                </c:pt>
                <c:pt idx="22">
                  <c:v>785847000000</c:v>
                </c:pt>
                <c:pt idx="23">
                  <c:v>432099000000</c:v>
                </c:pt>
                <c:pt idx="24">
                  <c:v>585891000000</c:v>
                </c:pt>
                <c:pt idx="25">
                  <c:v>1011540000000</c:v>
                </c:pt>
                <c:pt idx="26">
                  <c:v>1548420000000</c:v>
                </c:pt>
                <c:pt idx="27">
                  <c:v>1803500000000</c:v>
                </c:pt>
                <c:pt idx="28">
                  <c:v>1392690000000</c:v>
                </c:pt>
                <c:pt idx="29">
                  <c:v>652485000000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Energi'!$DZ$144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Energi'!$DZ$145:$DZ$174</c:f>
              <c:numCache>
                <c:formatCode>0.00E+00</c:formatCode>
                <c:ptCount val="30"/>
                <c:pt idx="0">
                  <c:v>606576000000</c:v>
                </c:pt>
                <c:pt idx="1">
                  <c:v>2646800000000</c:v>
                </c:pt>
                <c:pt idx="2">
                  <c:v>3109180000000</c:v>
                </c:pt>
                <c:pt idx="3">
                  <c:v>3209130000000</c:v>
                </c:pt>
                <c:pt idx="4">
                  <c:v>2142090000000</c:v>
                </c:pt>
                <c:pt idx="5">
                  <c:v>1804260000000</c:v>
                </c:pt>
                <c:pt idx="6">
                  <c:v>1329940000000</c:v>
                </c:pt>
                <c:pt idx="7">
                  <c:v>1095170000000</c:v>
                </c:pt>
                <c:pt idx="8">
                  <c:v>974502000000</c:v>
                </c:pt>
                <c:pt idx="9">
                  <c:v>910991000000</c:v>
                </c:pt>
                <c:pt idx="10">
                  <c:v>871897000000</c:v>
                </c:pt>
                <c:pt idx="11">
                  <c:v>856186000000</c:v>
                </c:pt>
                <c:pt idx="12">
                  <c:v>829923000000</c:v>
                </c:pt>
                <c:pt idx="13">
                  <c:v>803273000000</c:v>
                </c:pt>
                <c:pt idx="14">
                  <c:v>773985000000</c:v>
                </c:pt>
                <c:pt idx="15">
                  <c:v>725234000000</c:v>
                </c:pt>
                <c:pt idx="16">
                  <c:v>688121000000</c:v>
                </c:pt>
                <c:pt idx="17">
                  <c:v>622908000000</c:v>
                </c:pt>
                <c:pt idx="18">
                  <c:v>579328000000</c:v>
                </c:pt>
                <c:pt idx="19">
                  <c:v>943789000000</c:v>
                </c:pt>
                <c:pt idx="20">
                  <c:v>410811000000</c:v>
                </c:pt>
                <c:pt idx="21">
                  <c:v>410728000000</c:v>
                </c:pt>
                <c:pt idx="22">
                  <c:v>450452000000</c:v>
                </c:pt>
                <c:pt idx="23">
                  <c:v>243060000000</c:v>
                </c:pt>
                <c:pt idx="24">
                  <c:v>310004000000</c:v>
                </c:pt>
                <c:pt idx="25">
                  <c:v>466023000000</c:v>
                </c:pt>
                <c:pt idx="26">
                  <c:v>614223000000</c:v>
                </c:pt>
                <c:pt idx="27">
                  <c:v>610171000000</c:v>
                </c:pt>
                <c:pt idx="28">
                  <c:v>412067000000</c:v>
                </c:pt>
                <c:pt idx="29">
                  <c:v>187399000000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Energi'!$EA$144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Energi'!$EA$145:$EA$174</c:f>
              <c:numCache>
                <c:formatCode>0.00E+00</c:formatCode>
                <c:ptCount val="30"/>
                <c:pt idx="0">
                  <c:v>606576000000</c:v>
                </c:pt>
                <c:pt idx="1">
                  <c:v>2646790000000</c:v>
                </c:pt>
                <c:pt idx="2">
                  <c:v>3109180000000</c:v>
                </c:pt>
                <c:pt idx="3">
                  <c:v>3209130000000</c:v>
                </c:pt>
                <c:pt idx="4">
                  <c:v>2142090000000</c:v>
                </c:pt>
                <c:pt idx="5">
                  <c:v>1804260000000</c:v>
                </c:pt>
                <c:pt idx="6">
                  <c:v>1329940000000</c:v>
                </c:pt>
                <c:pt idx="7">
                  <c:v>1095170000000</c:v>
                </c:pt>
                <c:pt idx="8">
                  <c:v>974502000000</c:v>
                </c:pt>
                <c:pt idx="9">
                  <c:v>910991000000</c:v>
                </c:pt>
                <c:pt idx="10">
                  <c:v>871897000000</c:v>
                </c:pt>
                <c:pt idx="11">
                  <c:v>856186000000</c:v>
                </c:pt>
                <c:pt idx="12">
                  <c:v>829923000000</c:v>
                </c:pt>
                <c:pt idx="13">
                  <c:v>803273000000</c:v>
                </c:pt>
                <c:pt idx="14">
                  <c:v>773984000000</c:v>
                </c:pt>
                <c:pt idx="15">
                  <c:v>725233000000</c:v>
                </c:pt>
                <c:pt idx="16">
                  <c:v>688121000000</c:v>
                </c:pt>
                <c:pt idx="17">
                  <c:v>622908000000</c:v>
                </c:pt>
                <c:pt idx="18">
                  <c:v>579328000000</c:v>
                </c:pt>
                <c:pt idx="19">
                  <c:v>943789000000</c:v>
                </c:pt>
                <c:pt idx="20">
                  <c:v>410811000000</c:v>
                </c:pt>
                <c:pt idx="21">
                  <c:v>410728000000</c:v>
                </c:pt>
                <c:pt idx="22">
                  <c:v>450452000000</c:v>
                </c:pt>
                <c:pt idx="23">
                  <c:v>243060000000</c:v>
                </c:pt>
                <c:pt idx="24">
                  <c:v>310004000000</c:v>
                </c:pt>
                <c:pt idx="25">
                  <c:v>466023000000</c:v>
                </c:pt>
                <c:pt idx="26">
                  <c:v>614223000000</c:v>
                </c:pt>
                <c:pt idx="27">
                  <c:v>610171000000</c:v>
                </c:pt>
                <c:pt idx="28">
                  <c:v>412067000000</c:v>
                </c:pt>
                <c:pt idx="29">
                  <c:v>187399000000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Energi'!$EB$144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Energi'!$EB$145:$EB$174</c:f>
              <c:numCache>
                <c:formatCode>0.00E+00</c:formatCode>
                <c:ptCount val="30"/>
                <c:pt idx="0">
                  <c:v>872990000000</c:v>
                </c:pt>
                <c:pt idx="1">
                  <c:v>3859430000000</c:v>
                </c:pt>
                <c:pt idx="2">
                  <c:v>4544930000000</c:v>
                </c:pt>
                <c:pt idx="3">
                  <c:v>4681370000000</c:v>
                </c:pt>
                <c:pt idx="4">
                  <c:v>3122320000000</c:v>
                </c:pt>
                <c:pt idx="5">
                  <c:v>2624880000000</c:v>
                </c:pt>
                <c:pt idx="6">
                  <c:v>1932260000000</c:v>
                </c:pt>
                <c:pt idx="7">
                  <c:v>1589590000000</c:v>
                </c:pt>
                <c:pt idx="8">
                  <c:v>1413280000000</c:v>
                </c:pt>
                <c:pt idx="9">
                  <c:v>1320190000000</c:v>
                </c:pt>
                <c:pt idx="10">
                  <c:v>1262730000000</c:v>
                </c:pt>
                <c:pt idx="11">
                  <c:v>1239110000000</c:v>
                </c:pt>
                <c:pt idx="12">
                  <c:v>1200400000000</c:v>
                </c:pt>
                <c:pt idx="13">
                  <c:v>1161210000000</c:v>
                </c:pt>
                <c:pt idx="14">
                  <c:v>1118310000000</c:v>
                </c:pt>
                <c:pt idx="15">
                  <c:v>1047310000000</c:v>
                </c:pt>
                <c:pt idx="16">
                  <c:v>993452000000</c:v>
                </c:pt>
                <c:pt idx="17">
                  <c:v>899047000000</c:v>
                </c:pt>
                <c:pt idx="18">
                  <c:v>835743000000</c:v>
                </c:pt>
                <c:pt idx="19">
                  <c:v>1361540000000</c:v>
                </c:pt>
                <c:pt idx="20">
                  <c:v>592288000000</c:v>
                </c:pt>
                <c:pt idx="21">
                  <c:v>590014000000</c:v>
                </c:pt>
                <c:pt idx="22">
                  <c:v>649044000000</c:v>
                </c:pt>
                <c:pt idx="23">
                  <c:v>351530000000</c:v>
                </c:pt>
                <c:pt idx="24">
                  <c:v>453418000000</c:v>
                </c:pt>
                <c:pt idx="25">
                  <c:v>698283000000</c:v>
                </c:pt>
                <c:pt idx="26">
                  <c:v>944372000000</c:v>
                </c:pt>
                <c:pt idx="27">
                  <c:v>961408000000</c:v>
                </c:pt>
                <c:pt idx="28">
                  <c:v>657465000000</c:v>
                </c:pt>
                <c:pt idx="29">
                  <c:v>297349000000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Energi'!$EC$144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Energi'!$EC$145:$EC$174</c:f>
              <c:numCache>
                <c:formatCode>0.00E+00</c:formatCode>
                <c:ptCount val="30"/>
                <c:pt idx="0">
                  <c:v>872990000000</c:v>
                </c:pt>
                <c:pt idx="1">
                  <c:v>3859430000000</c:v>
                </c:pt>
                <c:pt idx="2">
                  <c:v>4544930000000</c:v>
                </c:pt>
                <c:pt idx="3">
                  <c:v>4681370000000</c:v>
                </c:pt>
                <c:pt idx="4">
                  <c:v>3122320000000</c:v>
                </c:pt>
                <c:pt idx="5">
                  <c:v>2624880000000</c:v>
                </c:pt>
                <c:pt idx="6">
                  <c:v>1932260000000</c:v>
                </c:pt>
                <c:pt idx="7">
                  <c:v>1589590000000</c:v>
                </c:pt>
                <c:pt idx="8">
                  <c:v>1413280000000</c:v>
                </c:pt>
                <c:pt idx="9">
                  <c:v>1320200000000</c:v>
                </c:pt>
                <c:pt idx="10">
                  <c:v>1262730000000</c:v>
                </c:pt>
                <c:pt idx="11">
                  <c:v>1239120000000</c:v>
                </c:pt>
                <c:pt idx="12">
                  <c:v>1200400000000</c:v>
                </c:pt>
                <c:pt idx="13">
                  <c:v>1161210000000</c:v>
                </c:pt>
                <c:pt idx="14">
                  <c:v>1118310000000</c:v>
                </c:pt>
                <c:pt idx="15">
                  <c:v>1047310000000</c:v>
                </c:pt>
                <c:pt idx="16">
                  <c:v>993452000000</c:v>
                </c:pt>
                <c:pt idx="17">
                  <c:v>899047000000</c:v>
                </c:pt>
                <c:pt idx="18">
                  <c:v>835743000000</c:v>
                </c:pt>
                <c:pt idx="19">
                  <c:v>1361540000000</c:v>
                </c:pt>
                <c:pt idx="20">
                  <c:v>592288000000</c:v>
                </c:pt>
                <c:pt idx="21">
                  <c:v>590014000000</c:v>
                </c:pt>
                <c:pt idx="22">
                  <c:v>649044000000</c:v>
                </c:pt>
                <c:pt idx="23">
                  <c:v>351530000000</c:v>
                </c:pt>
                <c:pt idx="24">
                  <c:v>453418000000</c:v>
                </c:pt>
                <c:pt idx="25">
                  <c:v>698283000000</c:v>
                </c:pt>
                <c:pt idx="26">
                  <c:v>944372000000</c:v>
                </c:pt>
                <c:pt idx="27">
                  <c:v>961408000000</c:v>
                </c:pt>
                <c:pt idx="28">
                  <c:v>657465000000</c:v>
                </c:pt>
                <c:pt idx="29">
                  <c:v>297349000000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Energi'!$ED$144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Energi'!$ED$145:$ED$174</c:f>
              <c:numCache>
                <c:formatCode>0.00E+00</c:formatCode>
                <c:ptCount val="30"/>
                <c:pt idx="0">
                  <c:v>3167810000000</c:v>
                </c:pt>
                <c:pt idx="1">
                  <c:v>14374800000000</c:v>
                </c:pt>
                <c:pt idx="2">
                  <c:v>17386800000000</c:v>
                </c:pt>
                <c:pt idx="3">
                  <c:v>17849600000000</c:v>
                </c:pt>
                <c:pt idx="4">
                  <c:v>11892300000000</c:v>
                </c:pt>
                <c:pt idx="5">
                  <c:v>9924930000000</c:v>
                </c:pt>
                <c:pt idx="6">
                  <c:v>7263560000000</c:v>
                </c:pt>
                <c:pt idx="7">
                  <c:v>5948540000000</c:v>
                </c:pt>
                <c:pt idx="8">
                  <c:v>5267620000000</c:v>
                </c:pt>
                <c:pt idx="9">
                  <c:v>4901840000000</c:v>
                </c:pt>
                <c:pt idx="10">
                  <c:v>4671990000000</c:v>
                </c:pt>
                <c:pt idx="11">
                  <c:v>4566430000000</c:v>
                </c:pt>
                <c:pt idx="12">
                  <c:v>4407830000000</c:v>
                </c:pt>
                <c:pt idx="13">
                  <c:v>4247270000000</c:v>
                </c:pt>
                <c:pt idx="14">
                  <c:v>4076370000000</c:v>
                </c:pt>
                <c:pt idx="15">
                  <c:v>3797570000000</c:v>
                </c:pt>
                <c:pt idx="16">
                  <c:v>3592490000000</c:v>
                </c:pt>
                <c:pt idx="17">
                  <c:v>3236830000000</c:v>
                </c:pt>
                <c:pt idx="18">
                  <c:v>2993260000000</c:v>
                </c:pt>
                <c:pt idx="19">
                  <c:v>4840340000000</c:v>
                </c:pt>
                <c:pt idx="20">
                  <c:v>2087500000000</c:v>
                </c:pt>
                <c:pt idx="21">
                  <c:v>1957490000000</c:v>
                </c:pt>
                <c:pt idx="22">
                  <c:v>2219830000000</c:v>
                </c:pt>
                <c:pt idx="23">
                  <c:v>1171930000000</c:v>
                </c:pt>
                <c:pt idx="24">
                  <c:v>1501450000000</c:v>
                </c:pt>
                <c:pt idx="25">
                  <c:v>2489460000000</c:v>
                </c:pt>
                <c:pt idx="26">
                  <c:v>3680720000000</c:v>
                </c:pt>
                <c:pt idx="27">
                  <c:v>4170970000000</c:v>
                </c:pt>
                <c:pt idx="28">
                  <c:v>3170430000000</c:v>
                </c:pt>
                <c:pt idx="29">
                  <c:v>1486080000000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Energi'!$EE$144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Energi'!$EE$145:$EE$174</c:f>
              <c:numCache>
                <c:formatCode>0.00E+00</c:formatCode>
                <c:ptCount val="30"/>
                <c:pt idx="0">
                  <c:v>3167810000000</c:v>
                </c:pt>
                <c:pt idx="1">
                  <c:v>14374800000000</c:v>
                </c:pt>
                <c:pt idx="2">
                  <c:v>17386800000000</c:v>
                </c:pt>
                <c:pt idx="3">
                  <c:v>17849600000000</c:v>
                </c:pt>
                <c:pt idx="4">
                  <c:v>11892300000000</c:v>
                </c:pt>
                <c:pt idx="5">
                  <c:v>9924940000000</c:v>
                </c:pt>
                <c:pt idx="6">
                  <c:v>7263570000000</c:v>
                </c:pt>
                <c:pt idx="7">
                  <c:v>5948540000000</c:v>
                </c:pt>
                <c:pt idx="8">
                  <c:v>5267620000000</c:v>
                </c:pt>
                <c:pt idx="9">
                  <c:v>4901840000000</c:v>
                </c:pt>
                <c:pt idx="10">
                  <c:v>4671990000000</c:v>
                </c:pt>
                <c:pt idx="11">
                  <c:v>4566430000000</c:v>
                </c:pt>
                <c:pt idx="12">
                  <c:v>4407830000000</c:v>
                </c:pt>
                <c:pt idx="13">
                  <c:v>4247270000000</c:v>
                </c:pt>
                <c:pt idx="14">
                  <c:v>4076370000000</c:v>
                </c:pt>
                <c:pt idx="15">
                  <c:v>3797570000000</c:v>
                </c:pt>
                <c:pt idx="16">
                  <c:v>3592500000000</c:v>
                </c:pt>
                <c:pt idx="17">
                  <c:v>3236840000000</c:v>
                </c:pt>
                <c:pt idx="18">
                  <c:v>2993270000000</c:v>
                </c:pt>
                <c:pt idx="19">
                  <c:v>4840340000000</c:v>
                </c:pt>
                <c:pt idx="20">
                  <c:v>2087500000000</c:v>
                </c:pt>
                <c:pt idx="21">
                  <c:v>1957490000000</c:v>
                </c:pt>
                <c:pt idx="22">
                  <c:v>2219830000000</c:v>
                </c:pt>
                <c:pt idx="23">
                  <c:v>1171930000000</c:v>
                </c:pt>
                <c:pt idx="24">
                  <c:v>1501450000000</c:v>
                </c:pt>
                <c:pt idx="25">
                  <c:v>2489460000000</c:v>
                </c:pt>
                <c:pt idx="26">
                  <c:v>3680720000000</c:v>
                </c:pt>
                <c:pt idx="27">
                  <c:v>4170970000000</c:v>
                </c:pt>
                <c:pt idx="28">
                  <c:v>3170430000000</c:v>
                </c:pt>
                <c:pt idx="29">
                  <c:v>1486080000000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Energi'!$EF$144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Energi'!$EF$145:$EF$174</c:f>
              <c:numCache>
                <c:formatCode>0.00E+00</c:formatCode>
                <c:ptCount val="30"/>
                <c:pt idx="0">
                  <c:v>1057940000000</c:v>
                </c:pt>
                <c:pt idx="1">
                  <c:v>4699550000000</c:v>
                </c:pt>
                <c:pt idx="2">
                  <c:v>5595360000000</c:v>
                </c:pt>
                <c:pt idx="3">
                  <c:v>5766800000000</c:v>
                </c:pt>
                <c:pt idx="4">
                  <c:v>3846680000000</c:v>
                </c:pt>
                <c:pt idx="5">
                  <c:v>3229560000000</c:v>
                </c:pt>
                <c:pt idx="6">
                  <c:v>2374320000000</c:v>
                </c:pt>
                <c:pt idx="7">
                  <c:v>1951230000000</c:v>
                </c:pt>
                <c:pt idx="8">
                  <c:v>1733100000000</c:v>
                </c:pt>
                <c:pt idx="9">
                  <c:v>1617340000000</c:v>
                </c:pt>
                <c:pt idx="10">
                  <c:v>1545450000000</c:v>
                </c:pt>
                <c:pt idx="11">
                  <c:v>1514820000000</c:v>
                </c:pt>
                <c:pt idx="12">
                  <c:v>1465770000000</c:v>
                </c:pt>
                <c:pt idx="13">
                  <c:v>1416230000000</c:v>
                </c:pt>
                <c:pt idx="14">
                  <c:v>1362210000000</c:v>
                </c:pt>
                <c:pt idx="15">
                  <c:v>1273680000000</c:v>
                </c:pt>
                <c:pt idx="16">
                  <c:v>1206670000000</c:v>
                </c:pt>
                <c:pt idx="17">
                  <c:v>1090200000000</c:v>
                </c:pt>
                <c:pt idx="18">
                  <c:v>1011380000000</c:v>
                </c:pt>
                <c:pt idx="19">
                  <c:v>1645220000000</c:v>
                </c:pt>
                <c:pt idx="20">
                  <c:v>714317000000</c:v>
                </c:pt>
                <c:pt idx="21">
                  <c:v>706199000000</c:v>
                </c:pt>
                <c:pt idx="22">
                  <c:v>777448000000</c:v>
                </c:pt>
                <c:pt idx="23">
                  <c:v>417076000000</c:v>
                </c:pt>
                <c:pt idx="24">
                  <c:v>532847000000</c:v>
                </c:pt>
                <c:pt idx="25">
                  <c:v>823897000000</c:v>
                </c:pt>
                <c:pt idx="26">
                  <c:v>1127900000000</c:v>
                </c:pt>
                <c:pt idx="27">
                  <c:v>1172390000000</c:v>
                </c:pt>
                <c:pt idx="28">
                  <c:v>818163000000</c:v>
                </c:pt>
                <c:pt idx="29">
                  <c:v>371406000000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Energi'!$EG$144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Energi'!$EG$145:$EG$174</c:f>
              <c:numCache>
                <c:formatCode>0.00E+00</c:formatCode>
                <c:ptCount val="30"/>
                <c:pt idx="0">
                  <c:v>1057940000000</c:v>
                </c:pt>
                <c:pt idx="1">
                  <c:v>4699550000000</c:v>
                </c:pt>
                <c:pt idx="2">
                  <c:v>5595360000000</c:v>
                </c:pt>
                <c:pt idx="3">
                  <c:v>5766800000000</c:v>
                </c:pt>
                <c:pt idx="4">
                  <c:v>3846690000000</c:v>
                </c:pt>
                <c:pt idx="5">
                  <c:v>3229570000000</c:v>
                </c:pt>
                <c:pt idx="6">
                  <c:v>2374320000000</c:v>
                </c:pt>
                <c:pt idx="7">
                  <c:v>1951230000000</c:v>
                </c:pt>
                <c:pt idx="8">
                  <c:v>1733100000000</c:v>
                </c:pt>
                <c:pt idx="9">
                  <c:v>1617340000000</c:v>
                </c:pt>
                <c:pt idx="10">
                  <c:v>1545450000000</c:v>
                </c:pt>
                <c:pt idx="11">
                  <c:v>1514830000000</c:v>
                </c:pt>
                <c:pt idx="12">
                  <c:v>1465770000000</c:v>
                </c:pt>
                <c:pt idx="13">
                  <c:v>1416230000000</c:v>
                </c:pt>
                <c:pt idx="14">
                  <c:v>1362210000000</c:v>
                </c:pt>
                <c:pt idx="15">
                  <c:v>1273680000000</c:v>
                </c:pt>
                <c:pt idx="16">
                  <c:v>1206680000000</c:v>
                </c:pt>
                <c:pt idx="17">
                  <c:v>1090200000000</c:v>
                </c:pt>
                <c:pt idx="18">
                  <c:v>1011380000000</c:v>
                </c:pt>
                <c:pt idx="19">
                  <c:v>1645220000000</c:v>
                </c:pt>
                <c:pt idx="20">
                  <c:v>714318000000</c:v>
                </c:pt>
                <c:pt idx="21">
                  <c:v>706199000000</c:v>
                </c:pt>
                <c:pt idx="22">
                  <c:v>777449000000</c:v>
                </c:pt>
                <c:pt idx="23">
                  <c:v>417076000000</c:v>
                </c:pt>
                <c:pt idx="24">
                  <c:v>532847000000</c:v>
                </c:pt>
                <c:pt idx="25">
                  <c:v>823898000000</c:v>
                </c:pt>
                <c:pt idx="26">
                  <c:v>1127900000000</c:v>
                </c:pt>
                <c:pt idx="27">
                  <c:v>1172390000000</c:v>
                </c:pt>
                <c:pt idx="28">
                  <c:v>818164000000</c:v>
                </c:pt>
                <c:pt idx="29">
                  <c:v>371406000000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Energi'!$EH$144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Energi'!$EH$145:$EH$174</c:f>
              <c:numCache>
                <c:formatCode>0.00E+00</c:formatCode>
                <c:ptCount val="30"/>
                <c:pt idx="0">
                  <c:v>3180170000000</c:v>
                </c:pt>
                <c:pt idx="1">
                  <c:v>14426300000000</c:v>
                </c:pt>
                <c:pt idx="2">
                  <c:v>17446900000000</c:v>
                </c:pt>
                <c:pt idx="3">
                  <c:v>17911700000000</c:v>
                </c:pt>
                <c:pt idx="4">
                  <c:v>11933700000000</c:v>
                </c:pt>
                <c:pt idx="5">
                  <c:v>9959750000000</c:v>
                </c:pt>
                <c:pt idx="6">
                  <c:v>7289130000000</c:v>
                </c:pt>
                <c:pt idx="7">
                  <c:v>5969560000000</c:v>
                </c:pt>
                <c:pt idx="8">
                  <c:v>5286280000000</c:v>
                </c:pt>
                <c:pt idx="9">
                  <c:v>4919250000000</c:v>
                </c:pt>
                <c:pt idx="10">
                  <c:v>4688630000000</c:v>
                </c:pt>
                <c:pt idx="11">
                  <c:v>4582730000000</c:v>
                </c:pt>
                <c:pt idx="12">
                  <c:v>4423670000000</c:v>
                </c:pt>
                <c:pt idx="13">
                  <c:v>4262540000000</c:v>
                </c:pt>
                <c:pt idx="14">
                  <c:v>4091140000000</c:v>
                </c:pt>
                <c:pt idx="15">
                  <c:v>3811300000000</c:v>
                </c:pt>
                <c:pt idx="16">
                  <c:v>3605580000000</c:v>
                </c:pt>
                <c:pt idx="17">
                  <c:v>3248630000000</c:v>
                </c:pt>
                <c:pt idx="18">
                  <c:v>3004210000000</c:v>
                </c:pt>
                <c:pt idx="19">
                  <c:v>4857310000000</c:v>
                </c:pt>
                <c:pt idx="20">
                  <c:v>2094620000000</c:v>
                </c:pt>
                <c:pt idx="21">
                  <c:v>1962120000000</c:v>
                </c:pt>
                <c:pt idx="22">
                  <c:v>2226640000000</c:v>
                </c:pt>
                <c:pt idx="23">
                  <c:v>1175120000000</c:v>
                </c:pt>
                <c:pt idx="24">
                  <c:v>1505080000000</c:v>
                </c:pt>
                <c:pt idx="25">
                  <c:v>2496740000000</c:v>
                </c:pt>
                <c:pt idx="26">
                  <c:v>3692960000000</c:v>
                </c:pt>
                <c:pt idx="27">
                  <c:v>4186050000000</c:v>
                </c:pt>
                <c:pt idx="28">
                  <c:v>3182670000000</c:v>
                </c:pt>
                <c:pt idx="29">
                  <c:v>1492020000000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Energi'!$EI$144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Energi'!$EI$145:$EI$174</c:f>
              <c:numCache>
                <c:formatCode>0.00E+00</c:formatCode>
                <c:ptCount val="30"/>
                <c:pt idx="0">
                  <c:v>3180170000000</c:v>
                </c:pt>
                <c:pt idx="1">
                  <c:v>14426300000000</c:v>
                </c:pt>
                <c:pt idx="2">
                  <c:v>17446900000000</c:v>
                </c:pt>
                <c:pt idx="3">
                  <c:v>17911700000000</c:v>
                </c:pt>
                <c:pt idx="4">
                  <c:v>11933700000000</c:v>
                </c:pt>
                <c:pt idx="5">
                  <c:v>9959750000000</c:v>
                </c:pt>
                <c:pt idx="6">
                  <c:v>7289130000000</c:v>
                </c:pt>
                <c:pt idx="7">
                  <c:v>5969560000000</c:v>
                </c:pt>
                <c:pt idx="8">
                  <c:v>5286280000000</c:v>
                </c:pt>
                <c:pt idx="9">
                  <c:v>4919250000000</c:v>
                </c:pt>
                <c:pt idx="10">
                  <c:v>4688630000000</c:v>
                </c:pt>
                <c:pt idx="11">
                  <c:v>4582730000000</c:v>
                </c:pt>
                <c:pt idx="12">
                  <c:v>4423670000000</c:v>
                </c:pt>
                <c:pt idx="13">
                  <c:v>4262540000000</c:v>
                </c:pt>
                <c:pt idx="14">
                  <c:v>4091140000000</c:v>
                </c:pt>
                <c:pt idx="15">
                  <c:v>3811300000000</c:v>
                </c:pt>
                <c:pt idx="16">
                  <c:v>3605580000000</c:v>
                </c:pt>
                <c:pt idx="17">
                  <c:v>3248630000000</c:v>
                </c:pt>
                <c:pt idx="18">
                  <c:v>3004220000000</c:v>
                </c:pt>
                <c:pt idx="19">
                  <c:v>4857320000000</c:v>
                </c:pt>
                <c:pt idx="20">
                  <c:v>2094620000000</c:v>
                </c:pt>
                <c:pt idx="21">
                  <c:v>1962120000000</c:v>
                </c:pt>
                <c:pt idx="22">
                  <c:v>2226640000000</c:v>
                </c:pt>
                <c:pt idx="23">
                  <c:v>1175120000000</c:v>
                </c:pt>
                <c:pt idx="24">
                  <c:v>1505080000000</c:v>
                </c:pt>
                <c:pt idx="25">
                  <c:v>2496750000000</c:v>
                </c:pt>
                <c:pt idx="26">
                  <c:v>3692970000000</c:v>
                </c:pt>
                <c:pt idx="27">
                  <c:v>4186050000000</c:v>
                </c:pt>
                <c:pt idx="28">
                  <c:v>3182670000000</c:v>
                </c:pt>
                <c:pt idx="29">
                  <c:v>1492020000000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Energi'!$EJ$144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Energi'!$EJ$145:$EJ$174</c:f>
              <c:numCache>
                <c:formatCode>0.00E+00</c:formatCode>
                <c:ptCount val="30"/>
                <c:pt idx="0">
                  <c:v>899174000000</c:v>
                </c:pt>
                <c:pt idx="1">
                  <c:v>3982380000000</c:v>
                </c:pt>
                <c:pt idx="2">
                  <c:v>4696360000000</c:v>
                </c:pt>
                <c:pt idx="3">
                  <c:v>4834330000000</c:v>
                </c:pt>
                <c:pt idx="4">
                  <c:v>3223880000000</c:v>
                </c:pt>
                <c:pt idx="5">
                  <c:v>2708530000000</c:v>
                </c:pt>
                <c:pt idx="6">
                  <c:v>1992990000000</c:v>
                </c:pt>
                <c:pt idx="7">
                  <c:v>1639040000000</c:v>
                </c:pt>
                <c:pt idx="8">
                  <c:v>1456860000000</c:v>
                </c:pt>
                <c:pt idx="9">
                  <c:v>1360570000000</c:v>
                </c:pt>
                <c:pt idx="10">
                  <c:v>1301060000000</c:v>
                </c:pt>
                <c:pt idx="11">
                  <c:v>1276420000000</c:v>
                </c:pt>
                <c:pt idx="12">
                  <c:v>1236280000000</c:v>
                </c:pt>
                <c:pt idx="13">
                  <c:v>1195670000000</c:v>
                </c:pt>
                <c:pt idx="14">
                  <c:v>1151290000000</c:v>
                </c:pt>
                <c:pt idx="15">
                  <c:v>1077990000000</c:v>
                </c:pt>
                <c:pt idx="16">
                  <c:v>1022420000000</c:v>
                </c:pt>
                <c:pt idx="17">
                  <c:v>925139000000</c:v>
                </c:pt>
                <c:pt idx="18">
                  <c:v>859843000000</c:v>
                </c:pt>
                <c:pt idx="19">
                  <c:v>1400720000000</c:v>
                </c:pt>
                <c:pt idx="20">
                  <c:v>609216000000</c:v>
                </c:pt>
                <c:pt idx="21">
                  <c:v>606320000000</c:v>
                </c:pt>
                <c:pt idx="22">
                  <c:v>667454000000</c:v>
                </c:pt>
                <c:pt idx="23">
                  <c:v>361800000000</c:v>
                </c:pt>
                <c:pt idx="24">
                  <c:v>467913000000</c:v>
                </c:pt>
                <c:pt idx="25">
                  <c:v>724913000000</c:v>
                </c:pt>
                <c:pt idx="26">
                  <c:v>986746000000</c:v>
                </c:pt>
                <c:pt idx="27">
                  <c:v>1010850000000</c:v>
                </c:pt>
                <c:pt idx="28">
                  <c:v>693518000000</c:v>
                </c:pt>
                <c:pt idx="29">
                  <c:v>313215000000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Energi'!$EK$144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Energi'!$EK$145:$EK$174</c:f>
              <c:numCache>
                <c:formatCode>0.00E+00</c:formatCode>
                <c:ptCount val="30"/>
                <c:pt idx="0">
                  <c:v>899175000000</c:v>
                </c:pt>
                <c:pt idx="1">
                  <c:v>3982390000000</c:v>
                </c:pt>
                <c:pt idx="2">
                  <c:v>4696360000000</c:v>
                </c:pt>
                <c:pt idx="3">
                  <c:v>4834330000000</c:v>
                </c:pt>
                <c:pt idx="4">
                  <c:v>3223880000000</c:v>
                </c:pt>
                <c:pt idx="5">
                  <c:v>2708530000000</c:v>
                </c:pt>
                <c:pt idx="6">
                  <c:v>1993000000000</c:v>
                </c:pt>
                <c:pt idx="7">
                  <c:v>1639040000000</c:v>
                </c:pt>
                <c:pt idx="8">
                  <c:v>1456860000000</c:v>
                </c:pt>
                <c:pt idx="9">
                  <c:v>1360570000000</c:v>
                </c:pt>
                <c:pt idx="10">
                  <c:v>1301060000000</c:v>
                </c:pt>
                <c:pt idx="11">
                  <c:v>1276420000000</c:v>
                </c:pt>
                <c:pt idx="12">
                  <c:v>1236280000000</c:v>
                </c:pt>
                <c:pt idx="13">
                  <c:v>1195680000000</c:v>
                </c:pt>
                <c:pt idx="14">
                  <c:v>1151290000000</c:v>
                </c:pt>
                <c:pt idx="15">
                  <c:v>1077990000000</c:v>
                </c:pt>
                <c:pt idx="16">
                  <c:v>1022420000000</c:v>
                </c:pt>
                <c:pt idx="17">
                  <c:v>925140000000</c:v>
                </c:pt>
                <c:pt idx="18">
                  <c:v>859843000000</c:v>
                </c:pt>
                <c:pt idx="19">
                  <c:v>1400720000000</c:v>
                </c:pt>
                <c:pt idx="20">
                  <c:v>609216000000</c:v>
                </c:pt>
                <c:pt idx="21">
                  <c:v>606321000000</c:v>
                </c:pt>
                <c:pt idx="22">
                  <c:v>667454000000</c:v>
                </c:pt>
                <c:pt idx="23">
                  <c:v>361801000000</c:v>
                </c:pt>
                <c:pt idx="24">
                  <c:v>467913000000</c:v>
                </c:pt>
                <c:pt idx="25">
                  <c:v>724914000000</c:v>
                </c:pt>
                <c:pt idx="26">
                  <c:v>986746000000</c:v>
                </c:pt>
                <c:pt idx="27">
                  <c:v>1010850000000</c:v>
                </c:pt>
                <c:pt idx="28">
                  <c:v>693518000000</c:v>
                </c:pt>
                <c:pt idx="29">
                  <c:v>313215000000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Energi'!$EL$144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Energi'!$EL$145:$EL$174</c:f>
              <c:numCache>
                <c:formatCode>0.00E+00</c:formatCode>
                <c:ptCount val="30"/>
                <c:pt idx="0">
                  <c:v>628694000000</c:v>
                </c:pt>
                <c:pt idx="1">
                  <c:v>2748310000000</c:v>
                </c:pt>
                <c:pt idx="2">
                  <c:v>3232590000000</c:v>
                </c:pt>
                <c:pt idx="3">
                  <c:v>3334330000000</c:v>
                </c:pt>
                <c:pt idx="4">
                  <c:v>2225290000000</c:v>
                </c:pt>
                <c:pt idx="5">
                  <c:v>1873140000000</c:v>
                </c:pt>
                <c:pt idx="6">
                  <c:v>1380140000000</c:v>
                </c:pt>
                <c:pt idx="7">
                  <c:v>1136150000000</c:v>
                </c:pt>
                <c:pt idx="8">
                  <c:v>1010690000000</c:v>
                </c:pt>
                <c:pt idx="9">
                  <c:v>944585000000</c:v>
                </c:pt>
                <c:pt idx="10">
                  <c:v>903854000000</c:v>
                </c:pt>
                <c:pt idx="11">
                  <c:v>887354000000</c:v>
                </c:pt>
                <c:pt idx="12">
                  <c:v>859959000000</c:v>
                </c:pt>
                <c:pt idx="13">
                  <c:v>832180000000</c:v>
                </c:pt>
                <c:pt idx="14">
                  <c:v>801693000000</c:v>
                </c:pt>
                <c:pt idx="15">
                  <c:v>751053000000</c:v>
                </c:pt>
                <c:pt idx="16">
                  <c:v>712538000000</c:v>
                </c:pt>
                <c:pt idx="17">
                  <c:v>644936000000</c:v>
                </c:pt>
                <c:pt idx="18">
                  <c:v>599709000000</c:v>
                </c:pt>
                <c:pt idx="19">
                  <c:v>976978000000</c:v>
                </c:pt>
                <c:pt idx="20">
                  <c:v>425176000000</c:v>
                </c:pt>
                <c:pt idx="21">
                  <c:v>424636000000</c:v>
                </c:pt>
                <c:pt idx="22">
                  <c:v>466089000000</c:v>
                </c:pt>
                <c:pt idx="23">
                  <c:v>251706000000</c:v>
                </c:pt>
                <c:pt idx="24">
                  <c:v>321935000000</c:v>
                </c:pt>
                <c:pt idx="25">
                  <c:v>487151000000</c:v>
                </c:pt>
                <c:pt idx="26">
                  <c:v>646714000000</c:v>
                </c:pt>
                <c:pt idx="27">
                  <c:v>646956000000</c:v>
                </c:pt>
                <c:pt idx="28">
                  <c:v>438476000000</c:v>
                </c:pt>
                <c:pt idx="29">
                  <c:v>199088000000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Energi'!$EM$144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Energi'!$CZ$145:$CZ$174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Energi'!$EM$145:$EM$174</c:f>
              <c:numCache>
                <c:formatCode>0.00E+00</c:formatCode>
                <c:ptCount val="30"/>
                <c:pt idx="0">
                  <c:v>628695000000</c:v>
                </c:pt>
                <c:pt idx="1">
                  <c:v>2748320000000</c:v>
                </c:pt>
                <c:pt idx="2">
                  <c:v>3232590000000</c:v>
                </c:pt>
                <c:pt idx="3">
                  <c:v>3334330000000</c:v>
                </c:pt>
                <c:pt idx="4">
                  <c:v>2225290000000</c:v>
                </c:pt>
                <c:pt idx="5">
                  <c:v>1873140000000</c:v>
                </c:pt>
                <c:pt idx="6">
                  <c:v>1380140000000</c:v>
                </c:pt>
                <c:pt idx="7">
                  <c:v>1136150000000</c:v>
                </c:pt>
                <c:pt idx="8">
                  <c:v>1010690000000</c:v>
                </c:pt>
                <c:pt idx="9">
                  <c:v>944585000000</c:v>
                </c:pt>
                <c:pt idx="10">
                  <c:v>903854000000</c:v>
                </c:pt>
                <c:pt idx="11">
                  <c:v>887354000000</c:v>
                </c:pt>
                <c:pt idx="12">
                  <c:v>859959000000</c:v>
                </c:pt>
                <c:pt idx="13">
                  <c:v>832180000000</c:v>
                </c:pt>
                <c:pt idx="14">
                  <c:v>801693000000</c:v>
                </c:pt>
                <c:pt idx="15">
                  <c:v>751053000000</c:v>
                </c:pt>
                <c:pt idx="16">
                  <c:v>712539000000</c:v>
                </c:pt>
                <c:pt idx="17">
                  <c:v>644936000000</c:v>
                </c:pt>
                <c:pt idx="18">
                  <c:v>599709000000</c:v>
                </c:pt>
                <c:pt idx="19">
                  <c:v>976978000000</c:v>
                </c:pt>
                <c:pt idx="20">
                  <c:v>425176000000</c:v>
                </c:pt>
                <c:pt idx="21">
                  <c:v>424636000000</c:v>
                </c:pt>
                <c:pt idx="22">
                  <c:v>466089000000</c:v>
                </c:pt>
                <c:pt idx="23">
                  <c:v>251706000000</c:v>
                </c:pt>
                <c:pt idx="24">
                  <c:v>321935000000</c:v>
                </c:pt>
                <c:pt idx="25">
                  <c:v>487151000000</c:v>
                </c:pt>
                <c:pt idx="26">
                  <c:v>646714000000</c:v>
                </c:pt>
                <c:pt idx="27">
                  <c:v>646956000000</c:v>
                </c:pt>
                <c:pt idx="28">
                  <c:v>438476000000</c:v>
                </c:pt>
                <c:pt idx="29">
                  <c:v>199088000000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1728"/>
        <c:axId val="1308499552"/>
      </c:scatterChart>
      <c:valAx>
        <c:axId val="130850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99552"/>
        <c:crosses val="autoZero"/>
        <c:crossBetween val="midCat"/>
      </c:valAx>
      <c:valAx>
        <c:axId val="1308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Energi'!$DA$176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Energi'!$DA$177:$DA$206</c:f>
              <c:numCache>
                <c:formatCode>0.00E+00</c:formatCode>
                <c:ptCount val="30"/>
                <c:pt idx="0">
                  <c:v>243047000000</c:v>
                </c:pt>
                <c:pt idx="1">
                  <c:v>865563000000</c:v>
                </c:pt>
                <c:pt idx="2">
                  <c:v>897861000000</c:v>
                </c:pt>
                <c:pt idx="3">
                  <c:v>757330000000</c:v>
                </c:pt>
                <c:pt idx="4">
                  <c:v>505096000000</c:v>
                </c:pt>
                <c:pt idx="5">
                  <c:v>385631000000</c:v>
                </c:pt>
                <c:pt idx="6">
                  <c:v>299344000000</c:v>
                </c:pt>
                <c:pt idx="7">
                  <c:v>256971000000</c:v>
                </c:pt>
                <c:pt idx="8">
                  <c:v>235062000000</c:v>
                </c:pt>
                <c:pt idx="9">
                  <c:v>225916000000</c:v>
                </c:pt>
                <c:pt idx="10">
                  <c:v>223231000000</c:v>
                </c:pt>
                <c:pt idx="11">
                  <c:v>223697000000</c:v>
                </c:pt>
                <c:pt idx="12">
                  <c:v>224691000000</c:v>
                </c:pt>
                <c:pt idx="13">
                  <c:v>225975000000</c:v>
                </c:pt>
                <c:pt idx="14">
                  <c:v>227555000000</c:v>
                </c:pt>
                <c:pt idx="15">
                  <c:v>228557000000</c:v>
                </c:pt>
                <c:pt idx="16">
                  <c:v>229360000000</c:v>
                </c:pt>
                <c:pt idx="17">
                  <c:v>229420000000</c:v>
                </c:pt>
                <c:pt idx="18">
                  <c:v>228810000000</c:v>
                </c:pt>
                <c:pt idx="19">
                  <c:v>380852000000</c:v>
                </c:pt>
                <c:pt idx="20">
                  <c:v>163152000000</c:v>
                </c:pt>
                <c:pt idx="21">
                  <c:v>175233000000</c:v>
                </c:pt>
                <c:pt idx="22">
                  <c:v>231122000000</c:v>
                </c:pt>
                <c:pt idx="23">
                  <c:v>244932000000</c:v>
                </c:pt>
                <c:pt idx="24">
                  <c:v>635523000000</c:v>
                </c:pt>
                <c:pt idx="25">
                  <c:v>1544390000000</c:v>
                </c:pt>
                <c:pt idx="26">
                  <c:v>3010290000000</c:v>
                </c:pt>
                <c:pt idx="27">
                  <c:v>4292280000000</c:v>
                </c:pt>
                <c:pt idx="28">
                  <c:v>3842250000000</c:v>
                </c:pt>
                <c:pt idx="29">
                  <c:v>2056280000000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Energi'!$DB$176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Energi'!$DB$177:$DB$206</c:f>
              <c:numCache>
                <c:formatCode>0.00E+00</c:formatCode>
                <c:ptCount val="30"/>
                <c:pt idx="0">
                  <c:v>35880600000</c:v>
                </c:pt>
                <c:pt idx="1">
                  <c:v>142804000000</c:v>
                </c:pt>
                <c:pt idx="2">
                  <c:v>274347000000</c:v>
                </c:pt>
                <c:pt idx="3">
                  <c:v>374083000000</c:v>
                </c:pt>
                <c:pt idx="4">
                  <c:v>279329000000</c:v>
                </c:pt>
                <c:pt idx="5">
                  <c:v>206200000000</c:v>
                </c:pt>
                <c:pt idx="6">
                  <c:v>119740000000</c:v>
                </c:pt>
                <c:pt idx="7">
                  <c:v>115810000000</c:v>
                </c:pt>
                <c:pt idx="8">
                  <c:v>66816500000</c:v>
                </c:pt>
                <c:pt idx="9">
                  <c:v>48995000000</c:v>
                </c:pt>
                <c:pt idx="10">
                  <c:v>68108500000</c:v>
                </c:pt>
                <c:pt idx="11">
                  <c:v>74434500000</c:v>
                </c:pt>
                <c:pt idx="12">
                  <c:v>61624100000</c:v>
                </c:pt>
                <c:pt idx="13">
                  <c:v>52562700000</c:v>
                </c:pt>
                <c:pt idx="14">
                  <c:v>59582300000</c:v>
                </c:pt>
                <c:pt idx="15">
                  <c:v>58898900000</c:v>
                </c:pt>
                <c:pt idx="16">
                  <c:v>57053300000</c:v>
                </c:pt>
                <c:pt idx="17">
                  <c:v>53758200000</c:v>
                </c:pt>
                <c:pt idx="18">
                  <c:v>48837500000</c:v>
                </c:pt>
                <c:pt idx="19">
                  <c:v>67657800000</c:v>
                </c:pt>
                <c:pt idx="20">
                  <c:v>21774000000</c:v>
                </c:pt>
                <c:pt idx="21">
                  <c:v>19443200000</c:v>
                </c:pt>
                <c:pt idx="22">
                  <c:v>20315500000</c:v>
                </c:pt>
                <c:pt idx="23">
                  <c:v>14612800000</c:v>
                </c:pt>
                <c:pt idx="24">
                  <c:v>25738900000</c:v>
                </c:pt>
                <c:pt idx="25">
                  <c:v>42664500000</c:v>
                </c:pt>
                <c:pt idx="26">
                  <c:v>64774200000</c:v>
                </c:pt>
                <c:pt idx="27">
                  <c:v>79725900000</c:v>
                </c:pt>
                <c:pt idx="28">
                  <c:v>55492200000</c:v>
                </c:pt>
                <c:pt idx="29">
                  <c:v>19018400000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Energi'!$DC$176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Energi'!$DC$177:$DC$206</c:f>
              <c:numCache>
                <c:formatCode>0.00E+00</c:formatCode>
                <c:ptCount val="30"/>
                <c:pt idx="0">
                  <c:v>2010320000000</c:v>
                </c:pt>
                <c:pt idx="1">
                  <c:v>8579370000000</c:v>
                </c:pt>
                <c:pt idx="2">
                  <c:v>10770600000000</c:v>
                </c:pt>
                <c:pt idx="3">
                  <c:v>10478000000000</c:v>
                </c:pt>
                <c:pt idx="4">
                  <c:v>7196760000000</c:v>
                </c:pt>
                <c:pt idx="5">
                  <c:v>5378680000000</c:v>
                </c:pt>
                <c:pt idx="6">
                  <c:v>3965560000000</c:v>
                </c:pt>
                <c:pt idx="7">
                  <c:v>3262920000000</c:v>
                </c:pt>
                <c:pt idx="8">
                  <c:v>2895670000000</c:v>
                </c:pt>
                <c:pt idx="9">
                  <c:v>2701270000000</c:v>
                </c:pt>
                <c:pt idx="10">
                  <c:v>2577720000000</c:v>
                </c:pt>
                <c:pt idx="11">
                  <c:v>2534720000000</c:v>
                </c:pt>
                <c:pt idx="12">
                  <c:v>2450300000000</c:v>
                </c:pt>
                <c:pt idx="13">
                  <c:v>2372810000000</c:v>
                </c:pt>
                <c:pt idx="14">
                  <c:v>2294410000000</c:v>
                </c:pt>
                <c:pt idx="15">
                  <c:v>2156250000000</c:v>
                </c:pt>
                <c:pt idx="16">
                  <c:v>2050650000000</c:v>
                </c:pt>
                <c:pt idx="17">
                  <c:v>1888310000000</c:v>
                </c:pt>
                <c:pt idx="18">
                  <c:v>1743610000000</c:v>
                </c:pt>
                <c:pt idx="19">
                  <c:v>2851490000000</c:v>
                </c:pt>
                <c:pt idx="20">
                  <c:v>1215300000000</c:v>
                </c:pt>
                <c:pt idx="21">
                  <c:v>1161510000000</c:v>
                </c:pt>
                <c:pt idx="22">
                  <c:v>1322970000000</c:v>
                </c:pt>
                <c:pt idx="23">
                  <c:v>716123000000</c:v>
                </c:pt>
                <c:pt idx="24">
                  <c:v>956031000000</c:v>
                </c:pt>
                <c:pt idx="25">
                  <c:v>1671020000000</c:v>
                </c:pt>
                <c:pt idx="26">
                  <c:v>2574660000000</c:v>
                </c:pt>
                <c:pt idx="27">
                  <c:v>3008930000000</c:v>
                </c:pt>
                <c:pt idx="28">
                  <c:v>2330210000000</c:v>
                </c:pt>
                <c:pt idx="29">
                  <c:v>1094290000000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Energi'!$DD$176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Energi'!$DD$177:$DD$206</c:f>
              <c:numCache>
                <c:formatCode>0.00E+00</c:formatCode>
                <c:ptCount val="30"/>
                <c:pt idx="0">
                  <c:v>3434240000000</c:v>
                </c:pt>
                <c:pt idx="1">
                  <c:v>14696600000000</c:v>
                </c:pt>
                <c:pt idx="2">
                  <c:v>18309100000000</c:v>
                </c:pt>
                <c:pt idx="3">
                  <c:v>17981400000000</c:v>
                </c:pt>
                <c:pt idx="4">
                  <c:v>12346100000000</c:v>
                </c:pt>
                <c:pt idx="5">
                  <c:v>9296560000000</c:v>
                </c:pt>
                <c:pt idx="6">
                  <c:v>6866980000000</c:v>
                </c:pt>
                <c:pt idx="7">
                  <c:v>5658350000000</c:v>
                </c:pt>
                <c:pt idx="8">
                  <c:v>5027670000000</c:v>
                </c:pt>
                <c:pt idx="9">
                  <c:v>4695200000000</c:v>
                </c:pt>
                <c:pt idx="10">
                  <c:v>4484620000000</c:v>
                </c:pt>
                <c:pt idx="11">
                  <c:v>4413470000000</c:v>
                </c:pt>
                <c:pt idx="12">
                  <c:v>4270170000000</c:v>
                </c:pt>
                <c:pt idx="13">
                  <c:v>4136200000000</c:v>
                </c:pt>
                <c:pt idx="14">
                  <c:v>4001870000000</c:v>
                </c:pt>
                <c:pt idx="15">
                  <c:v>3757960000000</c:v>
                </c:pt>
                <c:pt idx="16">
                  <c:v>3575130000000</c:v>
                </c:pt>
                <c:pt idx="17">
                  <c:v>3287110000000</c:v>
                </c:pt>
                <c:pt idx="18">
                  <c:v>3033710000000</c:v>
                </c:pt>
                <c:pt idx="19">
                  <c:v>4933680000000</c:v>
                </c:pt>
                <c:pt idx="20">
                  <c:v>2094970000000</c:v>
                </c:pt>
                <c:pt idx="21">
                  <c:v>1951850000000</c:v>
                </c:pt>
                <c:pt idx="22">
                  <c:v>2255280000000</c:v>
                </c:pt>
                <c:pt idx="23">
                  <c:v>1190500000000</c:v>
                </c:pt>
                <c:pt idx="24">
                  <c:v>1536230000000</c:v>
                </c:pt>
                <c:pt idx="25">
                  <c:v>2655260000000</c:v>
                </c:pt>
                <c:pt idx="26">
                  <c:v>4056050000000</c:v>
                </c:pt>
                <c:pt idx="27">
                  <c:v>4720570000000</c:v>
                </c:pt>
                <c:pt idx="28">
                  <c:v>3660790000000</c:v>
                </c:pt>
                <c:pt idx="29">
                  <c:v>1727430000000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Energi'!$DE$176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Energi'!$DE$177:$DE$206</c:f>
              <c:numCache>
                <c:formatCode>0.00E+00</c:formatCode>
                <c:ptCount val="30"/>
                <c:pt idx="0">
                  <c:v>3971690000000</c:v>
                </c:pt>
                <c:pt idx="1">
                  <c:v>16539000000000</c:v>
                </c:pt>
                <c:pt idx="2">
                  <c:v>20681800000000</c:v>
                </c:pt>
                <c:pt idx="3">
                  <c:v>20175300000000</c:v>
                </c:pt>
                <c:pt idx="4">
                  <c:v>13901300000000</c:v>
                </c:pt>
                <c:pt idx="5">
                  <c:v>10379900000000</c:v>
                </c:pt>
                <c:pt idx="6">
                  <c:v>7664110000000</c:v>
                </c:pt>
                <c:pt idx="7">
                  <c:v>6313420000000</c:v>
                </c:pt>
                <c:pt idx="8">
                  <c:v>5607850000000</c:v>
                </c:pt>
                <c:pt idx="9">
                  <c:v>5235710000000</c:v>
                </c:pt>
                <c:pt idx="10">
                  <c:v>4999930000000</c:v>
                </c:pt>
                <c:pt idx="11">
                  <c:v>4920840000000</c:v>
                </c:pt>
                <c:pt idx="12">
                  <c:v>4762210000000</c:v>
                </c:pt>
                <c:pt idx="13">
                  <c:v>4612810000000</c:v>
                </c:pt>
                <c:pt idx="14">
                  <c:v>4466520000000</c:v>
                </c:pt>
                <c:pt idx="15">
                  <c:v>4194270000000</c:v>
                </c:pt>
                <c:pt idx="16">
                  <c:v>3994820000000</c:v>
                </c:pt>
                <c:pt idx="17">
                  <c:v>3675860000000</c:v>
                </c:pt>
                <c:pt idx="18">
                  <c:v>3396310000000</c:v>
                </c:pt>
                <c:pt idx="19">
                  <c:v>5505340000000</c:v>
                </c:pt>
                <c:pt idx="20">
                  <c:v>2329790000000</c:v>
                </c:pt>
                <c:pt idx="21">
                  <c:v>2126880000000</c:v>
                </c:pt>
                <c:pt idx="22">
                  <c:v>2499360000000</c:v>
                </c:pt>
                <c:pt idx="23">
                  <c:v>1308990000000</c:v>
                </c:pt>
                <c:pt idx="24">
                  <c:v>1677610000000</c:v>
                </c:pt>
                <c:pt idx="25">
                  <c:v>2942460000000</c:v>
                </c:pt>
                <c:pt idx="26">
                  <c:v>4542160000000</c:v>
                </c:pt>
                <c:pt idx="27">
                  <c:v>5320340000000</c:v>
                </c:pt>
                <c:pt idx="28">
                  <c:v>4143080000000</c:v>
                </c:pt>
                <c:pt idx="29">
                  <c:v>1959740000000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Energi'!$DF$176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Energi'!$DF$177:$DF$206</c:f>
              <c:numCache>
                <c:formatCode>0.00E+00</c:formatCode>
                <c:ptCount val="30"/>
                <c:pt idx="0">
                  <c:v>3434240000000</c:v>
                </c:pt>
                <c:pt idx="1">
                  <c:v>14696600000000</c:v>
                </c:pt>
                <c:pt idx="2">
                  <c:v>18309100000000</c:v>
                </c:pt>
                <c:pt idx="3">
                  <c:v>17981400000000</c:v>
                </c:pt>
                <c:pt idx="4">
                  <c:v>12346100000000</c:v>
                </c:pt>
                <c:pt idx="5">
                  <c:v>9296560000000</c:v>
                </c:pt>
                <c:pt idx="6">
                  <c:v>6866980000000</c:v>
                </c:pt>
                <c:pt idx="7">
                  <c:v>5658350000000</c:v>
                </c:pt>
                <c:pt idx="8">
                  <c:v>5027670000000</c:v>
                </c:pt>
                <c:pt idx="9">
                  <c:v>4695210000000</c:v>
                </c:pt>
                <c:pt idx="10">
                  <c:v>4484620000000</c:v>
                </c:pt>
                <c:pt idx="11">
                  <c:v>4413470000000</c:v>
                </c:pt>
                <c:pt idx="12">
                  <c:v>4270170000000</c:v>
                </c:pt>
                <c:pt idx="13">
                  <c:v>4136200000000</c:v>
                </c:pt>
                <c:pt idx="14">
                  <c:v>4001870000000</c:v>
                </c:pt>
                <c:pt idx="15">
                  <c:v>3757960000000</c:v>
                </c:pt>
                <c:pt idx="16">
                  <c:v>3575130000000</c:v>
                </c:pt>
                <c:pt idx="17">
                  <c:v>3287110000000</c:v>
                </c:pt>
                <c:pt idx="18">
                  <c:v>3033710000000</c:v>
                </c:pt>
                <c:pt idx="19">
                  <c:v>4933680000000</c:v>
                </c:pt>
                <c:pt idx="20">
                  <c:v>2094970000000</c:v>
                </c:pt>
                <c:pt idx="21">
                  <c:v>1951850000000</c:v>
                </c:pt>
                <c:pt idx="22">
                  <c:v>2255280000000</c:v>
                </c:pt>
                <c:pt idx="23">
                  <c:v>1190500000000</c:v>
                </c:pt>
                <c:pt idx="24">
                  <c:v>1536230000000</c:v>
                </c:pt>
                <c:pt idx="25">
                  <c:v>2655270000000</c:v>
                </c:pt>
                <c:pt idx="26">
                  <c:v>4056050000000</c:v>
                </c:pt>
                <c:pt idx="27">
                  <c:v>4720570000000</c:v>
                </c:pt>
                <c:pt idx="28">
                  <c:v>3660790000000</c:v>
                </c:pt>
                <c:pt idx="29">
                  <c:v>1727430000000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Energi'!$DG$176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Energi'!$DG$177:$DG$206</c:f>
              <c:numCache>
                <c:formatCode>0.00E+00</c:formatCode>
                <c:ptCount val="30"/>
                <c:pt idx="0">
                  <c:v>1913280000000</c:v>
                </c:pt>
                <c:pt idx="1">
                  <c:v>8220060000000</c:v>
                </c:pt>
                <c:pt idx="2">
                  <c:v>10333100000000</c:v>
                </c:pt>
                <c:pt idx="3">
                  <c:v>9951570000000</c:v>
                </c:pt>
                <c:pt idx="4">
                  <c:v>6828910000000</c:v>
                </c:pt>
                <c:pt idx="5">
                  <c:v>5072710000000</c:v>
                </c:pt>
                <c:pt idx="6">
                  <c:v>3733760000000</c:v>
                </c:pt>
                <c:pt idx="7">
                  <c:v>3068210000000</c:v>
                </c:pt>
                <c:pt idx="8">
                  <c:v>2719940000000</c:v>
                </c:pt>
                <c:pt idx="9">
                  <c:v>2535010000000</c:v>
                </c:pt>
                <c:pt idx="10">
                  <c:v>2417300000000</c:v>
                </c:pt>
                <c:pt idx="11">
                  <c:v>2375290000000</c:v>
                </c:pt>
                <c:pt idx="12">
                  <c:v>2295080000000</c:v>
                </c:pt>
                <c:pt idx="13">
                  <c:v>2222080000000</c:v>
                </c:pt>
                <c:pt idx="14">
                  <c:v>2148440000000</c:v>
                </c:pt>
                <c:pt idx="15">
                  <c:v>2020320000000</c:v>
                </c:pt>
                <c:pt idx="16">
                  <c:v>1922220000000</c:v>
                </c:pt>
                <c:pt idx="17">
                  <c:v>1772670000000</c:v>
                </c:pt>
                <c:pt idx="18">
                  <c:v>1638990000000</c:v>
                </c:pt>
                <c:pt idx="19">
                  <c:v>2687650000000</c:v>
                </c:pt>
                <c:pt idx="20">
                  <c:v>1147290000000</c:v>
                </c:pt>
                <c:pt idx="21">
                  <c:v>1104920000000</c:v>
                </c:pt>
                <c:pt idx="22">
                  <c:v>1259170000000</c:v>
                </c:pt>
                <c:pt idx="23">
                  <c:v>697289000000</c:v>
                </c:pt>
                <c:pt idx="24">
                  <c:v>964326000000</c:v>
                </c:pt>
                <c:pt idx="25">
                  <c:v>1736150000000</c:v>
                </c:pt>
                <c:pt idx="26">
                  <c:v>2727880000000</c:v>
                </c:pt>
                <c:pt idx="27">
                  <c:v>3218900000000</c:v>
                </c:pt>
                <c:pt idx="28">
                  <c:v>2497260000000</c:v>
                </c:pt>
                <c:pt idx="29">
                  <c:v>1168650000000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Energi'!$DH$176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Energi'!$DH$177:$DH$206</c:f>
              <c:numCache>
                <c:formatCode>0.00E+00</c:formatCode>
                <c:ptCount val="30"/>
                <c:pt idx="0">
                  <c:v>3703380000000</c:v>
                </c:pt>
                <c:pt idx="1">
                  <c:v>15768400000000</c:v>
                </c:pt>
                <c:pt idx="2">
                  <c:v>19666000000000</c:v>
                </c:pt>
                <c:pt idx="3">
                  <c:v>19265500000000</c:v>
                </c:pt>
                <c:pt idx="4">
                  <c:v>13237600000000</c:v>
                </c:pt>
                <c:pt idx="5">
                  <c:v>9943290000000</c:v>
                </c:pt>
                <c:pt idx="6">
                  <c:v>7343340000000</c:v>
                </c:pt>
                <c:pt idx="7">
                  <c:v>6049970000000</c:v>
                </c:pt>
                <c:pt idx="8">
                  <c:v>5374760000000</c:v>
                </c:pt>
                <c:pt idx="9">
                  <c:v>5018620000000</c:v>
                </c:pt>
                <c:pt idx="10">
                  <c:v>4792950000000</c:v>
                </c:pt>
                <c:pt idx="11">
                  <c:v>4716500000000</c:v>
                </c:pt>
                <c:pt idx="12">
                  <c:v>4563160000000</c:v>
                </c:pt>
                <c:pt idx="13">
                  <c:v>4419730000000</c:v>
                </c:pt>
                <c:pt idx="14">
                  <c:v>4276630000000</c:v>
                </c:pt>
                <c:pt idx="15">
                  <c:v>4015780000000</c:v>
                </c:pt>
                <c:pt idx="16">
                  <c:v>3821240000000</c:v>
                </c:pt>
                <c:pt idx="17">
                  <c:v>3514030000000</c:v>
                </c:pt>
                <c:pt idx="18">
                  <c:v>3243820000000</c:v>
                </c:pt>
                <c:pt idx="19">
                  <c:v>5271800000000</c:v>
                </c:pt>
                <c:pt idx="20">
                  <c:v>2236910000000</c:v>
                </c:pt>
                <c:pt idx="21">
                  <c:v>2074000000000</c:v>
                </c:pt>
                <c:pt idx="22">
                  <c:v>2406080000000</c:v>
                </c:pt>
                <c:pt idx="23">
                  <c:v>1268050000000</c:v>
                </c:pt>
                <c:pt idx="24">
                  <c:v>1634680000000</c:v>
                </c:pt>
                <c:pt idx="25">
                  <c:v>2837870000000</c:v>
                </c:pt>
                <c:pt idx="26">
                  <c:v>4347920000000</c:v>
                </c:pt>
                <c:pt idx="27">
                  <c:v>5068650000000</c:v>
                </c:pt>
                <c:pt idx="28">
                  <c:v>3934440000000</c:v>
                </c:pt>
                <c:pt idx="29">
                  <c:v>1857280000000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Energi'!$DI$176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Energi'!$DI$177:$DI$206</c:f>
              <c:numCache>
                <c:formatCode>0.00E+00</c:formatCode>
                <c:ptCount val="30"/>
                <c:pt idx="0">
                  <c:v>4943170000000</c:v>
                </c:pt>
                <c:pt idx="1">
                  <c:v>20590000000000</c:v>
                </c:pt>
                <c:pt idx="2">
                  <c:v>25481800000000</c:v>
                </c:pt>
                <c:pt idx="3">
                  <c:v>25050900000000</c:v>
                </c:pt>
                <c:pt idx="4">
                  <c:v>17227800000000</c:v>
                </c:pt>
                <c:pt idx="5">
                  <c:v>12977100000000</c:v>
                </c:pt>
                <c:pt idx="6">
                  <c:v>9598360000000</c:v>
                </c:pt>
                <c:pt idx="7">
                  <c:v>7917170000000</c:v>
                </c:pt>
                <c:pt idx="8">
                  <c:v>7041240000000</c:v>
                </c:pt>
                <c:pt idx="9">
                  <c:v>6581660000000</c:v>
                </c:pt>
                <c:pt idx="10">
                  <c:v>6292050000000</c:v>
                </c:pt>
                <c:pt idx="11">
                  <c:v>6198640000000</c:v>
                </c:pt>
                <c:pt idx="12">
                  <c:v>6006580000000</c:v>
                </c:pt>
                <c:pt idx="13">
                  <c:v>5821330000000</c:v>
                </c:pt>
                <c:pt idx="14">
                  <c:v>5642900000000</c:v>
                </c:pt>
                <c:pt idx="15">
                  <c:v>5298410000000</c:v>
                </c:pt>
                <c:pt idx="16">
                  <c:v>5052200000000</c:v>
                </c:pt>
                <c:pt idx="17">
                  <c:v>4646000000000</c:v>
                </c:pt>
                <c:pt idx="18">
                  <c:v>4297560000000</c:v>
                </c:pt>
                <c:pt idx="19">
                  <c:v>6928580000000</c:v>
                </c:pt>
                <c:pt idx="20">
                  <c:v>2921630000000</c:v>
                </c:pt>
                <c:pt idx="21">
                  <c:v>2615260000000</c:v>
                </c:pt>
                <c:pt idx="22">
                  <c:v>3119930000000</c:v>
                </c:pt>
                <c:pt idx="23">
                  <c:v>1621480000000</c:v>
                </c:pt>
                <c:pt idx="24">
                  <c:v>2059590000000</c:v>
                </c:pt>
                <c:pt idx="25">
                  <c:v>3642860000000</c:v>
                </c:pt>
                <c:pt idx="26">
                  <c:v>5661890000000</c:v>
                </c:pt>
                <c:pt idx="27">
                  <c:v>6663080000000</c:v>
                </c:pt>
                <c:pt idx="28">
                  <c:v>5209150000000</c:v>
                </c:pt>
                <c:pt idx="29">
                  <c:v>2472160000000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Energi'!$DJ$176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Energi'!$DJ$177:$DJ$206</c:f>
              <c:numCache>
                <c:formatCode>0.00E+00</c:formatCode>
                <c:ptCount val="30"/>
                <c:pt idx="0">
                  <c:v>3703380000000</c:v>
                </c:pt>
                <c:pt idx="1">
                  <c:v>15768400000000</c:v>
                </c:pt>
                <c:pt idx="2">
                  <c:v>19666000000000</c:v>
                </c:pt>
                <c:pt idx="3">
                  <c:v>19265500000000</c:v>
                </c:pt>
                <c:pt idx="4">
                  <c:v>13237600000000</c:v>
                </c:pt>
                <c:pt idx="5">
                  <c:v>9943300000000</c:v>
                </c:pt>
                <c:pt idx="6">
                  <c:v>7343340000000</c:v>
                </c:pt>
                <c:pt idx="7">
                  <c:v>6049970000000</c:v>
                </c:pt>
                <c:pt idx="8">
                  <c:v>5374760000000</c:v>
                </c:pt>
                <c:pt idx="9">
                  <c:v>5018630000000</c:v>
                </c:pt>
                <c:pt idx="10">
                  <c:v>4792960000000</c:v>
                </c:pt>
                <c:pt idx="11">
                  <c:v>4716510000000</c:v>
                </c:pt>
                <c:pt idx="12">
                  <c:v>4563170000000</c:v>
                </c:pt>
                <c:pt idx="13">
                  <c:v>4419740000000</c:v>
                </c:pt>
                <c:pt idx="14">
                  <c:v>4276640000000</c:v>
                </c:pt>
                <c:pt idx="15">
                  <c:v>4015780000000</c:v>
                </c:pt>
                <c:pt idx="16">
                  <c:v>3821240000000</c:v>
                </c:pt>
                <c:pt idx="17">
                  <c:v>3514040000000</c:v>
                </c:pt>
                <c:pt idx="18">
                  <c:v>3243820000000</c:v>
                </c:pt>
                <c:pt idx="19">
                  <c:v>5271810000000</c:v>
                </c:pt>
                <c:pt idx="20">
                  <c:v>2236910000000</c:v>
                </c:pt>
                <c:pt idx="21">
                  <c:v>2074000000000</c:v>
                </c:pt>
                <c:pt idx="22">
                  <c:v>2406080000000</c:v>
                </c:pt>
                <c:pt idx="23">
                  <c:v>1268050000000</c:v>
                </c:pt>
                <c:pt idx="24">
                  <c:v>1634680000000</c:v>
                </c:pt>
                <c:pt idx="25">
                  <c:v>2837870000000</c:v>
                </c:pt>
                <c:pt idx="26">
                  <c:v>4347920000000</c:v>
                </c:pt>
                <c:pt idx="27">
                  <c:v>5068650000000</c:v>
                </c:pt>
                <c:pt idx="28">
                  <c:v>3934440000000</c:v>
                </c:pt>
                <c:pt idx="29">
                  <c:v>1857280000000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Energi'!$DK$176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Energi'!$DK$177:$DK$206</c:f>
              <c:numCache>
                <c:formatCode>0.00E+00</c:formatCode>
                <c:ptCount val="30"/>
                <c:pt idx="0">
                  <c:v>1913280000000</c:v>
                </c:pt>
                <c:pt idx="1">
                  <c:v>8220060000000</c:v>
                </c:pt>
                <c:pt idx="2">
                  <c:v>10333100000000</c:v>
                </c:pt>
                <c:pt idx="3">
                  <c:v>9951570000000</c:v>
                </c:pt>
                <c:pt idx="4">
                  <c:v>6828910000000</c:v>
                </c:pt>
                <c:pt idx="5">
                  <c:v>5072720000000</c:v>
                </c:pt>
                <c:pt idx="6">
                  <c:v>3733760000000</c:v>
                </c:pt>
                <c:pt idx="7">
                  <c:v>3068210000000</c:v>
                </c:pt>
                <c:pt idx="8">
                  <c:v>2719950000000</c:v>
                </c:pt>
                <c:pt idx="9">
                  <c:v>2535010000000</c:v>
                </c:pt>
                <c:pt idx="10">
                  <c:v>2417310000000</c:v>
                </c:pt>
                <c:pt idx="11">
                  <c:v>2375290000000</c:v>
                </c:pt>
                <c:pt idx="12">
                  <c:v>2295080000000</c:v>
                </c:pt>
                <c:pt idx="13">
                  <c:v>2222090000000</c:v>
                </c:pt>
                <c:pt idx="14">
                  <c:v>2148440000000</c:v>
                </c:pt>
                <c:pt idx="15">
                  <c:v>2020320000000</c:v>
                </c:pt>
                <c:pt idx="16">
                  <c:v>1922220000000</c:v>
                </c:pt>
                <c:pt idx="17">
                  <c:v>1772670000000</c:v>
                </c:pt>
                <c:pt idx="18">
                  <c:v>1638990000000</c:v>
                </c:pt>
                <c:pt idx="19">
                  <c:v>2687650000000</c:v>
                </c:pt>
                <c:pt idx="20">
                  <c:v>1147290000000</c:v>
                </c:pt>
                <c:pt idx="21">
                  <c:v>1104920000000</c:v>
                </c:pt>
                <c:pt idx="22">
                  <c:v>1259170000000</c:v>
                </c:pt>
                <c:pt idx="23">
                  <c:v>697290000000</c:v>
                </c:pt>
                <c:pt idx="24">
                  <c:v>964327000000</c:v>
                </c:pt>
                <c:pt idx="25">
                  <c:v>1736150000000</c:v>
                </c:pt>
                <c:pt idx="26">
                  <c:v>2727880000000</c:v>
                </c:pt>
                <c:pt idx="27">
                  <c:v>3218900000000</c:v>
                </c:pt>
                <c:pt idx="28">
                  <c:v>2497260000000</c:v>
                </c:pt>
                <c:pt idx="29">
                  <c:v>1168650000000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Energi'!$DL$176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Energi'!$DL$177:$DL$206</c:f>
              <c:numCache>
                <c:formatCode>0.00E+00</c:formatCode>
                <c:ptCount val="30"/>
                <c:pt idx="0">
                  <c:v>4307530000000</c:v>
                </c:pt>
                <c:pt idx="1">
                  <c:v>18019400000000</c:v>
                </c:pt>
                <c:pt idx="2">
                  <c:v>22489300000000</c:v>
                </c:pt>
                <c:pt idx="3">
                  <c:v>21994000000000</c:v>
                </c:pt>
                <c:pt idx="4">
                  <c:v>15141500000000</c:v>
                </c:pt>
                <c:pt idx="5">
                  <c:v>11339400000000</c:v>
                </c:pt>
                <c:pt idx="6">
                  <c:v>8375480000000</c:v>
                </c:pt>
                <c:pt idx="7">
                  <c:v>6901200000000</c:v>
                </c:pt>
                <c:pt idx="8">
                  <c:v>6131510000000</c:v>
                </c:pt>
                <c:pt idx="9">
                  <c:v>5725920000000</c:v>
                </c:pt>
                <c:pt idx="10">
                  <c:v>5469130000000</c:v>
                </c:pt>
                <c:pt idx="11">
                  <c:v>5383410000000</c:v>
                </c:pt>
                <c:pt idx="12">
                  <c:v>5210720000000</c:v>
                </c:pt>
                <c:pt idx="13">
                  <c:v>5047560000000</c:v>
                </c:pt>
                <c:pt idx="14">
                  <c:v>4887650000000</c:v>
                </c:pt>
                <c:pt idx="15">
                  <c:v>4589390000000</c:v>
                </c:pt>
                <c:pt idx="16">
                  <c:v>4371100000000</c:v>
                </c:pt>
                <c:pt idx="17">
                  <c:v>4020900000000</c:v>
                </c:pt>
                <c:pt idx="18">
                  <c:v>3714990000000</c:v>
                </c:pt>
                <c:pt idx="19">
                  <c:v>6018880000000</c:v>
                </c:pt>
                <c:pt idx="20">
                  <c:v>2546700000000</c:v>
                </c:pt>
                <c:pt idx="21">
                  <c:v>2322480000000</c:v>
                </c:pt>
                <c:pt idx="22">
                  <c:v>2730560000000</c:v>
                </c:pt>
                <c:pt idx="23">
                  <c:v>1428830000000</c:v>
                </c:pt>
                <c:pt idx="24">
                  <c:v>1828750000000</c:v>
                </c:pt>
                <c:pt idx="25">
                  <c:v>3204880000000</c:v>
                </c:pt>
                <c:pt idx="26">
                  <c:v>4944140000000</c:v>
                </c:pt>
                <c:pt idx="27">
                  <c:v>5789060000000</c:v>
                </c:pt>
                <c:pt idx="28">
                  <c:v>4508140000000</c:v>
                </c:pt>
                <c:pt idx="29">
                  <c:v>2132940000000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Energi'!$DM$176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Energi'!$DM$177:$DM$206</c:f>
              <c:numCache>
                <c:formatCode>0.00E+00</c:formatCode>
                <c:ptCount val="30"/>
                <c:pt idx="0">
                  <c:v>5035110000000</c:v>
                </c:pt>
                <c:pt idx="1">
                  <c:v>20960800000000</c:v>
                </c:pt>
                <c:pt idx="2">
                  <c:v>25938400000000</c:v>
                </c:pt>
                <c:pt idx="3">
                  <c:v>25501200000000</c:v>
                </c:pt>
                <c:pt idx="4">
                  <c:v>17538300000000</c:v>
                </c:pt>
                <c:pt idx="5">
                  <c:v>13211300000000</c:v>
                </c:pt>
                <c:pt idx="6">
                  <c:v>9771820000000</c:v>
                </c:pt>
                <c:pt idx="7">
                  <c:v>8060390000000</c:v>
                </c:pt>
                <c:pt idx="8">
                  <c:v>7168730000000</c:v>
                </c:pt>
                <c:pt idx="9">
                  <c:v>6700960000000</c:v>
                </c:pt>
                <c:pt idx="10">
                  <c:v>6406200000000</c:v>
                </c:pt>
                <c:pt idx="11">
                  <c:v>6311210000000</c:v>
                </c:pt>
                <c:pt idx="12">
                  <c:v>6115860000000</c:v>
                </c:pt>
                <c:pt idx="13">
                  <c:v>5927260000000</c:v>
                </c:pt>
                <c:pt idx="14">
                  <c:v>5745810000000</c:v>
                </c:pt>
                <c:pt idx="15">
                  <c:v>5395020000000</c:v>
                </c:pt>
                <c:pt idx="16">
                  <c:v>5144550000000</c:v>
                </c:pt>
                <c:pt idx="17">
                  <c:v>4730930000000</c:v>
                </c:pt>
                <c:pt idx="18">
                  <c:v>4376360000000</c:v>
                </c:pt>
                <c:pt idx="19">
                  <c:v>7054150000000</c:v>
                </c:pt>
                <c:pt idx="20">
                  <c:v>2974080000000</c:v>
                </c:pt>
                <c:pt idx="21">
                  <c:v>2660380000000</c:v>
                </c:pt>
                <c:pt idx="22">
                  <c:v>3175630000000</c:v>
                </c:pt>
                <c:pt idx="23">
                  <c:v>1650100000000</c:v>
                </c:pt>
                <c:pt idx="24">
                  <c:v>2095450000000</c:v>
                </c:pt>
                <c:pt idx="25">
                  <c:v>3707720000000</c:v>
                </c:pt>
                <c:pt idx="26">
                  <c:v>5764480000000</c:v>
                </c:pt>
                <c:pt idx="27">
                  <c:v>6785170000000</c:v>
                </c:pt>
                <c:pt idx="28">
                  <c:v>5305460000000</c:v>
                </c:pt>
                <c:pt idx="29">
                  <c:v>2518180000000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Energi'!$DN$176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Energi'!$DN$177:$DN$206</c:f>
              <c:numCache>
                <c:formatCode>0.00E+00</c:formatCode>
                <c:ptCount val="30"/>
                <c:pt idx="0">
                  <c:v>5226280000000</c:v>
                </c:pt>
                <c:pt idx="1">
                  <c:v>21326400000000</c:v>
                </c:pt>
                <c:pt idx="2">
                  <c:v>26449800000000</c:v>
                </c:pt>
                <c:pt idx="3">
                  <c:v>25892600000000</c:v>
                </c:pt>
                <c:pt idx="4">
                  <c:v>17855600000000</c:v>
                </c:pt>
                <c:pt idx="5">
                  <c:v>13368800000000</c:v>
                </c:pt>
                <c:pt idx="6">
                  <c:v>9885210000000</c:v>
                </c:pt>
                <c:pt idx="7">
                  <c:v>8152340000000</c:v>
                </c:pt>
                <c:pt idx="8">
                  <c:v>7248920000000</c:v>
                </c:pt>
                <c:pt idx="9">
                  <c:v>6774990000000</c:v>
                </c:pt>
                <c:pt idx="10">
                  <c:v>6476360000000</c:v>
                </c:pt>
                <c:pt idx="11">
                  <c:v>6381120000000</c:v>
                </c:pt>
                <c:pt idx="12">
                  <c:v>6185270000000</c:v>
                </c:pt>
                <c:pt idx="13">
                  <c:v>5994960000000</c:v>
                </c:pt>
                <c:pt idx="14">
                  <c:v>5815350000000</c:v>
                </c:pt>
                <c:pt idx="15">
                  <c:v>5461260000000</c:v>
                </c:pt>
                <c:pt idx="16">
                  <c:v>5212490000000</c:v>
                </c:pt>
                <c:pt idx="17">
                  <c:v>4796940000000</c:v>
                </c:pt>
                <c:pt idx="18">
                  <c:v>4442140000000</c:v>
                </c:pt>
                <c:pt idx="19">
                  <c:v>7143550000000</c:v>
                </c:pt>
                <c:pt idx="20">
                  <c:v>3004340000000</c:v>
                </c:pt>
                <c:pt idx="21">
                  <c:v>2661760000000</c:v>
                </c:pt>
                <c:pt idx="22">
                  <c:v>3206310000000</c:v>
                </c:pt>
                <c:pt idx="23">
                  <c:v>1663030000000</c:v>
                </c:pt>
                <c:pt idx="24">
                  <c:v>2108950000000</c:v>
                </c:pt>
                <c:pt idx="25">
                  <c:v>3763720000000</c:v>
                </c:pt>
                <c:pt idx="26">
                  <c:v>5891860000000</c:v>
                </c:pt>
                <c:pt idx="27">
                  <c:v>6965730000000</c:v>
                </c:pt>
                <c:pt idx="28">
                  <c:v>5461840000000</c:v>
                </c:pt>
                <c:pt idx="29">
                  <c:v>2596760000000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Energi'!$DO$176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Energi'!$DO$177:$DO$206</c:f>
              <c:numCache>
                <c:formatCode>0.00E+00</c:formatCode>
                <c:ptCount val="30"/>
                <c:pt idx="0">
                  <c:v>5035110000000</c:v>
                </c:pt>
                <c:pt idx="1">
                  <c:v>20960800000000</c:v>
                </c:pt>
                <c:pt idx="2">
                  <c:v>25938400000000</c:v>
                </c:pt>
                <c:pt idx="3">
                  <c:v>25501200000000</c:v>
                </c:pt>
                <c:pt idx="4">
                  <c:v>17538300000000</c:v>
                </c:pt>
                <c:pt idx="5">
                  <c:v>13211300000000</c:v>
                </c:pt>
                <c:pt idx="6">
                  <c:v>9771820000000</c:v>
                </c:pt>
                <c:pt idx="7">
                  <c:v>8060390000000</c:v>
                </c:pt>
                <c:pt idx="8">
                  <c:v>7168730000000</c:v>
                </c:pt>
                <c:pt idx="9">
                  <c:v>6700960000000</c:v>
                </c:pt>
                <c:pt idx="10">
                  <c:v>6406200000000</c:v>
                </c:pt>
                <c:pt idx="11">
                  <c:v>6311220000000</c:v>
                </c:pt>
                <c:pt idx="12">
                  <c:v>6115860000000</c:v>
                </c:pt>
                <c:pt idx="13">
                  <c:v>5927260000000</c:v>
                </c:pt>
                <c:pt idx="14">
                  <c:v>5745810000000</c:v>
                </c:pt>
                <c:pt idx="15">
                  <c:v>5395020000000</c:v>
                </c:pt>
                <c:pt idx="16">
                  <c:v>5144550000000</c:v>
                </c:pt>
                <c:pt idx="17">
                  <c:v>4730930000000</c:v>
                </c:pt>
                <c:pt idx="18">
                  <c:v>4376360000000</c:v>
                </c:pt>
                <c:pt idx="19">
                  <c:v>7054150000000</c:v>
                </c:pt>
                <c:pt idx="20">
                  <c:v>2974080000000</c:v>
                </c:pt>
                <c:pt idx="21">
                  <c:v>2660380000000</c:v>
                </c:pt>
                <c:pt idx="22">
                  <c:v>3175630000000</c:v>
                </c:pt>
                <c:pt idx="23">
                  <c:v>1650100000000</c:v>
                </c:pt>
                <c:pt idx="24">
                  <c:v>2095450000000</c:v>
                </c:pt>
                <c:pt idx="25">
                  <c:v>3707720000000</c:v>
                </c:pt>
                <c:pt idx="26">
                  <c:v>5764480000000</c:v>
                </c:pt>
                <c:pt idx="27">
                  <c:v>6785180000000</c:v>
                </c:pt>
                <c:pt idx="28">
                  <c:v>5305460000000</c:v>
                </c:pt>
                <c:pt idx="29">
                  <c:v>2518190000000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Energi'!$DP$176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Energi'!$DP$177:$DP$206</c:f>
              <c:numCache>
                <c:formatCode>0.00E+00</c:formatCode>
                <c:ptCount val="30"/>
                <c:pt idx="0">
                  <c:v>4307530000000</c:v>
                </c:pt>
                <c:pt idx="1">
                  <c:v>18019400000000</c:v>
                </c:pt>
                <c:pt idx="2">
                  <c:v>22489300000000</c:v>
                </c:pt>
                <c:pt idx="3">
                  <c:v>21994000000000</c:v>
                </c:pt>
                <c:pt idx="4">
                  <c:v>15141500000000</c:v>
                </c:pt>
                <c:pt idx="5">
                  <c:v>11339400000000</c:v>
                </c:pt>
                <c:pt idx="6">
                  <c:v>8375490000000</c:v>
                </c:pt>
                <c:pt idx="7">
                  <c:v>6901200000000</c:v>
                </c:pt>
                <c:pt idx="8">
                  <c:v>6131510000000</c:v>
                </c:pt>
                <c:pt idx="9">
                  <c:v>5725920000000</c:v>
                </c:pt>
                <c:pt idx="10">
                  <c:v>5469130000000</c:v>
                </c:pt>
                <c:pt idx="11">
                  <c:v>5383410000000</c:v>
                </c:pt>
                <c:pt idx="12">
                  <c:v>5210720000000</c:v>
                </c:pt>
                <c:pt idx="13">
                  <c:v>5047560000000</c:v>
                </c:pt>
                <c:pt idx="14">
                  <c:v>4887650000000</c:v>
                </c:pt>
                <c:pt idx="15">
                  <c:v>4589390000000</c:v>
                </c:pt>
                <c:pt idx="16">
                  <c:v>4371100000000</c:v>
                </c:pt>
                <c:pt idx="17">
                  <c:v>4020910000000</c:v>
                </c:pt>
                <c:pt idx="18">
                  <c:v>3714990000000</c:v>
                </c:pt>
                <c:pt idx="19">
                  <c:v>6018880000000</c:v>
                </c:pt>
                <c:pt idx="20">
                  <c:v>2546700000000</c:v>
                </c:pt>
                <c:pt idx="21">
                  <c:v>2322480000000</c:v>
                </c:pt>
                <c:pt idx="22">
                  <c:v>2730560000000</c:v>
                </c:pt>
                <c:pt idx="23">
                  <c:v>1428830000000</c:v>
                </c:pt>
                <c:pt idx="24">
                  <c:v>1828750000000</c:v>
                </c:pt>
                <c:pt idx="25">
                  <c:v>3204880000000</c:v>
                </c:pt>
                <c:pt idx="26">
                  <c:v>4944140000000</c:v>
                </c:pt>
                <c:pt idx="27">
                  <c:v>5789060000000</c:v>
                </c:pt>
                <c:pt idx="28">
                  <c:v>4508140000000</c:v>
                </c:pt>
                <c:pt idx="29">
                  <c:v>2132940000000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Energi'!$DQ$176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Energi'!$DQ$177:$DQ$206</c:f>
              <c:numCache>
                <c:formatCode>0.00E+00</c:formatCode>
                <c:ptCount val="30"/>
                <c:pt idx="0">
                  <c:v>1924550000000</c:v>
                </c:pt>
                <c:pt idx="1">
                  <c:v>8266460000000</c:v>
                </c:pt>
                <c:pt idx="2">
                  <c:v>10390300000000</c:v>
                </c:pt>
                <c:pt idx="3">
                  <c:v>10006200000000</c:v>
                </c:pt>
                <c:pt idx="4">
                  <c:v>6866390000000</c:v>
                </c:pt>
                <c:pt idx="5">
                  <c:v>5100440000000</c:v>
                </c:pt>
                <c:pt idx="6">
                  <c:v>3754160000000</c:v>
                </c:pt>
                <c:pt idx="7">
                  <c:v>3084960000000</c:v>
                </c:pt>
                <c:pt idx="8">
                  <c:v>2734790000000</c:v>
                </c:pt>
                <c:pt idx="9">
                  <c:v>2548840000000</c:v>
                </c:pt>
                <c:pt idx="10">
                  <c:v>2430500000000</c:v>
                </c:pt>
                <c:pt idx="11">
                  <c:v>2388260000000</c:v>
                </c:pt>
                <c:pt idx="12">
                  <c:v>2307630000000</c:v>
                </c:pt>
                <c:pt idx="13">
                  <c:v>2234240000000</c:v>
                </c:pt>
                <c:pt idx="14">
                  <c:v>2160210000000</c:v>
                </c:pt>
                <c:pt idx="15">
                  <c:v>2031380000000</c:v>
                </c:pt>
                <c:pt idx="16">
                  <c:v>1932800000000</c:v>
                </c:pt>
                <c:pt idx="17">
                  <c:v>1782420000000</c:v>
                </c:pt>
                <c:pt idx="18">
                  <c:v>1648040000000</c:v>
                </c:pt>
                <c:pt idx="19">
                  <c:v>2702300000000</c:v>
                </c:pt>
                <c:pt idx="20">
                  <c:v>1153480000000</c:v>
                </c:pt>
                <c:pt idx="21">
                  <c:v>1110290000000</c:v>
                </c:pt>
                <c:pt idx="22">
                  <c:v>1265830000000</c:v>
                </c:pt>
                <c:pt idx="23">
                  <c:v>700874000000</c:v>
                </c:pt>
                <c:pt idx="24">
                  <c:v>969257000000</c:v>
                </c:pt>
                <c:pt idx="25">
                  <c:v>1746050000000</c:v>
                </c:pt>
                <c:pt idx="26">
                  <c:v>2744380000000</c:v>
                </c:pt>
                <c:pt idx="27">
                  <c:v>3238920000000</c:v>
                </c:pt>
                <c:pt idx="28">
                  <c:v>2513010000000</c:v>
                </c:pt>
                <c:pt idx="29">
                  <c:v>1176050000000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Energi'!$DR$176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Energi'!$DR$177:$DR$206</c:f>
              <c:numCache>
                <c:formatCode>0.00E+00</c:formatCode>
                <c:ptCount val="30"/>
                <c:pt idx="0">
                  <c:v>3722510000000</c:v>
                </c:pt>
                <c:pt idx="1">
                  <c:v>15847000000000</c:v>
                </c:pt>
                <c:pt idx="2">
                  <c:v>19761500000000</c:v>
                </c:pt>
                <c:pt idx="3">
                  <c:v>19360000000000</c:v>
                </c:pt>
                <c:pt idx="4">
                  <c:v>13302500000000</c:v>
                </c:pt>
                <c:pt idx="5">
                  <c:v>9992590000000</c:v>
                </c:pt>
                <c:pt idx="6">
                  <c:v>7379890000000</c:v>
                </c:pt>
                <c:pt idx="7">
                  <c:v>6080170000000</c:v>
                </c:pt>
                <c:pt idx="8">
                  <c:v>5401660000000</c:v>
                </c:pt>
                <c:pt idx="9">
                  <c:v>5043800000000</c:v>
                </c:pt>
                <c:pt idx="10">
                  <c:v>4817040000000</c:v>
                </c:pt>
                <c:pt idx="11">
                  <c:v>4740270000000</c:v>
                </c:pt>
                <c:pt idx="12">
                  <c:v>4586250000000</c:v>
                </c:pt>
                <c:pt idx="13">
                  <c:v>4442090000000</c:v>
                </c:pt>
                <c:pt idx="14">
                  <c:v>4298380000000</c:v>
                </c:pt>
                <c:pt idx="15">
                  <c:v>4036160000000</c:v>
                </c:pt>
                <c:pt idx="16">
                  <c:v>3840730000000</c:v>
                </c:pt>
                <c:pt idx="17">
                  <c:v>3531930000000</c:v>
                </c:pt>
                <c:pt idx="18">
                  <c:v>3260420000000</c:v>
                </c:pt>
                <c:pt idx="19">
                  <c:v>5298000000000</c:v>
                </c:pt>
                <c:pt idx="20">
                  <c:v>2247760000000</c:v>
                </c:pt>
                <c:pt idx="21">
                  <c:v>2082400000000</c:v>
                </c:pt>
                <c:pt idx="22">
                  <c:v>2417290000000</c:v>
                </c:pt>
                <c:pt idx="23">
                  <c:v>1273510000000</c:v>
                </c:pt>
                <c:pt idx="24">
                  <c:v>1641180000000</c:v>
                </c:pt>
                <c:pt idx="25">
                  <c:v>2850500000000</c:v>
                </c:pt>
                <c:pt idx="26">
                  <c:v>4368650000000</c:v>
                </c:pt>
                <c:pt idx="27">
                  <c:v>5093780000000</c:v>
                </c:pt>
                <c:pt idx="28">
                  <c:v>3954450000000</c:v>
                </c:pt>
                <c:pt idx="29">
                  <c:v>1866880000000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Energi'!$DS$176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Energi'!$DS$177:$DS$206</c:f>
              <c:numCache>
                <c:formatCode>0.00E+00</c:formatCode>
                <c:ptCount val="30"/>
                <c:pt idx="0">
                  <c:v>4931060000000</c:v>
                </c:pt>
                <c:pt idx="1">
                  <c:v>20524500000000</c:v>
                </c:pt>
                <c:pt idx="2">
                  <c:v>25393000000000</c:v>
                </c:pt>
                <c:pt idx="3">
                  <c:v>24966700000000</c:v>
                </c:pt>
                <c:pt idx="4">
                  <c:v>17170300000000</c:v>
                </c:pt>
                <c:pt idx="5">
                  <c:v>12935100000000</c:v>
                </c:pt>
                <c:pt idx="6">
                  <c:v>9567730000000</c:v>
                </c:pt>
                <c:pt idx="7">
                  <c:v>7892190000000</c:v>
                </c:pt>
                <c:pt idx="8">
                  <c:v>7019260000000</c:v>
                </c:pt>
                <c:pt idx="9">
                  <c:v>6561360000000</c:v>
                </c:pt>
                <c:pt idx="10">
                  <c:v>6272840000000</c:v>
                </c:pt>
                <c:pt idx="11">
                  <c:v>6179930000000</c:v>
                </c:pt>
                <c:pt idx="12">
                  <c:v>5988780000000</c:v>
                </c:pt>
                <c:pt idx="13">
                  <c:v>5804160000000</c:v>
                </c:pt>
                <c:pt idx="14">
                  <c:v>5626600000000</c:v>
                </c:pt>
                <c:pt idx="15">
                  <c:v>5283110000000</c:v>
                </c:pt>
                <c:pt idx="16">
                  <c:v>5037970000000</c:v>
                </c:pt>
                <c:pt idx="17">
                  <c:v>4632920000000</c:v>
                </c:pt>
                <c:pt idx="18">
                  <c:v>4285820000000</c:v>
                </c:pt>
                <c:pt idx="19">
                  <c:v>6907530000000</c:v>
                </c:pt>
                <c:pt idx="20">
                  <c:v>2912050000000</c:v>
                </c:pt>
                <c:pt idx="21">
                  <c:v>2604040000000</c:v>
                </c:pt>
                <c:pt idx="22">
                  <c:v>3109230000000</c:v>
                </c:pt>
                <c:pt idx="23">
                  <c:v>1615510000000</c:v>
                </c:pt>
                <c:pt idx="24">
                  <c:v>2051480000000</c:v>
                </c:pt>
                <c:pt idx="25">
                  <c:v>3630940000000</c:v>
                </c:pt>
                <c:pt idx="26">
                  <c:v>5646490000000</c:v>
                </c:pt>
                <c:pt idx="27">
                  <c:v>6647470000000</c:v>
                </c:pt>
                <c:pt idx="28">
                  <c:v>5198300000000</c:v>
                </c:pt>
                <c:pt idx="29">
                  <c:v>2467450000000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Energi'!$DT$176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Energi'!$DT$177:$DT$206</c:f>
              <c:numCache>
                <c:formatCode>0.00E+00</c:formatCode>
                <c:ptCount val="30"/>
                <c:pt idx="0">
                  <c:v>3722510000000</c:v>
                </c:pt>
                <c:pt idx="1">
                  <c:v>15847000000000</c:v>
                </c:pt>
                <c:pt idx="2">
                  <c:v>19761500000000</c:v>
                </c:pt>
                <c:pt idx="3">
                  <c:v>19360000000000</c:v>
                </c:pt>
                <c:pt idx="4">
                  <c:v>13302500000000</c:v>
                </c:pt>
                <c:pt idx="5">
                  <c:v>9992590000000</c:v>
                </c:pt>
                <c:pt idx="6">
                  <c:v>7379890000000</c:v>
                </c:pt>
                <c:pt idx="7">
                  <c:v>6080170000000</c:v>
                </c:pt>
                <c:pt idx="8">
                  <c:v>5401660000000</c:v>
                </c:pt>
                <c:pt idx="9">
                  <c:v>5043800000000</c:v>
                </c:pt>
                <c:pt idx="10">
                  <c:v>4817040000000</c:v>
                </c:pt>
                <c:pt idx="11">
                  <c:v>4740270000000</c:v>
                </c:pt>
                <c:pt idx="12">
                  <c:v>4586250000000</c:v>
                </c:pt>
                <c:pt idx="13">
                  <c:v>4442090000000</c:v>
                </c:pt>
                <c:pt idx="14">
                  <c:v>4298380000000</c:v>
                </c:pt>
                <c:pt idx="15">
                  <c:v>4036160000000</c:v>
                </c:pt>
                <c:pt idx="16">
                  <c:v>3840730000000</c:v>
                </c:pt>
                <c:pt idx="17">
                  <c:v>3531930000000</c:v>
                </c:pt>
                <c:pt idx="18">
                  <c:v>3260420000000</c:v>
                </c:pt>
                <c:pt idx="19">
                  <c:v>5298000000000</c:v>
                </c:pt>
                <c:pt idx="20">
                  <c:v>2247760000000</c:v>
                </c:pt>
                <c:pt idx="21">
                  <c:v>2082400000000</c:v>
                </c:pt>
                <c:pt idx="22">
                  <c:v>2417290000000</c:v>
                </c:pt>
                <c:pt idx="23">
                  <c:v>1273510000000</c:v>
                </c:pt>
                <c:pt idx="24">
                  <c:v>1641180000000</c:v>
                </c:pt>
                <c:pt idx="25">
                  <c:v>2850500000000</c:v>
                </c:pt>
                <c:pt idx="26">
                  <c:v>4368650000000</c:v>
                </c:pt>
                <c:pt idx="27">
                  <c:v>5093770000000</c:v>
                </c:pt>
                <c:pt idx="28">
                  <c:v>3954450000000</c:v>
                </c:pt>
                <c:pt idx="29">
                  <c:v>1866880000000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Energi'!$DU$176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Energi'!$DU$177:$DU$206</c:f>
              <c:numCache>
                <c:formatCode>0.00E+00</c:formatCode>
                <c:ptCount val="30"/>
                <c:pt idx="0">
                  <c:v>1924550000000</c:v>
                </c:pt>
                <c:pt idx="1">
                  <c:v>8266450000000</c:v>
                </c:pt>
                <c:pt idx="2">
                  <c:v>10390300000000</c:v>
                </c:pt>
                <c:pt idx="3">
                  <c:v>10006200000000</c:v>
                </c:pt>
                <c:pt idx="4">
                  <c:v>6866390000000</c:v>
                </c:pt>
                <c:pt idx="5">
                  <c:v>5100440000000</c:v>
                </c:pt>
                <c:pt idx="6">
                  <c:v>3754160000000</c:v>
                </c:pt>
                <c:pt idx="7">
                  <c:v>3084960000000</c:v>
                </c:pt>
                <c:pt idx="8">
                  <c:v>2734790000000</c:v>
                </c:pt>
                <c:pt idx="9">
                  <c:v>2548840000000</c:v>
                </c:pt>
                <c:pt idx="10">
                  <c:v>2430500000000</c:v>
                </c:pt>
                <c:pt idx="11">
                  <c:v>2388250000000</c:v>
                </c:pt>
                <c:pt idx="12">
                  <c:v>2307630000000</c:v>
                </c:pt>
                <c:pt idx="13">
                  <c:v>2234240000000</c:v>
                </c:pt>
                <c:pt idx="14">
                  <c:v>2160210000000</c:v>
                </c:pt>
                <c:pt idx="15">
                  <c:v>2031380000000</c:v>
                </c:pt>
                <c:pt idx="16">
                  <c:v>1932790000000</c:v>
                </c:pt>
                <c:pt idx="17">
                  <c:v>1782420000000</c:v>
                </c:pt>
                <c:pt idx="18">
                  <c:v>1648040000000</c:v>
                </c:pt>
                <c:pt idx="19">
                  <c:v>2702290000000</c:v>
                </c:pt>
                <c:pt idx="20">
                  <c:v>1153480000000</c:v>
                </c:pt>
                <c:pt idx="21">
                  <c:v>1110290000000</c:v>
                </c:pt>
                <c:pt idx="22">
                  <c:v>1265830000000</c:v>
                </c:pt>
                <c:pt idx="23">
                  <c:v>700873000000</c:v>
                </c:pt>
                <c:pt idx="24">
                  <c:v>969257000000</c:v>
                </c:pt>
                <c:pt idx="25">
                  <c:v>1746050000000</c:v>
                </c:pt>
                <c:pt idx="26">
                  <c:v>2744380000000</c:v>
                </c:pt>
                <c:pt idx="27">
                  <c:v>3238920000000</c:v>
                </c:pt>
                <c:pt idx="28">
                  <c:v>2513010000000</c:v>
                </c:pt>
                <c:pt idx="29">
                  <c:v>1176050000000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Energi'!$DV$176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Energi'!$DV$177:$DV$206</c:f>
              <c:numCache>
                <c:formatCode>0.00E+00</c:formatCode>
                <c:ptCount val="30"/>
                <c:pt idx="0">
                  <c:v>3466080000000</c:v>
                </c:pt>
                <c:pt idx="1">
                  <c:v>14824000000000</c:v>
                </c:pt>
                <c:pt idx="2">
                  <c:v>18460500000000</c:v>
                </c:pt>
                <c:pt idx="3">
                  <c:v>18132900000000</c:v>
                </c:pt>
                <c:pt idx="4">
                  <c:v>12450100000000</c:v>
                </c:pt>
                <c:pt idx="5">
                  <c:v>9376390000000</c:v>
                </c:pt>
                <c:pt idx="6">
                  <c:v>6926390000000</c:v>
                </c:pt>
                <c:pt idx="7">
                  <c:v>5707550000000</c:v>
                </c:pt>
                <c:pt idx="8">
                  <c:v>5071600000000</c:v>
                </c:pt>
                <c:pt idx="9">
                  <c:v>4736430000000</c:v>
                </c:pt>
                <c:pt idx="10">
                  <c:v>4524150000000</c:v>
                </c:pt>
                <c:pt idx="11">
                  <c:v>4452550000000</c:v>
                </c:pt>
                <c:pt idx="12">
                  <c:v>4308260000000</c:v>
                </c:pt>
                <c:pt idx="13">
                  <c:v>4173150000000</c:v>
                </c:pt>
                <c:pt idx="14">
                  <c:v>4037920000000</c:v>
                </c:pt>
                <c:pt idx="15">
                  <c:v>3791700000000</c:v>
                </c:pt>
                <c:pt idx="16">
                  <c:v>3607570000000</c:v>
                </c:pt>
                <c:pt idx="17">
                  <c:v>3316850000000</c:v>
                </c:pt>
                <c:pt idx="18">
                  <c:v>3061400000000</c:v>
                </c:pt>
                <c:pt idx="19">
                  <c:v>4976560000000</c:v>
                </c:pt>
                <c:pt idx="20">
                  <c:v>2112470000000</c:v>
                </c:pt>
                <c:pt idx="21">
                  <c:v>1963490000000</c:v>
                </c:pt>
                <c:pt idx="22">
                  <c:v>2272840000000</c:v>
                </c:pt>
                <c:pt idx="23">
                  <c:v>1198510000000</c:v>
                </c:pt>
                <c:pt idx="24">
                  <c:v>1545030000000</c:v>
                </c:pt>
                <c:pt idx="25">
                  <c:v>2674270000000</c:v>
                </c:pt>
                <c:pt idx="26">
                  <c:v>4089010000000</c:v>
                </c:pt>
                <c:pt idx="27">
                  <c:v>4761660000000</c:v>
                </c:pt>
                <c:pt idx="28">
                  <c:v>3694110000000</c:v>
                </c:pt>
                <c:pt idx="29">
                  <c:v>1743590000000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Energi'!$DW$176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Energi'!$DW$177:$DW$206</c:f>
              <c:numCache>
                <c:formatCode>0.00E+00</c:formatCode>
                <c:ptCount val="30"/>
                <c:pt idx="0">
                  <c:v>3983890000000</c:v>
                </c:pt>
                <c:pt idx="1">
                  <c:v>16569700000000</c:v>
                </c:pt>
                <c:pt idx="2">
                  <c:v>20709600000000</c:v>
                </c:pt>
                <c:pt idx="3">
                  <c:v>20206700000000</c:v>
                </c:pt>
                <c:pt idx="4">
                  <c:v>13923600000000</c:v>
                </c:pt>
                <c:pt idx="5">
                  <c:v>10398300000000</c:v>
                </c:pt>
                <c:pt idx="6">
                  <c:v>7678390000000</c:v>
                </c:pt>
                <c:pt idx="7">
                  <c:v>6325610000000</c:v>
                </c:pt>
                <c:pt idx="8">
                  <c:v>5619010000000</c:v>
                </c:pt>
                <c:pt idx="9">
                  <c:v>5246470000000</c:v>
                </c:pt>
                <c:pt idx="10">
                  <c:v>5010480000000</c:v>
                </c:pt>
                <c:pt idx="11">
                  <c:v>4931560000000</c:v>
                </c:pt>
                <c:pt idx="12">
                  <c:v>4773040000000</c:v>
                </c:pt>
                <c:pt idx="13">
                  <c:v>4623460000000</c:v>
                </c:pt>
                <c:pt idx="14">
                  <c:v>4477340000000</c:v>
                </c:pt>
                <c:pt idx="15">
                  <c:v>4204370000000</c:v>
                </c:pt>
                <c:pt idx="16">
                  <c:v>4004990000000</c:v>
                </c:pt>
                <c:pt idx="17">
                  <c:v>3685200000000</c:v>
                </c:pt>
                <c:pt idx="18">
                  <c:v>3405400000000</c:v>
                </c:pt>
                <c:pt idx="19">
                  <c:v>5517000000000</c:v>
                </c:pt>
                <c:pt idx="20">
                  <c:v>2333710000000</c:v>
                </c:pt>
                <c:pt idx="21">
                  <c:v>2125500000000</c:v>
                </c:pt>
                <c:pt idx="22">
                  <c:v>2502460000000</c:v>
                </c:pt>
                <c:pt idx="23">
                  <c:v>1309530000000</c:v>
                </c:pt>
                <c:pt idx="24">
                  <c:v>1676870000000</c:v>
                </c:pt>
                <c:pt idx="25">
                  <c:v>2945220000000</c:v>
                </c:pt>
                <c:pt idx="26">
                  <c:v>4551290000000</c:v>
                </c:pt>
                <c:pt idx="27">
                  <c:v>5334720000000</c:v>
                </c:pt>
                <c:pt idx="28">
                  <c:v>4156310000000</c:v>
                </c:pt>
                <c:pt idx="29">
                  <c:v>1966670000000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Energi'!$DX$176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Energi'!$DX$177:$DX$206</c:f>
              <c:numCache>
                <c:formatCode>0.00E+00</c:formatCode>
                <c:ptCount val="30"/>
                <c:pt idx="0">
                  <c:v>3466080000000</c:v>
                </c:pt>
                <c:pt idx="1">
                  <c:v>14824000000000</c:v>
                </c:pt>
                <c:pt idx="2">
                  <c:v>18460500000000</c:v>
                </c:pt>
                <c:pt idx="3">
                  <c:v>18132900000000</c:v>
                </c:pt>
                <c:pt idx="4">
                  <c:v>12450100000000</c:v>
                </c:pt>
                <c:pt idx="5">
                  <c:v>9376390000000</c:v>
                </c:pt>
                <c:pt idx="6">
                  <c:v>6926390000000</c:v>
                </c:pt>
                <c:pt idx="7">
                  <c:v>5707550000000</c:v>
                </c:pt>
                <c:pt idx="8">
                  <c:v>5071600000000</c:v>
                </c:pt>
                <c:pt idx="9">
                  <c:v>4736430000000</c:v>
                </c:pt>
                <c:pt idx="10">
                  <c:v>4524150000000</c:v>
                </c:pt>
                <c:pt idx="11">
                  <c:v>4452550000000</c:v>
                </c:pt>
                <c:pt idx="12">
                  <c:v>4308260000000</c:v>
                </c:pt>
                <c:pt idx="13">
                  <c:v>4173150000000</c:v>
                </c:pt>
                <c:pt idx="14">
                  <c:v>4037920000000</c:v>
                </c:pt>
                <c:pt idx="15">
                  <c:v>3791700000000</c:v>
                </c:pt>
                <c:pt idx="16">
                  <c:v>3607570000000</c:v>
                </c:pt>
                <c:pt idx="17">
                  <c:v>3316850000000</c:v>
                </c:pt>
                <c:pt idx="18">
                  <c:v>3061400000000</c:v>
                </c:pt>
                <c:pt idx="19">
                  <c:v>4976560000000</c:v>
                </c:pt>
                <c:pt idx="20">
                  <c:v>2112470000000</c:v>
                </c:pt>
                <c:pt idx="21">
                  <c:v>1963490000000</c:v>
                </c:pt>
                <c:pt idx="22">
                  <c:v>2272840000000</c:v>
                </c:pt>
                <c:pt idx="23">
                  <c:v>1198510000000</c:v>
                </c:pt>
                <c:pt idx="24">
                  <c:v>1545030000000</c:v>
                </c:pt>
                <c:pt idx="25">
                  <c:v>2674270000000</c:v>
                </c:pt>
                <c:pt idx="26">
                  <c:v>4089010000000</c:v>
                </c:pt>
                <c:pt idx="27">
                  <c:v>4761660000000</c:v>
                </c:pt>
                <c:pt idx="28">
                  <c:v>3694110000000</c:v>
                </c:pt>
                <c:pt idx="29">
                  <c:v>1743590000000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Energi'!$DY$176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Energi'!$DY$177:$DY$206</c:f>
              <c:numCache>
                <c:formatCode>0.00E+00</c:formatCode>
                <c:ptCount val="30"/>
                <c:pt idx="0">
                  <c:v>2051540000000</c:v>
                </c:pt>
                <c:pt idx="1">
                  <c:v>8751460000000</c:v>
                </c:pt>
                <c:pt idx="2">
                  <c:v>10981500000000</c:v>
                </c:pt>
                <c:pt idx="3">
                  <c:v>10684100000000</c:v>
                </c:pt>
                <c:pt idx="4">
                  <c:v>7338010000000</c:v>
                </c:pt>
                <c:pt idx="5">
                  <c:v>5485170000000</c:v>
                </c:pt>
                <c:pt idx="6">
                  <c:v>4044270000000</c:v>
                </c:pt>
                <c:pt idx="7">
                  <c:v>3327840000000</c:v>
                </c:pt>
                <c:pt idx="8">
                  <c:v>2953370000000</c:v>
                </c:pt>
                <c:pt idx="9">
                  <c:v>2755200000000</c:v>
                </c:pt>
                <c:pt idx="10">
                  <c:v>2629270000000</c:v>
                </c:pt>
                <c:pt idx="11">
                  <c:v>2585490000000</c:v>
                </c:pt>
                <c:pt idx="12">
                  <c:v>2499550000000</c:v>
                </c:pt>
                <c:pt idx="13">
                  <c:v>2420510000000</c:v>
                </c:pt>
                <c:pt idx="14">
                  <c:v>2340700000000</c:v>
                </c:pt>
                <c:pt idx="15">
                  <c:v>2199660000000</c:v>
                </c:pt>
                <c:pt idx="16">
                  <c:v>2092160000000</c:v>
                </c:pt>
                <c:pt idx="17">
                  <c:v>1926460000000</c:v>
                </c:pt>
                <c:pt idx="18">
                  <c:v>1778960000000</c:v>
                </c:pt>
                <c:pt idx="19">
                  <c:v>2908000000000</c:v>
                </c:pt>
                <c:pt idx="20">
                  <c:v>1239000000000</c:v>
                </c:pt>
                <c:pt idx="21">
                  <c:v>1180580000000</c:v>
                </c:pt>
                <c:pt idx="22">
                  <c:v>1347730000000</c:v>
                </c:pt>
                <c:pt idx="23">
                  <c:v>728442000000</c:v>
                </c:pt>
                <c:pt idx="24">
                  <c:v>971325000000</c:v>
                </c:pt>
                <c:pt idx="25">
                  <c:v>1701610000000</c:v>
                </c:pt>
                <c:pt idx="26">
                  <c:v>2625370000000</c:v>
                </c:pt>
                <c:pt idx="27">
                  <c:v>3070440000000</c:v>
                </c:pt>
                <c:pt idx="28">
                  <c:v>2378920000000</c:v>
                </c:pt>
                <c:pt idx="29">
                  <c:v>1117420000000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Energi'!$DZ$176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Energi'!$DZ$177:$DZ$206</c:f>
              <c:numCache>
                <c:formatCode>0.00E+00</c:formatCode>
                <c:ptCount val="30"/>
                <c:pt idx="0">
                  <c:v>1278200000000</c:v>
                </c:pt>
                <c:pt idx="1">
                  <c:v>5719080000000</c:v>
                </c:pt>
                <c:pt idx="2">
                  <c:v>6841720000000</c:v>
                </c:pt>
                <c:pt idx="3">
                  <c:v>7004950000000</c:v>
                </c:pt>
                <c:pt idx="4">
                  <c:v>4667100000000</c:v>
                </c:pt>
                <c:pt idx="5">
                  <c:v>3897650000000</c:v>
                </c:pt>
                <c:pt idx="6">
                  <c:v>2856810000000</c:v>
                </c:pt>
                <c:pt idx="7">
                  <c:v>2342620000000</c:v>
                </c:pt>
                <c:pt idx="8">
                  <c:v>2077070000000</c:v>
                </c:pt>
                <c:pt idx="9">
                  <c:v>1935330000000</c:v>
                </c:pt>
                <c:pt idx="10">
                  <c:v>1846890000000</c:v>
                </c:pt>
                <c:pt idx="11">
                  <c:v>1807890000000</c:v>
                </c:pt>
                <c:pt idx="12">
                  <c:v>1747600000000</c:v>
                </c:pt>
                <c:pt idx="13">
                  <c:v>1687000000000</c:v>
                </c:pt>
                <c:pt idx="14">
                  <c:v>1621590000000</c:v>
                </c:pt>
                <c:pt idx="15">
                  <c:v>1515280000000</c:v>
                </c:pt>
                <c:pt idx="16">
                  <c:v>1435640000000</c:v>
                </c:pt>
                <c:pt idx="17">
                  <c:v>1297370000000</c:v>
                </c:pt>
                <c:pt idx="18">
                  <c:v>1203750000000</c:v>
                </c:pt>
                <c:pt idx="19">
                  <c:v>1960160000000</c:v>
                </c:pt>
                <c:pt idx="20">
                  <c:v>850468000000</c:v>
                </c:pt>
                <c:pt idx="21">
                  <c:v>833856000000</c:v>
                </c:pt>
                <c:pt idx="22">
                  <c:v>925766000000</c:v>
                </c:pt>
                <c:pt idx="23">
                  <c:v>502462000000</c:v>
                </c:pt>
                <c:pt idx="24">
                  <c:v>660454000000</c:v>
                </c:pt>
                <c:pt idx="25">
                  <c:v>1073360000000</c:v>
                </c:pt>
                <c:pt idx="26">
                  <c:v>1540290000000</c:v>
                </c:pt>
                <c:pt idx="27">
                  <c:v>1671780000000</c:v>
                </c:pt>
                <c:pt idx="28">
                  <c:v>1204800000000</c:v>
                </c:pt>
                <c:pt idx="29">
                  <c:v>548635000000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Energi'!$EA$176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Energi'!$EA$177:$EA$206</c:f>
              <c:numCache>
                <c:formatCode>0.00E+00</c:formatCode>
                <c:ptCount val="30"/>
                <c:pt idx="0">
                  <c:v>1278200000000</c:v>
                </c:pt>
                <c:pt idx="1">
                  <c:v>5719080000000</c:v>
                </c:pt>
                <c:pt idx="2">
                  <c:v>6841720000000</c:v>
                </c:pt>
                <c:pt idx="3">
                  <c:v>7004950000000</c:v>
                </c:pt>
                <c:pt idx="4">
                  <c:v>4667100000000</c:v>
                </c:pt>
                <c:pt idx="5">
                  <c:v>3897650000000</c:v>
                </c:pt>
                <c:pt idx="6">
                  <c:v>2856810000000</c:v>
                </c:pt>
                <c:pt idx="7">
                  <c:v>2342620000000</c:v>
                </c:pt>
                <c:pt idx="8">
                  <c:v>2077070000000</c:v>
                </c:pt>
                <c:pt idx="9">
                  <c:v>1935330000000</c:v>
                </c:pt>
                <c:pt idx="10">
                  <c:v>1846890000000</c:v>
                </c:pt>
                <c:pt idx="11">
                  <c:v>1807890000000</c:v>
                </c:pt>
                <c:pt idx="12">
                  <c:v>1747600000000</c:v>
                </c:pt>
                <c:pt idx="13">
                  <c:v>1687000000000</c:v>
                </c:pt>
                <c:pt idx="14">
                  <c:v>1621590000000</c:v>
                </c:pt>
                <c:pt idx="15">
                  <c:v>1515280000000</c:v>
                </c:pt>
                <c:pt idx="16">
                  <c:v>1435640000000</c:v>
                </c:pt>
                <c:pt idx="17">
                  <c:v>1297370000000</c:v>
                </c:pt>
                <c:pt idx="18">
                  <c:v>1203750000000</c:v>
                </c:pt>
                <c:pt idx="19">
                  <c:v>1960160000000</c:v>
                </c:pt>
                <c:pt idx="20">
                  <c:v>850468000000</c:v>
                </c:pt>
                <c:pt idx="21">
                  <c:v>833856000000</c:v>
                </c:pt>
                <c:pt idx="22">
                  <c:v>925766000000</c:v>
                </c:pt>
                <c:pt idx="23">
                  <c:v>502462000000</c:v>
                </c:pt>
                <c:pt idx="24">
                  <c:v>660454000000</c:v>
                </c:pt>
                <c:pt idx="25">
                  <c:v>1073360000000</c:v>
                </c:pt>
                <c:pt idx="26">
                  <c:v>1540290000000</c:v>
                </c:pt>
                <c:pt idx="27">
                  <c:v>1671780000000</c:v>
                </c:pt>
                <c:pt idx="28">
                  <c:v>1204800000000</c:v>
                </c:pt>
                <c:pt idx="29">
                  <c:v>548635000000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Energi'!$EB$176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Energi'!$EB$177:$EB$206</c:f>
              <c:numCache>
                <c:formatCode>0.00E+00</c:formatCode>
                <c:ptCount val="30"/>
                <c:pt idx="0">
                  <c:v>1866490000000</c:v>
                </c:pt>
                <c:pt idx="1">
                  <c:v>8467430000000</c:v>
                </c:pt>
                <c:pt idx="2">
                  <c:v>10186100000000</c:v>
                </c:pt>
                <c:pt idx="3">
                  <c:v>10400800000000</c:v>
                </c:pt>
                <c:pt idx="4">
                  <c:v>6923820000000</c:v>
                </c:pt>
                <c:pt idx="5">
                  <c:v>5765840000000</c:v>
                </c:pt>
                <c:pt idx="6">
                  <c:v>4217770000000</c:v>
                </c:pt>
                <c:pt idx="7">
                  <c:v>3453480000000</c:v>
                </c:pt>
                <c:pt idx="8">
                  <c:v>3058140000000</c:v>
                </c:pt>
                <c:pt idx="9">
                  <c:v>2846130000000</c:v>
                </c:pt>
                <c:pt idx="10">
                  <c:v>2713270000000</c:v>
                </c:pt>
                <c:pt idx="11">
                  <c:v>2653000000000</c:v>
                </c:pt>
                <c:pt idx="12">
                  <c:v>2562050000000</c:v>
                </c:pt>
                <c:pt idx="13">
                  <c:v>2470810000000</c:v>
                </c:pt>
                <c:pt idx="14">
                  <c:v>2373000000000</c:v>
                </c:pt>
                <c:pt idx="15">
                  <c:v>2215080000000</c:v>
                </c:pt>
                <c:pt idx="16">
                  <c:v>2097580000000</c:v>
                </c:pt>
                <c:pt idx="17">
                  <c:v>1894240000000</c:v>
                </c:pt>
                <c:pt idx="18">
                  <c:v>1756120000000</c:v>
                </c:pt>
                <c:pt idx="19">
                  <c:v>2857410000000</c:v>
                </c:pt>
                <c:pt idx="20">
                  <c:v>1237900000000</c:v>
                </c:pt>
                <c:pt idx="21">
                  <c:v>1201050000000</c:v>
                </c:pt>
                <c:pt idx="22">
                  <c:v>1342300000000</c:v>
                </c:pt>
                <c:pt idx="23">
                  <c:v>729962000000</c:v>
                </c:pt>
                <c:pt idx="24">
                  <c:v>970130000000</c:v>
                </c:pt>
                <c:pt idx="25">
                  <c:v>1620800000000</c:v>
                </c:pt>
                <c:pt idx="26">
                  <c:v>2390110000000</c:v>
                </c:pt>
                <c:pt idx="27">
                  <c:v>2667540000000</c:v>
                </c:pt>
                <c:pt idx="28">
                  <c:v>1974120000000</c:v>
                </c:pt>
                <c:pt idx="29">
                  <c:v>907608000000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Energi'!$EC$176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Energi'!$EC$177:$EC$206</c:f>
              <c:numCache>
                <c:formatCode>0.00E+00</c:formatCode>
                <c:ptCount val="30"/>
                <c:pt idx="0">
                  <c:v>1866490000000</c:v>
                </c:pt>
                <c:pt idx="1">
                  <c:v>8467440000000</c:v>
                </c:pt>
                <c:pt idx="2">
                  <c:v>10186100000000</c:v>
                </c:pt>
                <c:pt idx="3">
                  <c:v>10400800000000</c:v>
                </c:pt>
                <c:pt idx="4">
                  <c:v>6923820000000</c:v>
                </c:pt>
                <c:pt idx="5">
                  <c:v>5765850000000</c:v>
                </c:pt>
                <c:pt idx="6">
                  <c:v>4217770000000</c:v>
                </c:pt>
                <c:pt idx="7">
                  <c:v>3453480000000</c:v>
                </c:pt>
                <c:pt idx="8">
                  <c:v>3058140000000</c:v>
                </c:pt>
                <c:pt idx="9">
                  <c:v>2846140000000</c:v>
                </c:pt>
                <c:pt idx="10">
                  <c:v>2713270000000</c:v>
                </c:pt>
                <c:pt idx="11">
                  <c:v>2653000000000</c:v>
                </c:pt>
                <c:pt idx="12">
                  <c:v>2562050000000</c:v>
                </c:pt>
                <c:pt idx="13">
                  <c:v>2470810000000</c:v>
                </c:pt>
                <c:pt idx="14">
                  <c:v>2373010000000</c:v>
                </c:pt>
                <c:pt idx="15">
                  <c:v>2215090000000</c:v>
                </c:pt>
                <c:pt idx="16">
                  <c:v>2097580000000</c:v>
                </c:pt>
                <c:pt idx="17">
                  <c:v>1894240000000</c:v>
                </c:pt>
                <c:pt idx="18">
                  <c:v>1756130000000</c:v>
                </c:pt>
                <c:pt idx="19">
                  <c:v>2857410000000</c:v>
                </c:pt>
                <c:pt idx="20">
                  <c:v>1237900000000</c:v>
                </c:pt>
                <c:pt idx="21">
                  <c:v>1201050000000</c:v>
                </c:pt>
                <c:pt idx="22">
                  <c:v>1342300000000</c:v>
                </c:pt>
                <c:pt idx="23">
                  <c:v>729962000000</c:v>
                </c:pt>
                <c:pt idx="24">
                  <c:v>970131000000</c:v>
                </c:pt>
                <c:pt idx="25">
                  <c:v>1620810000000</c:v>
                </c:pt>
                <c:pt idx="26">
                  <c:v>2390110000000</c:v>
                </c:pt>
                <c:pt idx="27">
                  <c:v>2667540000000</c:v>
                </c:pt>
                <c:pt idx="28">
                  <c:v>1974120000000</c:v>
                </c:pt>
                <c:pt idx="29">
                  <c:v>907609000000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Energi'!$ED$176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Energi'!$ED$177:$ED$206</c:f>
              <c:numCache>
                <c:formatCode>0.00E+00</c:formatCode>
                <c:ptCount val="30"/>
                <c:pt idx="0">
                  <c:v>4425310000000</c:v>
                </c:pt>
                <c:pt idx="1">
                  <c:v>19752800000000</c:v>
                </c:pt>
                <c:pt idx="2">
                  <c:v>23685400000000</c:v>
                </c:pt>
                <c:pt idx="3">
                  <c:v>24391800000000</c:v>
                </c:pt>
                <c:pt idx="4">
                  <c:v>16260600000000</c:v>
                </c:pt>
                <c:pt idx="5">
                  <c:v>13609400000000</c:v>
                </c:pt>
                <c:pt idx="6">
                  <c:v>9976230000000</c:v>
                </c:pt>
                <c:pt idx="7">
                  <c:v>8179980000000</c:v>
                </c:pt>
                <c:pt idx="8">
                  <c:v>7251530000000</c:v>
                </c:pt>
                <c:pt idx="9">
                  <c:v>6755190000000</c:v>
                </c:pt>
                <c:pt idx="10">
                  <c:v>6445120000000</c:v>
                </c:pt>
                <c:pt idx="11">
                  <c:v>6306600000000</c:v>
                </c:pt>
                <c:pt idx="12">
                  <c:v>6096670000000</c:v>
                </c:pt>
                <c:pt idx="13">
                  <c:v>5878940000000</c:v>
                </c:pt>
                <c:pt idx="14">
                  <c:v>5651850000000</c:v>
                </c:pt>
                <c:pt idx="15">
                  <c:v>5265640000000</c:v>
                </c:pt>
                <c:pt idx="16">
                  <c:v>4989290000000</c:v>
                </c:pt>
                <c:pt idx="17">
                  <c:v>4497290000000</c:v>
                </c:pt>
                <c:pt idx="18">
                  <c:v>4163660000000</c:v>
                </c:pt>
                <c:pt idx="19">
                  <c:v>6680840000000</c:v>
                </c:pt>
                <c:pt idx="20">
                  <c:v>2867970000000</c:v>
                </c:pt>
                <c:pt idx="21">
                  <c:v>2569090000000</c:v>
                </c:pt>
                <c:pt idx="22">
                  <c:v>3005280000000</c:v>
                </c:pt>
                <c:pt idx="23">
                  <c:v>1559200000000</c:v>
                </c:pt>
                <c:pt idx="24">
                  <c:v>1960430000000</c:v>
                </c:pt>
                <c:pt idx="25">
                  <c:v>3298420000000</c:v>
                </c:pt>
                <c:pt idx="26">
                  <c:v>4935590000000</c:v>
                </c:pt>
                <c:pt idx="27">
                  <c:v>5640760000000</c:v>
                </c:pt>
                <c:pt idx="28">
                  <c:v>4319320000000</c:v>
                </c:pt>
                <c:pt idx="29">
                  <c:v>2035210000000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Energi'!$EE$176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Energi'!$EE$177:$EE$206</c:f>
              <c:numCache>
                <c:formatCode>0.00E+00</c:formatCode>
                <c:ptCount val="30"/>
                <c:pt idx="0">
                  <c:v>4425310000000</c:v>
                </c:pt>
                <c:pt idx="1">
                  <c:v>19752800000000</c:v>
                </c:pt>
                <c:pt idx="2">
                  <c:v>23685400000000</c:v>
                </c:pt>
                <c:pt idx="3">
                  <c:v>24391800000000</c:v>
                </c:pt>
                <c:pt idx="4">
                  <c:v>16260600000000</c:v>
                </c:pt>
                <c:pt idx="5">
                  <c:v>13609400000000</c:v>
                </c:pt>
                <c:pt idx="6">
                  <c:v>9976230000000</c:v>
                </c:pt>
                <c:pt idx="7">
                  <c:v>8179980000000</c:v>
                </c:pt>
                <c:pt idx="8">
                  <c:v>7251530000000</c:v>
                </c:pt>
                <c:pt idx="9">
                  <c:v>6755190000000</c:v>
                </c:pt>
                <c:pt idx="10">
                  <c:v>6445120000000</c:v>
                </c:pt>
                <c:pt idx="11">
                  <c:v>6306600000000</c:v>
                </c:pt>
                <c:pt idx="12">
                  <c:v>6096680000000</c:v>
                </c:pt>
                <c:pt idx="13">
                  <c:v>5878940000000</c:v>
                </c:pt>
                <c:pt idx="14">
                  <c:v>5651850000000</c:v>
                </c:pt>
                <c:pt idx="15">
                  <c:v>5265640000000</c:v>
                </c:pt>
                <c:pt idx="16">
                  <c:v>4989290000000</c:v>
                </c:pt>
                <c:pt idx="17">
                  <c:v>4497290000000</c:v>
                </c:pt>
                <c:pt idx="18">
                  <c:v>4163670000000</c:v>
                </c:pt>
                <c:pt idx="19">
                  <c:v>6680840000000</c:v>
                </c:pt>
                <c:pt idx="20">
                  <c:v>2867970000000</c:v>
                </c:pt>
                <c:pt idx="21">
                  <c:v>2569090000000</c:v>
                </c:pt>
                <c:pt idx="22">
                  <c:v>3005280000000</c:v>
                </c:pt>
                <c:pt idx="23">
                  <c:v>1559200000000</c:v>
                </c:pt>
                <c:pt idx="24">
                  <c:v>1960430000000</c:v>
                </c:pt>
                <c:pt idx="25">
                  <c:v>3298420000000</c:v>
                </c:pt>
                <c:pt idx="26">
                  <c:v>4935600000000</c:v>
                </c:pt>
                <c:pt idx="27">
                  <c:v>5640760000000</c:v>
                </c:pt>
                <c:pt idx="28">
                  <c:v>4319320000000</c:v>
                </c:pt>
                <c:pt idx="29">
                  <c:v>2035210000000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Energi'!$EF$176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Energi'!$EF$177:$EF$206</c:f>
              <c:numCache>
                <c:formatCode>0.00E+00</c:formatCode>
                <c:ptCount val="30"/>
                <c:pt idx="0">
                  <c:v>2254010000000</c:v>
                </c:pt>
                <c:pt idx="1">
                  <c:v>10229900000000</c:v>
                </c:pt>
                <c:pt idx="2">
                  <c:v>12380600000000</c:v>
                </c:pt>
                <c:pt idx="3">
                  <c:v>12672100000000</c:v>
                </c:pt>
                <c:pt idx="4">
                  <c:v>8438910000000</c:v>
                </c:pt>
                <c:pt idx="5">
                  <c:v>7032050000000</c:v>
                </c:pt>
                <c:pt idx="6">
                  <c:v>5143340000000</c:v>
                </c:pt>
                <c:pt idx="7">
                  <c:v>4210550000000</c:v>
                </c:pt>
                <c:pt idx="8">
                  <c:v>3727560000000</c:v>
                </c:pt>
                <c:pt idx="9">
                  <c:v>3467990000000</c:v>
                </c:pt>
                <c:pt idx="10">
                  <c:v>3304890000000</c:v>
                </c:pt>
                <c:pt idx="11">
                  <c:v>3229880000000</c:v>
                </c:pt>
                <c:pt idx="12">
                  <c:v>3117410000000</c:v>
                </c:pt>
                <c:pt idx="13">
                  <c:v>3004310000000</c:v>
                </c:pt>
                <c:pt idx="14">
                  <c:v>2883400000000</c:v>
                </c:pt>
                <c:pt idx="15">
                  <c:v>2688140000000</c:v>
                </c:pt>
                <c:pt idx="16">
                  <c:v>2543440000000</c:v>
                </c:pt>
                <c:pt idx="17">
                  <c:v>2293600000000</c:v>
                </c:pt>
                <c:pt idx="18">
                  <c:v>2122950000000</c:v>
                </c:pt>
                <c:pt idx="19">
                  <c:v>3444910000000</c:v>
                </c:pt>
                <c:pt idx="20">
                  <c:v>1489110000000</c:v>
                </c:pt>
                <c:pt idx="21">
                  <c:v>1424610000000</c:v>
                </c:pt>
                <c:pt idx="22">
                  <c:v>1599480000000</c:v>
                </c:pt>
                <c:pt idx="23">
                  <c:v>856989000000</c:v>
                </c:pt>
                <c:pt idx="24">
                  <c:v>1118270000000</c:v>
                </c:pt>
                <c:pt idx="25">
                  <c:v>1859400000000</c:v>
                </c:pt>
                <c:pt idx="26">
                  <c:v>2747530000000</c:v>
                </c:pt>
                <c:pt idx="27">
                  <c:v>3097450000000</c:v>
                </c:pt>
                <c:pt idx="28">
                  <c:v>2330870000000</c:v>
                </c:pt>
                <c:pt idx="29">
                  <c:v>1083780000000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Energi'!$EG$176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Energi'!$EG$177:$EG$206</c:f>
              <c:numCache>
                <c:formatCode>0.00E+00</c:formatCode>
                <c:ptCount val="30"/>
                <c:pt idx="0">
                  <c:v>2254010000000</c:v>
                </c:pt>
                <c:pt idx="1">
                  <c:v>10229900000000</c:v>
                </c:pt>
                <c:pt idx="2">
                  <c:v>12380600000000</c:v>
                </c:pt>
                <c:pt idx="3">
                  <c:v>12672100000000</c:v>
                </c:pt>
                <c:pt idx="4">
                  <c:v>8438910000000</c:v>
                </c:pt>
                <c:pt idx="5">
                  <c:v>7032050000000</c:v>
                </c:pt>
                <c:pt idx="6">
                  <c:v>5143340000000</c:v>
                </c:pt>
                <c:pt idx="7">
                  <c:v>4210550000000</c:v>
                </c:pt>
                <c:pt idx="8">
                  <c:v>3727560000000</c:v>
                </c:pt>
                <c:pt idx="9">
                  <c:v>3467990000000</c:v>
                </c:pt>
                <c:pt idx="10">
                  <c:v>3304890000000</c:v>
                </c:pt>
                <c:pt idx="11">
                  <c:v>3229880000000</c:v>
                </c:pt>
                <c:pt idx="12">
                  <c:v>3117410000000</c:v>
                </c:pt>
                <c:pt idx="13">
                  <c:v>3004310000000</c:v>
                </c:pt>
                <c:pt idx="14">
                  <c:v>2883400000000</c:v>
                </c:pt>
                <c:pt idx="15">
                  <c:v>2688140000000</c:v>
                </c:pt>
                <c:pt idx="16">
                  <c:v>2543440000000</c:v>
                </c:pt>
                <c:pt idx="17">
                  <c:v>2293600000000</c:v>
                </c:pt>
                <c:pt idx="18">
                  <c:v>2122950000000</c:v>
                </c:pt>
                <c:pt idx="19">
                  <c:v>3444910000000</c:v>
                </c:pt>
                <c:pt idx="20">
                  <c:v>1489110000000</c:v>
                </c:pt>
                <c:pt idx="21">
                  <c:v>1424610000000</c:v>
                </c:pt>
                <c:pt idx="22">
                  <c:v>1599480000000</c:v>
                </c:pt>
                <c:pt idx="23">
                  <c:v>856989000000</c:v>
                </c:pt>
                <c:pt idx="24">
                  <c:v>1118270000000</c:v>
                </c:pt>
                <c:pt idx="25">
                  <c:v>1859400000000</c:v>
                </c:pt>
                <c:pt idx="26">
                  <c:v>2747530000000</c:v>
                </c:pt>
                <c:pt idx="27">
                  <c:v>3097450000000</c:v>
                </c:pt>
                <c:pt idx="28">
                  <c:v>2330870000000</c:v>
                </c:pt>
                <c:pt idx="29">
                  <c:v>1083780000000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Energi'!$EH$176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Energi'!$EH$177:$EH$206</c:f>
              <c:numCache>
                <c:formatCode>0.00E+00</c:formatCode>
                <c:ptCount val="30"/>
                <c:pt idx="0">
                  <c:v>4426520000000</c:v>
                </c:pt>
                <c:pt idx="1">
                  <c:v>19748800000000</c:v>
                </c:pt>
                <c:pt idx="2">
                  <c:v>23675600000000</c:v>
                </c:pt>
                <c:pt idx="3">
                  <c:v>24383100000000</c:v>
                </c:pt>
                <c:pt idx="4">
                  <c:v>16255000000000</c:v>
                </c:pt>
                <c:pt idx="5">
                  <c:v>13605400000000</c:v>
                </c:pt>
                <c:pt idx="6">
                  <c:v>9973640000000</c:v>
                </c:pt>
                <c:pt idx="7">
                  <c:v>8178030000000</c:v>
                </c:pt>
                <c:pt idx="8">
                  <c:v>7249980000000</c:v>
                </c:pt>
                <c:pt idx="9">
                  <c:v>6753880000000</c:v>
                </c:pt>
                <c:pt idx="10">
                  <c:v>6444010000000</c:v>
                </c:pt>
                <c:pt idx="11">
                  <c:v>6305660000000</c:v>
                </c:pt>
                <c:pt idx="12">
                  <c:v>6095960000000</c:v>
                </c:pt>
                <c:pt idx="13">
                  <c:v>5878330000000</c:v>
                </c:pt>
                <c:pt idx="14">
                  <c:v>5651500000000</c:v>
                </c:pt>
                <c:pt idx="15">
                  <c:v>5265320000000</c:v>
                </c:pt>
                <c:pt idx="16">
                  <c:v>4989180000000</c:v>
                </c:pt>
                <c:pt idx="17">
                  <c:v>4497240000000</c:v>
                </c:pt>
                <c:pt idx="18">
                  <c:v>4163760000000</c:v>
                </c:pt>
                <c:pt idx="19">
                  <c:v>6679680000000</c:v>
                </c:pt>
                <c:pt idx="20">
                  <c:v>2867140000000</c:v>
                </c:pt>
                <c:pt idx="21">
                  <c:v>2565880000000</c:v>
                </c:pt>
                <c:pt idx="22">
                  <c:v>3003570000000</c:v>
                </c:pt>
                <c:pt idx="23">
                  <c:v>1557860000000</c:v>
                </c:pt>
                <c:pt idx="24">
                  <c:v>1958160000000</c:v>
                </c:pt>
                <c:pt idx="25">
                  <c:v>3295950000000</c:v>
                </c:pt>
                <c:pt idx="26">
                  <c:v>4933570000000</c:v>
                </c:pt>
                <c:pt idx="27">
                  <c:v>5639660000000</c:v>
                </c:pt>
                <c:pt idx="28">
                  <c:v>4319080000000</c:v>
                </c:pt>
                <c:pt idx="29">
                  <c:v>2035270000000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Energi'!$EI$176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Energi'!$EI$177:$EI$206</c:f>
              <c:numCache>
                <c:formatCode>0.00E+00</c:formatCode>
                <c:ptCount val="30"/>
                <c:pt idx="0">
                  <c:v>4426520000000</c:v>
                </c:pt>
                <c:pt idx="1">
                  <c:v>19748800000000</c:v>
                </c:pt>
                <c:pt idx="2">
                  <c:v>23675600000000</c:v>
                </c:pt>
                <c:pt idx="3">
                  <c:v>24383100000000</c:v>
                </c:pt>
                <c:pt idx="4">
                  <c:v>16255000000000</c:v>
                </c:pt>
                <c:pt idx="5">
                  <c:v>13605400000000</c:v>
                </c:pt>
                <c:pt idx="6">
                  <c:v>9973640000000</c:v>
                </c:pt>
                <c:pt idx="7">
                  <c:v>8178030000000</c:v>
                </c:pt>
                <c:pt idx="8">
                  <c:v>7249980000000</c:v>
                </c:pt>
                <c:pt idx="9">
                  <c:v>6753880000000</c:v>
                </c:pt>
                <c:pt idx="10">
                  <c:v>6444010000000</c:v>
                </c:pt>
                <c:pt idx="11">
                  <c:v>6305660000000</c:v>
                </c:pt>
                <c:pt idx="12">
                  <c:v>6095960000000</c:v>
                </c:pt>
                <c:pt idx="13">
                  <c:v>5878330000000</c:v>
                </c:pt>
                <c:pt idx="14">
                  <c:v>5651500000000</c:v>
                </c:pt>
                <c:pt idx="15">
                  <c:v>5265320000000</c:v>
                </c:pt>
                <c:pt idx="16">
                  <c:v>4989180000000</c:v>
                </c:pt>
                <c:pt idx="17">
                  <c:v>4497240000000</c:v>
                </c:pt>
                <c:pt idx="18">
                  <c:v>4163760000000</c:v>
                </c:pt>
                <c:pt idx="19">
                  <c:v>6679680000000</c:v>
                </c:pt>
                <c:pt idx="20">
                  <c:v>2867140000000</c:v>
                </c:pt>
                <c:pt idx="21">
                  <c:v>2565880000000</c:v>
                </c:pt>
                <c:pt idx="22">
                  <c:v>3003570000000</c:v>
                </c:pt>
                <c:pt idx="23">
                  <c:v>1557860000000</c:v>
                </c:pt>
                <c:pt idx="24">
                  <c:v>1958160000000</c:v>
                </c:pt>
                <c:pt idx="25">
                  <c:v>3295950000000</c:v>
                </c:pt>
                <c:pt idx="26">
                  <c:v>4933570000000</c:v>
                </c:pt>
                <c:pt idx="27">
                  <c:v>5639660000000</c:v>
                </c:pt>
                <c:pt idx="28">
                  <c:v>4319080000000</c:v>
                </c:pt>
                <c:pt idx="29">
                  <c:v>2035270000000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Energi'!$EJ$176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Energi'!$EJ$177:$EJ$206</c:f>
              <c:numCache>
                <c:formatCode>0.00E+00</c:formatCode>
                <c:ptCount val="30"/>
                <c:pt idx="0">
                  <c:v>1910700000000</c:v>
                </c:pt>
                <c:pt idx="1">
                  <c:v>8676150000000</c:v>
                </c:pt>
                <c:pt idx="2">
                  <c:v>10444600000000</c:v>
                </c:pt>
                <c:pt idx="3">
                  <c:v>10660800000000</c:v>
                </c:pt>
                <c:pt idx="4">
                  <c:v>7096300000000</c:v>
                </c:pt>
                <c:pt idx="5">
                  <c:v>5907370000000</c:v>
                </c:pt>
                <c:pt idx="6">
                  <c:v>4320260000000</c:v>
                </c:pt>
                <c:pt idx="7">
                  <c:v>3536760000000</c:v>
                </c:pt>
                <c:pt idx="8">
                  <c:v>3131400000000</c:v>
                </c:pt>
                <c:pt idx="9">
                  <c:v>2913890000000</c:v>
                </c:pt>
                <c:pt idx="10">
                  <c:v>2777500000000</c:v>
                </c:pt>
                <c:pt idx="11">
                  <c:v>2715430000000</c:v>
                </c:pt>
                <c:pt idx="12">
                  <c:v>2622040000000</c:v>
                </c:pt>
                <c:pt idx="13">
                  <c:v>2528350000000</c:v>
                </c:pt>
                <c:pt idx="14">
                  <c:v>2428020000000</c:v>
                </c:pt>
                <c:pt idx="15">
                  <c:v>2266140000000</c:v>
                </c:pt>
                <c:pt idx="16">
                  <c:v>2145800000000</c:v>
                </c:pt>
                <c:pt idx="17">
                  <c:v>1937610000000</c:v>
                </c:pt>
                <c:pt idx="18">
                  <c:v>1796180000000</c:v>
                </c:pt>
                <c:pt idx="19">
                  <c:v>2921960000000</c:v>
                </c:pt>
                <c:pt idx="20">
                  <c:v>1265570000000</c:v>
                </c:pt>
                <c:pt idx="21">
                  <c:v>1225570000000</c:v>
                </c:pt>
                <c:pt idx="22">
                  <c:v>1371420000000</c:v>
                </c:pt>
                <c:pt idx="23">
                  <c:v>745852000000</c:v>
                </c:pt>
                <c:pt idx="24">
                  <c:v>992426000000</c:v>
                </c:pt>
                <c:pt idx="25">
                  <c:v>1663870000000</c:v>
                </c:pt>
                <c:pt idx="26">
                  <c:v>2461610000000</c:v>
                </c:pt>
                <c:pt idx="27">
                  <c:v>2756060000000</c:v>
                </c:pt>
                <c:pt idx="28">
                  <c:v>2045930000000</c:v>
                </c:pt>
                <c:pt idx="29">
                  <c:v>941920000000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Energi'!$EK$176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Energi'!$EK$177:$EK$206</c:f>
              <c:numCache>
                <c:formatCode>0.00E+00</c:formatCode>
                <c:ptCount val="30"/>
                <c:pt idx="0">
                  <c:v>1910700000000</c:v>
                </c:pt>
                <c:pt idx="1">
                  <c:v>8676140000000</c:v>
                </c:pt>
                <c:pt idx="2">
                  <c:v>10444600000000</c:v>
                </c:pt>
                <c:pt idx="3">
                  <c:v>10660800000000</c:v>
                </c:pt>
                <c:pt idx="4">
                  <c:v>7096300000000</c:v>
                </c:pt>
                <c:pt idx="5">
                  <c:v>5907360000000</c:v>
                </c:pt>
                <c:pt idx="6">
                  <c:v>4320260000000</c:v>
                </c:pt>
                <c:pt idx="7">
                  <c:v>3536760000000</c:v>
                </c:pt>
                <c:pt idx="8">
                  <c:v>3131400000000</c:v>
                </c:pt>
                <c:pt idx="9">
                  <c:v>2913890000000</c:v>
                </c:pt>
                <c:pt idx="10">
                  <c:v>2777500000000</c:v>
                </c:pt>
                <c:pt idx="11">
                  <c:v>2715430000000</c:v>
                </c:pt>
                <c:pt idx="12">
                  <c:v>2622040000000</c:v>
                </c:pt>
                <c:pt idx="13">
                  <c:v>2528350000000</c:v>
                </c:pt>
                <c:pt idx="14">
                  <c:v>2428020000000</c:v>
                </c:pt>
                <c:pt idx="15">
                  <c:v>2266130000000</c:v>
                </c:pt>
                <c:pt idx="16">
                  <c:v>2145800000000</c:v>
                </c:pt>
                <c:pt idx="17">
                  <c:v>1937610000000</c:v>
                </c:pt>
                <c:pt idx="18">
                  <c:v>1796180000000</c:v>
                </c:pt>
                <c:pt idx="19">
                  <c:v>2921960000000</c:v>
                </c:pt>
                <c:pt idx="20">
                  <c:v>1265570000000</c:v>
                </c:pt>
                <c:pt idx="21">
                  <c:v>1225570000000</c:v>
                </c:pt>
                <c:pt idx="22">
                  <c:v>1371420000000</c:v>
                </c:pt>
                <c:pt idx="23">
                  <c:v>745852000000</c:v>
                </c:pt>
                <c:pt idx="24">
                  <c:v>992425000000</c:v>
                </c:pt>
                <c:pt idx="25">
                  <c:v>1663870000000</c:v>
                </c:pt>
                <c:pt idx="26">
                  <c:v>2461610000000</c:v>
                </c:pt>
                <c:pt idx="27">
                  <c:v>2756060000000</c:v>
                </c:pt>
                <c:pt idx="28">
                  <c:v>2045930000000</c:v>
                </c:pt>
                <c:pt idx="29">
                  <c:v>941918000000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Energi'!$EL$176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Energi'!$EL$177:$EL$206</c:f>
              <c:numCache>
                <c:formatCode>0.00E+00</c:formatCode>
                <c:ptCount val="30"/>
                <c:pt idx="0">
                  <c:v>1329620000000</c:v>
                </c:pt>
                <c:pt idx="1">
                  <c:v>5962170000000</c:v>
                </c:pt>
                <c:pt idx="2">
                  <c:v>7143700000000</c:v>
                </c:pt>
                <c:pt idx="3">
                  <c:v>7308750000000</c:v>
                </c:pt>
                <c:pt idx="4">
                  <c:v>4868630000000</c:v>
                </c:pt>
                <c:pt idx="5">
                  <c:v>4062930000000</c:v>
                </c:pt>
                <c:pt idx="6">
                  <c:v>2976460000000</c:v>
                </c:pt>
                <c:pt idx="7">
                  <c:v>2439820000000</c:v>
                </c:pt>
                <c:pt idx="8">
                  <c:v>2162560000000</c:v>
                </c:pt>
                <c:pt idx="9">
                  <c:v>2014380000000</c:v>
                </c:pt>
                <c:pt idx="10">
                  <c:v>1921820000000</c:v>
                </c:pt>
                <c:pt idx="11">
                  <c:v>1880700000000</c:v>
                </c:pt>
                <c:pt idx="12">
                  <c:v>1817530000000</c:v>
                </c:pt>
                <c:pt idx="13">
                  <c:v>1754070000000</c:v>
                </c:pt>
                <c:pt idx="14">
                  <c:v>1685680000000</c:v>
                </c:pt>
                <c:pt idx="15">
                  <c:v>1574760000000</c:v>
                </c:pt>
                <c:pt idx="16">
                  <c:v>1491800000000</c:v>
                </c:pt>
                <c:pt idx="17">
                  <c:v>1347890000000</c:v>
                </c:pt>
                <c:pt idx="18">
                  <c:v>1250380000000</c:v>
                </c:pt>
                <c:pt idx="19">
                  <c:v>2035750000000</c:v>
                </c:pt>
                <c:pt idx="20">
                  <c:v>882948000000</c:v>
                </c:pt>
                <c:pt idx="21">
                  <c:v>863480000000</c:v>
                </c:pt>
                <c:pt idx="22">
                  <c:v>960215000000</c:v>
                </c:pt>
                <c:pt idx="23">
                  <c:v>521373000000</c:v>
                </c:pt>
                <c:pt idx="24">
                  <c:v>687068000000</c:v>
                </c:pt>
                <c:pt idx="25">
                  <c:v>1124070000000</c:v>
                </c:pt>
                <c:pt idx="26">
                  <c:v>1623800000000</c:v>
                </c:pt>
                <c:pt idx="27">
                  <c:v>1774480000000</c:v>
                </c:pt>
                <c:pt idx="28">
                  <c:v>1287030000000</c:v>
                </c:pt>
                <c:pt idx="29">
                  <c:v>587403000000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Energi'!$EM$176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Energi'!$CZ$177:$CZ$206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Energi'!$EM$177:$EM$206</c:f>
              <c:numCache>
                <c:formatCode>0.00E+00</c:formatCode>
                <c:ptCount val="30"/>
                <c:pt idx="0">
                  <c:v>1329620000000</c:v>
                </c:pt>
                <c:pt idx="1">
                  <c:v>5962170000000</c:v>
                </c:pt>
                <c:pt idx="2">
                  <c:v>7143700000000</c:v>
                </c:pt>
                <c:pt idx="3">
                  <c:v>7308750000000</c:v>
                </c:pt>
                <c:pt idx="4">
                  <c:v>4868630000000</c:v>
                </c:pt>
                <c:pt idx="5">
                  <c:v>4062930000000</c:v>
                </c:pt>
                <c:pt idx="6">
                  <c:v>2976470000000</c:v>
                </c:pt>
                <c:pt idx="7">
                  <c:v>2439820000000</c:v>
                </c:pt>
                <c:pt idx="8">
                  <c:v>2162560000000</c:v>
                </c:pt>
                <c:pt idx="9">
                  <c:v>2014380000000</c:v>
                </c:pt>
                <c:pt idx="10">
                  <c:v>1921820000000</c:v>
                </c:pt>
                <c:pt idx="11">
                  <c:v>1880700000000</c:v>
                </c:pt>
                <c:pt idx="12">
                  <c:v>1817530000000</c:v>
                </c:pt>
                <c:pt idx="13">
                  <c:v>1754070000000</c:v>
                </c:pt>
                <c:pt idx="14">
                  <c:v>1685690000000</c:v>
                </c:pt>
                <c:pt idx="15">
                  <c:v>1574760000000</c:v>
                </c:pt>
                <c:pt idx="16">
                  <c:v>1491800000000</c:v>
                </c:pt>
                <c:pt idx="17">
                  <c:v>1347890000000</c:v>
                </c:pt>
                <c:pt idx="18">
                  <c:v>1250380000000</c:v>
                </c:pt>
                <c:pt idx="19">
                  <c:v>2035750000000</c:v>
                </c:pt>
                <c:pt idx="20">
                  <c:v>882948000000</c:v>
                </c:pt>
                <c:pt idx="21">
                  <c:v>863480000000</c:v>
                </c:pt>
                <c:pt idx="22">
                  <c:v>960215000000</c:v>
                </c:pt>
                <c:pt idx="23">
                  <c:v>521374000000</c:v>
                </c:pt>
                <c:pt idx="24">
                  <c:v>687068000000</c:v>
                </c:pt>
                <c:pt idx="25">
                  <c:v>1124070000000</c:v>
                </c:pt>
                <c:pt idx="26">
                  <c:v>1623800000000</c:v>
                </c:pt>
                <c:pt idx="27">
                  <c:v>1774480000000</c:v>
                </c:pt>
                <c:pt idx="28">
                  <c:v>1287030000000</c:v>
                </c:pt>
                <c:pt idx="29">
                  <c:v>587403000000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05536"/>
        <c:axId val="1308506624"/>
      </c:scatterChart>
      <c:valAx>
        <c:axId val="1308505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6624"/>
        <c:crosses val="autoZero"/>
        <c:crossBetween val="midCat"/>
      </c:valAx>
      <c:valAx>
        <c:axId val="13085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0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Energi'!$DA$208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Energi'!$DA$209:$DA$238</c:f>
              <c:numCache>
                <c:formatCode>0.00E+00</c:formatCode>
                <c:ptCount val="30"/>
                <c:pt idx="0">
                  <c:v>243047000000</c:v>
                </c:pt>
                <c:pt idx="1">
                  <c:v>865563000000</c:v>
                </c:pt>
                <c:pt idx="2">
                  <c:v>897861000000</c:v>
                </c:pt>
                <c:pt idx="3">
                  <c:v>757330000000</c:v>
                </c:pt>
                <c:pt idx="4">
                  <c:v>505096000000</c:v>
                </c:pt>
                <c:pt idx="5">
                  <c:v>385631000000</c:v>
                </c:pt>
                <c:pt idx="6">
                  <c:v>299344000000</c:v>
                </c:pt>
                <c:pt idx="7">
                  <c:v>256971000000</c:v>
                </c:pt>
                <c:pt idx="8">
                  <c:v>235062000000</c:v>
                </c:pt>
                <c:pt idx="9">
                  <c:v>225916000000</c:v>
                </c:pt>
                <c:pt idx="10">
                  <c:v>223231000000</c:v>
                </c:pt>
                <c:pt idx="11">
                  <c:v>223697000000</c:v>
                </c:pt>
                <c:pt idx="12">
                  <c:v>224691000000</c:v>
                </c:pt>
                <c:pt idx="13">
                  <c:v>225975000000</c:v>
                </c:pt>
                <c:pt idx="14">
                  <c:v>227555000000</c:v>
                </c:pt>
                <c:pt idx="15">
                  <c:v>228557000000</c:v>
                </c:pt>
                <c:pt idx="16">
                  <c:v>229360000000</c:v>
                </c:pt>
                <c:pt idx="17">
                  <c:v>229420000000</c:v>
                </c:pt>
                <c:pt idx="18">
                  <c:v>228810000000</c:v>
                </c:pt>
                <c:pt idx="19">
                  <c:v>380852000000</c:v>
                </c:pt>
                <c:pt idx="20">
                  <c:v>163152000000</c:v>
                </c:pt>
                <c:pt idx="21">
                  <c:v>175233000000</c:v>
                </c:pt>
                <c:pt idx="22">
                  <c:v>231122000000</c:v>
                </c:pt>
                <c:pt idx="23">
                  <c:v>244932000000</c:v>
                </c:pt>
                <c:pt idx="24">
                  <c:v>635523000000</c:v>
                </c:pt>
                <c:pt idx="25">
                  <c:v>1544390000000</c:v>
                </c:pt>
                <c:pt idx="26">
                  <c:v>3010290000000</c:v>
                </c:pt>
                <c:pt idx="27">
                  <c:v>4292280000000</c:v>
                </c:pt>
                <c:pt idx="28">
                  <c:v>3842250000000</c:v>
                </c:pt>
                <c:pt idx="29">
                  <c:v>2056280000000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Energi'!$DB$208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Energi'!$DB$209:$DB$238</c:f>
              <c:numCache>
                <c:formatCode>0.00E+00</c:formatCode>
                <c:ptCount val="30"/>
                <c:pt idx="0">
                  <c:v>35880600000</c:v>
                </c:pt>
                <c:pt idx="1">
                  <c:v>142804000000</c:v>
                </c:pt>
                <c:pt idx="2">
                  <c:v>274347000000</c:v>
                </c:pt>
                <c:pt idx="3">
                  <c:v>374083000000</c:v>
                </c:pt>
                <c:pt idx="4">
                  <c:v>279329000000</c:v>
                </c:pt>
                <c:pt idx="5">
                  <c:v>206200000000</c:v>
                </c:pt>
                <c:pt idx="6">
                  <c:v>119740000000</c:v>
                </c:pt>
                <c:pt idx="7">
                  <c:v>115810000000</c:v>
                </c:pt>
                <c:pt idx="8">
                  <c:v>66816500000</c:v>
                </c:pt>
                <c:pt idx="9">
                  <c:v>48995000000</c:v>
                </c:pt>
                <c:pt idx="10">
                  <c:v>68108500000</c:v>
                </c:pt>
                <c:pt idx="11">
                  <c:v>74434500000</c:v>
                </c:pt>
                <c:pt idx="12">
                  <c:v>61624100000</c:v>
                </c:pt>
                <c:pt idx="13">
                  <c:v>52562700000</c:v>
                </c:pt>
                <c:pt idx="14">
                  <c:v>59582300000</c:v>
                </c:pt>
                <c:pt idx="15">
                  <c:v>58898900000</c:v>
                </c:pt>
                <c:pt idx="16">
                  <c:v>57053300000</c:v>
                </c:pt>
                <c:pt idx="17">
                  <c:v>53758200000</c:v>
                </c:pt>
                <c:pt idx="18">
                  <c:v>48837500000</c:v>
                </c:pt>
                <c:pt idx="19">
                  <c:v>67657800000</c:v>
                </c:pt>
                <c:pt idx="20">
                  <c:v>21774000000</c:v>
                </c:pt>
                <c:pt idx="21">
                  <c:v>19443200000</c:v>
                </c:pt>
                <c:pt idx="22">
                  <c:v>20315500000</c:v>
                </c:pt>
                <c:pt idx="23">
                  <c:v>14612800000</c:v>
                </c:pt>
                <c:pt idx="24">
                  <c:v>25738900000</c:v>
                </c:pt>
                <c:pt idx="25">
                  <c:v>42664500000</c:v>
                </c:pt>
                <c:pt idx="26">
                  <c:v>64774200000</c:v>
                </c:pt>
                <c:pt idx="27">
                  <c:v>79725900000</c:v>
                </c:pt>
                <c:pt idx="28">
                  <c:v>55492200000</c:v>
                </c:pt>
                <c:pt idx="29">
                  <c:v>19018400000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Energi'!$DC$208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Energi'!$DC$209:$DC$238</c:f>
              <c:numCache>
                <c:formatCode>0.00E+00</c:formatCode>
                <c:ptCount val="30"/>
                <c:pt idx="0">
                  <c:v>2082380000000</c:v>
                </c:pt>
                <c:pt idx="1">
                  <c:v>8882470000000</c:v>
                </c:pt>
                <c:pt idx="2">
                  <c:v>11145900000000</c:v>
                </c:pt>
                <c:pt idx="3">
                  <c:v>10843700000000</c:v>
                </c:pt>
                <c:pt idx="4">
                  <c:v>7447360000000</c:v>
                </c:pt>
                <c:pt idx="5">
                  <c:v>5566710000000</c:v>
                </c:pt>
                <c:pt idx="6">
                  <c:v>4104260000000</c:v>
                </c:pt>
                <c:pt idx="7">
                  <c:v>3377090000000</c:v>
                </c:pt>
                <c:pt idx="8">
                  <c:v>2997010000000</c:v>
                </c:pt>
                <c:pt idx="9">
                  <c:v>2795820000000</c:v>
                </c:pt>
                <c:pt idx="10">
                  <c:v>2667970000000</c:v>
                </c:pt>
                <c:pt idx="11">
                  <c:v>2623470000000</c:v>
                </c:pt>
                <c:pt idx="12">
                  <c:v>2536180000000</c:v>
                </c:pt>
                <c:pt idx="13">
                  <c:v>2455920000000</c:v>
                </c:pt>
                <c:pt idx="14">
                  <c:v>2374890000000</c:v>
                </c:pt>
                <c:pt idx="15">
                  <c:v>2231720000000</c:v>
                </c:pt>
                <c:pt idx="16">
                  <c:v>2122610000000</c:v>
                </c:pt>
                <c:pt idx="17">
                  <c:v>1954430000000</c:v>
                </c:pt>
                <c:pt idx="18">
                  <c:v>1804760000000</c:v>
                </c:pt>
                <c:pt idx="19">
                  <c:v>2950030000000</c:v>
                </c:pt>
                <c:pt idx="20">
                  <c:v>1256840000000</c:v>
                </c:pt>
                <c:pt idx="21">
                  <c:v>1197400000000</c:v>
                </c:pt>
                <c:pt idx="22">
                  <c:v>1367090000000</c:v>
                </c:pt>
                <c:pt idx="23">
                  <c:v>738957000000</c:v>
                </c:pt>
                <c:pt idx="24">
                  <c:v>985513000000</c:v>
                </c:pt>
                <c:pt idx="25">
                  <c:v>1727010000000</c:v>
                </c:pt>
                <c:pt idx="26">
                  <c:v>2665020000000</c:v>
                </c:pt>
                <c:pt idx="27">
                  <c:v>3116970000000</c:v>
                </c:pt>
                <c:pt idx="28">
                  <c:v>2414940000000</c:v>
                </c:pt>
                <c:pt idx="29">
                  <c:v>1134270000000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Energi'!$DD$208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Energi'!$DD$209:$DD$238</c:f>
              <c:numCache>
                <c:formatCode>0.00E+00</c:formatCode>
                <c:ptCount val="30"/>
                <c:pt idx="0">
                  <c:v>3510610000000</c:v>
                </c:pt>
                <c:pt idx="1">
                  <c:v>15006500000000</c:v>
                </c:pt>
                <c:pt idx="2">
                  <c:v>18684200000000</c:v>
                </c:pt>
                <c:pt idx="3">
                  <c:v>18353300000000</c:v>
                </c:pt>
                <c:pt idx="4">
                  <c:v>12601300000000</c:v>
                </c:pt>
                <c:pt idx="5">
                  <c:v>9490520000000</c:v>
                </c:pt>
                <c:pt idx="6">
                  <c:v>7010680000000</c:v>
                </c:pt>
                <c:pt idx="7">
                  <c:v>5776960000000</c:v>
                </c:pt>
                <c:pt idx="8">
                  <c:v>5133230000000</c:v>
                </c:pt>
                <c:pt idx="9">
                  <c:v>4793930000000</c:v>
                </c:pt>
                <c:pt idx="10">
                  <c:v>4579030000000</c:v>
                </c:pt>
                <c:pt idx="11">
                  <c:v>4506520000000</c:v>
                </c:pt>
                <c:pt idx="12">
                  <c:v>4360510000000</c:v>
                </c:pt>
                <c:pt idx="13">
                  <c:v>4223690000000</c:v>
                </c:pt>
                <c:pt idx="14">
                  <c:v>4086880000000</c:v>
                </c:pt>
                <c:pt idx="15">
                  <c:v>3837500000000</c:v>
                </c:pt>
                <c:pt idx="16">
                  <c:v>3651240000000</c:v>
                </c:pt>
                <c:pt idx="17">
                  <c:v>3356870000000</c:v>
                </c:pt>
                <c:pt idx="18">
                  <c:v>3098390000000</c:v>
                </c:pt>
                <c:pt idx="19">
                  <c:v>5035350000000</c:v>
                </c:pt>
                <c:pt idx="20">
                  <c:v>2136930000000</c:v>
                </c:pt>
                <c:pt idx="21">
                  <c:v>1983550000000</c:v>
                </c:pt>
                <c:pt idx="22">
                  <c:v>2298420000000</c:v>
                </c:pt>
                <c:pt idx="23">
                  <c:v>1211390000000</c:v>
                </c:pt>
                <c:pt idx="24">
                  <c:v>1561060000000</c:v>
                </c:pt>
                <c:pt idx="25">
                  <c:v>2704620000000</c:v>
                </c:pt>
                <c:pt idx="26">
                  <c:v>4138040000000</c:v>
                </c:pt>
                <c:pt idx="27">
                  <c:v>4820410000000</c:v>
                </c:pt>
                <c:pt idx="28">
                  <c:v>3740400000000</c:v>
                </c:pt>
                <c:pt idx="29">
                  <c:v>1765560000000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Energi'!$DE$208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Energi'!$DE$209:$DE$238</c:f>
              <c:numCache>
                <c:formatCode>0.00E+00</c:formatCode>
                <c:ptCount val="30"/>
                <c:pt idx="0">
                  <c:v>4024900000000</c:v>
                </c:pt>
                <c:pt idx="1">
                  <c:v>16729000000000</c:v>
                </c:pt>
                <c:pt idx="2">
                  <c:v>20903900000000</c:v>
                </c:pt>
                <c:pt idx="3">
                  <c:v>20397400000000</c:v>
                </c:pt>
                <c:pt idx="4">
                  <c:v>14055000000000</c:v>
                </c:pt>
                <c:pt idx="5">
                  <c:v>10496800000000</c:v>
                </c:pt>
                <c:pt idx="6">
                  <c:v>7751060000000</c:v>
                </c:pt>
                <c:pt idx="7">
                  <c:v>6385450000000</c:v>
                </c:pt>
                <c:pt idx="8">
                  <c:v>5672160000000</c:v>
                </c:pt>
                <c:pt idx="9">
                  <c:v>5296050000000</c:v>
                </c:pt>
                <c:pt idx="10">
                  <c:v>5057830000000</c:v>
                </c:pt>
                <c:pt idx="11">
                  <c:v>4978150000000</c:v>
                </c:pt>
                <c:pt idx="12">
                  <c:v>4818190000000</c:v>
                </c:pt>
                <c:pt idx="13">
                  <c:v>4667130000000</c:v>
                </c:pt>
                <c:pt idx="14">
                  <c:v>4519710000000</c:v>
                </c:pt>
                <c:pt idx="15">
                  <c:v>4244030000000</c:v>
                </c:pt>
                <c:pt idx="16">
                  <c:v>4042890000000</c:v>
                </c:pt>
                <c:pt idx="17">
                  <c:v>3719950000000</c:v>
                </c:pt>
                <c:pt idx="18">
                  <c:v>3437630000000</c:v>
                </c:pt>
                <c:pt idx="19">
                  <c:v>5567710000000</c:v>
                </c:pt>
                <c:pt idx="20">
                  <c:v>2354610000000</c:v>
                </c:pt>
                <c:pt idx="21">
                  <c:v>2142350000000</c:v>
                </c:pt>
                <c:pt idx="22">
                  <c:v>2524380000000</c:v>
                </c:pt>
                <c:pt idx="23">
                  <c:v>1320670000000</c:v>
                </c:pt>
                <c:pt idx="24">
                  <c:v>1690850000000</c:v>
                </c:pt>
                <c:pt idx="25">
                  <c:v>2972140000000</c:v>
                </c:pt>
                <c:pt idx="26">
                  <c:v>4595530000000</c:v>
                </c:pt>
                <c:pt idx="27">
                  <c:v>5388320000000</c:v>
                </c:pt>
                <c:pt idx="28">
                  <c:v>4198820000000</c:v>
                </c:pt>
                <c:pt idx="29">
                  <c:v>1986910000000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Energi'!$DF$208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Energi'!$DF$209:$DF$238</c:f>
              <c:numCache>
                <c:formatCode>0.00E+00</c:formatCode>
                <c:ptCount val="30"/>
                <c:pt idx="0">
                  <c:v>3510610000000</c:v>
                </c:pt>
                <c:pt idx="1">
                  <c:v>15006500000000</c:v>
                </c:pt>
                <c:pt idx="2">
                  <c:v>18684200000000</c:v>
                </c:pt>
                <c:pt idx="3">
                  <c:v>18353400000000</c:v>
                </c:pt>
                <c:pt idx="4">
                  <c:v>12601300000000</c:v>
                </c:pt>
                <c:pt idx="5">
                  <c:v>9490530000000</c:v>
                </c:pt>
                <c:pt idx="6">
                  <c:v>7010690000000</c:v>
                </c:pt>
                <c:pt idx="7">
                  <c:v>5776960000000</c:v>
                </c:pt>
                <c:pt idx="8">
                  <c:v>5133230000000</c:v>
                </c:pt>
                <c:pt idx="9">
                  <c:v>4793940000000</c:v>
                </c:pt>
                <c:pt idx="10">
                  <c:v>4579030000000</c:v>
                </c:pt>
                <c:pt idx="11">
                  <c:v>4506530000000</c:v>
                </c:pt>
                <c:pt idx="12">
                  <c:v>4360510000000</c:v>
                </c:pt>
                <c:pt idx="13">
                  <c:v>4223690000000</c:v>
                </c:pt>
                <c:pt idx="14">
                  <c:v>4086880000000</c:v>
                </c:pt>
                <c:pt idx="15">
                  <c:v>3837510000000</c:v>
                </c:pt>
                <c:pt idx="16">
                  <c:v>3651250000000</c:v>
                </c:pt>
                <c:pt idx="17">
                  <c:v>3356880000000</c:v>
                </c:pt>
                <c:pt idx="18">
                  <c:v>3098400000000</c:v>
                </c:pt>
                <c:pt idx="19">
                  <c:v>5035350000000</c:v>
                </c:pt>
                <c:pt idx="20">
                  <c:v>2136940000000</c:v>
                </c:pt>
                <c:pt idx="21">
                  <c:v>1983550000000</c:v>
                </c:pt>
                <c:pt idx="22">
                  <c:v>2298430000000</c:v>
                </c:pt>
                <c:pt idx="23">
                  <c:v>1211400000000</c:v>
                </c:pt>
                <c:pt idx="24">
                  <c:v>1561060000000</c:v>
                </c:pt>
                <c:pt idx="25">
                  <c:v>2704630000000</c:v>
                </c:pt>
                <c:pt idx="26">
                  <c:v>4138040000000</c:v>
                </c:pt>
                <c:pt idx="27">
                  <c:v>4820410000000</c:v>
                </c:pt>
                <c:pt idx="28">
                  <c:v>3740400000000</c:v>
                </c:pt>
                <c:pt idx="29">
                  <c:v>1765560000000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Energi'!$DG$208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Energi'!$DG$209:$DG$238</c:f>
              <c:numCache>
                <c:formatCode>0.00E+00</c:formatCode>
                <c:ptCount val="30"/>
                <c:pt idx="0">
                  <c:v>1973560000000</c:v>
                </c:pt>
                <c:pt idx="1">
                  <c:v>8470410000000</c:v>
                </c:pt>
                <c:pt idx="2">
                  <c:v>10642200000000</c:v>
                </c:pt>
                <c:pt idx="3">
                  <c:v>10248800000000</c:v>
                </c:pt>
                <c:pt idx="4">
                  <c:v>7032680000000</c:v>
                </c:pt>
                <c:pt idx="5">
                  <c:v>5224260000000</c:v>
                </c:pt>
                <c:pt idx="6">
                  <c:v>3845330000000</c:v>
                </c:pt>
                <c:pt idx="7">
                  <c:v>3159880000000</c:v>
                </c:pt>
                <c:pt idx="8">
                  <c:v>2801200000000</c:v>
                </c:pt>
                <c:pt idx="9">
                  <c:v>2610740000000</c:v>
                </c:pt>
                <c:pt idx="10">
                  <c:v>2489530000000</c:v>
                </c:pt>
                <c:pt idx="11">
                  <c:v>2446270000000</c:v>
                </c:pt>
                <c:pt idx="12">
                  <c:v>2363760000000</c:v>
                </c:pt>
                <c:pt idx="13">
                  <c:v>2288540000000</c:v>
                </c:pt>
                <c:pt idx="14">
                  <c:v>2212820000000</c:v>
                </c:pt>
                <c:pt idx="15">
                  <c:v>2080740000000</c:v>
                </c:pt>
                <c:pt idx="16">
                  <c:v>1979900000000</c:v>
                </c:pt>
                <c:pt idx="17">
                  <c:v>1825770000000</c:v>
                </c:pt>
                <c:pt idx="18">
                  <c:v>1688190000000</c:v>
                </c:pt>
                <c:pt idx="19">
                  <c:v>2766990000000</c:v>
                </c:pt>
                <c:pt idx="20">
                  <c:v>1180730000000</c:v>
                </c:pt>
                <c:pt idx="21">
                  <c:v>1133500000000</c:v>
                </c:pt>
                <c:pt idx="22">
                  <c:v>1294890000000</c:v>
                </c:pt>
                <c:pt idx="23">
                  <c:v>716189000000</c:v>
                </c:pt>
                <c:pt idx="24">
                  <c:v>989768000000</c:v>
                </c:pt>
                <c:pt idx="25">
                  <c:v>1787070000000</c:v>
                </c:pt>
                <c:pt idx="26">
                  <c:v>2812570000000</c:v>
                </c:pt>
                <c:pt idx="27">
                  <c:v>3321610000000</c:v>
                </c:pt>
                <c:pt idx="28">
                  <c:v>2578090000000</c:v>
                </c:pt>
                <c:pt idx="29">
                  <c:v>1206650000000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Energi'!$DH$208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Energi'!$DH$209:$DH$238</c:f>
              <c:numCache>
                <c:formatCode>0.00E+00</c:formatCode>
                <c:ptCount val="30"/>
                <c:pt idx="0">
                  <c:v>3768740000000</c:v>
                </c:pt>
                <c:pt idx="1">
                  <c:v>16022300000000</c:v>
                </c:pt>
                <c:pt idx="2">
                  <c:v>19969300000000</c:v>
                </c:pt>
                <c:pt idx="3">
                  <c:v>19566700000000</c:v>
                </c:pt>
                <c:pt idx="4">
                  <c:v>13444800000000</c:v>
                </c:pt>
                <c:pt idx="5">
                  <c:v>10100800000000</c:v>
                </c:pt>
                <c:pt idx="6">
                  <c:v>7460140000000</c:v>
                </c:pt>
                <c:pt idx="7">
                  <c:v>6146520000000</c:v>
                </c:pt>
                <c:pt idx="8">
                  <c:v>5460770000000</c:v>
                </c:pt>
                <c:pt idx="9">
                  <c:v>5099140000000</c:v>
                </c:pt>
                <c:pt idx="10">
                  <c:v>4870040000000</c:v>
                </c:pt>
                <c:pt idx="11">
                  <c:v>4792590000000</c:v>
                </c:pt>
                <c:pt idx="12">
                  <c:v>4637200000000</c:v>
                </c:pt>
                <c:pt idx="13">
                  <c:v>4491460000000</c:v>
                </c:pt>
                <c:pt idx="14">
                  <c:v>4346530000000</c:v>
                </c:pt>
                <c:pt idx="15">
                  <c:v>4081160000000</c:v>
                </c:pt>
                <c:pt idx="16">
                  <c:v>3884000000000</c:v>
                </c:pt>
                <c:pt idx="17">
                  <c:v>3571570000000</c:v>
                </c:pt>
                <c:pt idx="18">
                  <c:v>3297360000000</c:v>
                </c:pt>
                <c:pt idx="19">
                  <c:v>5354760000000</c:v>
                </c:pt>
                <c:pt idx="20">
                  <c:v>2270720000000</c:v>
                </c:pt>
                <c:pt idx="21">
                  <c:v>2097250000000</c:v>
                </c:pt>
                <c:pt idx="22">
                  <c:v>2440300000000</c:v>
                </c:pt>
                <c:pt idx="23">
                  <c:v>1284100000000</c:v>
                </c:pt>
                <c:pt idx="24">
                  <c:v>1653090000000</c:v>
                </c:pt>
                <c:pt idx="25">
                  <c:v>2876790000000</c:v>
                </c:pt>
                <c:pt idx="26">
                  <c:v>4414900000000</c:v>
                </c:pt>
                <c:pt idx="27">
                  <c:v>5151800000000</c:v>
                </c:pt>
                <c:pt idx="28">
                  <c:v>4001520000000</c:v>
                </c:pt>
                <c:pt idx="29">
                  <c:v>1889640000000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Energi'!$DI$208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Energi'!$DI$209:$DI$238</c:f>
              <c:numCache>
                <c:formatCode>0.00E+00</c:formatCode>
                <c:ptCount val="30"/>
                <c:pt idx="0">
                  <c:v>4926630000000</c:v>
                </c:pt>
                <c:pt idx="1">
                  <c:v>20472600000000</c:v>
                </c:pt>
                <c:pt idx="2">
                  <c:v>25312500000000</c:v>
                </c:pt>
                <c:pt idx="3">
                  <c:v>24893100000000</c:v>
                </c:pt>
                <c:pt idx="4">
                  <c:v>17120200000000</c:v>
                </c:pt>
                <c:pt idx="5">
                  <c:v>12899400000000</c:v>
                </c:pt>
                <c:pt idx="6">
                  <c:v>9541930000000</c:v>
                </c:pt>
                <c:pt idx="7">
                  <c:v>7871270000000</c:v>
                </c:pt>
                <c:pt idx="8">
                  <c:v>7000960000000</c:v>
                </c:pt>
                <c:pt idx="9">
                  <c:v>6544500000000</c:v>
                </c:pt>
                <c:pt idx="10">
                  <c:v>6256960000000</c:v>
                </c:pt>
                <c:pt idx="11">
                  <c:v>6164570000000</c:v>
                </c:pt>
                <c:pt idx="12">
                  <c:v>5974420000000</c:v>
                </c:pt>
                <c:pt idx="13">
                  <c:v>5790300000000</c:v>
                </c:pt>
                <c:pt idx="14">
                  <c:v>5613740000000</c:v>
                </c:pt>
                <c:pt idx="15">
                  <c:v>5270840000000</c:v>
                </c:pt>
                <c:pt idx="16">
                  <c:v>5026920000000</c:v>
                </c:pt>
                <c:pt idx="17">
                  <c:v>4622640000000</c:v>
                </c:pt>
                <c:pt idx="18">
                  <c:v>4276970000000</c:v>
                </c:pt>
                <c:pt idx="19">
                  <c:v>6888320000000</c:v>
                </c:pt>
                <c:pt idx="20">
                  <c:v>2902300000000</c:v>
                </c:pt>
                <c:pt idx="21">
                  <c:v>2589470000000</c:v>
                </c:pt>
                <c:pt idx="22">
                  <c:v>3097770000000</c:v>
                </c:pt>
                <c:pt idx="23">
                  <c:v>1608880000000</c:v>
                </c:pt>
                <c:pt idx="24">
                  <c:v>2042340000000</c:v>
                </c:pt>
                <c:pt idx="25">
                  <c:v>3620980000000</c:v>
                </c:pt>
                <c:pt idx="26">
                  <c:v>5638810000000</c:v>
                </c:pt>
                <c:pt idx="27">
                  <c:v>6644280000000</c:v>
                </c:pt>
                <c:pt idx="28">
                  <c:v>5198630000000</c:v>
                </c:pt>
                <c:pt idx="29">
                  <c:v>2468370000000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Energi'!$DJ$208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Energi'!$DJ$209:$DJ$238</c:f>
              <c:numCache>
                <c:formatCode>0.00E+00</c:formatCode>
                <c:ptCount val="30"/>
                <c:pt idx="0">
                  <c:v>3768750000000</c:v>
                </c:pt>
                <c:pt idx="1">
                  <c:v>16022300000000</c:v>
                </c:pt>
                <c:pt idx="2">
                  <c:v>19969300000000</c:v>
                </c:pt>
                <c:pt idx="3">
                  <c:v>19566700000000</c:v>
                </c:pt>
                <c:pt idx="4">
                  <c:v>13444800000000</c:v>
                </c:pt>
                <c:pt idx="5">
                  <c:v>10100800000000</c:v>
                </c:pt>
                <c:pt idx="6">
                  <c:v>7460150000000</c:v>
                </c:pt>
                <c:pt idx="7">
                  <c:v>6146530000000</c:v>
                </c:pt>
                <c:pt idx="8">
                  <c:v>5460780000000</c:v>
                </c:pt>
                <c:pt idx="9">
                  <c:v>5099150000000</c:v>
                </c:pt>
                <c:pt idx="10">
                  <c:v>4870040000000</c:v>
                </c:pt>
                <c:pt idx="11">
                  <c:v>4792590000000</c:v>
                </c:pt>
                <c:pt idx="12">
                  <c:v>4637210000000</c:v>
                </c:pt>
                <c:pt idx="13">
                  <c:v>4491470000000</c:v>
                </c:pt>
                <c:pt idx="14">
                  <c:v>4346540000000</c:v>
                </c:pt>
                <c:pt idx="15">
                  <c:v>4081160000000</c:v>
                </c:pt>
                <c:pt idx="16">
                  <c:v>3884010000000</c:v>
                </c:pt>
                <c:pt idx="17">
                  <c:v>3571580000000</c:v>
                </c:pt>
                <c:pt idx="18">
                  <c:v>3297370000000</c:v>
                </c:pt>
                <c:pt idx="19">
                  <c:v>5354770000000</c:v>
                </c:pt>
                <c:pt idx="20">
                  <c:v>2270720000000</c:v>
                </c:pt>
                <c:pt idx="21">
                  <c:v>2097250000000</c:v>
                </c:pt>
                <c:pt idx="22">
                  <c:v>2440310000000</c:v>
                </c:pt>
                <c:pt idx="23">
                  <c:v>1284110000000</c:v>
                </c:pt>
                <c:pt idx="24">
                  <c:v>1653090000000</c:v>
                </c:pt>
                <c:pt idx="25">
                  <c:v>2876790000000</c:v>
                </c:pt>
                <c:pt idx="26">
                  <c:v>4414910000000</c:v>
                </c:pt>
                <c:pt idx="27">
                  <c:v>5151810000000</c:v>
                </c:pt>
                <c:pt idx="28">
                  <c:v>4001530000000</c:v>
                </c:pt>
                <c:pt idx="29">
                  <c:v>1889640000000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Energi'!$DK$208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Energi'!$DK$209:$DK$238</c:f>
              <c:numCache>
                <c:formatCode>0.00E+00</c:formatCode>
                <c:ptCount val="30"/>
                <c:pt idx="0">
                  <c:v>1973570000000</c:v>
                </c:pt>
                <c:pt idx="1">
                  <c:v>8470420000000</c:v>
                </c:pt>
                <c:pt idx="2">
                  <c:v>10642200000000</c:v>
                </c:pt>
                <c:pt idx="3">
                  <c:v>10248800000000</c:v>
                </c:pt>
                <c:pt idx="4">
                  <c:v>7032690000000</c:v>
                </c:pt>
                <c:pt idx="5">
                  <c:v>5224270000000</c:v>
                </c:pt>
                <c:pt idx="6">
                  <c:v>3845340000000</c:v>
                </c:pt>
                <c:pt idx="7">
                  <c:v>3159880000000</c:v>
                </c:pt>
                <c:pt idx="8">
                  <c:v>2801210000000</c:v>
                </c:pt>
                <c:pt idx="9">
                  <c:v>2610750000000</c:v>
                </c:pt>
                <c:pt idx="10">
                  <c:v>2489540000000</c:v>
                </c:pt>
                <c:pt idx="11">
                  <c:v>2446280000000</c:v>
                </c:pt>
                <c:pt idx="12">
                  <c:v>2363760000000</c:v>
                </c:pt>
                <c:pt idx="13">
                  <c:v>2288540000000</c:v>
                </c:pt>
                <c:pt idx="14">
                  <c:v>2212820000000</c:v>
                </c:pt>
                <c:pt idx="15">
                  <c:v>2080740000000</c:v>
                </c:pt>
                <c:pt idx="16">
                  <c:v>1979900000000</c:v>
                </c:pt>
                <c:pt idx="17">
                  <c:v>1825770000000</c:v>
                </c:pt>
                <c:pt idx="18">
                  <c:v>1688190000000</c:v>
                </c:pt>
                <c:pt idx="19">
                  <c:v>2766990000000</c:v>
                </c:pt>
                <c:pt idx="20">
                  <c:v>1180730000000</c:v>
                </c:pt>
                <c:pt idx="21">
                  <c:v>1133500000000</c:v>
                </c:pt>
                <c:pt idx="22">
                  <c:v>1294890000000</c:v>
                </c:pt>
                <c:pt idx="23">
                  <c:v>716191000000</c:v>
                </c:pt>
                <c:pt idx="24">
                  <c:v>989769000000</c:v>
                </c:pt>
                <c:pt idx="25">
                  <c:v>1787070000000</c:v>
                </c:pt>
                <c:pt idx="26">
                  <c:v>2812570000000</c:v>
                </c:pt>
                <c:pt idx="27">
                  <c:v>3321610000000</c:v>
                </c:pt>
                <c:pt idx="28">
                  <c:v>2578090000000</c:v>
                </c:pt>
                <c:pt idx="29">
                  <c:v>1206660000000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Energi'!$DL$208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Energi'!$DL$209:$DL$238</c:f>
              <c:numCache>
                <c:formatCode>0.00E+00</c:formatCode>
                <c:ptCount val="30"/>
                <c:pt idx="0">
                  <c:v>4348780000000</c:v>
                </c:pt>
                <c:pt idx="1">
                  <c:v>18157800000000</c:v>
                </c:pt>
                <c:pt idx="2">
                  <c:v>22643000000000</c:v>
                </c:pt>
                <c:pt idx="3">
                  <c:v>22151400000000</c:v>
                </c:pt>
                <c:pt idx="4">
                  <c:v>15250200000000</c:v>
                </c:pt>
                <c:pt idx="5">
                  <c:v>11423900000000</c:v>
                </c:pt>
                <c:pt idx="6">
                  <c:v>8438720000000</c:v>
                </c:pt>
                <c:pt idx="7">
                  <c:v>6953830000000</c:v>
                </c:pt>
                <c:pt idx="8">
                  <c:v>6178690000000</c:v>
                </c:pt>
                <c:pt idx="9">
                  <c:v>5770360000000</c:v>
                </c:pt>
                <c:pt idx="10">
                  <c:v>5511910000000</c:v>
                </c:pt>
                <c:pt idx="11">
                  <c:v>5425910000000</c:v>
                </c:pt>
                <c:pt idx="12">
                  <c:v>5252520000000</c:v>
                </c:pt>
                <c:pt idx="13">
                  <c:v>5088130000000</c:v>
                </c:pt>
                <c:pt idx="14">
                  <c:v>4927660000000</c:v>
                </c:pt>
                <c:pt idx="15">
                  <c:v>4626740000000</c:v>
                </c:pt>
                <c:pt idx="16">
                  <c:v>4407460000000</c:v>
                </c:pt>
                <c:pt idx="17">
                  <c:v>4054170000000</c:v>
                </c:pt>
                <c:pt idx="18">
                  <c:v>3746420000000</c:v>
                </c:pt>
                <c:pt idx="19">
                  <c:v>6064350000000</c:v>
                </c:pt>
                <c:pt idx="20">
                  <c:v>2564110000000</c:v>
                </c:pt>
                <c:pt idx="21">
                  <c:v>2329930000000</c:v>
                </c:pt>
                <c:pt idx="22">
                  <c:v>2747340000000</c:v>
                </c:pt>
                <c:pt idx="23">
                  <c:v>1435950000000</c:v>
                </c:pt>
                <c:pt idx="24">
                  <c:v>1835870000000</c:v>
                </c:pt>
                <c:pt idx="25">
                  <c:v>3225000000000</c:v>
                </c:pt>
                <c:pt idx="26">
                  <c:v>4984130000000</c:v>
                </c:pt>
                <c:pt idx="27">
                  <c:v>5842450000000</c:v>
                </c:pt>
                <c:pt idx="28">
                  <c:v>4553060000000</c:v>
                </c:pt>
                <c:pt idx="29">
                  <c:v>2155150000000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Energi'!$DM$208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Energi'!$DM$209:$DM$238</c:f>
              <c:numCache>
                <c:formatCode>0.00E+00</c:formatCode>
                <c:ptCount val="30"/>
                <c:pt idx="0">
                  <c:v>5008420000000</c:v>
                </c:pt>
                <c:pt idx="1">
                  <c:v>20799200000000</c:v>
                </c:pt>
                <c:pt idx="2">
                  <c:v>25713400000000</c:v>
                </c:pt>
                <c:pt idx="3">
                  <c:v>25289100000000</c:v>
                </c:pt>
                <c:pt idx="4">
                  <c:v>17393400000000</c:v>
                </c:pt>
                <c:pt idx="5">
                  <c:v>13105700000000</c:v>
                </c:pt>
                <c:pt idx="6">
                  <c:v>9694810000000</c:v>
                </c:pt>
                <c:pt idx="7">
                  <c:v>7997570000000</c:v>
                </c:pt>
                <c:pt idx="8">
                  <c:v>7113430000000</c:v>
                </c:pt>
                <c:pt idx="9">
                  <c:v>6649800000000</c:v>
                </c:pt>
                <c:pt idx="10">
                  <c:v>6357750000000</c:v>
                </c:pt>
                <c:pt idx="11">
                  <c:v>6264040000000</c:v>
                </c:pt>
                <c:pt idx="12">
                  <c:v>6071020000000</c:v>
                </c:pt>
                <c:pt idx="13">
                  <c:v>5883970000000</c:v>
                </c:pt>
                <c:pt idx="14">
                  <c:v>5704800000000</c:v>
                </c:pt>
                <c:pt idx="15">
                  <c:v>5356330000000</c:v>
                </c:pt>
                <c:pt idx="16">
                  <c:v>5108730000000</c:v>
                </c:pt>
                <c:pt idx="17">
                  <c:v>4697870000000</c:v>
                </c:pt>
                <c:pt idx="18">
                  <c:v>4346830000000</c:v>
                </c:pt>
                <c:pt idx="19">
                  <c:v>6999230000000</c:v>
                </c:pt>
                <c:pt idx="20">
                  <c:v>2948470000000</c:v>
                </c:pt>
                <c:pt idx="21">
                  <c:v>2628650000000</c:v>
                </c:pt>
                <c:pt idx="22">
                  <c:v>3146720000000</c:v>
                </c:pt>
                <c:pt idx="23">
                  <c:v>1633950000000</c:v>
                </c:pt>
                <c:pt idx="24">
                  <c:v>2073630000000</c:v>
                </c:pt>
                <c:pt idx="25">
                  <c:v>3678120000000</c:v>
                </c:pt>
                <c:pt idx="26">
                  <c:v>5729880000000</c:v>
                </c:pt>
                <c:pt idx="27">
                  <c:v>6753210000000</c:v>
                </c:pt>
                <c:pt idx="28">
                  <c:v>5284870000000</c:v>
                </c:pt>
                <c:pt idx="29">
                  <c:v>2509690000000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Energi'!$DN$208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Energi'!$DN$209:$DN$238</c:f>
              <c:numCache>
                <c:formatCode>0.00E+00</c:formatCode>
                <c:ptCount val="30"/>
                <c:pt idx="0">
                  <c:v>5172490000000</c:v>
                </c:pt>
                <c:pt idx="1">
                  <c:v>21050300000000</c:v>
                </c:pt>
                <c:pt idx="2">
                  <c:v>26081300000000</c:v>
                </c:pt>
                <c:pt idx="3">
                  <c:v>25541900000000</c:v>
                </c:pt>
                <c:pt idx="4">
                  <c:v>17615000000000</c:v>
                </c:pt>
                <c:pt idx="5">
                  <c:v>13192300000000</c:v>
                </c:pt>
                <c:pt idx="6">
                  <c:v>9755940000000</c:v>
                </c:pt>
                <c:pt idx="7">
                  <c:v>8046470000000</c:v>
                </c:pt>
                <c:pt idx="8">
                  <c:v>7155430000000</c:v>
                </c:pt>
                <c:pt idx="9">
                  <c:v>6688160000000</c:v>
                </c:pt>
                <c:pt idx="10">
                  <c:v>6393880000000</c:v>
                </c:pt>
                <c:pt idx="11">
                  <c:v>6300430000000</c:v>
                </c:pt>
                <c:pt idx="12">
                  <c:v>6108010000000</c:v>
                </c:pt>
                <c:pt idx="13">
                  <c:v>5920230000000</c:v>
                </c:pt>
                <c:pt idx="14">
                  <c:v>5743880000000</c:v>
                </c:pt>
                <c:pt idx="15">
                  <c:v>5394000000000</c:v>
                </c:pt>
                <c:pt idx="16">
                  <c:v>5149380000000</c:v>
                </c:pt>
                <c:pt idx="17">
                  <c:v>4738820000000</c:v>
                </c:pt>
                <c:pt idx="18">
                  <c:v>4389550000000</c:v>
                </c:pt>
                <c:pt idx="19">
                  <c:v>7050860000000</c:v>
                </c:pt>
                <c:pt idx="20">
                  <c:v>2962640000000</c:v>
                </c:pt>
                <c:pt idx="21">
                  <c:v>2617010000000</c:v>
                </c:pt>
                <c:pt idx="22">
                  <c:v>3160830000000</c:v>
                </c:pt>
                <c:pt idx="23">
                  <c:v>1639070000000</c:v>
                </c:pt>
                <c:pt idx="24">
                  <c:v>2078200000000</c:v>
                </c:pt>
                <c:pt idx="25">
                  <c:v>3717950000000</c:v>
                </c:pt>
                <c:pt idx="26">
                  <c:v>5832310000000</c:v>
                </c:pt>
                <c:pt idx="27">
                  <c:v>6904840000000</c:v>
                </c:pt>
                <c:pt idx="28">
                  <c:v>5418850000000</c:v>
                </c:pt>
                <c:pt idx="29">
                  <c:v>2577700000000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Energi'!$DO$208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Energi'!$DO$209:$DO$238</c:f>
              <c:numCache>
                <c:formatCode>0.00E+00</c:formatCode>
                <c:ptCount val="30"/>
                <c:pt idx="0">
                  <c:v>5008420000000</c:v>
                </c:pt>
                <c:pt idx="1">
                  <c:v>20799200000000</c:v>
                </c:pt>
                <c:pt idx="2">
                  <c:v>25713400000000</c:v>
                </c:pt>
                <c:pt idx="3">
                  <c:v>25289100000000</c:v>
                </c:pt>
                <c:pt idx="4">
                  <c:v>17393400000000</c:v>
                </c:pt>
                <c:pt idx="5">
                  <c:v>13105700000000</c:v>
                </c:pt>
                <c:pt idx="6">
                  <c:v>9694810000000</c:v>
                </c:pt>
                <c:pt idx="7">
                  <c:v>7997570000000</c:v>
                </c:pt>
                <c:pt idx="8">
                  <c:v>7113430000000</c:v>
                </c:pt>
                <c:pt idx="9">
                  <c:v>6649800000000</c:v>
                </c:pt>
                <c:pt idx="10">
                  <c:v>6357750000000</c:v>
                </c:pt>
                <c:pt idx="11">
                  <c:v>6264040000000</c:v>
                </c:pt>
                <c:pt idx="12">
                  <c:v>6071020000000</c:v>
                </c:pt>
                <c:pt idx="13">
                  <c:v>5883970000000</c:v>
                </c:pt>
                <c:pt idx="14">
                  <c:v>5704800000000</c:v>
                </c:pt>
                <c:pt idx="15">
                  <c:v>5356330000000</c:v>
                </c:pt>
                <c:pt idx="16">
                  <c:v>5108730000000</c:v>
                </c:pt>
                <c:pt idx="17">
                  <c:v>4697870000000</c:v>
                </c:pt>
                <c:pt idx="18">
                  <c:v>4346830000000</c:v>
                </c:pt>
                <c:pt idx="19">
                  <c:v>6999230000000</c:v>
                </c:pt>
                <c:pt idx="20">
                  <c:v>2948470000000</c:v>
                </c:pt>
                <c:pt idx="21">
                  <c:v>2628650000000</c:v>
                </c:pt>
                <c:pt idx="22">
                  <c:v>3146720000000</c:v>
                </c:pt>
                <c:pt idx="23">
                  <c:v>1633950000000</c:v>
                </c:pt>
                <c:pt idx="24">
                  <c:v>2073630000000</c:v>
                </c:pt>
                <c:pt idx="25">
                  <c:v>3678120000000</c:v>
                </c:pt>
                <c:pt idx="26">
                  <c:v>5729880000000</c:v>
                </c:pt>
                <c:pt idx="27">
                  <c:v>6753210000000</c:v>
                </c:pt>
                <c:pt idx="28">
                  <c:v>5284870000000</c:v>
                </c:pt>
                <c:pt idx="29">
                  <c:v>2509690000000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Energi'!$DP$208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Energi'!$DP$209:$DP$238</c:f>
              <c:numCache>
                <c:formatCode>0.00E+00</c:formatCode>
                <c:ptCount val="30"/>
                <c:pt idx="0">
                  <c:v>4348790000000</c:v>
                </c:pt>
                <c:pt idx="1">
                  <c:v>18157800000000</c:v>
                </c:pt>
                <c:pt idx="2">
                  <c:v>22643100000000</c:v>
                </c:pt>
                <c:pt idx="3">
                  <c:v>22151400000000</c:v>
                </c:pt>
                <c:pt idx="4">
                  <c:v>15250200000000</c:v>
                </c:pt>
                <c:pt idx="5">
                  <c:v>11423900000000</c:v>
                </c:pt>
                <c:pt idx="6">
                  <c:v>8438730000000</c:v>
                </c:pt>
                <c:pt idx="7">
                  <c:v>6953840000000</c:v>
                </c:pt>
                <c:pt idx="8">
                  <c:v>6178700000000</c:v>
                </c:pt>
                <c:pt idx="9">
                  <c:v>5770370000000</c:v>
                </c:pt>
                <c:pt idx="10">
                  <c:v>5511920000000</c:v>
                </c:pt>
                <c:pt idx="11">
                  <c:v>5425920000000</c:v>
                </c:pt>
                <c:pt idx="12">
                  <c:v>5252520000000</c:v>
                </c:pt>
                <c:pt idx="13">
                  <c:v>5088140000000</c:v>
                </c:pt>
                <c:pt idx="14">
                  <c:v>4927670000000</c:v>
                </c:pt>
                <c:pt idx="15">
                  <c:v>4626750000000</c:v>
                </c:pt>
                <c:pt idx="16">
                  <c:v>4407460000000</c:v>
                </c:pt>
                <c:pt idx="17">
                  <c:v>4054170000000</c:v>
                </c:pt>
                <c:pt idx="18">
                  <c:v>3746420000000</c:v>
                </c:pt>
                <c:pt idx="19">
                  <c:v>6064350000000</c:v>
                </c:pt>
                <c:pt idx="20">
                  <c:v>2564110000000</c:v>
                </c:pt>
                <c:pt idx="21">
                  <c:v>2329930000000</c:v>
                </c:pt>
                <c:pt idx="22">
                  <c:v>2747340000000</c:v>
                </c:pt>
                <c:pt idx="23">
                  <c:v>1435950000000</c:v>
                </c:pt>
                <c:pt idx="24">
                  <c:v>1835880000000</c:v>
                </c:pt>
                <c:pt idx="25">
                  <c:v>3225000000000</c:v>
                </c:pt>
                <c:pt idx="26">
                  <c:v>4984130000000</c:v>
                </c:pt>
                <c:pt idx="27">
                  <c:v>5842460000000</c:v>
                </c:pt>
                <c:pt idx="28">
                  <c:v>4553070000000</c:v>
                </c:pt>
                <c:pt idx="29">
                  <c:v>2155160000000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Energi'!$DQ$208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Energi'!$DQ$209:$DQ$238</c:f>
              <c:numCache>
                <c:formatCode>0.00E+00</c:formatCode>
                <c:ptCount val="30"/>
                <c:pt idx="0">
                  <c:v>1979600000000</c:v>
                </c:pt>
                <c:pt idx="1">
                  <c:v>8494310000000</c:v>
                </c:pt>
                <c:pt idx="2">
                  <c:v>10671000000000</c:v>
                </c:pt>
                <c:pt idx="3">
                  <c:v>10276200000000</c:v>
                </c:pt>
                <c:pt idx="4">
                  <c:v>7051490000000</c:v>
                </c:pt>
                <c:pt idx="5">
                  <c:v>5238120000000</c:v>
                </c:pt>
                <c:pt idx="6">
                  <c:v>3855540000000</c:v>
                </c:pt>
                <c:pt idx="7">
                  <c:v>3168260000000</c:v>
                </c:pt>
                <c:pt idx="8">
                  <c:v>2808630000000</c:v>
                </c:pt>
                <c:pt idx="9">
                  <c:v>2617670000000</c:v>
                </c:pt>
                <c:pt idx="10">
                  <c:v>2496140000000</c:v>
                </c:pt>
                <c:pt idx="11">
                  <c:v>2452770000000</c:v>
                </c:pt>
                <c:pt idx="12">
                  <c:v>2370070000000</c:v>
                </c:pt>
                <c:pt idx="13">
                  <c:v>2294650000000</c:v>
                </c:pt>
                <c:pt idx="14">
                  <c:v>2218760000000</c:v>
                </c:pt>
                <c:pt idx="15">
                  <c:v>2086310000000</c:v>
                </c:pt>
                <c:pt idx="16">
                  <c:v>1985240000000</c:v>
                </c:pt>
                <c:pt idx="17">
                  <c:v>1830700000000</c:v>
                </c:pt>
                <c:pt idx="18">
                  <c:v>1692780000000</c:v>
                </c:pt>
                <c:pt idx="19">
                  <c:v>2774300000000</c:v>
                </c:pt>
                <c:pt idx="20">
                  <c:v>1183780000000</c:v>
                </c:pt>
                <c:pt idx="21">
                  <c:v>1135790000000</c:v>
                </c:pt>
                <c:pt idx="22">
                  <c:v>1298080000000</c:v>
                </c:pt>
                <c:pt idx="23">
                  <c:v>717828000000</c:v>
                </c:pt>
                <c:pt idx="24">
                  <c:v>991973000000</c:v>
                </c:pt>
                <c:pt idx="25">
                  <c:v>1792100000000</c:v>
                </c:pt>
                <c:pt idx="26">
                  <c:v>2821460000000</c:v>
                </c:pt>
                <c:pt idx="27">
                  <c:v>3332720000000</c:v>
                </c:pt>
                <c:pt idx="28">
                  <c:v>2586950000000</c:v>
                </c:pt>
                <c:pt idx="29">
                  <c:v>1210840000000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Energi'!$DR$208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Energi'!$DR$209:$DR$238</c:f>
              <c:numCache>
                <c:formatCode>0.00E+00</c:formatCode>
                <c:ptCount val="30"/>
                <c:pt idx="0">
                  <c:v>3777490000000</c:v>
                </c:pt>
                <c:pt idx="1">
                  <c:v>16056900000000</c:v>
                </c:pt>
                <c:pt idx="2">
                  <c:v>20010200000000</c:v>
                </c:pt>
                <c:pt idx="3">
                  <c:v>19607700000000</c:v>
                </c:pt>
                <c:pt idx="4">
                  <c:v>13472900000000</c:v>
                </c:pt>
                <c:pt idx="5">
                  <c:v>10122400000000</c:v>
                </c:pt>
                <c:pt idx="6">
                  <c:v>7476290000000</c:v>
                </c:pt>
                <c:pt idx="7">
                  <c:v>6159920000000</c:v>
                </c:pt>
                <c:pt idx="8">
                  <c:v>5472740000000</c:v>
                </c:pt>
                <c:pt idx="9">
                  <c:v>5110380000000</c:v>
                </c:pt>
                <c:pt idx="10">
                  <c:v>4880830000000</c:v>
                </c:pt>
                <c:pt idx="11">
                  <c:v>4803270000000</c:v>
                </c:pt>
                <c:pt idx="12">
                  <c:v>4647620000000</c:v>
                </c:pt>
                <c:pt idx="13">
                  <c:v>4501570000000</c:v>
                </c:pt>
                <c:pt idx="14">
                  <c:v>4356420000000</c:v>
                </c:pt>
                <c:pt idx="15">
                  <c:v>4090390000000</c:v>
                </c:pt>
                <c:pt idx="16">
                  <c:v>3892900000000</c:v>
                </c:pt>
                <c:pt idx="17">
                  <c:v>3579720000000</c:v>
                </c:pt>
                <c:pt idx="18">
                  <c:v>3304970000000</c:v>
                </c:pt>
                <c:pt idx="19">
                  <c:v>5366320000000</c:v>
                </c:pt>
                <c:pt idx="20">
                  <c:v>2275350000000</c:v>
                </c:pt>
                <c:pt idx="21">
                  <c:v>2100000000000</c:v>
                </c:pt>
                <c:pt idx="22">
                  <c:v>2444880000000</c:v>
                </c:pt>
                <c:pt idx="23">
                  <c:v>1286150000000</c:v>
                </c:pt>
                <c:pt idx="24">
                  <c:v>1655280000000</c:v>
                </c:pt>
                <c:pt idx="25">
                  <c:v>2881930000000</c:v>
                </c:pt>
                <c:pt idx="26">
                  <c:v>4424260000000</c:v>
                </c:pt>
                <c:pt idx="27">
                  <c:v>5163760000000</c:v>
                </c:pt>
                <c:pt idx="28">
                  <c:v>4011360000000</c:v>
                </c:pt>
                <c:pt idx="29">
                  <c:v>1894440000000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Energi'!$DS$208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Energi'!$DS$209:$DS$238</c:f>
              <c:numCache>
                <c:formatCode>0.00E+00</c:formatCode>
                <c:ptCount val="30"/>
                <c:pt idx="0">
                  <c:v>4893960000000</c:v>
                </c:pt>
                <c:pt idx="1">
                  <c:v>20319600000000</c:v>
                </c:pt>
                <c:pt idx="2">
                  <c:v>25114400000000</c:v>
                </c:pt>
                <c:pt idx="3">
                  <c:v>24701900000000</c:v>
                </c:pt>
                <c:pt idx="4">
                  <c:v>16989200000000</c:v>
                </c:pt>
                <c:pt idx="5">
                  <c:v>12802200000000</c:v>
                </c:pt>
                <c:pt idx="6">
                  <c:v>9470630000000</c:v>
                </c:pt>
                <c:pt idx="7">
                  <c:v>7812820000000</c:v>
                </c:pt>
                <c:pt idx="8">
                  <c:v>6949240000000</c:v>
                </c:pt>
                <c:pt idx="9">
                  <c:v>6496460000000</c:v>
                </c:pt>
                <c:pt idx="10">
                  <c:v>6211270000000</c:v>
                </c:pt>
                <c:pt idx="11">
                  <c:v>6119830000000</c:v>
                </c:pt>
                <c:pt idx="12">
                  <c:v>5931430000000</c:v>
                </c:pt>
                <c:pt idx="13">
                  <c:v>5748760000000</c:v>
                </c:pt>
                <c:pt idx="14">
                  <c:v>5573910000000</c:v>
                </c:pt>
                <c:pt idx="15">
                  <c:v>5233440000000</c:v>
                </c:pt>
                <c:pt idx="16">
                  <c:v>4991670000000</c:v>
                </c:pt>
                <c:pt idx="17">
                  <c:v>4590240000000</c:v>
                </c:pt>
                <c:pt idx="18">
                  <c:v>4247410000000</c:v>
                </c:pt>
                <c:pt idx="19">
                  <c:v>6838250000000</c:v>
                </c:pt>
                <c:pt idx="20">
                  <c:v>2880380000000</c:v>
                </c:pt>
                <c:pt idx="21">
                  <c:v>2566860000000</c:v>
                </c:pt>
                <c:pt idx="22">
                  <c:v>3073860000000</c:v>
                </c:pt>
                <c:pt idx="23">
                  <c:v>1595990000000</c:v>
                </c:pt>
                <c:pt idx="24">
                  <c:v>2025360000000</c:v>
                </c:pt>
                <c:pt idx="25">
                  <c:v>3593760000000</c:v>
                </c:pt>
                <c:pt idx="26">
                  <c:v>5600210000000</c:v>
                </c:pt>
                <c:pt idx="27">
                  <c:v>6601870000000</c:v>
                </c:pt>
                <c:pt idx="28">
                  <c:v>5167110000000</c:v>
                </c:pt>
                <c:pt idx="29">
                  <c:v>2453930000000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Energi'!$DT$208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Energi'!$DT$209:$DT$238</c:f>
              <c:numCache>
                <c:formatCode>0.00E+00</c:formatCode>
                <c:ptCount val="30"/>
                <c:pt idx="0">
                  <c:v>3777490000000</c:v>
                </c:pt>
                <c:pt idx="1">
                  <c:v>16056900000000</c:v>
                </c:pt>
                <c:pt idx="2">
                  <c:v>20010200000000</c:v>
                </c:pt>
                <c:pt idx="3">
                  <c:v>19607700000000</c:v>
                </c:pt>
                <c:pt idx="4">
                  <c:v>13472900000000</c:v>
                </c:pt>
                <c:pt idx="5">
                  <c:v>10122500000000</c:v>
                </c:pt>
                <c:pt idx="6">
                  <c:v>7476290000000</c:v>
                </c:pt>
                <c:pt idx="7">
                  <c:v>6159920000000</c:v>
                </c:pt>
                <c:pt idx="8">
                  <c:v>5472740000000</c:v>
                </c:pt>
                <c:pt idx="9">
                  <c:v>5110390000000</c:v>
                </c:pt>
                <c:pt idx="10">
                  <c:v>4880830000000</c:v>
                </c:pt>
                <c:pt idx="11">
                  <c:v>4803270000000</c:v>
                </c:pt>
                <c:pt idx="12">
                  <c:v>4647630000000</c:v>
                </c:pt>
                <c:pt idx="13">
                  <c:v>4501570000000</c:v>
                </c:pt>
                <c:pt idx="14">
                  <c:v>4356420000000</c:v>
                </c:pt>
                <c:pt idx="15">
                  <c:v>4090390000000</c:v>
                </c:pt>
                <c:pt idx="16">
                  <c:v>3892900000000</c:v>
                </c:pt>
                <c:pt idx="17">
                  <c:v>3579720000000</c:v>
                </c:pt>
                <c:pt idx="18">
                  <c:v>3304970000000</c:v>
                </c:pt>
                <c:pt idx="19">
                  <c:v>5366320000000</c:v>
                </c:pt>
                <c:pt idx="20">
                  <c:v>2275350000000</c:v>
                </c:pt>
                <c:pt idx="21">
                  <c:v>2100000000000</c:v>
                </c:pt>
                <c:pt idx="22">
                  <c:v>2444880000000</c:v>
                </c:pt>
                <c:pt idx="23">
                  <c:v>1286150000000</c:v>
                </c:pt>
                <c:pt idx="24">
                  <c:v>1655280000000</c:v>
                </c:pt>
                <c:pt idx="25">
                  <c:v>2881930000000</c:v>
                </c:pt>
                <c:pt idx="26">
                  <c:v>4424260000000</c:v>
                </c:pt>
                <c:pt idx="27">
                  <c:v>5163760000000</c:v>
                </c:pt>
                <c:pt idx="28">
                  <c:v>4011370000000</c:v>
                </c:pt>
                <c:pt idx="29">
                  <c:v>1894440000000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Energi'!$DU$208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Energi'!$DU$209:$DU$238</c:f>
              <c:numCache>
                <c:formatCode>0.00E+00</c:formatCode>
                <c:ptCount val="30"/>
                <c:pt idx="0">
                  <c:v>1979600000000</c:v>
                </c:pt>
                <c:pt idx="1">
                  <c:v>8494320000000</c:v>
                </c:pt>
                <c:pt idx="2">
                  <c:v>10671000000000</c:v>
                </c:pt>
                <c:pt idx="3">
                  <c:v>10276200000000</c:v>
                </c:pt>
                <c:pt idx="4">
                  <c:v>7051490000000</c:v>
                </c:pt>
                <c:pt idx="5">
                  <c:v>5238130000000</c:v>
                </c:pt>
                <c:pt idx="6">
                  <c:v>3855540000000</c:v>
                </c:pt>
                <c:pt idx="7">
                  <c:v>3168260000000</c:v>
                </c:pt>
                <c:pt idx="8">
                  <c:v>2808640000000</c:v>
                </c:pt>
                <c:pt idx="9">
                  <c:v>2617670000000</c:v>
                </c:pt>
                <c:pt idx="10">
                  <c:v>2496140000000</c:v>
                </c:pt>
                <c:pt idx="11">
                  <c:v>2452780000000</c:v>
                </c:pt>
                <c:pt idx="12">
                  <c:v>2370070000000</c:v>
                </c:pt>
                <c:pt idx="13">
                  <c:v>2294650000000</c:v>
                </c:pt>
                <c:pt idx="14">
                  <c:v>2218760000000</c:v>
                </c:pt>
                <c:pt idx="15">
                  <c:v>2086310000000</c:v>
                </c:pt>
                <c:pt idx="16">
                  <c:v>1985240000000</c:v>
                </c:pt>
                <c:pt idx="17">
                  <c:v>1830700000000</c:v>
                </c:pt>
                <c:pt idx="18">
                  <c:v>1692780000000</c:v>
                </c:pt>
                <c:pt idx="19">
                  <c:v>2774300000000</c:v>
                </c:pt>
                <c:pt idx="20">
                  <c:v>1183780000000</c:v>
                </c:pt>
                <c:pt idx="21">
                  <c:v>1135790000000</c:v>
                </c:pt>
                <c:pt idx="22">
                  <c:v>1298080000000</c:v>
                </c:pt>
                <c:pt idx="23">
                  <c:v>717829000000</c:v>
                </c:pt>
                <c:pt idx="24">
                  <c:v>991974000000</c:v>
                </c:pt>
                <c:pt idx="25">
                  <c:v>1792100000000</c:v>
                </c:pt>
                <c:pt idx="26">
                  <c:v>2821460000000</c:v>
                </c:pt>
                <c:pt idx="27">
                  <c:v>3332720000000</c:v>
                </c:pt>
                <c:pt idx="28">
                  <c:v>2586960000000</c:v>
                </c:pt>
                <c:pt idx="29">
                  <c:v>1210840000000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Energi'!$DV$208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Energi'!$DV$209:$DV$238</c:f>
              <c:numCache>
                <c:formatCode>0.00E+00</c:formatCode>
                <c:ptCount val="30"/>
                <c:pt idx="0">
                  <c:v>3524720000000</c:v>
                </c:pt>
                <c:pt idx="1">
                  <c:v>15057300000000</c:v>
                </c:pt>
                <c:pt idx="2">
                  <c:v>18739200000000</c:v>
                </c:pt>
                <c:pt idx="3">
                  <c:v>18410600000000</c:v>
                </c:pt>
                <c:pt idx="4">
                  <c:v>12640600000000</c:v>
                </c:pt>
                <c:pt idx="5">
                  <c:v>9521970000000</c:v>
                </c:pt>
                <c:pt idx="6">
                  <c:v>7034430000000</c:v>
                </c:pt>
                <c:pt idx="7">
                  <c:v>5796860000000</c:v>
                </c:pt>
                <c:pt idx="8">
                  <c:v>5151180000000</c:v>
                </c:pt>
                <c:pt idx="9">
                  <c:v>4810910000000</c:v>
                </c:pt>
                <c:pt idx="10">
                  <c:v>4595460000000</c:v>
                </c:pt>
                <c:pt idx="11">
                  <c:v>4522910000000</c:v>
                </c:pt>
                <c:pt idx="12">
                  <c:v>4376700000000</c:v>
                </c:pt>
                <c:pt idx="13">
                  <c:v>4239430000000</c:v>
                </c:pt>
                <c:pt idx="14">
                  <c:v>4102480000000</c:v>
                </c:pt>
                <c:pt idx="15">
                  <c:v>3852010000000</c:v>
                </c:pt>
                <c:pt idx="16">
                  <c:v>3665470000000</c:v>
                </c:pt>
                <c:pt idx="17">
                  <c:v>3369840000000</c:v>
                </c:pt>
                <c:pt idx="18">
                  <c:v>3110650000000</c:v>
                </c:pt>
                <c:pt idx="19">
                  <c:v>5052700000000</c:v>
                </c:pt>
                <c:pt idx="20">
                  <c:v>2143460000000</c:v>
                </c:pt>
                <c:pt idx="21">
                  <c:v>1984100000000</c:v>
                </c:pt>
                <c:pt idx="22">
                  <c:v>2303960000000</c:v>
                </c:pt>
                <c:pt idx="23">
                  <c:v>1212820000000</c:v>
                </c:pt>
                <c:pt idx="24">
                  <c:v>1561140000000</c:v>
                </c:pt>
                <c:pt idx="25">
                  <c:v>2709390000000</c:v>
                </c:pt>
                <c:pt idx="26">
                  <c:v>4150250000000</c:v>
                </c:pt>
                <c:pt idx="27">
                  <c:v>4838150000000</c:v>
                </c:pt>
                <c:pt idx="28">
                  <c:v>3755990000000</c:v>
                </c:pt>
                <c:pt idx="29">
                  <c:v>1773460000000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Energi'!$DW$208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Energi'!$DW$209:$DW$238</c:f>
              <c:numCache>
                <c:formatCode>0.00E+00</c:formatCode>
                <c:ptCount val="30"/>
                <c:pt idx="0">
                  <c:v>4011530000000</c:v>
                </c:pt>
                <c:pt idx="1">
                  <c:v>16650300000000</c:v>
                </c:pt>
                <c:pt idx="2">
                  <c:v>20793100000000</c:v>
                </c:pt>
                <c:pt idx="3">
                  <c:v>20294500000000</c:v>
                </c:pt>
                <c:pt idx="4">
                  <c:v>13984800000000</c:v>
                </c:pt>
                <c:pt idx="5">
                  <c:v>10446500000000</c:v>
                </c:pt>
                <c:pt idx="6">
                  <c:v>7714790000000</c:v>
                </c:pt>
                <c:pt idx="7">
                  <c:v>6356100000000</c:v>
                </c:pt>
                <c:pt idx="8">
                  <c:v>5646510000000</c:v>
                </c:pt>
                <c:pt idx="9">
                  <c:v>5272510000000</c:v>
                </c:pt>
                <c:pt idx="10">
                  <c:v>5035700000000</c:v>
                </c:pt>
                <c:pt idx="11">
                  <c:v>4956780000000</c:v>
                </c:pt>
                <c:pt idx="12">
                  <c:v>4798090000000</c:v>
                </c:pt>
                <c:pt idx="13">
                  <c:v>4647840000000</c:v>
                </c:pt>
                <c:pt idx="14">
                  <c:v>4501660000000</c:v>
                </c:pt>
                <c:pt idx="15">
                  <c:v>4227020000000</c:v>
                </c:pt>
                <c:pt idx="16">
                  <c:v>4027350000000</c:v>
                </c:pt>
                <c:pt idx="17">
                  <c:v>3705630000000</c:v>
                </c:pt>
                <c:pt idx="18">
                  <c:v>3424970000000</c:v>
                </c:pt>
                <c:pt idx="19">
                  <c:v>5543500000000</c:v>
                </c:pt>
                <c:pt idx="20">
                  <c:v>2343150000000</c:v>
                </c:pt>
                <c:pt idx="21">
                  <c:v>2125990000000</c:v>
                </c:pt>
                <c:pt idx="22">
                  <c:v>2510800000000</c:v>
                </c:pt>
                <c:pt idx="23">
                  <c:v>1312260000000</c:v>
                </c:pt>
                <c:pt idx="24">
                  <c:v>1678400000000</c:v>
                </c:pt>
                <c:pt idx="25">
                  <c:v>2955270000000</c:v>
                </c:pt>
                <c:pt idx="26">
                  <c:v>4575560000000</c:v>
                </c:pt>
                <c:pt idx="27">
                  <c:v>5369620000000</c:v>
                </c:pt>
                <c:pt idx="28">
                  <c:v>4186810000000</c:v>
                </c:pt>
                <c:pt idx="29">
                  <c:v>1982060000000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Energi'!$DX$208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Energi'!$DX$209:$DX$238</c:f>
              <c:numCache>
                <c:formatCode>0.00E+00</c:formatCode>
                <c:ptCount val="30"/>
                <c:pt idx="0">
                  <c:v>3524720000000</c:v>
                </c:pt>
                <c:pt idx="1">
                  <c:v>15057300000000</c:v>
                </c:pt>
                <c:pt idx="2">
                  <c:v>18739200000000</c:v>
                </c:pt>
                <c:pt idx="3">
                  <c:v>18410600000000</c:v>
                </c:pt>
                <c:pt idx="4">
                  <c:v>12640600000000</c:v>
                </c:pt>
                <c:pt idx="5">
                  <c:v>9521970000000</c:v>
                </c:pt>
                <c:pt idx="6">
                  <c:v>7034430000000</c:v>
                </c:pt>
                <c:pt idx="7">
                  <c:v>5796860000000</c:v>
                </c:pt>
                <c:pt idx="8">
                  <c:v>5151180000000</c:v>
                </c:pt>
                <c:pt idx="9">
                  <c:v>4810910000000</c:v>
                </c:pt>
                <c:pt idx="10">
                  <c:v>4595460000000</c:v>
                </c:pt>
                <c:pt idx="11">
                  <c:v>4522910000000</c:v>
                </c:pt>
                <c:pt idx="12">
                  <c:v>4376700000000</c:v>
                </c:pt>
                <c:pt idx="13">
                  <c:v>4239430000000</c:v>
                </c:pt>
                <c:pt idx="14">
                  <c:v>4102480000000</c:v>
                </c:pt>
                <c:pt idx="15">
                  <c:v>3852010000000</c:v>
                </c:pt>
                <c:pt idx="16">
                  <c:v>3665470000000</c:v>
                </c:pt>
                <c:pt idx="17">
                  <c:v>3369840000000</c:v>
                </c:pt>
                <c:pt idx="18">
                  <c:v>3110650000000</c:v>
                </c:pt>
                <c:pt idx="19">
                  <c:v>5052700000000</c:v>
                </c:pt>
                <c:pt idx="20">
                  <c:v>2143460000000</c:v>
                </c:pt>
                <c:pt idx="21">
                  <c:v>1984100000000</c:v>
                </c:pt>
                <c:pt idx="22">
                  <c:v>2303960000000</c:v>
                </c:pt>
                <c:pt idx="23">
                  <c:v>1212820000000</c:v>
                </c:pt>
                <c:pt idx="24">
                  <c:v>1561140000000</c:v>
                </c:pt>
                <c:pt idx="25">
                  <c:v>2709390000000</c:v>
                </c:pt>
                <c:pt idx="26">
                  <c:v>4150250000000</c:v>
                </c:pt>
                <c:pt idx="27">
                  <c:v>4838150000000</c:v>
                </c:pt>
                <c:pt idx="28">
                  <c:v>3755990000000</c:v>
                </c:pt>
                <c:pt idx="29">
                  <c:v>1773460000000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Energi'!$DY$208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Energi'!$DY$209:$DY$238</c:f>
              <c:numCache>
                <c:formatCode>0.00E+00</c:formatCode>
                <c:ptCount val="30"/>
                <c:pt idx="0">
                  <c:v>2113510000000</c:v>
                </c:pt>
                <c:pt idx="1">
                  <c:v>9011990000000</c:v>
                </c:pt>
                <c:pt idx="2">
                  <c:v>11302800000000</c:v>
                </c:pt>
                <c:pt idx="3">
                  <c:v>10997400000000</c:v>
                </c:pt>
                <c:pt idx="4">
                  <c:v>7552560000000</c:v>
                </c:pt>
                <c:pt idx="5">
                  <c:v>5646420000000</c:v>
                </c:pt>
                <c:pt idx="6">
                  <c:v>4163290000000</c:v>
                </c:pt>
                <c:pt idx="7">
                  <c:v>3425820000000</c:v>
                </c:pt>
                <c:pt idx="8">
                  <c:v>3040370000000</c:v>
                </c:pt>
                <c:pt idx="9">
                  <c:v>2836380000000</c:v>
                </c:pt>
                <c:pt idx="10">
                  <c:v>2706770000000</c:v>
                </c:pt>
                <c:pt idx="11">
                  <c:v>2661720000000</c:v>
                </c:pt>
                <c:pt idx="12">
                  <c:v>2573340000000</c:v>
                </c:pt>
                <c:pt idx="13">
                  <c:v>2491930000000</c:v>
                </c:pt>
                <c:pt idx="14">
                  <c:v>2409900000000</c:v>
                </c:pt>
                <c:pt idx="15">
                  <c:v>2264510000000</c:v>
                </c:pt>
                <c:pt idx="16">
                  <c:v>2154050000000</c:v>
                </c:pt>
                <c:pt idx="17">
                  <c:v>1983310000000</c:v>
                </c:pt>
                <c:pt idx="18">
                  <c:v>1831590000000</c:v>
                </c:pt>
                <c:pt idx="19">
                  <c:v>2992280000000</c:v>
                </c:pt>
                <c:pt idx="20">
                  <c:v>1274330000000</c:v>
                </c:pt>
                <c:pt idx="21">
                  <c:v>1210060000000</c:v>
                </c:pt>
                <c:pt idx="22">
                  <c:v>1385020000000</c:v>
                </c:pt>
                <c:pt idx="23">
                  <c:v>747605000000</c:v>
                </c:pt>
                <c:pt idx="24">
                  <c:v>995990000000</c:v>
                </c:pt>
                <c:pt idx="25">
                  <c:v>1749780000000</c:v>
                </c:pt>
                <c:pt idx="26">
                  <c:v>2704540000000</c:v>
                </c:pt>
                <c:pt idx="27">
                  <c:v>3166120000000</c:v>
                </c:pt>
                <c:pt idx="28">
                  <c:v>2454360000000</c:v>
                </c:pt>
                <c:pt idx="29">
                  <c:v>1153090000000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Energi'!$DZ$208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Energi'!$DZ$209:$DZ$238</c:f>
              <c:numCache>
                <c:formatCode>0.00E+00</c:formatCode>
                <c:ptCount val="30"/>
                <c:pt idx="0">
                  <c:v>1351160000000</c:v>
                </c:pt>
                <c:pt idx="1">
                  <c:v>6058920000000</c:v>
                </c:pt>
                <c:pt idx="2">
                  <c:v>7260470000000</c:v>
                </c:pt>
                <c:pt idx="3">
                  <c:v>7427290000000</c:v>
                </c:pt>
                <c:pt idx="4">
                  <c:v>4947410000000</c:v>
                </c:pt>
                <c:pt idx="5">
                  <c:v>4128120000000</c:v>
                </c:pt>
                <c:pt idx="6">
                  <c:v>3023950000000</c:v>
                </c:pt>
                <c:pt idx="7">
                  <c:v>2478570000000</c:v>
                </c:pt>
                <c:pt idx="8">
                  <c:v>2196770000000</c:v>
                </c:pt>
                <c:pt idx="9">
                  <c:v>2046120000000</c:v>
                </c:pt>
                <c:pt idx="10">
                  <c:v>1952000000000</c:v>
                </c:pt>
                <c:pt idx="11">
                  <c:v>1910130000000</c:v>
                </c:pt>
                <c:pt idx="12">
                  <c:v>1845890000000</c:v>
                </c:pt>
                <c:pt idx="13">
                  <c:v>1781350000000</c:v>
                </c:pt>
                <c:pt idx="14">
                  <c:v>1711830000000</c:v>
                </c:pt>
                <c:pt idx="15">
                  <c:v>1599110000000</c:v>
                </c:pt>
                <c:pt idx="16">
                  <c:v>1514810000000</c:v>
                </c:pt>
                <c:pt idx="17">
                  <c:v>1368640000000</c:v>
                </c:pt>
                <c:pt idx="18">
                  <c:v>1269580000000</c:v>
                </c:pt>
                <c:pt idx="19">
                  <c:v>2066940000000</c:v>
                </c:pt>
                <c:pt idx="20">
                  <c:v>896417000000</c:v>
                </c:pt>
                <c:pt idx="21">
                  <c:v>876419000000</c:v>
                </c:pt>
                <c:pt idx="22">
                  <c:v>974803000000</c:v>
                </c:pt>
                <c:pt idx="23">
                  <c:v>529407000000</c:v>
                </c:pt>
                <c:pt idx="24">
                  <c:v>698025000000</c:v>
                </c:pt>
                <c:pt idx="25">
                  <c:v>1143060000000</c:v>
                </c:pt>
                <c:pt idx="26">
                  <c:v>1652560000000</c:v>
                </c:pt>
                <c:pt idx="27">
                  <c:v>1807170000000</c:v>
                </c:pt>
                <c:pt idx="28">
                  <c:v>1311530000000</c:v>
                </c:pt>
                <c:pt idx="29">
                  <c:v>598669000000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Energi'!$EA$208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Energi'!$EA$209:$EA$238</c:f>
              <c:numCache>
                <c:formatCode>0.00E+00</c:formatCode>
                <c:ptCount val="30"/>
                <c:pt idx="0">
                  <c:v>1351160000000</c:v>
                </c:pt>
                <c:pt idx="1">
                  <c:v>6058920000000</c:v>
                </c:pt>
                <c:pt idx="2">
                  <c:v>7260480000000</c:v>
                </c:pt>
                <c:pt idx="3">
                  <c:v>7427290000000</c:v>
                </c:pt>
                <c:pt idx="4">
                  <c:v>4947410000000</c:v>
                </c:pt>
                <c:pt idx="5">
                  <c:v>4128120000000</c:v>
                </c:pt>
                <c:pt idx="6">
                  <c:v>3023950000000</c:v>
                </c:pt>
                <c:pt idx="7">
                  <c:v>2478570000000</c:v>
                </c:pt>
                <c:pt idx="8">
                  <c:v>2196770000000</c:v>
                </c:pt>
                <c:pt idx="9">
                  <c:v>2046130000000</c:v>
                </c:pt>
                <c:pt idx="10">
                  <c:v>1952010000000</c:v>
                </c:pt>
                <c:pt idx="11">
                  <c:v>1910130000000</c:v>
                </c:pt>
                <c:pt idx="12">
                  <c:v>1845890000000</c:v>
                </c:pt>
                <c:pt idx="13">
                  <c:v>1781350000000</c:v>
                </c:pt>
                <c:pt idx="14">
                  <c:v>1711830000000</c:v>
                </c:pt>
                <c:pt idx="15">
                  <c:v>1599110000000</c:v>
                </c:pt>
                <c:pt idx="16">
                  <c:v>1514810000000</c:v>
                </c:pt>
                <c:pt idx="17">
                  <c:v>1368640000000</c:v>
                </c:pt>
                <c:pt idx="18">
                  <c:v>1269580000000</c:v>
                </c:pt>
                <c:pt idx="19">
                  <c:v>2066940000000</c:v>
                </c:pt>
                <c:pt idx="20">
                  <c:v>896418000000</c:v>
                </c:pt>
                <c:pt idx="21">
                  <c:v>876419000000</c:v>
                </c:pt>
                <c:pt idx="22">
                  <c:v>974803000000</c:v>
                </c:pt>
                <c:pt idx="23">
                  <c:v>529407000000</c:v>
                </c:pt>
                <c:pt idx="24">
                  <c:v>698026000000</c:v>
                </c:pt>
                <c:pt idx="25">
                  <c:v>1143060000000</c:v>
                </c:pt>
                <c:pt idx="26">
                  <c:v>1652560000000</c:v>
                </c:pt>
                <c:pt idx="27">
                  <c:v>1807170000000</c:v>
                </c:pt>
                <c:pt idx="28">
                  <c:v>1311530000000</c:v>
                </c:pt>
                <c:pt idx="29">
                  <c:v>598669000000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Energi'!$EB$208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Energi'!$EB$209:$EB$238</c:f>
              <c:numCache>
                <c:formatCode>0.00E+00</c:formatCode>
                <c:ptCount val="30"/>
                <c:pt idx="0">
                  <c:v>1958540000000</c:v>
                </c:pt>
                <c:pt idx="1">
                  <c:v>8898620000000</c:v>
                </c:pt>
                <c:pt idx="2">
                  <c:v>10719600000000</c:v>
                </c:pt>
                <c:pt idx="3">
                  <c:v>10937600000000</c:v>
                </c:pt>
                <c:pt idx="4">
                  <c:v>7279840000000</c:v>
                </c:pt>
                <c:pt idx="5">
                  <c:v>6057840000000</c:v>
                </c:pt>
                <c:pt idx="6">
                  <c:v>4429150000000</c:v>
                </c:pt>
                <c:pt idx="7">
                  <c:v>3625170000000</c:v>
                </c:pt>
                <c:pt idx="8">
                  <c:v>3209110000000</c:v>
                </c:pt>
                <c:pt idx="9">
                  <c:v>2985720000000</c:v>
                </c:pt>
                <c:pt idx="10">
                  <c:v>2845550000000</c:v>
                </c:pt>
                <c:pt idx="11">
                  <c:v>2781520000000</c:v>
                </c:pt>
                <c:pt idx="12">
                  <c:v>2685500000000</c:v>
                </c:pt>
                <c:pt idx="13">
                  <c:v>2589180000000</c:v>
                </c:pt>
                <c:pt idx="14">
                  <c:v>2486160000000</c:v>
                </c:pt>
                <c:pt idx="15">
                  <c:v>2320030000000</c:v>
                </c:pt>
                <c:pt idx="16">
                  <c:v>2196670000000</c:v>
                </c:pt>
                <c:pt idx="17">
                  <c:v>1983330000000</c:v>
                </c:pt>
                <c:pt idx="18">
                  <c:v>1838360000000</c:v>
                </c:pt>
                <c:pt idx="19">
                  <c:v>2989890000000</c:v>
                </c:pt>
                <c:pt idx="20">
                  <c:v>1294660000000</c:v>
                </c:pt>
                <c:pt idx="21">
                  <c:v>1251480000000</c:v>
                </c:pt>
                <c:pt idx="22">
                  <c:v>1402090000000</c:v>
                </c:pt>
                <c:pt idx="23">
                  <c:v>762665000000</c:v>
                </c:pt>
                <c:pt idx="24">
                  <c:v>1016100000000</c:v>
                </c:pt>
                <c:pt idx="25">
                  <c:v>1709470000000</c:v>
                </c:pt>
                <c:pt idx="26">
                  <c:v>2537050000000</c:v>
                </c:pt>
                <c:pt idx="27">
                  <c:v>2849110000000</c:v>
                </c:pt>
                <c:pt idx="28">
                  <c:v>2121130000000</c:v>
                </c:pt>
                <c:pt idx="29">
                  <c:v>977751000000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Energi'!$EC$208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Energi'!$EC$209:$EC$238</c:f>
              <c:numCache>
                <c:formatCode>0.00E+00</c:formatCode>
                <c:ptCount val="30"/>
                <c:pt idx="0">
                  <c:v>1958540000000</c:v>
                </c:pt>
                <c:pt idx="1">
                  <c:v>8898630000000</c:v>
                </c:pt>
                <c:pt idx="2">
                  <c:v>10719600000000</c:v>
                </c:pt>
                <c:pt idx="3">
                  <c:v>10937600000000</c:v>
                </c:pt>
                <c:pt idx="4">
                  <c:v>7279850000000</c:v>
                </c:pt>
                <c:pt idx="5">
                  <c:v>6057840000000</c:v>
                </c:pt>
                <c:pt idx="6">
                  <c:v>4429150000000</c:v>
                </c:pt>
                <c:pt idx="7">
                  <c:v>3625170000000</c:v>
                </c:pt>
                <c:pt idx="8">
                  <c:v>3209120000000</c:v>
                </c:pt>
                <c:pt idx="9">
                  <c:v>2985720000000</c:v>
                </c:pt>
                <c:pt idx="10">
                  <c:v>2845550000000</c:v>
                </c:pt>
                <c:pt idx="11">
                  <c:v>2781530000000</c:v>
                </c:pt>
                <c:pt idx="12">
                  <c:v>2685500000000</c:v>
                </c:pt>
                <c:pt idx="13">
                  <c:v>2589180000000</c:v>
                </c:pt>
                <c:pt idx="14">
                  <c:v>2486160000000</c:v>
                </c:pt>
                <c:pt idx="15">
                  <c:v>2320040000000</c:v>
                </c:pt>
                <c:pt idx="16">
                  <c:v>2196670000000</c:v>
                </c:pt>
                <c:pt idx="17">
                  <c:v>1983330000000</c:v>
                </c:pt>
                <c:pt idx="18">
                  <c:v>1838360000000</c:v>
                </c:pt>
                <c:pt idx="19">
                  <c:v>2989890000000</c:v>
                </c:pt>
                <c:pt idx="20">
                  <c:v>1294670000000</c:v>
                </c:pt>
                <c:pt idx="21">
                  <c:v>1251480000000</c:v>
                </c:pt>
                <c:pt idx="22">
                  <c:v>1402090000000</c:v>
                </c:pt>
                <c:pt idx="23">
                  <c:v>762666000000</c:v>
                </c:pt>
                <c:pt idx="24">
                  <c:v>1016100000000</c:v>
                </c:pt>
                <c:pt idx="25">
                  <c:v>1709470000000</c:v>
                </c:pt>
                <c:pt idx="26">
                  <c:v>2537050000000</c:v>
                </c:pt>
                <c:pt idx="27">
                  <c:v>2849110000000</c:v>
                </c:pt>
                <c:pt idx="28">
                  <c:v>2121130000000</c:v>
                </c:pt>
                <c:pt idx="29">
                  <c:v>977751000000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Energi'!$ED$208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Energi'!$ED$209:$ED$238</c:f>
              <c:numCache>
                <c:formatCode>0.00E+00</c:formatCode>
                <c:ptCount val="30"/>
                <c:pt idx="0">
                  <c:v>4434110000000</c:v>
                </c:pt>
                <c:pt idx="1">
                  <c:v>19754400000000</c:v>
                </c:pt>
                <c:pt idx="2">
                  <c:v>23666300000000</c:v>
                </c:pt>
                <c:pt idx="3">
                  <c:v>24377500000000</c:v>
                </c:pt>
                <c:pt idx="4">
                  <c:v>16251400000000</c:v>
                </c:pt>
                <c:pt idx="5">
                  <c:v>13604300000000</c:v>
                </c:pt>
                <c:pt idx="6">
                  <c:v>9973550000000</c:v>
                </c:pt>
                <c:pt idx="7">
                  <c:v>8178320000000</c:v>
                </c:pt>
                <c:pt idx="8">
                  <c:v>7250540000000</c:v>
                </c:pt>
                <c:pt idx="9">
                  <c:v>6754660000000</c:v>
                </c:pt>
                <c:pt idx="10">
                  <c:v>6445010000000</c:v>
                </c:pt>
                <c:pt idx="11">
                  <c:v>6306930000000</c:v>
                </c:pt>
                <c:pt idx="12">
                  <c:v>6097670000000</c:v>
                </c:pt>
                <c:pt idx="13">
                  <c:v>5880100000000</c:v>
                </c:pt>
                <c:pt idx="14">
                  <c:v>5653760000000</c:v>
                </c:pt>
                <c:pt idx="15">
                  <c:v>5267300000000</c:v>
                </c:pt>
                <c:pt idx="16">
                  <c:v>4991500000000</c:v>
                </c:pt>
                <c:pt idx="17">
                  <c:v>4499360000000</c:v>
                </c:pt>
                <c:pt idx="18">
                  <c:v>4166090000000</c:v>
                </c:pt>
                <c:pt idx="19">
                  <c:v>6678820000000</c:v>
                </c:pt>
                <c:pt idx="20">
                  <c:v>2865560000000</c:v>
                </c:pt>
                <c:pt idx="21">
                  <c:v>2556580000000</c:v>
                </c:pt>
                <c:pt idx="22">
                  <c:v>2999350000000</c:v>
                </c:pt>
                <c:pt idx="23">
                  <c:v>1554460000000</c:v>
                </c:pt>
                <c:pt idx="24">
                  <c:v>1952510000000</c:v>
                </c:pt>
                <c:pt idx="25">
                  <c:v>3291680000000</c:v>
                </c:pt>
                <c:pt idx="26">
                  <c:v>4933430000000</c:v>
                </c:pt>
                <c:pt idx="27">
                  <c:v>5643890000000</c:v>
                </c:pt>
                <c:pt idx="28">
                  <c:v>4324320000000</c:v>
                </c:pt>
                <c:pt idx="29">
                  <c:v>2038160000000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Energi'!$EE$208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Energi'!$EE$209:$EE$238</c:f>
              <c:numCache>
                <c:formatCode>0.00E+00</c:formatCode>
                <c:ptCount val="30"/>
                <c:pt idx="0">
                  <c:v>4434120000000</c:v>
                </c:pt>
                <c:pt idx="1">
                  <c:v>19754400000000</c:v>
                </c:pt>
                <c:pt idx="2">
                  <c:v>23666300000000</c:v>
                </c:pt>
                <c:pt idx="3">
                  <c:v>24377500000000</c:v>
                </c:pt>
                <c:pt idx="4">
                  <c:v>16251400000000</c:v>
                </c:pt>
                <c:pt idx="5">
                  <c:v>13604300000000</c:v>
                </c:pt>
                <c:pt idx="6">
                  <c:v>9973550000000</c:v>
                </c:pt>
                <c:pt idx="7">
                  <c:v>8178330000000</c:v>
                </c:pt>
                <c:pt idx="8">
                  <c:v>7250540000000</c:v>
                </c:pt>
                <c:pt idx="9">
                  <c:v>6754660000000</c:v>
                </c:pt>
                <c:pt idx="10">
                  <c:v>6445010000000</c:v>
                </c:pt>
                <c:pt idx="11">
                  <c:v>6306930000000</c:v>
                </c:pt>
                <c:pt idx="12">
                  <c:v>6097670000000</c:v>
                </c:pt>
                <c:pt idx="13">
                  <c:v>5880100000000</c:v>
                </c:pt>
                <c:pt idx="14">
                  <c:v>5653760000000</c:v>
                </c:pt>
                <c:pt idx="15">
                  <c:v>5267300000000</c:v>
                </c:pt>
                <c:pt idx="16">
                  <c:v>4991500000000</c:v>
                </c:pt>
                <c:pt idx="17">
                  <c:v>4499360000000</c:v>
                </c:pt>
                <c:pt idx="18">
                  <c:v>4166090000000</c:v>
                </c:pt>
                <c:pt idx="19">
                  <c:v>6678830000000</c:v>
                </c:pt>
                <c:pt idx="20">
                  <c:v>2865570000000</c:v>
                </c:pt>
                <c:pt idx="21">
                  <c:v>2556580000000</c:v>
                </c:pt>
                <c:pt idx="22">
                  <c:v>2999350000000</c:v>
                </c:pt>
                <c:pt idx="23">
                  <c:v>1554460000000</c:v>
                </c:pt>
                <c:pt idx="24">
                  <c:v>1952520000000</c:v>
                </c:pt>
                <c:pt idx="25">
                  <c:v>3291680000000</c:v>
                </c:pt>
                <c:pt idx="26">
                  <c:v>4933440000000</c:v>
                </c:pt>
                <c:pt idx="27">
                  <c:v>5643890000000</c:v>
                </c:pt>
                <c:pt idx="28">
                  <c:v>4324320000000</c:v>
                </c:pt>
                <c:pt idx="29">
                  <c:v>2038160000000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Energi'!$EF$208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Energi'!$EF$209:$EF$238</c:f>
              <c:numCache>
                <c:formatCode>0.00E+00</c:formatCode>
                <c:ptCount val="30"/>
                <c:pt idx="0">
                  <c:v>2328760000000</c:v>
                </c:pt>
                <c:pt idx="1">
                  <c:v>10568800000000</c:v>
                </c:pt>
                <c:pt idx="2">
                  <c:v>12792600000000</c:v>
                </c:pt>
                <c:pt idx="3">
                  <c:v>13090800000000</c:v>
                </c:pt>
                <c:pt idx="4">
                  <c:v>8717020000000</c:v>
                </c:pt>
                <c:pt idx="5">
                  <c:v>7262290000000</c:v>
                </c:pt>
                <c:pt idx="6">
                  <c:v>5310880000000</c:v>
                </c:pt>
                <c:pt idx="7">
                  <c:v>4347140000000</c:v>
                </c:pt>
                <c:pt idx="8">
                  <c:v>3848050000000</c:v>
                </c:pt>
                <c:pt idx="9">
                  <c:v>3579720000000</c:v>
                </c:pt>
                <c:pt idx="10">
                  <c:v>3411050000000</c:v>
                </c:pt>
                <c:pt idx="11">
                  <c:v>3333290000000</c:v>
                </c:pt>
                <c:pt idx="12">
                  <c:v>3217030000000</c:v>
                </c:pt>
                <c:pt idx="13">
                  <c:v>3100020000000</c:v>
                </c:pt>
                <c:pt idx="14">
                  <c:v>2975150000000</c:v>
                </c:pt>
                <c:pt idx="15">
                  <c:v>2773280000000</c:v>
                </c:pt>
                <c:pt idx="16">
                  <c:v>2623990000000</c:v>
                </c:pt>
                <c:pt idx="17">
                  <c:v>2366020000000</c:v>
                </c:pt>
                <c:pt idx="18">
                  <c:v>2189860000000</c:v>
                </c:pt>
                <c:pt idx="19">
                  <c:v>3551480000000</c:v>
                </c:pt>
                <c:pt idx="20">
                  <c:v>1534500000000</c:v>
                </c:pt>
                <c:pt idx="21">
                  <c:v>1461960000000</c:v>
                </c:pt>
                <c:pt idx="22">
                  <c:v>1645950000000</c:v>
                </c:pt>
                <c:pt idx="23">
                  <c:v>881174000000</c:v>
                </c:pt>
                <c:pt idx="24">
                  <c:v>1150120000000</c:v>
                </c:pt>
                <c:pt idx="25">
                  <c:v>1920320000000</c:v>
                </c:pt>
                <c:pt idx="26">
                  <c:v>2847700000000</c:v>
                </c:pt>
                <c:pt idx="27">
                  <c:v>3220420000000</c:v>
                </c:pt>
                <c:pt idx="28">
                  <c:v>2430480000000</c:v>
                </c:pt>
                <c:pt idx="29">
                  <c:v>1131670000000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Energi'!$EG$208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Energi'!$EG$209:$EG$238</c:f>
              <c:numCache>
                <c:formatCode>0.00E+00</c:formatCode>
                <c:ptCount val="30"/>
                <c:pt idx="0">
                  <c:v>2328760000000</c:v>
                </c:pt>
                <c:pt idx="1">
                  <c:v>10568800000000</c:v>
                </c:pt>
                <c:pt idx="2">
                  <c:v>12792600000000</c:v>
                </c:pt>
                <c:pt idx="3">
                  <c:v>13090900000000</c:v>
                </c:pt>
                <c:pt idx="4">
                  <c:v>8717040000000</c:v>
                </c:pt>
                <c:pt idx="5">
                  <c:v>7262300000000</c:v>
                </c:pt>
                <c:pt idx="6">
                  <c:v>5310890000000</c:v>
                </c:pt>
                <c:pt idx="7">
                  <c:v>4347140000000</c:v>
                </c:pt>
                <c:pt idx="8">
                  <c:v>3848050000000</c:v>
                </c:pt>
                <c:pt idx="9">
                  <c:v>3579720000000</c:v>
                </c:pt>
                <c:pt idx="10">
                  <c:v>3411060000000</c:v>
                </c:pt>
                <c:pt idx="11">
                  <c:v>3333300000000</c:v>
                </c:pt>
                <c:pt idx="12">
                  <c:v>3217040000000</c:v>
                </c:pt>
                <c:pt idx="13">
                  <c:v>3100020000000</c:v>
                </c:pt>
                <c:pt idx="14">
                  <c:v>2975150000000</c:v>
                </c:pt>
                <c:pt idx="15">
                  <c:v>2773280000000</c:v>
                </c:pt>
                <c:pt idx="16">
                  <c:v>2623990000000</c:v>
                </c:pt>
                <c:pt idx="17">
                  <c:v>2366030000000</c:v>
                </c:pt>
                <c:pt idx="18">
                  <c:v>2189860000000</c:v>
                </c:pt>
                <c:pt idx="19">
                  <c:v>3551490000000</c:v>
                </c:pt>
                <c:pt idx="20">
                  <c:v>1534510000000</c:v>
                </c:pt>
                <c:pt idx="21">
                  <c:v>1461960000000</c:v>
                </c:pt>
                <c:pt idx="22">
                  <c:v>1645950000000</c:v>
                </c:pt>
                <c:pt idx="23">
                  <c:v>881176000000</c:v>
                </c:pt>
                <c:pt idx="24">
                  <c:v>1150120000000</c:v>
                </c:pt>
                <c:pt idx="25">
                  <c:v>1920320000000</c:v>
                </c:pt>
                <c:pt idx="26">
                  <c:v>2847700000000</c:v>
                </c:pt>
                <c:pt idx="27">
                  <c:v>3220420000000</c:v>
                </c:pt>
                <c:pt idx="28">
                  <c:v>2430480000000</c:v>
                </c:pt>
                <c:pt idx="29">
                  <c:v>1131680000000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Energi'!$EH$208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Energi'!$EH$209:$EH$238</c:f>
              <c:numCache>
                <c:formatCode>0.00E+00</c:formatCode>
                <c:ptCount val="30"/>
                <c:pt idx="0">
                  <c:v>4419700000000</c:v>
                </c:pt>
                <c:pt idx="1">
                  <c:v>19680200000000</c:v>
                </c:pt>
                <c:pt idx="2">
                  <c:v>23572300000000</c:v>
                </c:pt>
                <c:pt idx="3">
                  <c:v>24282200000000</c:v>
                </c:pt>
                <c:pt idx="4">
                  <c:v>16188100000000</c:v>
                </c:pt>
                <c:pt idx="5">
                  <c:v>13552100000000</c:v>
                </c:pt>
                <c:pt idx="6">
                  <c:v>9935560000000</c:v>
                </c:pt>
                <c:pt idx="7">
                  <c:v>8147390000000</c:v>
                </c:pt>
                <c:pt idx="8">
                  <c:v>7223260000000</c:v>
                </c:pt>
                <c:pt idx="9">
                  <c:v>6729430000000</c:v>
                </c:pt>
                <c:pt idx="10">
                  <c:v>6421060000000</c:v>
                </c:pt>
                <c:pt idx="11">
                  <c:v>6283670000000</c:v>
                </c:pt>
                <c:pt idx="12">
                  <c:v>6075400000000</c:v>
                </c:pt>
                <c:pt idx="13">
                  <c:v>5858720000000</c:v>
                </c:pt>
                <c:pt idx="14">
                  <c:v>5633420000000</c:v>
                </c:pt>
                <c:pt idx="15">
                  <c:v>5248370000000</c:v>
                </c:pt>
                <c:pt idx="16">
                  <c:v>4973760000000</c:v>
                </c:pt>
                <c:pt idx="17">
                  <c:v>4483440000000</c:v>
                </c:pt>
                <c:pt idx="18">
                  <c:v>4151510000000</c:v>
                </c:pt>
                <c:pt idx="19">
                  <c:v>6654080000000</c:v>
                </c:pt>
                <c:pt idx="20">
                  <c:v>2854590000000</c:v>
                </c:pt>
                <c:pt idx="21">
                  <c:v>2544610000000</c:v>
                </c:pt>
                <c:pt idx="22">
                  <c:v>2987150000000</c:v>
                </c:pt>
                <c:pt idx="23">
                  <c:v>1547780000000</c:v>
                </c:pt>
                <c:pt idx="24">
                  <c:v>1943660000000</c:v>
                </c:pt>
                <c:pt idx="25">
                  <c:v>3278070000000</c:v>
                </c:pt>
                <c:pt idx="26">
                  <c:v>4914790000000</c:v>
                </c:pt>
                <c:pt idx="27">
                  <c:v>5623910000000</c:v>
                </c:pt>
                <c:pt idx="28">
                  <c:v>4309660000000</c:v>
                </c:pt>
                <c:pt idx="29">
                  <c:v>2031430000000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Energi'!$EI$208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Energi'!$EI$209:$EI$238</c:f>
              <c:numCache>
                <c:formatCode>0.00E+00</c:formatCode>
                <c:ptCount val="30"/>
                <c:pt idx="0">
                  <c:v>4419700000000</c:v>
                </c:pt>
                <c:pt idx="1">
                  <c:v>19680200000000</c:v>
                </c:pt>
                <c:pt idx="2">
                  <c:v>23572300000000</c:v>
                </c:pt>
                <c:pt idx="3">
                  <c:v>24282200000000</c:v>
                </c:pt>
                <c:pt idx="4">
                  <c:v>16188100000000</c:v>
                </c:pt>
                <c:pt idx="5">
                  <c:v>13552100000000</c:v>
                </c:pt>
                <c:pt idx="6">
                  <c:v>9935560000000</c:v>
                </c:pt>
                <c:pt idx="7">
                  <c:v>8147390000000</c:v>
                </c:pt>
                <c:pt idx="8">
                  <c:v>7223260000000</c:v>
                </c:pt>
                <c:pt idx="9">
                  <c:v>6729420000000</c:v>
                </c:pt>
                <c:pt idx="10">
                  <c:v>6421050000000</c:v>
                </c:pt>
                <c:pt idx="11">
                  <c:v>6283670000000</c:v>
                </c:pt>
                <c:pt idx="12">
                  <c:v>6075400000000</c:v>
                </c:pt>
                <c:pt idx="13">
                  <c:v>5858720000000</c:v>
                </c:pt>
                <c:pt idx="14">
                  <c:v>5633420000000</c:v>
                </c:pt>
                <c:pt idx="15">
                  <c:v>5248370000000</c:v>
                </c:pt>
                <c:pt idx="16">
                  <c:v>4973760000000</c:v>
                </c:pt>
                <c:pt idx="17">
                  <c:v>4483430000000</c:v>
                </c:pt>
                <c:pt idx="18">
                  <c:v>4151500000000</c:v>
                </c:pt>
                <c:pt idx="19">
                  <c:v>6654080000000</c:v>
                </c:pt>
                <c:pt idx="20">
                  <c:v>2854590000000</c:v>
                </c:pt>
                <c:pt idx="21">
                  <c:v>2544610000000</c:v>
                </c:pt>
                <c:pt idx="22">
                  <c:v>2987150000000</c:v>
                </c:pt>
                <c:pt idx="23">
                  <c:v>1547780000000</c:v>
                </c:pt>
                <c:pt idx="24">
                  <c:v>1943660000000</c:v>
                </c:pt>
                <c:pt idx="25">
                  <c:v>3278070000000</c:v>
                </c:pt>
                <c:pt idx="26">
                  <c:v>4914790000000</c:v>
                </c:pt>
                <c:pt idx="27">
                  <c:v>5623910000000</c:v>
                </c:pt>
                <c:pt idx="28">
                  <c:v>4309660000000</c:v>
                </c:pt>
                <c:pt idx="29">
                  <c:v>2031430000000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Energi'!$EJ$208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Energi'!$EJ$209:$EJ$238</c:f>
              <c:numCache>
                <c:formatCode>0.00E+00</c:formatCode>
                <c:ptCount val="30"/>
                <c:pt idx="0">
                  <c:v>1998090000000</c:v>
                </c:pt>
                <c:pt idx="1">
                  <c:v>9088250000000</c:v>
                </c:pt>
                <c:pt idx="2">
                  <c:v>10957300000000</c:v>
                </c:pt>
                <c:pt idx="3">
                  <c:v>11175400000000</c:v>
                </c:pt>
                <c:pt idx="4">
                  <c:v>7437440000000</c:v>
                </c:pt>
                <c:pt idx="5">
                  <c:v>6186410000000</c:v>
                </c:pt>
                <c:pt idx="6">
                  <c:v>4521910000000</c:v>
                </c:pt>
                <c:pt idx="7">
                  <c:v>3700320000000</c:v>
                </c:pt>
                <c:pt idx="8">
                  <c:v>3275060000000</c:v>
                </c:pt>
                <c:pt idx="9">
                  <c:v>3046580000000</c:v>
                </c:pt>
                <c:pt idx="10">
                  <c:v>2903130000000</c:v>
                </c:pt>
                <c:pt idx="11">
                  <c:v>2837350000000</c:v>
                </c:pt>
                <c:pt idx="12">
                  <c:v>2739040000000</c:v>
                </c:pt>
                <c:pt idx="13">
                  <c:v>2640430000000</c:v>
                </c:pt>
                <c:pt idx="14">
                  <c:v>2535080000000</c:v>
                </c:pt>
                <c:pt idx="15">
                  <c:v>2365320000000</c:v>
                </c:pt>
                <c:pt idx="16">
                  <c:v>2239400000000</c:v>
                </c:pt>
                <c:pt idx="17">
                  <c:v>2021700000000</c:v>
                </c:pt>
                <c:pt idx="18">
                  <c:v>1873740000000</c:v>
                </c:pt>
                <c:pt idx="19">
                  <c:v>3046700000000</c:v>
                </c:pt>
                <c:pt idx="20">
                  <c:v>1318920000000</c:v>
                </c:pt>
                <c:pt idx="21">
                  <c:v>1272290000000</c:v>
                </c:pt>
                <c:pt idx="22">
                  <c:v>1427350000000</c:v>
                </c:pt>
                <c:pt idx="23">
                  <c:v>776497000000</c:v>
                </c:pt>
                <c:pt idx="24">
                  <c:v>1035950000000</c:v>
                </c:pt>
                <c:pt idx="25">
                  <c:v>1749720000000</c:v>
                </c:pt>
                <c:pt idx="26">
                  <c:v>2606260000000</c:v>
                </c:pt>
                <c:pt idx="27">
                  <c:v>2937240000000</c:v>
                </c:pt>
                <c:pt idx="28">
                  <c:v>2194260000000</c:v>
                </c:pt>
                <c:pt idx="29">
                  <c:v>1013020000000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Energi'!$EK$208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Energi'!$EK$209:$EK$238</c:f>
              <c:numCache>
                <c:formatCode>0.00E+00</c:formatCode>
                <c:ptCount val="30"/>
                <c:pt idx="0">
                  <c:v>1998090000000</c:v>
                </c:pt>
                <c:pt idx="1">
                  <c:v>9088250000000</c:v>
                </c:pt>
                <c:pt idx="2">
                  <c:v>10957300000000</c:v>
                </c:pt>
                <c:pt idx="3">
                  <c:v>11175400000000</c:v>
                </c:pt>
                <c:pt idx="4">
                  <c:v>7437440000000</c:v>
                </c:pt>
                <c:pt idx="5">
                  <c:v>6186410000000</c:v>
                </c:pt>
                <c:pt idx="6">
                  <c:v>4521910000000</c:v>
                </c:pt>
                <c:pt idx="7">
                  <c:v>3700320000000</c:v>
                </c:pt>
                <c:pt idx="8">
                  <c:v>3275070000000</c:v>
                </c:pt>
                <c:pt idx="9">
                  <c:v>3046580000000</c:v>
                </c:pt>
                <c:pt idx="10">
                  <c:v>2903130000000</c:v>
                </c:pt>
                <c:pt idx="11">
                  <c:v>2837350000000</c:v>
                </c:pt>
                <c:pt idx="12">
                  <c:v>2739040000000</c:v>
                </c:pt>
                <c:pt idx="13">
                  <c:v>2640430000000</c:v>
                </c:pt>
                <c:pt idx="14">
                  <c:v>2535080000000</c:v>
                </c:pt>
                <c:pt idx="15">
                  <c:v>2365320000000</c:v>
                </c:pt>
                <c:pt idx="16">
                  <c:v>2239400000000</c:v>
                </c:pt>
                <c:pt idx="17">
                  <c:v>2021700000000</c:v>
                </c:pt>
                <c:pt idx="18">
                  <c:v>1873740000000</c:v>
                </c:pt>
                <c:pt idx="19">
                  <c:v>3046700000000</c:v>
                </c:pt>
                <c:pt idx="20">
                  <c:v>1318920000000</c:v>
                </c:pt>
                <c:pt idx="21">
                  <c:v>1272290000000</c:v>
                </c:pt>
                <c:pt idx="22">
                  <c:v>1427350000000</c:v>
                </c:pt>
                <c:pt idx="23">
                  <c:v>776498000000</c:v>
                </c:pt>
                <c:pt idx="24">
                  <c:v>1035950000000</c:v>
                </c:pt>
                <c:pt idx="25">
                  <c:v>1749720000000</c:v>
                </c:pt>
                <c:pt idx="26">
                  <c:v>2606260000000</c:v>
                </c:pt>
                <c:pt idx="27">
                  <c:v>2937240000000</c:v>
                </c:pt>
                <c:pt idx="28">
                  <c:v>2194260000000</c:v>
                </c:pt>
                <c:pt idx="29">
                  <c:v>1013020000000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Energi'!$EL$208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Energi'!$EL$209:$EL$238</c:f>
              <c:numCache>
                <c:formatCode>0.00E+00</c:formatCode>
                <c:ptCount val="30"/>
                <c:pt idx="0">
                  <c:v>1403620000000</c:v>
                </c:pt>
                <c:pt idx="1">
                  <c:v>6311520000000</c:v>
                </c:pt>
                <c:pt idx="2">
                  <c:v>7578140000000</c:v>
                </c:pt>
                <c:pt idx="3">
                  <c:v>7745350000000</c:v>
                </c:pt>
                <c:pt idx="4">
                  <c:v>5158180000000</c:v>
                </c:pt>
                <c:pt idx="5">
                  <c:v>4300060000000</c:v>
                </c:pt>
                <c:pt idx="6">
                  <c:v>3147990000000</c:v>
                </c:pt>
                <c:pt idx="7">
                  <c:v>2579060000000</c:v>
                </c:pt>
                <c:pt idx="8">
                  <c:v>2284930000000</c:v>
                </c:pt>
                <c:pt idx="9">
                  <c:v>2127470000000</c:v>
                </c:pt>
                <c:pt idx="10">
                  <c:v>2028940000000</c:v>
                </c:pt>
                <c:pt idx="11">
                  <c:v>1984720000000</c:v>
                </c:pt>
                <c:pt idx="12">
                  <c:v>1917380000000</c:v>
                </c:pt>
                <c:pt idx="13">
                  <c:v>1849770000000</c:v>
                </c:pt>
                <c:pt idx="14">
                  <c:v>1777110000000</c:v>
                </c:pt>
                <c:pt idx="15">
                  <c:v>1659550000000</c:v>
                </c:pt>
                <c:pt idx="16">
                  <c:v>1571800000000</c:v>
                </c:pt>
                <c:pt idx="17">
                  <c:v>1419830000000</c:v>
                </c:pt>
                <c:pt idx="18">
                  <c:v>1316750000000</c:v>
                </c:pt>
                <c:pt idx="19">
                  <c:v>2143260000000</c:v>
                </c:pt>
                <c:pt idx="20">
                  <c:v>929111000000</c:v>
                </c:pt>
                <c:pt idx="21">
                  <c:v>905702000000</c:v>
                </c:pt>
                <c:pt idx="22">
                  <c:v>1009270000000</c:v>
                </c:pt>
                <c:pt idx="23">
                  <c:v>548446000000</c:v>
                </c:pt>
                <c:pt idx="24">
                  <c:v>725431000000</c:v>
                </c:pt>
                <c:pt idx="25">
                  <c:v>1197410000000</c:v>
                </c:pt>
                <c:pt idx="26">
                  <c:v>1744830000000</c:v>
                </c:pt>
                <c:pt idx="27">
                  <c:v>1923500000000</c:v>
                </c:pt>
                <c:pt idx="28">
                  <c:v>1406510000000</c:v>
                </c:pt>
                <c:pt idx="29">
                  <c:v>643739000000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Energi'!$EM$208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Energi'!$CZ$209:$CZ$238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Energi'!$EM$209:$EM$238</c:f>
              <c:numCache>
                <c:formatCode>0.00E+00</c:formatCode>
                <c:ptCount val="30"/>
                <c:pt idx="0">
                  <c:v>1403620000000</c:v>
                </c:pt>
                <c:pt idx="1">
                  <c:v>6311520000000</c:v>
                </c:pt>
                <c:pt idx="2">
                  <c:v>7578140000000</c:v>
                </c:pt>
                <c:pt idx="3">
                  <c:v>7745350000000</c:v>
                </c:pt>
                <c:pt idx="4">
                  <c:v>5158180000000</c:v>
                </c:pt>
                <c:pt idx="5">
                  <c:v>4300060000000</c:v>
                </c:pt>
                <c:pt idx="6">
                  <c:v>3147990000000</c:v>
                </c:pt>
                <c:pt idx="7">
                  <c:v>2579060000000</c:v>
                </c:pt>
                <c:pt idx="8">
                  <c:v>2284930000000</c:v>
                </c:pt>
                <c:pt idx="9">
                  <c:v>2127470000000</c:v>
                </c:pt>
                <c:pt idx="10">
                  <c:v>2028940000000</c:v>
                </c:pt>
                <c:pt idx="11">
                  <c:v>1984720000000</c:v>
                </c:pt>
                <c:pt idx="12">
                  <c:v>1917380000000</c:v>
                </c:pt>
                <c:pt idx="13">
                  <c:v>1849770000000</c:v>
                </c:pt>
                <c:pt idx="14">
                  <c:v>1777110000000</c:v>
                </c:pt>
                <c:pt idx="15">
                  <c:v>1659550000000</c:v>
                </c:pt>
                <c:pt idx="16">
                  <c:v>1571800000000</c:v>
                </c:pt>
                <c:pt idx="17">
                  <c:v>1419830000000</c:v>
                </c:pt>
                <c:pt idx="18">
                  <c:v>1316750000000</c:v>
                </c:pt>
                <c:pt idx="19">
                  <c:v>2143260000000</c:v>
                </c:pt>
                <c:pt idx="20">
                  <c:v>929111000000</c:v>
                </c:pt>
                <c:pt idx="21">
                  <c:v>905703000000</c:v>
                </c:pt>
                <c:pt idx="22">
                  <c:v>1009270000000</c:v>
                </c:pt>
                <c:pt idx="23">
                  <c:v>548447000000</c:v>
                </c:pt>
                <c:pt idx="24">
                  <c:v>725431000000</c:v>
                </c:pt>
                <c:pt idx="25">
                  <c:v>1197410000000</c:v>
                </c:pt>
                <c:pt idx="26">
                  <c:v>1744830000000</c:v>
                </c:pt>
                <c:pt idx="27">
                  <c:v>1923500000000</c:v>
                </c:pt>
                <c:pt idx="28">
                  <c:v>1406510000000</c:v>
                </c:pt>
                <c:pt idx="29">
                  <c:v>643739000000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65280"/>
        <c:axId val="1307050048"/>
      </c:scatterChart>
      <c:valAx>
        <c:axId val="1307065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50048"/>
        <c:crosses val="autoZero"/>
        <c:crossBetween val="midCat"/>
      </c:valAx>
      <c:valAx>
        <c:axId val="13070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MOL</a:t>
            </a:r>
            <a:r>
              <a:rPr lang="id-ID" sz="1400" b="0" i="0" u="none" strike="noStrike" baseline="0">
                <a:effectLst/>
              </a:rPr>
              <a:t> 30 Grup</a:t>
            </a:r>
            <a:r>
              <a:rPr lang="id-ID"/>
              <a:t> Fluks Neutron</a:t>
            </a:r>
            <a:r>
              <a:rPr lang="id-ID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'Struktur Energi'!$DA$240</c:f>
              <c:strCache>
                <c:ptCount val="1"/>
                <c:pt idx="0">
                  <c:v>Moderator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Energi'!$DA$241:$DA$270</c:f>
              <c:numCache>
                <c:formatCode>0.00E+00</c:formatCode>
                <c:ptCount val="30"/>
                <c:pt idx="0">
                  <c:v>243047000000</c:v>
                </c:pt>
                <c:pt idx="1">
                  <c:v>865563000000</c:v>
                </c:pt>
                <c:pt idx="2">
                  <c:v>897861000000</c:v>
                </c:pt>
                <c:pt idx="3">
                  <c:v>757330000000</c:v>
                </c:pt>
                <c:pt idx="4">
                  <c:v>505096000000</c:v>
                </c:pt>
                <c:pt idx="5">
                  <c:v>385631000000</c:v>
                </c:pt>
                <c:pt idx="6">
                  <c:v>299344000000</c:v>
                </c:pt>
                <c:pt idx="7">
                  <c:v>256971000000</c:v>
                </c:pt>
                <c:pt idx="8">
                  <c:v>235062000000</c:v>
                </c:pt>
                <c:pt idx="9">
                  <c:v>225916000000</c:v>
                </c:pt>
                <c:pt idx="10">
                  <c:v>223231000000</c:v>
                </c:pt>
                <c:pt idx="11">
                  <c:v>223697000000</c:v>
                </c:pt>
                <c:pt idx="12">
                  <c:v>224691000000</c:v>
                </c:pt>
                <c:pt idx="13">
                  <c:v>225975000000</c:v>
                </c:pt>
                <c:pt idx="14">
                  <c:v>227555000000</c:v>
                </c:pt>
                <c:pt idx="15">
                  <c:v>228557000000</c:v>
                </c:pt>
                <c:pt idx="16">
                  <c:v>229360000000</c:v>
                </c:pt>
                <c:pt idx="17">
                  <c:v>229420000000</c:v>
                </c:pt>
                <c:pt idx="18">
                  <c:v>228810000000</c:v>
                </c:pt>
                <c:pt idx="19">
                  <c:v>380852000000</c:v>
                </c:pt>
                <c:pt idx="20">
                  <c:v>163152000000</c:v>
                </c:pt>
                <c:pt idx="21">
                  <c:v>175233000000</c:v>
                </c:pt>
                <c:pt idx="22">
                  <c:v>231122000000</c:v>
                </c:pt>
                <c:pt idx="23">
                  <c:v>244932000000</c:v>
                </c:pt>
                <c:pt idx="24">
                  <c:v>635523000000</c:v>
                </c:pt>
                <c:pt idx="25">
                  <c:v>1544390000000</c:v>
                </c:pt>
                <c:pt idx="26">
                  <c:v>3010290000000</c:v>
                </c:pt>
                <c:pt idx="27">
                  <c:v>4292280000000</c:v>
                </c:pt>
                <c:pt idx="28">
                  <c:v>3842250000000</c:v>
                </c:pt>
                <c:pt idx="29">
                  <c:v>2056280000000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'Struktur Energi'!$DB$240</c:f>
              <c:strCache>
                <c:ptCount val="1"/>
                <c:pt idx="0">
                  <c:v>Reflektor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Energi'!$DB$241:$DB$270</c:f>
              <c:numCache>
                <c:formatCode>0.00E+00</c:formatCode>
                <c:ptCount val="30"/>
                <c:pt idx="0">
                  <c:v>35880600000</c:v>
                </c:pt>
                <c:pt idx="1">
                  <c:v>142804000000</c:v>
                </c:pt>
                <c:pt idx="2">
                  <c:v>274347000000</c:v>
                </c:pt>
                <c:pt idx="3">
                  <c:v>374083000000</c:v>
                </c:pt>
                <c:pt idx="4">
                  <c:v>279329000000</c:v>
                </c:pt>
                <c:pt idx="5">
                  <c:v>206200000000</c:v>
                </c:pt>
                <c:pt idx="6">
                  <c:v>119740000000</c:v>
                </c:pt>
                <c:pt idx="7">
                  <c:v>115810000000</c:v>
                </c:pt>
                <c:pt idx="8">
                  <c:v>66816500000</c:v>
                </c:pt>
                <c:pt idx="9">
                  <c:v>48995000000</c:v>
                </c:pt>
                <c:pt idx="10">
                  <c:v>68108500000</c:v>
                </c:pt>
                <c:pt idx="11">
                  <c:v>74434500000</c:v>
                </c:pt>
                <c:pt idx="12">
                  <c:v>61624100000</c:v>
                </c:pt>
                <c:pt idx="13">
                  <c:v>52562700000</c:v>
                </c:pt>
                <c:pt idx="14">
                  <c:v>59582300000</c:v>
                </c:pt>
                <c:pt idx="15">
                  <c:v>58898900000</c:v>
                </c:pt>
                <c:pt idx="16">
                  <c:v>57053300000</c:v>
                </c:pt>
                <c:pt idx="17">
                  <c:v>53758200000</c:v>
                </c:pt>
                <c:pt idx="18">
                  <c:v>48837500000</c:v>
                </c:pt>
                <c:pt idx="19">
                  <c:v>67657800000</c:v>
                </c:pt>
                <c:pt idx="20">
                  <c:v>21774000000</c:v>
                </c:pt>
                <c:pt idx="21">
                  <c:v>19443200000</c:v>
                </c:pt>
                <c:pt idx="22">
                  <c:v>20315500000</c:v>
                </c:pt>
                <c:pt idx="23">
                  <c:v>14612800000</c:v>
                </c:pt>
                <c:pt idx="24">
                  <c:v>25738900000</c:v>
                </c:pt>
                <c:pt idx="25">
                  <c:v>42664500000</c:v>
                </c:pt>
                <c:pt idx="26">
                  <c:v>64774200000</c:v>
                </c:pt>
                <c:pt idx="27">
                  <c:v>79725900000</c:v>
                </c:pt>
                <c:pt idx="28">
                  <c:v>55492200000</c:v>
                </c:pt>
                <c:pt idx="29">
                  <c:v>19018400000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'Struktur Energi'!$DC$240</c:f>
              <c:strCache>
                <c:ptCount val="1"/>
                <c:pt idx="0">
                  <c:v>FA-101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Energi'!$DC$241:$DC$270</c:f>
              <c:numCache>
                <c:formatCode>0.00E+00</c:formatCode>
                <c:ptCount val="30"/>
                <c:pt idx="0">
                  <c:v>1247450000000</c:v>
                </c:pt>
                <c:pt idx="1">
                  <c:v>5340280000000</c:v>
                </c:pt>
                <c:pt idx="2">
                  <c:v>6728840000000</c:v>
                </c:pt>
                <c:pt idx="3">
                  <c:v>6534870000000</c:v>
                </c:pt>
                <c:pt idx="4">
                  <c:v>4488740000000</c:v>
                </c:pt>
                <c:pt idx="5">
                  <c:v>3348020000000</c:v>
                </c:pt>
                <c:pt idx="6">
                  <c:v>2466410000000</c:v>
                </c:pt>
                <c:pt idx="7">
                  <c:v>2028150000000</c:v>
                </c:pt>
                <c:pt idx="8">
                  <c:v>1798880000000</c:v>
                </c:pt>
                <c:pt idx="9">
                  <c:v>1677250000000</c:v>
                </c:pt>
                <c:pt idx="10">
                  <c:v>1599750000000</c:v>
                </c:pt>
                <c:pt idx="11">
                  <c:v>1572350000000</c:v>
                </c:pt>
                <c:pt idx="12">
                  <c:v>1519040000000</c:v>
                </c:pt>
                <c:pt idx="13">
                  <c:v>1470620000000</c:v>
                </c:pt>
                <c:pt idx="14">
                  <c:v>1421100000000</c:v>
                </c:pt>
                <c:pt idx="15">
                  <c:v>1335770000000</c:v>
                </c:pt>
                <c:pt idx="16">
                  <c:v>1269330000000</c:v>
                </c:pt>
                <c:pt idx="17">
                  <c:v>1169110000000</c:v>
                </c:pt>
                <c:pt idx="18">
                  <c:v>1079040000000</c:v>
                </c:pt>
                <c:pt idx="19">
                  <c:v>1769960000000</c:v>
                </c:pt>
                <c:pt idx="20">
                  <c:v>755849000000</c:v>
                </c:pt>
                <c:pt idx="21">
                  <c:v>737321000000</c:v>
                </c:pt>
                <c:pt idx="22">
                  <c:v>828098000000</c:v>
                </c:pt>
                <c:pt idx="23">
                  <c:v>454646000000</c:v>
                </c:pt>
                <c:pt idx="24">
                  <c:v>615949000000</c:v>
                </c:pt>
                <c:pt idx="25">
                  <c:v>1067120000000</c:v>
                </c:pt>
                <c:pt idx="26">
                  <c:v>1636710000000</c:v>
                </c:pt>
                <c:pt idx="27">
                  <c:v>1908060000000</c:v>
                </c:pt>
                <c:pt idx="28">
                  <c:v>1474010000000</c:v>
                </c:pt>
                <c:pt idx="29">
                  <c:v>690599000000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'Struktur Energi'!$DD$240</c:f>
              <c:strCache>
                <c:ptCount val="1"/>
                <c:pt idx="0">
                  <c:v>FA-102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Energi'!$DD$241:$DD$270</c:f>
              <c:numCache>
                <c:formatCode>0.00E+00</c:formatCode>
                <c:ptCount val="30"/>
                <c:pt idx="0">
                  <c:v>2247240000000</c:v>
                </c:pt>
                <c:pt idx="1">
                  <c:v>9686520000000</c:v>
                </c:pt>
                <c:pt idx="2">
                  <c:v>12120900000000</c:v>
                </c:pt>
                <c:pt idx="3">
                  <c:v>11874400000000</c:v>
                </c:pt>
                <c:pt idx="4">
                  <c:v>8150870000000</c:v>
                </c:pt>
                <c:pt idx="5">
                  <c:v>6123060000000</c:v>
                </c:pt>
                <c:pt idx="6">
                  <c:v>4518320000000</c:v>
                </c:pt>
                <c:pt idx="7">
                  <c:v>3720140000000</c:v>
                </c:pt>
                <c:pt idx="8">
                  <c:v>3303160000000</c:v>
                </c:pt>
                <c:pt idx="9">
                  <c:v>3082680000000</c:v>
                </c:pt>
                <c:pt idx="10">
                  <c:v>2942550000000</c:v>
                </c:pt>
                <c:pt idx="11">
                  <c:v>2894030000000</c:v>
                </c:pt>
                <c:pt idx="12">
                  <c:v>2797650000000</c:v>
                </c:pt>
                <c:pt idx="13">
                  <c:v>2708940000000</c:v>
                </c:pt>
                <c:pt idx="14">
                  <c:v>2618510000000</c:v>
                </c:pt>
                <c:pt idx="15">
                  <c:v>2459420000000</c:v>
                </c:pt>
                <c:pt idx="16">
                  <c:v>2337170000000</c:v>
                </c:pt>
                <c:pt idx="17">
                  <c:v>2149420000000</c:v>
                </c:pt>
                <c:pt idx="18">
                  <c:v>1982200000000</c:v>
                </c:pt>
                <c:pt idx="19">
                  <c:v>3237830000000</c:v>
                </c:pt>
                <c:pt idx="20">
                  <c:v>1379330000000</c:v>
                </c:pt>
                <c:pt idx="21">
                  <c:v>1319970000000</c:v>
                </c:pt>
                <c:pt idx="22">
                  <c:v>1496330000000</c:v>
                </c:pt>
                <c:pt idx="23">
                  <c:v>802815000000</c:v>
                </c:pt>
                <c:pt idx="24">
                  <c:v>1054450000000</c:v>
                </c:pt>
                <c:pt idx="25">
                  <c:v>1804860000000</c:v>
                </c:pt>
                <c:pt idx="26">
                  <c:v>2741050000000</c:v>
                </c:pt>
                <c:pt idx="27">
                  <c:v>3178630000000</c:v>
                </c:pt>
                <c:pt idx="28">
                  <c:v>2456110000000</c:v>
                </c:pt>
                <c:pt idx="29">
                  <c:v>1155010000000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'Struktur Energi'!$DE$240</c:f>
              <c:strCache>
                <c:ptCount val="1"/>
                <c:pt idx="0">
                  <c:v>FA-103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Energi'!$DE$241:$DE$270</c:f>
              <c:numCache>
                <c:formatCode>0.00E+00</c:formatCode>
                <c:ptCount val="30"/>
                <c:pt idx="0">
                  <c:v>2762700000000</c:v>
                </c:pt>
                <c:pt idx="1">
                  <c:v>11655600000000</c:v>
                </c:pt>
                <c:pt idx="2">
                  <c:v>14659500000000</c:v>
                </c:pt>
                <c:pt idx="3">
                  <c:v>14256200000000</c:v>
                </c:pt>
                <c:pt idx="4">
                  <c:v>9815950000000</c:v>
                </c:pt>
                <c:pt idx="5">
                  <c:v>7311170000000</c:v>
                </c:pt>
                <c:pt idx="6">
                  <c:v>5391370000000</c:v>
                </c:pt>
                <c:pt idx="7">
                  <c:v>4436700000000</c:v>
                </c:pt>
                <c:pt idx="8">
                  <c:v>3937190000000</c:v>
                </c:pt>
                <c:pt idx="9">
                  <c:v>3672600000000</c:v>
                </c:pt>
                <c:pt idx="10">
                  <c:v>3504180000000</c:v>
                </c:pt>
                <c:pt idx="11">
                  <c:v>3445580000000</c:v>
                </c:pt>
                <c:pt idx="12">
                  <c:v>3330480000000</c:v>
                </c:pt>
                <c:pt idx="13">
                  <c:v>3224200000000</c:v>
                </c:pt>
                <c:pt idx="14">
                  <c:v>3117820000000</c:v>
                </c:pt>
                <c:pt idx="15">
                  <c:v>2927800000000</c:v>
                </c:pt>
                <c:pt idx="16">
                  <c:v>2784410000000</c:v>
                </c:pt>
                <c:pt idx="17">
                  <c:v>2562220000000</c:v>
                </c:pt>
                <c:pt idx="18">
                  <c:v>2364320000000</c:v>
                </c:pt>
                <c:pt idx="19">
                  <c:v>3852690000000</c:v>
                </c:pt>
                <c:pt idx="20">
                  <c:v>1637120000000</c:v>
                </c:pt>
                <c:pt idx="21">
                  <c:v>1536590000000</c:v>
                </c:pt>
                <c:pt idx="22">
                  <c:v>1768610000000</c:v>
                </c:pt>
                <c:pt idx="23">
                  <c:v>940605000000</c:v>
                </c:pt>
                <c:pt idx="24">
                  <c:v>1227040000000</c:v>
                </c:pt>
                <c:pt idx="25">
                  <c:v>2133130000000</c:v>
                </c:pt>
                <c:pt idx="26">
                  <c:v>3272190000000</c:v>
                </c:pt>
                <c:pt idx="27">
                  <c:v>3815990000000</c:v>
                </c:pt>
                <c:pt idx="28">
                  <c:v>2958450000000</c:v>
                </c:pt>
                <c:pt idx="29">
                  <c:v>1393460000000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'Struktur Energi'!$DF$240</c:f>
              <c:strCache>
                <c:ptCount val="1"/>
                <c:pt idx="0">
                  <c:v>FA-104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Energi'!$DF$241:$DF$270</c:f>
              <c:numCache>
                <c:formatCode>0.00E+00</c:formatCode>
                <c:ptCount val="30"/>
                <c:pt idx="0">
                  <c:v>2247240000000</c:v>
                </c:pt>
                <c:pt idx="1">
                  <c:v>9686520000000</c:v>
                </c:pt>
                <c:pt idx="2">
                  <c:v>12120900000000</c:v>
                </c:pt>
                <c:pt idx="3">
                  <c:v>11874500000000</c:v>
                </c:pt>
                <c:pt idx="4">
                  <c:v>8150870000000</c:v>
                </c:pt>
                <c:pt idx="5">
                  <c:v>6123070000000</c:v>
                </c:pt>
                <c:pt idx="6">
                  <c:v>4518320000000</c:v>
                </c:pt>
                <c:pt idx="7">
                  <c:v>3720140000000</c:v>
                </c:pt>
                <c:pt idx="8">
                  <c:v>3303160000000</c:v>
                </c:pt>
                <c:pt idx="9">
                  <c:v>3082680000000</c:v>
                </c:pt>
                <c:pt idx="10">
                  <c:v>2942550000000</c:v>
                </c:pt>
                <c:pt idx="11">
                  <c:v>2894030000000</c:v>
                </c:pt>
                <c:pt idx="12">
                  <c:v>2797650000000</c:v>
                </c:pt>
                <c:pt idx="13">
                  <c:v>2708940000000</c:v>
                </c:pt>
                <c:pt idx="14">
                  <c:v>2618510000000</c:v>
                </c:pt>
                <c:pt idx="15">
                  <c:v>2459420000000</c:v>
                </c:pt>
                <c:pt idx="16">
                  <c:v>2337170000000</c:v>
                </c:pt>
                <c:pt idx="17">
                  <c:v>2149420000000</c:v>
                </c:pt>
                <c:pt idx="18">
                  <c:v>1982200000000</c:v>
                </c:pt>
                <c:pt idx="19">
                  <c:v>3237830000000</c:v>
                </c:pt>
                <c:pt idx="20">
                  <c:v>1379330000000</c:v>
                </c:pt>
                <c:pt idx="21">
                  <c:v>1319970000000</c:v>
                </c:pt>
                <c:pt idx="22">
                  <c:v>1496330000000</c:v>
                </c:pt>
                <c:pt idx="23">
                  <c:v>802815000000</c:v>
                </c:pt>
                <c:pt idx="24">
                  <c:v>1054450000000</c:v>
                </c:pt>
                <c:pt idx="25">
                  <c:v>1804860000000</c:v>
                </c:pt>
                <c:pt idx="26">
                  <c:v>2741050000000</c:v>
                </c:pt>
                <c:pt idx="27">
                  <c:v>3178630000000</c:v>
                </c:pt>
                <c:pt idx="28">
                  <c:v>2456110000000</c:v>
                </c:pt>
                <c:pt idx="29">
                  <c:v>1155010000000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'Struktur Energi'!$DG$240</c:f>
              <c:strCache>
                <c:ptCount val="1"/>
                <c:pt idx="0">
                  <c:v>FA-105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Energi'!$DG$241:$DG$270</c:f>
              <c:numCache>
                <c:formatCode>0.00E+00</c:formatCode>
                <c:ptCount val="30"/>
                <c:pt idx="0">
                  <c:v>1144700000000</c:v>
                </c:pt>
                <c:pt idx="1">
                  <c:v>4935740000000</c:v>
                </c:pt>
                <c:pt idx="2">
                  <c:v>6228950000000</c:v>
                </c:pt>
                <c:pt idx="3">
                  <c:v>5990700000000</c:v>
                </c:pt>
                <c:pt idx="4">
                  <c:v>4110890000000</c:v>
                </c:pt>
                <c:pt idx="5">
                  <c:v>3047950000000</c:v>
                </c:pt>
                <c:pt idx="6">
                  <c:v>2241650000000</c:v>
                </c:pt>
                <c:pt idx="7">
                  <c:v>1840940000000</c:v>
                </c:pt>
                <c:pt idx="8">
                  <c:v>1631070000000</c:v>
                </c:pt>
                <c:pt idx="9">
                  <c:v>1519370000000</c:v>
                </c:pt>
                <c:pt idx="10">
                  <c:v>1448100000000</c:v>
                </c:pt>
                <c:pt idx="11">
                  <c:v>1422260000000</c:v>
                </c:pt>
                <c:pt idx="12">
                  <c:v>1373380000000</c:v>
                </c:pt>
                <c:pt idx="13">
                  <c:v>1329310000000</c:v>
                </c:pt>
                <c:pt idx="14">
                  <c:v>1284410000000</c:v>
                </c:pt>
                <c:pt idx="15">
                  <c:v>1207960000000</c:v>
                </c:pt>
                <c:pt idx="16">
                  <c:v>1148380000000</c:v>
                </c:pt>
                <c:pt idx="17">
                  <c:v>1059220000000</c:v>
                </c:pt>
                <c:pt idx="18">
                  <c:v>978899000000</c:v>
                </c:pt>
                <c:pt idx="19">
                  <c:v>1609640000000</c:v>
                </c:pt>
                <c:pt idx="20">
                  <c:v>688323000000</c:v>
                </c:pt>
                <c:pt idx="21">
                  <c:v>675928000000</c:v>
                </c:pt>
                <c:pt idx="22">
                  <c:v>760261000000</c:v>
                </c:pt>
                <c:pt idx="23">
                  <c:v>427029000000</c:v>
                </c:pt>
                <c:pt idx="24">
                  <c:v>599177000000</c:v>
                </c:pt>
                <c:pt idx="25">
                  <c:v>1069390000000</c:v>
                </c:pt>
                <c:pt idx="26">
                  <c:v>1673000000000</c:v>
                </c:pt>
                <c:pt idx="27">
                  <c:v>1969650000000</c:v>
                </c:pt>
                <c:pt idx="28">
                  <c:v>1524470000000</c:v>
                </c:pt>
                <c:pt idx="29">
                  <c:v>711868000000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'Struktur Energi'!$DH$240</c:f>
              <c:strCache>
                <c:ptCount val="1"/>
                <c:pt idx="0">
                  <c:v>FA-106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Energi'!$DH$241:$DH$270</c:f>
              <c:numCache>
                <c:formatCode>0.00E+00</c:formatCode>
                <c:ptCount val="30"/>
                <c:pt idx="0">
                  <c:v>2435440000000</c:v>
                </c:pt>
                <c:pt idx="1">
                  <c:v>10466900000000</c:v>
                </c:pt>
                <c:pt idx="2">
                  <c:v>13116800000000</c:v>
                </c:pt>
                <c:pt idx="3">
                  <c:v>12817500000000</c:v>
                </c:pt>
                <c:pt idx="4">
                  <c:v>8802950000000</c:v>
                </c:pt>
                <c:pt idx="5">
                  <c:v>6597440000000</c:v>
                </c:pt>
                <c:pt idx="6">
                  <c:v>4867080000000</c:v>
                </c:pt>
                <c:pt idx="7">
                  <c:v>4006470000000</c:v>
                </c:pt>
                <c:pt idx="8">
                  <c:v>3556590000000</c:v>
                </c:pt>
                <c:pt idx="9">
                  <c:v>3318480000000</c:v>
                </c:pt>
                <c:pt idx="10">
                  <c:v>3167030000000</c:v>
                </c:pt>
                <c:pt idx="11">
                  <c:v>3114250000000</c:v>
                </c:pt>
                <c:pt idx="12">
                  <c:v>3010080000000</c:v>
                </c:pt>
                <c:pt idx="13">
                  <c:v>2914240000000</c:v>
                </c:pt>
                <c:pt idx="14">
                  <c:v>2816880000000</c:v>
                </c:pt>
                <c:pt idx="15">
                  <c:v>2645420000000</c:v>
                </c:pt>
                <c:pt idx="16">
                  <c:v>2514140000000</c:v>
                </c:pt>
                <c:pt idx="17">
                  <c:v>2312400000000</c:v>
                </c:pt>
                <c:pt idx="18">
                  <c:v>2132620000000</c:v>
                </c:pt>
                <c:pt idx="19">
                  <c:v>3481790000000</c:v>
                </c:pt>
                <c:pt idx="20">
                  <c:v>1482490000000</c:v>
                </c:pt>
                <c:pt idx="21">
                  <c:v>1412980000000</c:v>
                </c:pt>
                <c:pt idx="22">
                  <c:v>1606960000000</c:v>
                </c:pt>
                <c:pt idx="23">
                  <c:v>860953000000</c:v>
                </c:pt>
                <c:pt idx="24">
                  <c:v>1130240000000</c:v>
                </c:pt>
                <c:pt idx="25">
                  <c:v>1943450000000</c:v>
                </c:pt>
                <c:pt idx="26">
                  <c:v>2960110000000</c:v>
                </c:pt>
                <c:pt idx="27">
                  <c:v>3437840000000</c:v>
                </c:pt>
                <c:pt idx="28">
                  <c:v>2658310000000</c:v>
                </c:pt>
                <c:pt idx="29">
                  <c:v>1250280000000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'Struktur Energi'!$DI$240</c:f>
              <c:strCache>
                <c:ptCount val="1"/>
                <c:pt idx="0">
                  <c:v>FA-107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Energi'!$DI$241:$DI$270</c:f>
              <c:numCache>
                <c:formatCode>0.00E+00</c:formatCode>
                <c:ptCount val="30"/>
                <c:pt idx="0">
                  <c:v>3708040000000</c:v>
                </c:pt>
                <c:pt idx="1">
                  <c:v>15697100000000</c:v>
                </c:pt>
                <c:pt idx="2">
                  <c:v>19566000000000</c:v>
                </c:pt>
                <c:pt idx="3">
                  <c:v>19164400000000</c:v>
                </c:pt>
                <c:pt idx="4">
                  <c:v>13168600000000</c:v>
                </c:pt>
                <c:pt idx="5">
                  <c:v>9890790000000</c:v>
                </c:pt>
                <c:pt idx="6">
                  <c:v>7304700000000</c:v>
                </c:pt>
                <c:pt idx="7">
                  <c:v>6018200000000</c:v>
                </c:pt>
                <c:pt idx="8">
                  <c:v>5346550000000</c:v>
                </c:pt>
                <c:pt idx="9">
                  <c:v>4992350000000</c:v>
                </c:pt>
                <c:pt idx="10">
                  <c:v>4767860000000</c:v>
                </c:pt>
                <c:pt idx="11">
                  <c:v>4692020000000</c:v>
                </c:pt>
                <c:pt idx="12">
                  <c:v>4540110000000</c:v>
                </c:pt>
                <c:pt idx="13">
                  <c:v>4397260000000</c:v>
                </c:pt>
                <c:pt idx="14">
                  <c:v>4255730000000</c:v>
                </c:pt>
                <c:pt idx="15">
                  <c:v>3995670000000</c:v>
                </c:pt>
                <c:pt idx="16">
                  <c:v>3803210000000</c:v>
                </c:pt>
                <c:pt idx="17">
                  <c:v>3497320000000</c:v>
                </c:pt>
                <c:pt idx="18">
                  <c:v>3229410000000</c:v>
                </c:pt>
                <c:pt idx="19">
                  <c:v>5241220000000</c:v>
                </c:pt>
                <c:pt idx="20">
                  <c:v>2221450000000</c:v>
                </c:pt>
                <c:pt idx="21">
                  <c:v>2044520000000</c:v>
                </c:pt>
                <c:pt idx="22">
                  <c:v>2386800000000</c:v>
                </c:pt>
                <c:pt idx="23">
                  <c:v>1256620000000</c:v>
                </c:pt>
                <c:pt idx="24">
                  <c:v>1621440000000</c:v>
                </c:pt>
                <c:pt idx="25">
                  <c:v>2839700000000</c:v>
                </c:pt>
                <c:pt idx="26">
                  <c:v>4377350000000</c:v>
                </c:pt>
                <c:pt idx="27">
                  <c:v>5120510000000</c:v>
                </c:pt>
                <c:pt idx="28">
                  <c:v>3981240000000</c:v>
                </c:pt>
                <c:pt idx="29">
                  <c:v>1880070000000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'Struktur Energi'!$DJ$240</c:f>
              <c:strCache>
                <c:ptCount val="1"/>
                <c:pt idx="0">
                  <c:v>FA-108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Energi'!$DJ$241:$DJ$270</c:f>
              <c:numCache>
                <c:formatCode>0.00E+00</c:formatCode>
                <c:ptCount val="30"/>
                <c:pt idx="0">
                  <c:v>2435450000000</c:v>
                </c:pt>
                <c:pt idx="1">
                  <c:v>10466900000000</c:v>
                </c:pt>
                <c:pt idx="2">
                  <c:v>13116900000000</c:v>
                </c:pt>
                <c:pt idx="3">
                  <c:v>12817500000000</c:v>
                </c:pt>
                <c:pt idx="4">
                  <c:v>8802950000000</c:v>
                </c:pt>
                <c:pt idx="5">
                  <c:v>6597450000000</c:v>
                </c:pt>
                <c:pt idx="6">
                  <c:v>4867080000000</c:v>
                </c:pt>
                <c:pt idx="7">
                  <c:v>4006480000000</c:v>
                </c:pt>
                <c:pt idx="8">
                  <c:v>3556590000000</c:v>
                </c:pt>
                <c:pt idx="9">
                  <c:v>3318490000000</c:v>
                </c:pt>
                <c:pt idx="10">
                  <c:v>3167040000000</c:v>
                </c:pt>
                <c:pt idx="11">
                  <c:v>3114250000000</c:v>
                </c:pt>
                <c:pt idx="12">
                  <c:v>3010080000000</c:v>
                </c:pt>
                <c:pt idx="13">
                  <c:v>2914240000000</c:v>
                </c:pt>
                <c:pt idx="14">
                  <c:v>2816880000000</c:v>
                </c:pt>
                <c:pt idx="15">
                  <c:v>2645420000000</c:v>
                </c:pt>
                <c:pt idx="16">
                  <c:v>2514140000000</c:v>
                </c:pt>
                <c:pt idx="17">
                  <c:v>2312400000000</c:v>
                </c:pt>
                <c:pt idx="18">
                  <c:v>2132620000000</c:v>
                </c:pt>
                <c:pt idx="19">
                  <c:v>3481800000000</c:v>
                </c:pt>
                <c:pt idx="20">
                  <c:v>1482500000000</c:v>
                </c:pt>
                <c:pt idx="21">
                  <c:v>1412980000000</c:v>
                </c:pt>
                <c:pt idx="22">
                  <c:v>1606960000000</c:v>
                </c:pt>
                <c:pt idx="23">
                  <c:v>860954000000</c:v>
                </c:pt>
                <c:pt idx="24">
                  <c:v>1130240000000</c:v>
                </c:pt>
                <c:pt idx="25">
                  <c:v>1943450000000</c:v>
                </c:pt>
                <c:pt idx="26">
                  <c:v>2960120000000</c:v>
                </c:pt>
                <c:pt idx="27">
                  <c:v>3437850000000</c:v>
                </c:pt>
                <c:pt idx="28">
                  <c:v>2658310000000</c:v>
                </c:pt>
                <c:pt idx="29">
                  <c:v>1250280000000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'Struktur Energi'!$DK$240</c:f>
              <c:strCache>
                <c:ptCount val="1"/>
                <c:pt idx="0">
                  <c:v>FA-109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Energi'!$DK$241:$DK$270</c:f>
              <c:numCache>
                <c:formatCode>0.00E+00</c:formatCode>
                <c:ptCount val="30"/>
                <c:pt idx="0">
                  <c:v>1144700000000</c:v>
                </c:pt>
                <c:pt idx="1">
                  <c:v>4935740000000</c:v>
                </c:pt>
                <c:pt idx="2">
                  <c:v>6228960000000</c:v>
                </c:pt>
                <c:pt idx="3">
                  <c:v>5990710000000</c:v>
                </c:pt>
                <c:pt idx="4">
                  <c:v>4110890000000</c:v>
                </c:pt>
                <c:pt idx="5">
                  <c:v>3047950000000</c:v>
                </c:pt>
                <c:pt idx="6">
                  <c:v>2241660000000</c:v>
                </c:pt>
                <c:pt idx="7">
                  <c:v>1840940000000</c:v>
                </c:pt>
                <c:pt idx="8">
                  <c:v>1631070000000</c:v>
                </c:pt>
                <c:pt idx="9">
                  <c:v>1519370000000</c:v>
                </c:pt>
                <c:pt idx="10">
                  <c:v>1448100000000</c:v>
                </c:pt>
                <c:pt idx="11">
                  <c:v>1422270000000</c:v>
                </c:pt>
                <c:pt idx="12">
                  <c:v>1373380000000</c:v>
                </c:pt>
                <c:pt idx="13">
                  <c:v>1329310000000</c:v>
                </c:pt>
                <c:pt idx="14">
                  <c:v>1284410000000</c:v>
                </c:pt>
                <c:pt idx="15">
                  <c:v>1207960000000</c:v>
                </c:pt>
                <c:pt idx="16">
                  <c:v>1148380000000</c:v>
                </c:pt>
                <c:pt idx="17">
                  <c:v>1059220000000</c:v>
                </c:pt>
                <c:pt idx="18">
                  <c:v>978899000000</c:v>
                </c:pt>
                <c:pt idx="19">
                  <c:v>1609640000000</c:v>
                </c:pt>
                <c:pt idx="20">
                  <c:v>688323000000</c:v>
                </c:pt>
                <c:pt idx="21">
                  <c:v>675928000000</c:v>
                </c:pt>
                <c:pt idx="22">
                  <c:v>760262000000</c:v>
                </c:pt>
                <c:pt idx="23">
                  <c:v>427030000000</c:v>
                </c:pt>
                <c:pt idx="24">
                  <c:v>599178000000</c:v>
                </c:pt>
                <c:pt idx="25">
                  <c:v>1069390000000</c:v>
                </c:pt>
                <c:pt idx="26">
                  <c:v>1673000000000</c:v>
                </c:pt>
                <c:pt idx="27">
                  <c:v>1969650000000</c:v>
                </c:pt>
                <c:pt idx="28">
                  <c:v>1524470000000</c:v>
                </c:pt>
                <c:pt idx="29">
                  <c:v>711869000000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'Struktur Energi'!$DL$240</c:f>
              <c:strCache>
                <c:ptCount val="1"/>
                <c:pt idx="0">
                  <c:v>FA-110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Energi'!$DL$241:$DL$270</c:f>
              <c:numCache>
                <c:formatCode>0.00E+00</c:formatCode>
                <c:ptCount val="30"/>
                <c:pt idx="0">
                  <c:v>2923140000000</c:v>
                </c:pt>
                <c:pt idx="1">
                  <c:v>12367600000000</c:v>
                </c:pt>
                <c:pt idx="2">
                  <c:v>15527800000000</c:v>
                </c:pt>
                <c:pt idx="3">
                  <c:v>15135900000000</c:v>
                </c:pt>
                <c:pt idx="4">
                  <c:v>10415300000000</c:v>
                </c:pt>
                <c:pt idx="5">
                  <c:v>7777330000000</c:v>
                </c:pt>
                <c:pt idx="6">
                  <c:v>5736920000000</c:v>
                </c:pt>
                <c:pt idx="7">
                  <c:v>4722220000000</c:v>
                </c:pt>
                <c:pt idx="8">
                  <c:v>4191600000000</c:v>
                </c:pt>
                <c:pt idx="9">
                  <c:v>3910800000000</c:v>
                </c:pt>
                <c:pt idx="10">
                  <c:v>3732210000000</c:v>
                </c:pt>
                <c:pt idx="11">
                  <c:v>3670460000000</c:v>
                </c:pt>
                <c:pt idx="12">
                  <c:v>3548540000000</c:v>
                </c:pt>
                <c:pt idx="13">
                  <c:v>3435650000000</c:v>
                </c:pt>
                <c:pt idx="14">
                  <c:v>3322560000000</c:v>
                </c:pt>
                <c:pt idx="15">
                  <c:v>3120080000000</c:v>
                </c:pt>
                <c:pt idx="16">
                  <c:v>2967320000000</c:v>
                </c:pt>
                <c:pt idx="17">
                  <c:v>2729980000000</c:v>
                </c:pt>
                <c:pt idx="18">
                  <c:v>2519110000000</c:v>
                </c:pt>
                <c:pt idx="19">
                  <c:v>4104040000000</c:v>
                </c:pt>
                <c:pt idx="20">
                  <c:v>1743960000000</c:v>
                </c:pt>
                <c:pt idx="21">
                  <c:v>1636250000000</c:v>
                </c:pt>
                <c:pt idx="22">
                  <c:v>1883290000000</c:v>
                </c:pt>
                <c:pt idx="23">
                  <c:v>1000640000000</c:v>
                </c:pt>
                <c:pt idx="24">
                  <c:v>1303240000000</c:v>
                </c:pt>
                <c:pt idx="25">
                  <c:v>2261690000000</c:v>
                </c:pt>
                <c:pt idx="26">
                  <c:v>3464820000000</c:v>
                </c:pt>
                <c:pt idx="27">
                  <c:v>4037580000000</c:v>
                </c:pt>
                <c:pt idx="28">
                  <c:v>3129640000000</c:v>
                </c:pt>
                <c:pt idx="29">
                  <c:v>1474410000000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'Struktur Energi'!$DM$240</c:f>
              <c:strCache>
                <c:ptCount val="1"/>
                <c:pt idx="0">
                  <c:v>FA-111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Energi'!$DM$241:$DM$270</c:f>
              <c:numCache>
                <c:formatCode>0.00E+00</c:formatCode>
                <c:ptCount val="30"/>
                <c:pt idx="0">
                  <c:v>3756220000000</c:v>
                </c:pt>
                <c:pt idx="1">
                  <c:v>15894000000000</c:v>
                </c:pt>
                <c:pt idx="2">
                  <c:v>19810000000000</c:v>
                </c:pt>
                <c:pt idx="3">
                  <c:v>19404100000000</c:v>
                </c:pt>
                <c:pt idx="4">
                  <c:v>13333800000000</c:v>
                </c:pt>
                <c:pt idx="5">
                  <c:v>10015100000000</c:v>
                </c:pt>
                <c:pt idx="6">
                  <c:v>7396620000000</c:v>
                </c:pt>
                <c:pt idx="7">
                  <c:v>6094010000000</c:v>
                </c:pt>
                <c:pt idx="8">
                  <c:v>5413980000000</c:v>
                </c:pt>
                <c:pt idx="9">
                  <c:v>5055360000000</c:v>
                </c:pt>
                <c:pt idx="10">
                  <c:v>4828110000000</c:v>
                </c:pt>
                <c:pt idx="11">
                  <c:v>4751390000000</c:v>
                </c:pt>
                <c:pt idx="12">
                  <c:v>4597660000000</c:v>
                </c:pt>
                <c:pt idx="13">
                  <c:v>4453030000000</c:v>
                </c:pt>
                <c:pt idx="14">
                  <c:v>4309830000000</c:v>
                </c:pt>
                <c:pt idx="15">
                  <c:v>4046440000000</c:v>
                </c:pt>
                <c:pt idx="16">
                  <c:v>3851680000000</c:v>
                </c:pt>
                <c:pt idx="17">
                  <c:v>3541880000000</c:v>
                </c:pt>
                <c:pt idx="18">
                  <c:v>3270670000000</c:v>
                </c:pt>
                <c:pt idx="19">
                  <c:v>5307420000000</c:v>
                </c:pt>
                <c:pt idx="20">
                  <c:v>2249250000000</c:v>
                </c:pt>
                <c:pt idx="21">
                  <c:v>2068580000000</c:v>
                </c:pt>
                <c:pt idx="22">
                  <c:v>2416290000000</c:v>
                </c:pt>
                <c:pt idx="23">
                  <c:v>1271730000000</c:v>
                </c:pt>
                <c:pt idx="24">
                  <c:v>1640370000000</c:v>
                </c:pt>
                <c:pt idx="25">
                  <c:v>2873950000000</c:v>
                </c:pt>
                <c:pt idx="26">
                  <c:v>4431320000000</c:v>
                </c:pt>
                <c:pt idx="27">
                  <c:v>5184460000000</c:v>
                </c:pt>
                <c:pt idx="28">
                  <c:v>4031480000000</c:v>
                </c:pt>
                <c:pt idx="29">
                  <c:v>1903980000000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'Struktur Energi'!$DN$240</c:f>
              <c:strCache>
                <c:ptCount val="1"/>
                <c:pt idx="0">
                  <c:v>FA-112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Energi'!$DN$241:$DN$270</c:f>
              <c:numCache>
                <c:formatCode>0.00E+00</c:formatCode>
                <c:ptCount val="30"/>
                <c:pt idx="0">
                  <c:v>3996740000000</c:v>
                </c:pt>
                <c:pt idx="1">
                  <c:v>16602900000000</c:v>
                </c:pt>
                <c:pt idx="2">
                  <c:v>20743600000000</c:v>
                </c:pt>
                <c:pt idx="3">
                  <c:v>20225700000000</c:v>
                </c:pt>
                <c:pt idx="4">
                  <c:v>13934700000000</c:v>
                </c:pt>
                <c:pt idx="5">
                  <c:v>10401500000000</c:v>
                </c:pt>
                <c:pt idx="6">
                  <c:v>7679110000000</c:v>
                </c:pt>
                <c:pt idx="7">
                  <c:v>6325120000000</c:v>
                </c:pt>
                <c:pt idx="8">
                  <c:v>5617780000000</c:v>
                </c:pt>
                <c:pt idx="9">
                  <c:v>5244650000000</c:v>
                </c:pt>
                <c:pt idx="10">
                  <c:v>5008190000000</c:v>
                </c:pt>
                <c:pt idx="11">
                  <c:v>4928970000000</c:v>
                </c:pt>
                <c:pt idx="12">
                  <c:v>4770380000000</c:v>
                </c:pt>
                <c:pt idx="13">
                  <c:v>4620620000000</c:v>
                </c:pt>
                <c:pt idx="14">
                  <c:v>4474640000000</c:v>
                </c:pt>
                <c:pt idx="15">
                  <c:v>4201840000000</c:v>
                </c:pt>
                <c:pt idx="16">
                  <c:v>4002840000000</c:v>
                </c:pt>
                <c:pt idx="17">
                  <c:v>3683540000000</c:v>
                </c:pt>
                <c:pt idx="18">
                  <c:v>3404400000000</c:v>
                </c:pt>
                <c:pt idx="19">
                  <c:v>5515340000000</c:v>
                </c:pt>
                <c:pt idx="20">
                  <c:v>2332850000000</c:v>
                </c:pt>
                <c:pt idx="21">
                  <c:v>2122780000000</c:v>
                </c:pt>
                <c:pt idx="22">
                  <c:v>2502680000000</c:v>
                </c:pt>
                <c:pt idx="23">
                  <c:v>1312680000000</c:v>
                </c:pt>
                <c:pt idx="24">
                  <c:v>1688450000000</c:v>
                </c:pt>
                <c:pt idx="25">
                  <c:v>2983120000000</c:v>
                </c:pt>
                <c:pt idx="26">
                  <c:v>4627980000000</c:v>
                </c:pt>
                <c:pt idx="27">
                  <c:v>5434800000000</c:v>
                </c:pt>
                <c:pt idx="28">
                  <c:v>4236040000000</c:v>
                </c:pt>
                <c:pt idx="29">
                  <c:v>2003290000000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'Struktur Energi'!$DO$240</c:f>
              <c:strCache>
                <c:ptCount val="1"/>
                <c:pt idx="0">
                  <c:v>FA-113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Energi'!$DO$241:$DO$270</c:f>
              <c:numCache>
                <c:formatCode>0.00E+00</c:formatCode>
                <c:ptCount val="30"/>
                <c:pt idx="0">
                  <c:v>3756220000000</c:v>
                </c:pt>
                <c:pt idx="1">
                  <c:v>15894000000000</c:v>
                </c:pt>
                <c:pt idx="2">
                  <c:v>19810000000000</c:v>
                </c:pt>
                <c:pt idx="3">
                  <c:v>19404100000000</c:v>
                </c:pt>
                <c:pt idx="4">
                  <c:v>13333800000000</c:v>
                </c:pt>
                <c:pt idx="5">
                  <c:v>10015000000000</c:v>
                </c:pt>
                <c:pt idx="6">
                  <c:v>7396620000000</c:v>
                </c:pt>
                <c:pt idx="7">
                  <c:v>6094010000000</c:v>
                </c:pt>
                <c:pt idx="8">
                  <c:v>5413980000000</c:v>
                </c:pt>
                <c:pt idx="9">
                  <c:v>5055360000000</c:v>
                </c:pt>
                <c:pt idx="10">
                  <c:v>4828110000000</c:v>
                </c:pt>
                <c:pt idx="11">
                  <c:v>4751390000000</c:v>
                </c:pt>
                <c:pt idx="12">
                  <c:v>4597660000000</c:v>
                </c:pt>
                <c:pt idx="13">
                  <c:v>4453030000000</c:v>
                </c:pt>
                <c:pt idx="14">
                  <c:v>4309830000000</c:v>
                </c:pt>
                <c:pt idx="15">
                  <c:v>4046440000000</c:v>
                </c:pt>
                <c:pt idx="16">
                  <c:v>3851680000000</c:v>
                </c:pt>
                <c:pt idx="17">
                  <c:v>3541880000000</c:v>
                </c:pt>
                <c:pt idx="18">
                  <c:v>3270670000000</c:v>
                </c:pt>
                <c:pt idx="19">
                  <c:v>5307420000000</c:v>
                </c:pt>
                <c:pt idx="20">
                  <c:v>2249250000000</c:v>
                </c:pt>
                <c:pt idx="21">
                  <c:v>2068580000000</c:v>
                </c:pt>
                <c:pt idx="22">
                  <c:v>2416290000000</c:v>
                </c:pt>
                <c:pt idx="23">
                  <c:v>1271730000000</c:v>
                </c:pt>
                <c:pt idx="24">
                  <c:v>1640370000000</c:v>
                </c:pt>
                <c:pt idx="25">
                  <c:v>2873950000000</c:v>
                </c:pt>
                <c:pt idx="26">
                  <c:v>4431320000000</c:v>
                </c:pt>
                <c:pt idx="27">
                  <c:v>5184460000000</c:v>
                </c:pt>
                <c:pt idx="28">
                  <c:v>4031480000000</c:v>
                </c:pt>
                <c:pt idx="29">
                  <c:v>1903980000000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'Struktur Energi'!$DP$240</c:f>
              <c:strCache>
                <c:ptCount val="1"/>
                <c:pt idx="0">
                  <c:v>FA-114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Energi'!$DP$241:$DP$270</c:f>
              <c:numCache>
                <c:formatCode>0.00E+00</c:formatCode>
                <c:ptCount val="30"/>
                <c:pt idx="0">
                  <c:v>2923140000000</c:v>
                </c:pt>
                <c:pt idx="1">
                  <c:v>12367600000000</c:v>
                </c:pt>
                <c:pt idx="2">
                  <c:v>15527800000000</c:v>
                </c:pt>
                <c:pt idx="3">
                  <c:v>15135900000000</c:v>
                </c:pt>
                <c:pt idx="4">
                  <c:v>10415300000000</c:v>
                </c:pt>
                <c:pt idx="5">
                  <c:v>7777330000000</c:v>
                </c:pt>
                <c:pt idx="6">
                  <c:v>5736920000000</c:v>
                </c:pt>
                <c:pt idx="7">
                  <c:v>4722220000000</c:v>
                </c:pt>
                <c:pt idx="8">
                  <c:v>4191600000000</c:v>
                </c:pt>
                <c:pt idx="9">
                  <c:v>3910810000000</c:v>
                </c:pt>
                <c:pt idx="10">
                  <c:v>3732220000000</c:v>
                </c:pt>
                <c:pt idx="11">
                  <c:v>3670470000000</c:v>
                </c:pt>
                <c:pt idx="12">
                  <c:v>3548540000000</c:v>
                </c:pt>
                <c:pt idx="13">
                  <c:v>3435660000000</c:v>
                </c:pt>
                <c:pt idx="14">
                  <c:v>3322560000000</c:v>
                </c:pt>
                <c:pt idx="15">
                  <c:v>3120080000000</c:v>
                </c:pt>
                <c:pt idx="16">
                  <c:v>2967320000000</c:v>
                </c:pt>
                <c:pt idx="17">
                  <c:v>2729980000000</c:v>
                </c:pt>
                <c:pt idx="18">
                  <c:v>2519110000000</c:v>
                </c:pt>
                <c:pt idx="19">
                  <c:v>4104040000000</c:v>
                </c:pt>
                <c:pt idx="20">
                  <c:v>1743960000000</c:v>
                </c:pt>
                <c:pt idx="21">
                  <c:v>1636250000000</c:v>
                </c:pt>
                <c:pt idx="22">
                  <c:v>1883290000000</c:v>
                </c:pt>
                <c:pt idx="23">
                  <c:v>1000640000000</c:v>
                </c:pt>
                <c:pt idx="24">
                  <c:v>1303250000000</c:v>
                </c:pt>
                <c:pt idx="25">
                  <c:v>2261690000000</c:v>
                </c:pt>
                <c:pt idx="26">
                  <c:v>3464820000000</c:v>
                </c:pt>
                <c:pt idx="27">
                  <c:v>4037580000000</c:v>
                </c:pt>
                <c:pt idx="28">
                  <c:v>3129640000000</c:v>
                </c:pt>
                <c:pt idx="29">
                  <c:v>1474410000000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'Struktur Energi'!$DQ$240</c:f>
              <c:strCache>
                <c:ptCount val="1"/>
                <c:pt idx="0">
                  <c:v>FA-115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Energi'!$DQ$241:$DQ$270</c:f>
              <c:numCache>
                <c:formatCode>0.00E+00</c:formatCode>
                <c:ptCount val="30"/>
                <c:pt idx="0">
                  <c:v>1145280000000</c:v>
                </c:pt>
                <c:pt idx="1">
                  <c:v>4937530000000</c:v>
                </c:pt>
                <c:pt idx="2">
                  <c:v>6230780000000</c:v>
                </c:pt>
                <c:pt idx="3">
                  <c:v>5992250000000</c:v>
                </c:pt>
                <c:pt idx="4">
                  <c:v>4111950000000</c:v>
                </c:pt>
                <c:pt idx="5">
                  <c:v>3048700000000</c:v>
                </c:pt>
                <c:pt idx="6">
                  <c:v>2242200000000</c:v>
                </c:pt>
                <c:pt idx="7">
                  <c:v>1841380000000</c:v>
                </c:pt>
                <c:pt idx="8">
                  <c:v>1631460000000</c:v>
                </c:pt>
                <c:pt idx="9">
                  <c:v>1519740000000</c:v>
                </c:pt>
                <c:pt idx="10">
                  <c:v>1448450000000</c:v>
                </c:pt>
                <c:pt idx="11">
                  <c:v>1422600000000</c:v>
                </c:pt>
                <c:pt idx="12">
                  <c:v>1373710000000</c:v>
                </c:pt>
                <c:pt idx="13">
                  <c:v>1329630000000</c:v>
                </c:pt>
                <c:pt idx="14">
                  <c:v>1284720000000</c:v>
                </c:pt>
                <c:pt idx="15">
                  <c:v>1208260000000</c:v>
                </c:pt>
                <c:pt idx="16">
                  <c:v>1148670000000</c:v>
                </c:pt>
                <c:pt idx="17">
                  <c:v>1059490000000</c:v>
                </c:pt>
                <c:pt idx="18">
                  <c:v>979155000000</c:v>
                </c:pt>
                <c:pt idx="19">
                  <c:v>1609980000000</c:v>
                </c:pt>
                <c:pt idx="20">
                  <c:v>688451000000</c:v>
                </c:pt>
                <c:pt idx="21">
                  <c:v>675822000000</c:v>
                </c:pt>
                <c:pt idx="22">
                  <c:v>760338000000</c:v>
                </c:pt>
                <c:pt idx="23">
                  <c:v>427019000000</c:v>
                </c:pt>
                <c:pt idx="24">
                  <c:v>599134000000</c:v>
                </c:pt>
                <c:pt idx="25">
                  <c:v>1069720000000</c:v>
                </c:pt>
                <c:pt idx="26">
                  <c:v>1673900000000</c:v>
                </c:pt>
                <c:pt idx="27">
                  <c:v>1970940000000</c:v>
                </c:pt>
                <c:pt idx="28">
                  <c:v>1525560000000</c:v>
                </c:pt>
                <c:pt idx="29">
                  <c:v>712387000000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'Struktur Energi'!$DR$240</c:f>
              <c:strCache>
                <c:ptCount val="1"/>
                <c:pt idx="0">
                  <c:v>FA-116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Energi'!$DR$241:$DR$270</c:f>
              <c:numCache>
                <c:formatCode>0.00E+00</c:formatCode>
                <c:ptCount val="30"/>
                <c:pt idx="0">
                  <c:v>2433880000000</c:v>
                </c:pt>
                <c:pt idx="1">
                  <c:v>10458800000000</c:v>
                </c:pt>
                <c:pt idx="2">
                  <c:v>13105800000000</c:v>
                </c:pt>
                <c:pt idx="3">
                  <c:v>12807000000000</c:v>
                </c:pt>
                <c:pt idx="4">
                  <c:v>8795710000000</c:v>
                </c:pt>
                <c:pt idx="5">
                  <c:v>6592210000000</c:v>
                </c:pt>
                <c:pt idx="6">
                  <c:v>4863280000000</c:v>
                </c:pt>
                <c:pt idx="7">
                  <c:v>4003380000000</c:v>
                </c:pt>
                <c:pt idx="8">
                  <c:v>3553860000000</c:v>
                </c:pt>
                <c:pt idx="9">
                  <c:v>3315980000000</c:v>
                </c:pt>
                <c:pt idx="10">
                  <c:v>3164660000000</c:v>
                </c:pt>
                <c:pt idx="11">
                  <c:v>3111930000000</c:v>
                </c:pt>
                <c:pt idx="12">
                  <c:v>3007870000000</c:v>
                </c:pt>
                <c:pt idx="13">
                  <c:v>2912110000000</c:v>
                </c:pt>
                <c:pt idx="14">
                  <c:v>2814870000000</c:v>
                </c:pt>
                <c:pt idx="15">
                  <c:v>2643510000000</c:v>
                </c:pt>
                <c:pt idx="16">
                  <c:v>2512360000000</c:v>
                </c:pt>
                <c:pt idx="17">
                  <c:v>2310750000000</c:v>
                </c:pt>
                <c:pt idx="18">
                  <c:v>2131130000000</c:v>
                </c:pt>
                <c:pt idx="19">
                  <c:v>3479010000000</c:v>
                </c:pt>
                <c:pt idx="20">
                  <c:v>1481210000000</c:v>
                </c:pt>
                <c:pt idx="21">
                  <c:v>1410850000000</c:v>
                </c:pt>
                <c:pt idx="22">
                  <c:v>1605270000000</c:v>
                </c:pt>
                <c:pt idx="23">
                  <c:v>859754000000</c:v>
                </c:pt>
                <c:pt idx="24">
                  <c:v>1128320000000</c:v>
                </c:pt>
                <c:pt idx="25">
                  <c:v>1940950000000</c:v>
                </c:pt>
                <c:pt idx="26">
                  <c:v>2957080000000</c:v>
                </c:pt>
                <c:pt idx="27">
                  <c:v>3434850000000</c:v>
                </c:pt>
                <c:pt idx="28">
                  <c:v>2656250000000</c:v>
                </c:pt>
                <c:pt idx="29">
                  <c:v>1249380000000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'Struktur Energi'!$DS$240</c:f>
              <c:strCache>
                <c:ptCount val="1"/>
                <c:pt idx="0">
                  <c:v>FA-117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Energi'!$DS$241:$DS$270</c:f>
              <c:numCache>
                <c:formatCode>0.00E+00</c:formatCode>
                <c:ptCount val="30"/>
                <c:pt idx="0">
                  <c:v>3678290000000</c:v>
                </c:pt>
                <c:pt idx="1">
                  <c:v>15560100000000</c:v>
                </c:pt>
                <c:pt idx="2">
                  <c:v>19389700000000</c:v>
                </c:pt>
                <c:pt idx="3">
                  <c:v>18993700000000</c:v>
                </c:pt>
                <c:pt idx="4">
                  <c:v>13051600000000</c:v>
                </c:pt>
                <c:pt idx="5">
                  <c:v>9803830000000</c:v>
                </c:pt>
                <c:pt idx="6">
                  <c:v>7240840000000</c:v>
                </c:pt>
                <c:pt idx="7">
                  <c:v>5965800000000</c:v>
                </c:pt>
                <c:pt idx="8">
                  <c:v>5300180000000</c:v>
                </c:pt>
                <c:pt idx="9">
                  <c:v>4949210000000</c:v>
                </c:pt>
                <c:pt idx="10">
                  <c:v>4726820000000</c:v>
                </c:pt>
                <c:pt idx="11">
                  <c:v>4651830000000</c:v>
                </c:pt>
                <c:pt idx="12">
                  <c:v>4501450000000</c:v>
                </c:pt>
                <c:pt idx="13">
                  <c:v>4359890000000</c:v>
                </c:pt>
                <c:pt idx="14">
                  <c:v>4219830000000</c:v>
                </c:pt>
                <c:pt idx="15">
                  <c:v>3961950000000</c:v>
                </c:pt>
                <c:pt idx="16">
                  <c:v>3771390000000</c:v>
                </c:pt>
                <c:pt idx="17">
                  <c:v>3468050000000</c:v>
                </c:pt>
                <c:pt idx="18">
                  <c:v>3202610000000</c:v>
                </c:pt>
                <c:pt idx="19">
                  <c:v>5196290000000</c:v>
                </c:pt>
                <c:pt idx="20">
                  <c:v>2201940000000</c:v>
                </c:pt>
                <c:pt idx="21">
                  <c:v>2023720000000</c:v>
                </c:pt>
                <c:pt idx="22">
                  <c:v>2365110000000</c:v>
                </c:pt>
                <c:pt idx="23">
                  <c:v>1244480000000</c:v>
                </c:pt>
                <c:pt idx="24">
                  <c:v>1604880000000</c:v>
                </c:pt>
                <c:pt idx="25">
                  <c:v>2813020000000</c:v>
                </c:pt>
                <c:pt idx="26">
                  <c:v>4338870000000</c:v>
                </c:pt>
                <c:pt idx="27">
                  <c:v>5077520000000</c:v>
                </c:pt>
                <c:pt idx="28">
                  <c:v>3948890000000</c:v>
                </c:pt>
                <c:pt idx="29">
                  <c:v>1865130000000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'Struktur Energi'!$DT$240</c:f>
              <c:strCache>
                <c:ptCount val="1"/>
                <c:pt idx="0">
                  <c:v>FA-118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Energi'!$DT$241:$DT$270</c:f>
              <c:numCache>
                <c:formatCode>0.00E+00</c:formatCode>
                <c:ptCount val="30"/>
                <c:pt idx="0">
                  <c:v>2433880000000</c:v>
                </c:pt>
                <c:pt idx="1">
                  <c:v>10458900000000</c:v>
                </c:pt>
                <c:pt idx="2">
                  <c:v>13105800000000</c:v>
                </c:pt>
                <c:pt idx="3">
                  <c:v>12807000000000</c:v>
                </c:pt>
                <c:pt idx="4">
                  <c:v>8795710000000</c:v>
                </c:pt>
                <c:pt idx="5">
                  <c:v>6592220000000</c:v>
                </c:pt>
                <c:pt idx="6">
                  <c:v>4863290000000</c:v>
                </c:pt>
                <c:pt idx="7">
                  <c:v>4003380000000</c:v>
                </c:pt>
                <c:pt idx="8">
                  <c:v>3553860000000</c:v>
                </c:pt>
                <c:pt idx="9">
                  <c:v>3315980000000</c:v>
                </c:pt>
                <c:pt idx="10">
                  <c:v>3164660000000</c:v>
                </c:pt>
                <c:pt idx="11">
                  <c:v>3111940000000</c:v>
                </c:pt>
                <c:pt idx="12">
                  <c:v>3007870000000</c:v>
                </c:pt>
                <c:pt idx="13">
                  <c:v>2912110000000</c:v>
                </c:pt>
                <c:pt idx="14">
                  <c:v>2814870000000</c:v>
                </c:pt>
                <c:pt idx="15">
                  <c:v>2643510000000</c:v>
                </c:pt>
                <c:pt idx="16">
                  <c:v>2512370000000</c:v>
                </c:pt>
                <c:pt idx="17">
                  <c:v>2310750000000</c:v>
                </c:pt>
                <c:pt idx="18">
                  <c:v>2131130000000</c:v>
                </c:pt>
                <c:pt idx="19">
                  <c:v>3479010000000</c:v>
                </c:pt>
                <c:pt idx="20">
                  <c:v>1481210000000</c:v>
                </c:pt>
                <c:pt idx="21">
                  <c:v>1410850000000</c:v>
                </c:pt>
                <c:pt idx="22">
                  <c:v>1605280000000</c:v>
                </c:pt>
                <c:pt idx="23">
                  <c:v>859754000000</c:v>
                </c:pt>
                <c:pt idx="24">
                  <c:v>1128320000000</c:v>
                </c:pt>
                <c:pt idx="25">
                  <c:v>1940960000000</c:v>
                </c:pt>
                <c:pt idx="26">
                  <c:v>2957090000000</c:v>
                </c:pt>
                <c:pt idx="27">
                  <c:v>3434860000000</c:v>
                </c:pt>
                <c:pt idx="28">
                  <c:v>2656260000000</c:v>
                </c:pt>
                <c:pt idx="29">
                  <c:v>1249380000000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'Struktur Energi'!$DU$240</c:f>
              <c:strCache>
                <c:ptCount val="1"/>
                <c:pt idx="0">
                  <c:v>FA-119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Energi'!$DU$241:$DU$270</c:f>
              <c:numCache>
                <c:formatCode>0.00E+00</c:formatCode>
                <c:ptCount val="30"/>
                <c:pt idx="0">
                  <c:v>1145280000000</c:v>
                </c:pt>
                <c:pt idx="1">
                  <c:v>4937540000000</c:v>
                </c:pt>
                <c:pt idx="2">
                  <c:v>6230790000000</c:v>
                </c:pt>
                <c:pt idx="3">
                  <c:v>5992250000000</c:v>
                </c:pt>
                <c:pt idx="4">
                  <c:v>4111950000000</c:v>
                </c:pt>
                <c:pt idx="5">
                  <c:v>3048710000000</c:v>
                </c:pt>
                <c:pt idx="6">
                  <c:v>2242200000000</c:v>
                </c:pt>
                <c:pt idx="7">
                  <c:v>1841380000000</c:v>
                </c:pt>
                <c:pt idx="8">
                  <c:v>1631460000000</c:v>
                </c:pt>
                <c:pt idx="9">
                  <c:v>1519740000000</c:v>
                </c:pt>
                <c:pt idx="10">
                  <c:v>1448450000000</c:v>
                </c:pt>
                <c:pt idx="11">
                  <c:v>1422600000000</c:v>
                </c:pt>
                <c:pt idx="12">
                  <c:v>1373710000000</c:v>
                </c:pt>
                <c:pt idx="13">
                  <c:v>1329630000000</c:v>
                </c:pt>
                <c:pt idx="14">
                  <c:v>1284720000000</c:v>
                </c:pt>
                <c:pt idx="15">
                  <c:v>1208260000000</c:v>
                </c:pt>
                <c:pt idx="16">
                  <c:v>1148670000000</c:v>
                </c:pt>
                <c:pt idx="17">
                  <c:v>1059490000000</c:v>
                </c:pt>
                <c:pt idx="18">
                  <c:v>979155000000</c:v>
                </c:pt>
                <c:pt idx="19">
                  <c:v>1609990000000</c:v>
                </c:pt>
                <c:pt idx="20">
                  <c:v>688452000000</c:v>
                </c:pt>
                <c:pt idx="21">
                  <c:v>675823000000</c:v>
                </c:pt>
                <c:pt idx="22">
                  <c:v>760339000000</c:v>
                </c:pt>
                <c:pt idx="23">
                  <c:v>427019000000</c:v>
                </c:pt>
                <c:pt idx="24">
                  <c:v>599134000000</c:v>
                </c:pt>
                <c:pt idx="25">
                  <c:v>1069730000000</c:v>
                </c:pt>
                <c:pt idx="26">
                  <c:v>1673900000000</c:v>
                </c:pt>
                <c:pt idx="27">
                  <c:v>1970950000000</c:v>
                </c:pt>
                <c:pt idx="28">
                  <c:v>1525560000000</c:v>
                </c:pt>
                <c:pt idx="29">
                  <c:v>712388000000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'Struktur Energi'!$DV$240</c:f>
              <c:strCache>
                <c:ptCount val="1"/>
                <c:pt idx="0">
                  <c:v>FA-120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Energi'!$DV$241:$DV$270</c:f>
              <c:numCache>
                <c:formatCode>0.00E+00</c:formatCode>
                <c:ptCount val="30"/>
                <c:pt idx="0">
                  <c:v>2242400000000</c:v>
                </c:pt>
                <c:pt idx="1">
                  <c:v>9660480000000</c:v>
                </c:pt>
                <c:pt idx="2">
                  <c:v>12084200000000</c:v>
                </c:pt>
                <c:pt idx="3">
                  <c:v>11839900000000</c:v>
                </c:pt>
                <c:pt idx="4">
                  <c:v>8127140000000</c:v>
                </c:pt>
                <c:pt idx="5">
                  <c:v>6106070000000</c:v>
                </c:pt>
                <c:pt idx="6">
                  <c:v>4506020000000</c:v>
                </c:pt>
                <c:pt idx="7">
                  <c:v>3710150000000</c:v>
                </c:pt>
                <c:pt idx="8">
                  <c:v>3294410000000</c:v>
                </c:pt>
                <c:pt idx="9">
                  <c:v>3074610000000</c:v>
                </c:pt>
                <c:pt idx="10">
                  <c:v>2934940000000</c:v>
                </c:pt>
                <c:pt idx="11">
                  <c:v>2886640000000</c:v>
                </c:pt>
                <c:pt idx="12">
                  <c:v>2790650000000</c:v>
                </c:pt>
                <c:pt idx="13">
                  <c:v>2702190000000</c:v>
                </c:pt>
                <c:pt idx="14">
                  <c:v>2612160000000</c:v>
                </c:pt>
                <c:pt idx="15">
                  <c:v>2453380000000</c:v>
                </c:pt>
                <c:pt idx="16">
                  <c:v>2331620000000</c:v>
                </c:pt>
                <c:pt idx="17">
                  <c:v>2144250000000</c:v>
                </c:pt>
                <c:pt idx="18">
                  <c:v>1977540000000</c:v>
                </c:pt>
                <c:pt idx="19">
                  <c:v>3229080000000</c:v>
                </c:pt>
                <c:pt idx="20">
                  <c:v>1375270000000</c:v>
                </c:pt>
                <c:pt idx="21">
                  <c:v>1313020000000</c:v>
                </c:pt>
                <c:pt idx="22">
                  <c:v>1490970000000</c:v>
                </c:pt>
                <c:pt idx="23">
                  <c:v>798918000000</c:v>
                </c:pt>
                <c:pt idx="24">
                  <c:v>1048120000000</c:v>
                </c:pt>
                <c:pt idx="25">
                  <c:v>1796690000000</c:v>
                </c:pt>
                <c:pt idx="26">
                  <c:v>2731160000000</c:v>
                </c:pt>
                <c:pt idx="27">
                  <c:v>3168860000000</c:v>
                </c:pt>
                <c:pt idx="28">
                  <c:v>2449390000000</c:v>
                </c:pt>
                <c:pt idx="29">
                  <c:v>1152090000000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'Struktur Energi'!$DW$240</c:f>
              <c:strCache>
                <c:ptCount val="1"/>
                <c:pt idx="0">
                  <c:v>FA-121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Energi'!$DW$241:$DW$270</c:f>
              <c:numCache>
                <c:formatCode>0.00E+00</c:formatCode>
                <c:ptCount val="30"/>
                <c:pt idx="0">
                  <c:v>2741000000000</c:v>
                </c:pt>
                <c:pt idx="1">
                  <c:v>11550900000000</c:v>
                </c:pt>
                <c:pt idx="2">
                  <c:v>14520800000000</c:v>
                </c:pt>
                <c:pt idx="3">
                  <c:v>14123900000000</c:v>
                </c:pt>
                <c:pt idx="4">
                  <c:v>9725260000000</c:v>
                </c:pt>
                <c:pt idx="5">
                  <c:v>7244720000000</c:v>
                </c:pt>
                <c:pt idx="6">
                  <c:v>5342810000000</c:v>
                </c:pt>
                <c:pt idx="7">
                  <c:v>4397010000000</c:v>
                </c:pt>
                <c:pt idx="8">
                  <c:v>3902200000000</c:v>
                </c:pt>
                <c:pt idx="9">
                  <c:v>3640160000000</c:v>
                </c:pt>
                <c:pt idx="10">
                  <c:v>3473430000000</c:v>
                </c:pt>
                <c:pt idx="11">
                  <c:v>3415570000000</c:v>
                </c:pt>
                <c:pt idx="12">
                  <c:v>3301770000000</c:v>
                </c:pt>
                <c:pt idx="13">
                  <c:v>3196510000000</c:v>
                </c:pt>
                <c:pt idx="14">
                  <c:v>3091380000000</c:v>
                </c:pt>
                <c:pt idx="15">
                  <c:v>2902930000000</c:v>
                </c:pt>
                <c:pt idx="16">
                  <c:v>2761110000000</c:v>
                </c:pt>
                <c:pt idx="17">
                  <c:v>2540750000000</c:v>
                </c:pt>
                <c:pt idx="18">
                  <c:v>2344760000000</c:v>
                </c:pt>
                <c:pt idx="19">
                  <c:v>3819000000000</c:v>
                </c:pt>
                <c:pt idx="20">
                  <c:v>1622190000000</c:v>
                </c:pt>
                <c:pt idx="21">
                  <c:v>1518280000000</c:v>
                </c:pt>
                <c:pt idx="22">
                  <c:v>1751300000000</c:v>
                </c:pt>
                <c:pt idx="23">
                  <c:v>930156000000</c:v>
                </c:pt>
                <c:pt idx="24">
                  <c:v>1211860000000</c:v>
                </c:pt>
                <c:pt idx="25">
                  <c:v>2110200000000</c:v>
                </c:pt>
                <c:pt idx="26">
                  <c:v>3240670000000</c:v>
                </c:pt>
                <c:pt idx="27">
                  <c:v>3781910000000</c:v>
                </c:pt>
                <c:pt idx="28">
                  <c:v>2933450000000</c:v>
                </c:pt>
                <c:pt idx="29">
                  <c:v>1382130000000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'Struktur Energi'!$DX$240</c:f>
              <c:strCache>
                <c:ptCount val="1"/>
                <c:pt idx="0">
                  <c:v>FA-122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Energi'!$DX$241:$DX$270</c:f>
              <c:numCache>
                <c:formatCode>0.00E+00</c:formatCode>
                <c:ptCount val="30"/>
                <c:pt idx="0">
                  <c:v>2242400000000</c:v>
                </c:pt>
                <c:pt idx="1">
                  <c:v>9660490000000</c:v>
                </c:pt>
                <c:pt idx="2">
                  <c:v>12084300000000</c:v>
                </c:pt>
                <c:pt idx="3">
                  <c:v>11840000000000</c:v>
                </c:pt>
                <c:pt idx="4">
                  <c:v>8127150000000</c:v>
                </c:pt>
                <c:pt idx="5">
                  <c:v>6106080000000</c:v>
                </c:pt>
                <c:pt idx="6">
                  <c:v>4506020000000</c:v>
                </c:pt>
                <c:pt idx="7">
                  <c:v>3710160000000</c:v>
                </c:pt>
                <c:pt idx="8">
                  <c:v>3294410000000</c:v>
                </c:pt>
                <c:pt idx="9">
                  <c:v>3074610000000</c:v>
                </c:pt>
                <c:pt idx="10">
                  <c:v>2934940000000</c:v>
                </c:pt>
                <c:pt idx="11">
                  <c:v>2886640000000</c:v>
                </c:pt>
                <c:pt idx="12">
                  <c:v>2790650000000</c:v>
                </c:pt>
                <c:pt idx="13">
                  <c:v>2702200000000</c:v>
                </c:pt>
                <c:pt idx="14">
                  <c:v>2612160000000</c:v>
                </c:pt>
                <c:pt idx="15">
                  <c:v>2453380000000</c:v>
                </c:pt>
                <c:pt idx="16">
                  <c:v>2331620000000</c:v>
                </c:pt>
                <c:pt idx="17">
                  <c:v>2144250000000</c:v>
                </c:pt>
                <c:pt idx="18">
                  <c:v>1977540000000</c:v>
                </c:pt>
                <c:pt idx="19">
                  <c:v>3229080000000</c:v>
                </c:pt>
                <c:pt idx="20">
                  <c:v>1375270000000</c:v>
                </c:pt>
                <c:pt idx="21">
                  <c:v>1313020000000</c:v>
                </c:pt>
                <c:pt idx="22">
                  <c:v>1490970000000</c:v>
                </c:pt>
                <c:pt idx="23">
                  <c:v>798919000000</c:v>
                </c:pt>
                <c:pt idx="24">
                  <c:v>1048120000000</c:v>
                </c:pt>
                <c:pt idx="25">
                  <c:v>1796690000000</c:v>
                </c:pt>
                <c:pt idx="26">
                  <c:v>2731160000000</c:v>
                </c:pt>
                <c:pt idx="27">
                  <c:v>3168870000000</c:v>
                </c:pt>
                <c:pt idx="28">
                  <c:v>2449390000000</c:v>
                </c:pt>
                <c:pt idx="29">
                  <c:v>1152090000000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'Struktur Energi'!$DY$240</c:f>
              <c:strCache>
                <c:ptCount val="1"/>
                <c:pt idx="0">
                  <c:v>FA-123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Energi'!$DY$241:$DY$270</c:f>
              <c:numCache>
                <c:formatCode>0.00E+00</c:formatCode>
                <c:ptCount val="30"/>
                <c:pt idx="0">
                  <c:v>1255340000000</c:v>
                </c:pt>
                <c:pt idx="1">
                  <c:v>5372980000000</c:v>
                </c:pt>
                <c:pt idx="2">
                  <c:v>6767680000000</c:v>
                </c:pt>
                <c:pt idx="3">
                  <c:v>6572820000000</c:v>
                </c:pt>
                <c:pt idx="4">
                  <c:v>4514560000000</c:v>
                </c:pt>
                <c:pt idx="5">
                  <c:v>3367690000000</c:v>
                </c:pt>
                <c:pt idx="6">
                  <c:v>2480990000000</c:v>
                </c:pt>
                <c:pt idx="7">
                  <c:v>2040180000000</c:v>
                </c:pt>
                <c:pt idx="8">
                  <c:v>1809580000000</c:v>
                </c:pt>
                <c:pt idx="9">
                  <c:v>1687260000000</c:v>
                </c:pt>
                <c:pt idx="10">
                  <c:v>1609330000000</c:v>
                </c:pt>
                <c:pt idx="11">
                  <c:v>1581780000000</c:v>
                </c:pt>
                <c:pt idx="12">
                  <c:v>1528220000000</c:v>
                </c:pt>
                <c:pt idx="13">
                  <c:v>1479490000000</c:v>
                </c:pt>
                <c:pt idx="14">
                  <c:v>1429740000000</c:v>
                </c:pt>
                <c:pt idx="15">
                  <c:v>1343830000000</c:v>
                </c:pt>
                <c:pt idx="16">
                  <c:v>1277080000000</c:v>
                </c:pt>
                <c:pt idx="17">
                  <c:v>1176200000000</c:v>
                </c:pt>
                <c:pt idx="18">
                  <c:v>1085630000000</c:v>
                </c:pt>
                <c:pt idx="19">
                  <c:v>1780100000000</c:v>
                </c:pt>
                <c:pt idx="20">
                  <c:v>760006000000</c:v>
                </c:pt>
                <c:pt idx="21">
                  <c:v>739488000000</c:v>
                </c:pt>
                <c:pt idx="22">
                  <c:v>832062000000</c:v>
                </c:pt>
                <c:pt idx="23">
                  <c:v>456191000000</c:v>
                </c:pt>
                <c:pt idx="24">
                  <c:v>617400000000</c:v>
                </c:pt>
                <c:pt idx="25">
                  <c:v>1072000000000</c:v>
                </c:pt>
                <c:pt idx="26">
                  <c:v>1646330000000</c:v>
                </c:pt>
                <c:pt idx="27">
                  <c:v>1920600000000</c:v>
                </c:pt>
                <c:pt idx="28">
                  <c:v>1484240000000</c:v>
                </c:pt>
                <c:pt idx="29">
                  <c:v>695507000000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'Struktur Energi'!$DZ$240</c:f>
              <c:strCache>
                <c:ptCount val="1"/>
                <c:pt idx="0">
                  <c:v>FA-201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Energi'!$DZ$241:$DZ$270</c:f>
              <c:numCache>
                <c:formatCode>0.00E+00</c:formatCode>
                <c:ptCount val="30"/>
                <c:pt idx="0">
                  <c:v>682156000000</c:v>
                </c:pt>
                <c:pt idx="1">
                  <c:v>2991810000000</c:v>
                </c:pt>
                <c:pt idx="2">
                  <c:v>3528310000000</c:v>
                </c:pt>
                <c:pt idx="3">
                  <c:v>3634110000000</c:v>
                </c:pt>
                <c:pt idx="4">
                  <c:v>2424460000000</c:v>
                </c:pt>
                <c:pt idx="5">
                  <c:v>2037820000000</c:v>
                </c:pt>
                <c:pt idx="6">
                  <c:v>1500020000000</c:v>
                </c:pt>
                <c:pt idx="7">
                  <c:v>1233940000000</c:v>
                </c:pt>
                <c:pt idx="8">
                  <c:v>1097000000000</c:v>
                </c:pt>
                <c:pt idx="9">
                  <c:v>1024660000000</c:v>
                </c:pt>
                <c:pt idx="10">
                  <c:v>979969000000</c:v>
                </c:pt>
                <c:pt idx="11">
                  <c:v>961552000000</c:v>
                </c:pt>
                <c:pt idx="12">
                  <c:v>931409000000</c:v>
                </c:pt>
                <c:pt idx="13">
                  <c:v>900903000000</c:v>
                </c:pt>
                <c:pt idx="14">
                  <c:v>867527000000</c:v>
                </c:pt>
                <c:pt idx="15">
                  <c:v>812362000000</c:v>
                </c:pt>
                <c:pt idx="16">
                  <c:v>770480000000</c:v>
                </c:pt>
                <c:pt idx="17">
                  <c:v>697177000000</c:v>
                </c:pt>
                <c:pt idx="18">
                  <c:v>648020000000</c:v>
                </c:pt>
                <c:pt idx="19">
                  <c:v>1055570000000</c:v>
                </c:pt>
                <c:pt idx="20">
                  <c:v>459160000000</c:v>
                </c:pt>
                <c:pt idx="21">
                  <c:v>457577000000</c:v>
                </c:pt>
                <c:pt idx="22">
                  <c:v>503115000000</c:v>
                </c:pt>
                <c:pt idx="23">
                  <c:v>272267000000</c:v>
                </c:pt>
                <c:pt idx="24">
                  <c:v>350453000000</c:v>
                </c:pt>
                <c:pt idx="25">
                  <c:v>537721000000</c:v>
                </c:pt>
                <c:pt idx="26">
                  <c:v>724549000000</c:v>
                </c:pt>
                <c:pt idx="27">
                  <c:v>735163000000</c:v>
                </c:pt>
                <c:pt idx="28">
                  <c:v>501840000000</c:v>
                </c:pt>
                <c:pt idx="29">
                  <c:v>227091000000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'Struktur Energi'!$EA$240</c:f>
              <c:strCache>
                <c:ptCount val="1"/>
                <c:pt idx="0">
                  <c:v>FA-202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Energi'!$EA$241:$EA$270</c:f>
              <c:numCache>
                <c:formatCode>0.00E+00</c:formatCode>
                <c:ptCount val="30"/>
                <c:pt idx="0">
                  <c:v>682156000000</c:v>
                </c:pt>
                <c:pt idx="1">
                  <c:v>2991810000000</c:v>
                </c:pt>
                <c:pt idx="2">
                  <c:v>3528310000000</c:v>
                </c:pt>
                <c:pt idx="3">
                  <c:v>3634110000000</c:v>
                </c:pt>
                <c:pt idx="4">
                  <c:v>2424460000000</c:v>
                </c:pt>
                <c:pt idx="5">
                  <c:v>2037820000000</c:v>
                </c:pt>
                <c:pt idx="6">
                  <c:v>1500020000000</c:v>
                </c:pt>
                <c:pt idx="7">
                  <c:v>1233940000000</c:v>
                </c:pt>
                <c:pt idx="8">
                  <c:v>1097000000000</c:v>
                </c:pt>
                <c:pt idx="9">
                  <c:v>1024660000000</c:v>
                </c:pt>
                <c:pt idx="10">
                  <c:v>979969000000</c:v>
                </c:pt>
                <c:pt idx="11">
                  <c:v>961552000000</c:v>
                </c:pt>
                <c:pt idx="12">
                  <c:v>931409000000</c:v>
                </c:pt>
                <c:pt idx="13">
                  <c:v>900903000000</c:v>
                </c:pt>
                <c:pt idx="14">
                  <c:v>867527000000</c:v>
                </c:pt>
                <c:pt idx="15">
                  <c:v>812362000000</c:v>
                </c:pt>
                <c:pt idx="16">
                  <c:v>770480000000</c:v>
                </c:pt>
                <c:pt idx="17">
                  <c:v>697177000000</c:v>
                </c:pt>
                <c:pt idx="18">
                  <c:v>648020000000</c:v>
                </c:pt>
                <c:pt idx="19">
                  <c:v>1055570000000</c:v>
                </c:pt>
                <c:pt idx="20">
                  <c:v>459160000000</c:v>
                </c:pt>
                <c:pt idx="21">
                  <c:v>457577000000</c:v>
                </c:pt>
                <c:pt idx="22">
                  <c:v>503115000000</c:v>
                </c:pt>
                <c:pt idx="23">
                  <c:v>272267000000</c:v>
                </c:pt>
                <c:pt idx="24">
                  <c:v>350453000000</c:v>
                </c:pt>
                <c:pt idx="25">
                  <c:v>537721000000</c:v>
                </c:pt>
                <c:pt idx="26">
                  <c:v>724549000000</c:v>
                </c:pt>
                <c:pt idx="27">
                  <c:v>735163000000</c:v>
                </c:pt>
                <c:pt idx="28">
                  <c:v>501840000000</c:v>
                </c:pt>
                <c:pt idx="29">
                  <c:v>227091000000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'Struktur Energi'!$EB$240</c:f>
              <c:strCache>
                <c:ptCount val="1"/>
                <c:pt idx="0">
                  <c:v>FA-203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Energi'!$EB$241:$EB$270</c:f>
              <c:numCache>
                <c:formatCode>0.00E+00</c:formatCode>
                <c:ptCount val="30"/>
                <c:pt idx="0">
                  <c:v>978645000000</c:v>
                </c:pt>
                <c:pt idx="1">
                  <c:v>4347350000000</c:v>
                </c:pt>
                <c:pt idx="2">
                  <c:v>5141770000000</c:v>
                </c:pt>
                <c:pt idx="3">
                  <c:v>5284560000000</c:v>
                </c:pt>
                <c:pt idx="4">
                  <c:v>3522770000000</c:v>
                </c:pt>
                <c:pt idx="5">
                  <c:v>2954970000000</c:v>
                </c:pt>
                <c:pt idx="6">
                  <c:v>2172060000000</c:v>
                </c:pt>
                <c:pt idx="7">
                  <c:v>1784890000000</c:v>
                </c:pt>
                <c:pt idx="8">
                  <c:v>1585420000000</c:v>
                </c:pt>
                <c:pt idx="9">
                  <c:v>1479700000000</c:v>
                </c:pt>
                <c:pt idx="10">
                  <c:v>1414190000000</c:v>
                </c:pt>
                <c:pt idx="11">
                  <c:v>1386570000000</c:v>
                </c:pt>
                <c:pt idx="12">
                  <c:v>1342250000000</c:v>
                </c:pt>
                <c:pt idx="13">
                  <c:v>1297500000000</c:v>
                </c:pt>
                <c:pt idx="14">
                  <c:v>1248760000000</c:v>
                </c:pt>
                <c:pt idx="15">
                  <c:v>1168630000000</c:v>
                </c:pt>
                <c:pt idx="16">
                  <c:v>1108070000000</c:v>
                </c:pt>
                <c:pt idx="17">
                  <c:v>1002310000000</c:v>
                </c:pt>
                <c:pt idx="18">
                  <c:v>931163000000</c:v>
                </c:pt>
                <c:pt idx="19">
                  <c:v>1516800000000</c:v>
                </c:pt>
                <c:pt idx="20">
                  <c:v>659288000000</c:v>
                </c:pt>
                <c:pt idx="21">
                  <c:v>653770000000</c:v>
                </c:pt>
                <c:pt idx="22">
                  <c:v>721397000000</c:v>
                </c:pt>
                <c:pt idx="23">
                  <c:v>391618000000</c:v>
                </c:pt>
                <c:pt idx="24">
                  <c:v>509478000000</c:v>
                </c:pt>
                <c:pt idx="25">
                  <c:v>800433000000</c:v>
                </c:pt>
                <c:pt idx="26">
                  <c:v>1105590000000</c:v>
                </c:pt>
                <c:pt idx="27">
                  <c:v>1149730000000</c:v>
                </c:pt>
                <c:pt idx="28">
                  <c:v>798130000000</c:v>
                </c:pt>
                <c:pt idx="29">
                  <c:v>360822000000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'Struktur Energi'!$EC$240</c:f>
              <c:strCache>
                <c:ptCount val="1"/>
                <c:pt idx="0">
                  <c:v>FA-204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Energi'!$EC$241:$EC$270</c:f>
              <c:numCache>
                <c:formatCode>0.00E+00</c:formatCode>
                <c:ptCount val="30"/>
                <c:pt idx="0">
                  <c:v>978645000000</c:v>
                </c:pt>
                <c:pt idx="1">
                  <c:v>4347350000000</c:v>
                </c:pt>
                <c:pt idx="2">
                  <c:v>5141770000000</c:v>
                </c:pt>
                <c:pt idx="3">
                  <c:v>5284560000000</c:v>
                </c:pt>
                <c:pt idx="4">
                  <c:v>3522770000000</c:v>
                </c:pt>
                <c:pt idx="5">
                  <c:v>2954970000000</c:v>
                </c:pt>
                <c:pt idx="6">
                  <c:v>2172070000000</c:v>
                </c:pt>
                <c:pt idx="7">
                  <c:v>1784890000000</c:v>
                </c:pt>
                <c:pt idx="8">
                  <c:v>1585420000000</c:v>
                </c:pt>
                <c:pt idx="9">
                  <c:v>1479700000000</c:v>
                </c:pt>
                <c:pt idx="10">
                  <c:v>1414190000000</c:v>
                </c:pt>
                <c:pt idx="11">
                  <c:v>1386570000000</c:v>
                </c:pt>
                <c:pt idx="12">
                  <c:v>1342250000000</c:v>
                </c:pt>
                <c:pt idx="13">
                  <c:v>1297510000000</c:v>
                </c:pt>
                <c:pt idx="14">
                  <c:v>1248760000000</c:v>
                </c:pt>
                <c:pt idx="15">
                  <c:v>1168630000000</c:v>
                </c:pt>
                <c:pt idx="16">
                  <c:v>1108070000000</c:v>
                </c:pt>
                <c:pt idx="17">
                  <c:v>1002310000000</c:v>
                </c:pt>
                <c:pt idx="18">
                  <c:v>931163000000</c:v>
                </c:pt>
                <c:pt idx="19">
                  <c:v>1516800000000</c:v>
                </c:pt>
                <c:pt idx="20">
                  <c:v>659288000000</c:v>
                </c:pt>
                <c:pt idx="21">
                  <c:v>653770000000</c:v>
                </c:pt>
                <c:pt idx="22">
                  <c:v>721397000000</c:v>
                </c:pt>
                <c:pt idx="23">
                  <c:v>391618000000</c:v>
                </c:pt>
                <c:pt idx="24">
                  <c:v>509478000000</c:v>
                </c:pt>
                <c:pt idx="25">
                  <c:v>800433000000</c:v>
                </c:pt>
                <c:pt idx="26">
                  <c:v>1105590000000</c:v>
                </c:pt>
                <c:pt idx="27">
                  <c:v>1149740000000</c:v>
                </c:pt>
                <c:pt idx="28">
                  <c:v>798131000000</c:v>
                </c:pt>
                <c:pt idx="29">
                  <c:v>360822000000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'Struktur Energi'!$ED$240</c:f>
              <c:strCache>
                <c:ptCount val="1"/>
                <c:pt idx="0">
                  <c:v>FA-205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Energi'!$ED$241:$ED$270</c:f>
              <c:numCache>
                <c:formatCode>0.00E+00</c:formatCode>
                <c:ptCount val="30"/>
                <c:pt idx="0">
                  <c:v>3226110000000</c:v>
                </c:pt>
                <c:pt idx="1">
                  <c:v>14589100000000</c:v>
                </c:pt>
                <c:pt idx="2">
                  <c:v>17621100000000</c:v>
                </c:pt>
                <c:pt idx="3">
                  <c:v>18093600000000</c:v>
                </c:pt>
                <c:pt idx="4">
                  <c:v>12054800000000</c:v>
                </c:pt>
                <c:pt idx="5">
                  <c:v>10062400000000</c:v>
                </c:pt>
                <c:pt idx="6">
                  <c:v>7364670000000</c:v>
                </c:pt>
                <c:pt idx="7">
                  <c:v>6031590000000</c:v>
                </c:pt>
                <c:pt idx="8">
                  <c:v>5341370000000</c:v>
                </c:pt>
                <c:pt idx="9">
                  <c:v>4970660000000</c:v>
                </c:pt>
                <c:pt idx="10">
                  <c:v>4737820000000</c:v>
                </c:pt>
                <c:pt idx="11">
                  <c:v>4631060000000</c:v>
                </c:pt>
                <c:pt idx="12">
                  <c:v>4470910000000</c:v>
                </c:pt>
                <c:pt idx="13">
                  <c:v>4308040000000</c:v>
                </c:pt>
                <c:pt idx="14">
                  <c:v>4135550000000</c:v>
                </c:pt>
                <c:pt idx="15">
                  <c:v>3852160000000</c:v>
                </c:pt>
                <c:pt idx="16">
                  <c:v>3644950000000</c:v>
                </c:pt>
                <c:pt idx="17">
                  <c:v>3284020000000</c:v>
                </c:pt>
                <c:pt idx="18">
                  <c:v>3037210000000</c:v>
                </c:pt>
                <c:pt idx="19">
                  <c:v>4902930000000</c:v>
                </c:pt>
                <c:pt idx="20">
                  <c:v>2112150000000</c:v>
                </c:pt>
                <c:pt idx="21">
                  <c:v>1958130000000</c:v>
                </c:pt>
                <c:pt idx="22">
                  <c:v>2237800000000</c:v>
                </c:pt>
                <c:pt idx="23">
                  <c:v>1177350000000</c:v>
                </c:pt>
                <c:pt idx="24">
                  <c:v>1504500000000</c:v>
                </c:pt>
                <c:pt idx="25">
                  <c:v>2510300000000</c:v>
                </c:pt>
                <c:pt idx="26">
                  <c:v>3729970000000</c:v>
                </c:pt>
                <c:pt idx="27">
                  <c:v>4241800000000</c:v>
                </c:pt>
                <c:pt idx="28">
                  <c:v>3233090000000</c:v>
                </c:pt>
                <c:pt idx="29">
                  <c:v>1517470000000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'Struktur Energi'!$EE$240</c:f>
              <c:strCache>
                <c:ptCount val="1"/>
                <c:pt idx="0">
                  <c:v>FA-206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Energi'!$EE$241:$EE$270</c:f>
              <c:numCache>
                <c:formatCode>0.00E+00</c:formatCode>
                <c:ptCount val="30"/>
                <c:pt idx="0">
                  <c:v>3226110000000</c:v>
                </c:pt>
                <c:pt idx="1">
                  <c:v>14589100000000</c:v>
                </c:pt>
                <c:pt idx="2">
                  <c:v>17621100000000</c:v>
                </c:pt>
                <c:pt idx="3">
                  <c:v>18093600000000</c:v>
                </c:pt>
                <c:pt idx="4">
                  <c:v>12054800000000</c:v>
                </c:pt>
                <c:pt idx="5">
                  <c:v>10062400000000</c:v>
                </c:pt>
                <c:pt idx="6">
                  <c:v>7364670000000</c:v>
                </c:pt>
                <c:pt idx="7">
                  <c:v>6031590000000</c:v>
                </c:pt>
                <c:pt idx="8">
                  <c:v>5341370000000</c:v>
                </c:pt>
                <c:pt idx="9">
                  <c:v>4970660000000</c:v>
                </c:pt>
                <c:pt idx="10">
                  <c:v>4737820000000</c:v>
                </c:pt>
                <c:pt idx="11">
                  <c:v>4631060000000</c:v>
                </c:pt>
                <c:pt idx="12">
                  <c:v>4470910000000</c:v>
                </c:pt>
                <c:pt idx="13">
                  <c:v>4308040000000</c:v>
                </c:pt>
                <c:pt idx="14">
                  <c:v>4135550000000</c:v>
                </c:pt>
                <c:pt idx="15">
                  <c:v>3852170000000</c:v>
                </c:pt>
                <c:pt idx="16">
                  <c:v>3644950000000</c:v>
                </c:pt>
                <c:pt idx="17">
                  <c:v>3284020000000</c:v>
                </c:pt>
                <c:pt idx="18">
                  <c:v>3037210000000</c:v>
                </c:pt>
                <c:pt idx="19">
                  <c:v>4902930000000</c:v>
                </c:pt>
                <c:pt idx="20">
                  <c:v>2112150000000</c:v>
                </c:pt>
                <c:pt idx="21">
                  <c:v>1958130000000</c:v>
                </c:pt>
                <c:pt idx="22">
                  <c:v>2237800000000</c:v>
                </c:pt>
                <c:pt idx="23">
                  <c:v>1177350000000</c:v>
                </c:pt>
                <c:pt idx="24">
                  <c:v>1504500000000</c:v>
                </c:pt>
                <c:pt idx="25">
                  <c:v>2510300000000</c:v>
                </c:pt>
                <c:pt idx="26">
                  <c:v>3729970000000</c:v>
                </c:pt>
                <c:pt idx="27">
                  <c:v>4241800000000</c:v>
                </c:pt>
                <c:pt idx="28">
                  <c:v>3233090000000</c:v>
                </c:pt>
                <c:pt idx="29">
                  <c:v>1517470000000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'Struktur Energi'!$EF$240</c:f>
              <c:strCache>
                <c:ptCount val="1"/>
                <c:pt idx="0">
                  <c:v>FA-207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Energi'!$EF$241:$EF$270</c:f>
              <c:numCache>
                <c:formatCode>0.00E+00</c:formatCode>
                <c:ptCount val="30"/>
                <c:pt idx="0">
                  <c:v>1211760000000</c:v>
                </c:pt>
                <c:pt idx="1">
                  <c:v>5420820000000</c:v>
                </c:pt>
                <c:pt idx="2">
                  <c:v>6488960000000</c:v>
                </c:pt>
                <c:pt idx="3">
                  <c:v>6670870000000</c:v>
                </c:pt>
                <c:pt idx="4">
                  <c:v>4446900000000</c:v>
                </c:pt>
                <c:pt idx="5">
                  <c:v>3723690000000</c:v>
                </c:pt>
                <c:pt idx="6">
                  <c:v>2732760000000</c:v>
                </c:pt>
                <c:pt idx="7">
                  <c:v>2242820000000</c:v>
                </c:pt>
                <c:pt idx="8">
                  <c:v>1989810000000</c:v>
                </c:pt>
                <c:pt idx="9">
                  <c:v>1854920000000</c:v>
                </c:pt>
                <c:pt idx="10">
                  <c:v>1770780000000</c:v>
                </c:pt>
                <c:pt idx="11">
                  <c:v>1733910000000</c:v>
                </c:pt>
                <c:pt idx="12">
                  <c:v>1676230000000</c:v>
                </c:pt>
                <c:pt idx="13">
                  <c:v>1618150000000</c:v>
                </c:pt>
                <c:pt idx="14">
                  <c:v>1555160000000</c:v>
                </c:pt>
                <c:pt idx="15">
                  <c:v>1452760000000</c:v>
                </c:pt>
                <c:pt idx="16">
                  <c:v>1375600000000</c:v>
                </c:pt>
                <c:pt idx="17">
                  <c:v>1242080000000</c:v>
                </c:pt>
                <c:pt idx="18">
                  <c:v>1151380000000</c:v>
                </c:pt>
                <c:pt idx="19">
                  <c:v>1872600000000</c:v>
                </c:pt>
                <c:pt idx="20">
                  <c:v>812170000000</c:v>
                </c:pt>
                <c:pt idx="21">
                  <c:v>798058000000</c:v>
                </c:pt>
                <c:pt idx="22">
                  <c:v>881895000000</c:v>
                </c:pt>
                <c:pt idx="23">
                  <c:v>474026000000</c:v>
                </c:pt>
                <c:pt idx="24">
                  <c:v>611292000000</c:v>
                </c:pt>
                <c:pt idx="25">
                  <c:v>967454000000</c:v>
                </c:pt>
                <c:pt idx="26">
                  <c:v>1357860000000</c:v>
                </c:pt>
                <c:pt idx="27">
                  <c:v>1448780000000</c:v>
                </c:pt>
                <c:pt idx="28">
                  <c:v>1032890000000</c:v>
                </c:pt>
                <c:pt idx="29">
                  <c:v>470177000000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'Struktur Energi'!$EG$240</c:f>
              <c:strCache>
                <c:ptCount val="1"/>
                <c:pt idx="0">
                  <c:v>FA-208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Energi'!$EG$241:$EG$270</c:f>
              <c:numCache>
                <c:formatCode>0.00E+00</c:formatCode>
                <c:ptCount val="30"/>
                <c:pt idx="0">
                  <c:v>1211770000000</c:v>
                </c:pt>
                <c:pt idx="1">
                  <c:v>5420820000000</c:v>
                </c:pt>
                <c:pt idx="2">
                  <c:v>6488960000000</c:v>
                </c:pt>
                <c:pt idx="3">
                  <c:v>6670870000000</c:v>
                </c:pt>
                <c:pt idx="4">
                  <c:v>4446910000000</c:v>
                </c:pt>
                <c:pt idx="5">
                  <c:v>3723690000000</c:v>
                </c:pt>
                <c:pt idx="6">
                  <c:v>2732770000000</c:v>
                </c:pt>
                <c:pt idx="7">
                  <c:v>2242820000000</c:v>
                </c:pt>
                <c:pt idx="8">
                  <c:v>1989810000000</c:v>
                </c:pt>
                <c:pt idx="9">
                  <c:v>1854930000000</c:v>
                </c:pt>
                <c:pt idx="10">
                  <c:v>1770790000000</c:v>
                </c:pt>
                <c:pt idx="11">
                  <c:v>1733910000000</c:v>
                </c:pt>
                <c:pt idx="12">
                  <c:v>1676230000000</c:v>
                </c:pt>
                <c:pt idx="13">
                  <c:v>1618150000000</c:v>
                </c:pt>
                <c:pt idx="14">
                  <c:v>1555160000000</c:v>
                </c:pt>
                <c:pt idx="15">
                  <c:v>1452760000000</c:v>
                </c:pt>
                <c:pt idx="16">
                  <c:v>1375600000000</c:v>
                </c:pt>
                <c:pt idx="17">
                  <c:v>1242080000000</c:v>
                </c:pt>
                <c:pt idx="18">
                  <c:v>1151380000000</c:v>
                </c:pt>
                <c:pt idx="19">
                  <c:v>1872600000000</c:v>
                </c:pt>
                <c:pt idx="20">
                  <c:v>812171000000</c:v>
                </c:pt>
                <c:pt idx="21">
                  <c:v>798059000000</c:v>
                </c:pt>
                <c:pt idx="22">
                  <c:v>881896000000</c:v>
                </c:pt>
                <c:pt idx="23">
                  <c:v>474026000000</c:v>
                </c:pt>
                <c:pt idx="24">
                  <c:v>611293000000</c:v>
                </c:pt>
                <c:pt idx="25">
                  <c:v>967455000000</c:v>
                </c:pt>
                <c:pt idx="26">
                  <c:v>1357860000000</c:v>
                </c:pt>
                <c:pt idx="27">
                  <c:v>1448780000000</c:v>
                </c:pt>
                <c:pt idx="28">
                  <c:v>1032890000000</c:v>
                </c:pt>
                <c:pt idx="29">
                  <c:v>470177000000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'Struktur Energi'!$EH$240</c:f>
              <c:strCache>
                <c:ptCount val="1"/>
                <c:pt idx="0">
                  <c:v>FA-209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Energi'!$EH$241:$EH$270</c:f>
              <c:numCache>
                <c:formatCode>0.00E+00</c:formatCode>
                <c:ptCount val="30"/>
                <c:pt idx="0">
                  <c:v>3209210000000</c:v>
                </c:pt>
                <c:pt idx="1">
                  <c:v>14506600000000</c:v>
                </c:pt>
                <c:pt idx="2">
                  <c:v>17518700000000</c:v>
                </c:pt>
                <c:pt idx="3">
                  <c:v>17989100000000</c:v>
                </c:pt>
                <c:pt idx="4">
                  <c:v>11985300000000</c:v>
                </c:pt>
                <c:pt idx="5">
                  <c:v>10004700000000</c:v>
                </c:pt>
                <c:pt idx="6">
                  <c:v>7322620000000</c:v>
                </c:pt>
                <c:pt idx="7">
                  <c:v>5997270000000</c:v>
                </c:pt>
                <c:pt idx="8">
                  <c:v>5311040000000</c:v>
                </c:pt>
                <c:pt idx="9">
                  <c:v>4942530000000</c:v>
                </c:pt>
                <c:pt idx="10">
                  <c:v>4711070000000</c:v>
                </c:pt>
                <c:pt idx="11">
                  <c:v>4605010000000</c:v>
                </c:pt>
                <c:pt idx="12">
                  <c:v>4445870000000</c:v>
                </c:pt>
                <c:pt idx="13">
                  <c:v>4283980000000</c:v>
                </c:pt>
                <c:pt idx="14">
                  <c:v>4112590000000</c:v>
                </c:pt>
                <c:pt idx="15">
                  <c:v>3830760000000</c:v>
                </c:pt>
                <c:pt idx="16">
                  <c:v>3624830000000</c:v>
                </c:pt>
                <c:pt idx="17">
                  <c:v>3265910000000</c:v>
                </c:pt>
                <c:pt idx="18">
                  <c:v>3020530000000</c:v>
                </c:pt>
                <c:pt idx="19">
                  <c:v>4875160000000</c:v>
                </c:pt>
                <c:pt idx="20">
                  <c:v>2099950000000</c:v>
                </c:pt>
                <c:pt idx="21">
                  <c:v>1944570000000</c:v>
                </c:pt>
                <c:pt idx="22">
                  <c:v>2224050000000</c:v>
                </c:pt>
                <c:pt idx="23">
                  <c:v>1169660000000</c:v>
                </c:pt>
                <c:pt idx="24">
                  <c:v>1494180000000</c:v>
                </c:pt>
                <c:pt idx="25">
                  <c:v>2494470000000</c:v>
                </c:pt>
                <c:pt idx="26">
                  <c:v>3708160000000</c:v>
                </c:pt>
                <c:pt idx="27">
                  <c:v>4218420000000</c:v>
                </c:pt>
                <c:pt idx="28">
                  <c:v>3216090000000</c:v>
                </c:pt>
                <c:pt idx="29">
                  <c:v>1509700000000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'Struktur Energi'!$EI$240</c:f>
              <c:strCache>
                <c:ptCount val="1"/>
                <c:pt idx="0">
                  <c:v>FA-210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Energi'!$EI$241:$EI$270</c:f>
              <c:numCache>
                <c:formatCode>0.00E+00</c:formatCode>
                <c:ptCount val="30"/>
                <c:pt idx="0">
                  <c:v>3209210000000</c:v>
                </c:pt>
                <c:pt idx="1">
                  <c:v>14506600000000</c:v>
                </c:pt>
                <c:pt idx="2">
                  <c:v>17518700000000</c:v>
                </c:pt>
                <c:pt idx="3">
                  <c:v>17989100000000</c:v>
                </c:pt>
                <c:pt idx="4">
                  <c:v>11985300000000</c:v>
                </c:pt>
                <c:pt idx="5">
                  <c:v>10004700000000</c:v>
                </c:pt>
                <c:pt idx="6">
                  <c:v>7322620000000</c:v>
                </c:pt>
                <c:pt idx="7">
                  <c:v>5997270000000</c:v>
                </c:pt>
                <c:pt idx="8">
                  <c:v>5311050000000</c:v>
                </c:pt>
                <c:pt idx="9">
                  <c:v>4942530000000</c:v>
                </c:pt>
                <c:pt idx="10">
                  <c:v>4711070000000</c:v>
                </c:pt>
                <c:pt idx="11">
                  <c:v>4605010000000</c:v>
                </c:pt>
                <c:pt idx="12">
                  <c:v>4445880000000</c:v>
                </c:pt>
                <c:pt idx="13">
                  <c:v>4283980000000</c:v>
                </c:pt>
                <c:pt idx="14">
                  <c:v>4112590000000</c:v>
                </c:pt>
                <c:pt idx="15">
                  <c:v>3830760000000</c:v>
                </c:pt>
                <c:pt idx="16">
                  <c:v>3624830000000</c:v>
                </c:pt>
                <c:pt idx="17">
                  <c:v>3265910000000</c:v>
                </c:pt>
                <c:pt idx="18">
                  <c:v>3020530000000</c:v>
                </c:pt>
                <c:pt idx="19">
                  <c:v>4875160000000</c:v>
                </c:pt>
                <c:pt idx="20">
                  <c:v>2099950000000</c:v>
                </c:pt>
                <c:pt idx="21">
                  <c:v>1944570000000</c:v>
                </c:pt>
                <c:pt idx="22">
                  <c:v>2224050000000</c:v>
                </c:pt>
                <c:pt idx="23">
                  <c:v>1169660000000</c:v>
                </c:pt>
                <c:pt idx="24">
                  <c:v>1494180000000</c:v>
                </c:pt>
                <c:pt idx="25">
                  <c:v>2494480000000</c:v>
                </c:pt>
                <c:pt idx="26">
                  <c:v>3708160000000</c:v>
                </c:pt>
                <c:pt idx="27">
                  <c:v>4218420000000</c:v>
                </c:pt>
                <c:pt idx="28">
                  <c:v>3216090000000</c:v>
                </c:pt>
                <c:pt idx="29">
                  <c:v>1509700000000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'Struktur Energi'!$EJ$240</c:f>
              <c:strCache>
                <c:ptCount val="1"/>
                <c:pt idx="0">
                  <c:v>FA-211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Energi'!$EJ$241:$EJ$270</c:f>
              <c:numCache>
                <c:formatCode>0.00E+00</c:formatCode>
                <c:ptCount val="30"/>
                <c:pt idx="0">
                  <c:v>990686000000</c:v>
                </c:pt>
                <c:pt idx="1">
                  <c:v>4406680000000</c:v>
                </c:pt>
                <c:pt idx="2">
                  <c:v>5217330000000</c:v>
                </c:pt>
                <c:pt idx="3">
                  <c:v>5359620000000</c:v>
                </c:pt>
                <c:pt idx="4">
                  <c:v>3572420000000</c:v>
                </c:pt>
                <c:pt idx="5">
                  <c:v>2995180000000</c:v>
                </c:pt>
                <c:pt idx="6">
                  <c:v>2200930000000</c:v>
                </c:pt>
                <c:pt idx="7">
                  <c:v>1808190000000</c:v>
                </c:pt>
                <c:pt idx="8">
                  <c:v>1605790000000</c:v>
                </c:pt>
                <c:pt idx="9">
                  <c:v>1498440000000</c:v>
                </c:pt>
                <c:pt idx="10">
                  <c:v>1431860000000</c:v>
                </c:pt>
                <c:pt idx="11">
                  <c:v>1403650000000</c:v>
                </c:pt>
                <c:pt idx="12">
                  <c:v>1358570000000</c:v>
                </c:pt>
                <c:pt idx="13">
                  <c:v>1313080000000</c:v>
                </c:pt>
                <c:pt idx="14">
                  <c:v>1263580000000</c:v>
                </c:pt>
                <c:pt idx="15">
                  <c:v>1182320000000</c:v>
                </c:pt>
                <c:pt idx="16">
                  <c:v>1120960000000</c:v>
                </c:pt>
                <c:pt idx="17">
                  <c:v>1013880000000</c:v>
                </c:pt>
                <c:pt idx="18">
                  <c:v>941788000000</c:v>
                </c:pt>
                <c:pt idx="19">
                  <c:v>1534090000000</c:v>
                </c:pt>
                <c:pt idx="20">
                  <c:v>666680000000</c:v>
                </c:pt>
                <c:pt idx="21">
                  <c:v>660341000000</c:v>
                </c:pt>
                <c:pt idx="22">
                  <c:v>729177000000</c:v>
                </c:pt>
                <c:pt idx="23">
                  <c:v>395988000000</c:v>
                </c:pt>
                <c:pt idx="24">
                  <c:v>516053000000</c:v>
                </c:pt>
                <c:pt idx="25">
                  <c:v>814242000000</c:v>
                </c:pt>
                <c:pt idx="26">
                  <c:v>1129790000000</c:v>
                </c:pt>
                <c:pt idx="27">
                  <c:v>1180520000000</c:v>
                </c:pt>
                <c:pt idx="28">
                  <c:v>822702000000</c:v>
                </c:pt>
                <c:pt idx="29">
                  <c:v>372127000000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'Struktur Energi'!$EK$240</c:f>
              <c:strCache>
                <c:ptCount val="1"/>
                <c:pt idx="0">
                  <c:v>FA-212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Energi'!$EK$241:$EK$270</c:f>
              <c:numCache>
                <c:formatCode>0.00E+00</c:formatCode>
                <c:ptCount val="30"/>
                <c:pt idx="0">
                  <c:v>990687000000</c:v>
                </c:pt>
                <c:pt idx="1">
                  <c:v>4406690000000</c:v>
                </c:pt>
                <c:pt idx="2">
                  <c:v>5217330000000</c:v>
                </c:pt>
                <c:pt idx="3">
                  <c:v>5359620000000</c:v>
                </c:pt>
                <c:pt idx="4">
                  <c:v>3572430000000</c:v>
                </c:pt>
                <c:pt idx="5">
                  <c:v>2995180000000</c:v>
                </c:pt>
                <c:pt idx="6">
                  <c:v>2200930000000</c:v>
                </c:pt>
                <c:pt idx="7">
                  <c:v>1808190000000</c:v>
                </c:pt>
                <c:pt idx="8">
                  <c:v>1605790000000</c:v>
                </c:pt>
                <c:pt idx="9">
                  <c:v>1498440000000</c:v>
                </c:pt>
                <c:pt idx="10">
                  <c:v>1431860000000</c:v>
                </c:pt>
                <c:pt idx="11">
                  <c:v>1403650000000</c:v>
                </c:pt>
                <c:pt idx="12">
                  <c:v>1358570000000</c:v>
                </c:pt>
                <c:pt idx="13">
                  <c:v>1313080000000</c:v>
                </c:pt>
                <c:pt idx="14">
                  <c:v>1263580000000</c:v>
                </c:pt>
                <c:pt idx="15">
                  <c:v>1182320000000</c:v>
                </c:pt>
                <c:pt idx="16">
                  <c:v>1120960000000</c:v>
                </c:pt>
                <c:pt idx="17">
                  <c:v>1013880000000</c:v>
                </c:pt>
                <c:pt idx="18">
                  <c:v>941789000000</c:v>
                </c:pt>
                <c:pt idx="19">
                  <c:v>1534090000000</c:v>
                </c:pt>
                <c:pt idx="20">
                  <c:v>666681000000</c:v>
                </c:pt>
                <c:pt idx="21">
                  <c:v>660341000000</c:v>
                </c:pt>
                <c:pt idx="22">
                  <c:v>729178000000</c:v>
                </c:pt>
                <c:pt idx="23">
                  <c:v>395988000000</c:v>
                </c:pt>
                <c:pt idx="24">
                  <c:v>516053000000</c:v>
                </c:pt>
                <c:pt idx="25">
                  <c:v>814243000000</c:v>
                </c:pt>
                <c:pt idx="26">
                  <c:v>1129790000000</c:v>
                </c:pt>
                <c:pt idx="27">
                  <c:v>1180520000000</c:v>
                </c:pt>
                <c:pt idx="28">
                  <c:v>822703000000</c:v>
                </c:pt>
                <c:pt idx="29">
                  <c:v>372128000000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'Struktur Energi'!$EL$240</c:f>
              <c:strCache>
                <c:ptCount val="1"/>
                <c:pt idx="0">
                  <c:v>FA-213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Energi'!$EL$241:$EL$270</c:f>
              <c:numCache>
                <c:formatCode>0.00E+00</c:formatCode>
                <c:ptCount val="30"/>
                <c:pt idx="0">
                  <c:v>700935000000</c:v>
                </c:pt>
                <c:pt idx="1">
                  <c:v>3084030000000</c:v>
                </c:pt>
                <c:pt idx="2">
                  <c:v>3645500000000</c:v>
                </c:pt>
                <c:pt idx="3">
                  <c:v>3750920000000</c:v>
                </c:pt>
                <c:pt idx="4">
                  <c:v>2501770000000</c:v>
                </c:pt>
                <c:pt idx="5">
                  <c:v>2100580000000</c:v>
                </c:pt>
                <c:pt idx="6">
                  <c:v>1545140000000</c:v>
                </c:pt>
                <c:pt idx="7">
                  <c:v>1270400000000</c:v>
                </c:pt>
                <c:pt idx="8">
                  <c:v>1128910000000</c:v>
                </c:pt>
                <c:pt idx="9">
                  <c:v>1054040000000</c:v>
                </c:pt>
                <c:pt idx="10">
                  <c:v>1007690000000</c:v>
                </c:pt>
                <c:pt idx="11">
                  <c:v>988367000000</c:v>
                </c:pt>
                <c:pt idx="12">
                  <c:v>957048000000</c:v>
                </c:pt>
                <c:pt idx="13">
                  <c:v>925395000000</c:v>
                </c:pt>
                <c:pt idx="14">
                  <c:v>890838000000</c:v>
                </c:pt>
                <c:pt idx="15">
                  <c:v>833921000000</c:v>
                </c:pt>
                <c:pt idx="16">
                  <c:v>790765000000</c:v>
                </c:pt>
                <c:pt idx="17">
                  <c:v>715383000000</c:v>
                </c:pt>
                <c:pt idx="18">
                  <c:v>664741000000</c:v>
                </c:pt>
                <c:pt idx="19">
                  <c:v>1082720000000</c:v>
                </c:pt>
                <c:pt idx="20">
                  <c:v>470817000000</c:v>
                </c:pt>
                <c:pt idx="21">
                  <c:v>468436000000</c:v>
                </c:pt>
                <c:pt idx="22">
                  <c:v>515683000000</c:v>
                </c:pt>
                <c:pt idx="23">
                  <c:v>279450000000</c:v>
                </c:pt>
                <c:pt idx="24">
                  <c:v>361324000000</c:v>
                </c:pt>
                <c:pt idx="25">
                  <c:v>560059000000</c:v>
                </c:pt>
                <c:pt idx="26">
                  <c:v>763023000000</c:v>
                </c:pt>
                <c:pt idx="27">
                  <c:v>782535000000</c:v>
                </c:pt>
                <c:pt idx="28">
                  <c:v>537182000000</c:v>
                </c:pt>
                <c:pt idx="29">
                  <c:v>242529000000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'Struktur Energi'!$EM$240</c:f>
              <c:strCache>
                <c:ptCount val="1"/>
                <c:pt idx="0">
                  <c:v>FA-214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'Struktur Energi'!$CZ$241:$CZ$270</c:f>
              <c:numCache>
                <c:formatCode>0.00000E+00</c:formatCode>
                <c:ptCount val="30"/>
                <c:pt idx="0">
                  <c:v>7361850</c:v>
                </c:pt>
                <c:pt idx="1">
                  <c:v>3477500</c:v>
                </c:pt>
                <c:pt idx="2">
                  <c:v>1642650</c:v>
                </c:pt>
                <c:pt idx="3">
                  <c:v>775935</c:v>
                </c:pt>
                <c:pt idx="4">
                  <c:v>366525</c:v>
                </c:pt>
                <c:pt idx="5">
                  <c:v>173135</c:v>
                </c:pt>
                <c:pt idx="6">
                  <c:v>81782.5</c:v>
                </c:pt>
                <c:pt idx="7">
                  <c:v>38631.5</c:v>
                </c:pt>
                <c:pt idx="8">
                  <c:v>18248.5</c:v>
                </c:pt>
                <c:pt idx="9">
                  <c:v>8619.9</c:v>
                </c:pt>
                <c:pt idx="10">
                  <c:v>4071.7</c:v>
                </c:pt>
                <c:pt idx="11">
                  <c:v>1923.35</c:v>
                </c:pt>
                <c:pt idx="12">
                  <c:v>908.52499999999998</c:v>
                </c:pt>
                <c:pt idx="13">
                  <c:v>429.15500000000003</c:v>
                </c:pt>
                <c:pt idx="14">
                  <c:v>202.715</c:v>
                </c:pt>
                <c:pt idx="15">
                  <c:v>95.756</c:v>
                </c:pt>
                <c:pt idx="16">
                  <c:v>45.232500000000002</c:v>
                </c:pt>
                <c:pt idx="17">
                  <c:v>21.366500000000002</c:v>
                </c:pt>
                <c:pt idx="18">
                  <c:v>10.09295</c:v>
                </c:pt>
                <c:pt idx="19">
                  <c:v>4.1656500000000003</c:v>
                </c:pt>
                <c:pt idx="20">
                  <c:v>1.4903499999999998</c:v>
                </c:pt>
                <c:pt idx="21">
                  <c:v>0.9039299999999999</c:v>
                </c:pt>
                <c:pt idx="22">
                  <c:v>0.54827499999999996</c:v>
                </c:pt>
                <c:pt idx="23">
                  <c:v>0.36680000000000001</c:v>
                </c:pt>
                <c:pt idx="24">
                  <c:v>0.27851500000000001</c:v>
                </c:pt>
                <c:pt idx="25">
                  <c:v>0.20242499999999999</c:v>
                </c:pt>
                <c:pt idx="26">
                  <c:v>0.13852999999999999</c:v>
                </c:pt>
                <c:pt idx="27">
                  <c:v>8.6823499999999998E-2</c:v>
                </c:pt>
                <c:pt idx="28">
                  <c:v>4.7309500000000004E-2</c:v>
                </c:pt>
                <c:pt idx="29">
                  <c:v>1.5306E-2</c:v>
                </c:pt>
              </c:numCache>
            </c:numRef>
          </c:xVal>
          <c:yVal>
            <c:numRef>
              <c:f>'Struktur Energi'!$EM$241:$EM$270</c:f>
              <c:numCache>
                <c:formatCode>0.00E+00</c:formatCode>
                <c:ptCount val="30"/>
                <c:pt idx="0">
                  <c:v>700936000000</c:v>
                </c:pt>
                <c:pt idx="1">
                  <c:v>3084040000000</c:v>
                </c:pt>
                <c:pt idx="2">
                  <c:v>3645510000000</c:v>
                </c:pt>
                <c:pt idx="3">
                  <c:v>3750920000000</c:v>
                </c:pt>
                <c:pt idx="4">
                  <c:v>2501770000000</c:v>
                </c:pt>
                <c:pt idx="5">
                  <c:v>2100580000000</c:v>
                </c:pt>
                <c:pt idx="6">
                  <c:v>1545140000000</c:v>
                </c:pt>
                <c:pt idx="7">
                  <c:v>1270400000000</c:v>
                </c:pt>
                <c:pt idx="8">
                  <c:v>1128910000000</c:v>
                </c:pt>
                <c:pt idx="9">
                  <c:v>1054040000000</c:v>
                </c:pt>
                <c:pt idx="10">
                  <c:v>1007690000000</c:v>
                </c:pt>
                <c:pt idx="11">
                  <c:v>988367000000</c:v>
                </c:pt>
                <c:pt idx="12">
                  <c:v>957049000000</c:v>
                </c:pt>
                <c:pt idx="13">
                  <c:v>925396000000</c:v>
                </c:pt>
                <c:pt idx="14">
                  <c:v>890838000000</c:v>
                </c:pt>
                <c:pt idx="15">
                  <c:v>833922000000</c:v>
                </c:pt>
                <c:pt idx="16">
                  <c:v>790766000000</c:v>
                </c:pt>
                <c:pt idx="17">
                  <c:v>715384000000</c:v>
                </c:pt>
                <c:pt idx="18">
                  <c:v>664742000000</c:v>
                </c:pt>
                <c:pt idx="19">
                  <c:v>1082720000000</c:v>
                </c:pt>
                <c:pt idx="20">
                  <c:v>470818000000</c:v>
                </c:pt>
                <c:pt idx="21">
                  <c:v>468436000000</c:v>
                </c:pt>
                <c:pt idx="22">
                  <c:v>515684000000</c:v>
                </c:pt>
                <c:pt idx="23">
                  <c:v>279450000000</c:v>
                </c:pt>
                <c:pt idx="24">
                  <c:v>361324000000</c:v>
                </c:pt>
                <c:pt idx="25">
                  <c:v>560059000000</c:v>
                </c:pt>
                <c:pt idx="26">
                  <c:v>763024000000</c:v>
                </c:pt>
                <c:pt idx="27">
                  <c:v>782535000000</c:v>
                </c:pt>
                <c:pt idx="28">
                  <c:v>537183000000</c:v>
                </c:pt>
                <c:pt idx="29">
                  <c:v>242529000000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57120"/>
        <c:axId val="1307073440"/>
      </c:scatterChart>
      <c:valAx>
        <c:axId val="130705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Energi</a:t>
                </a:r>
                <a:r>
                  <a:rPr lang="id-ID" baseline="0"/>
                  <a:t> Neutron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73440"/>
        <c:crosses val="autoZero"/>
        <c:crossBetween val="midCat"/>
      </c:valAx>
      <c:valAx>
        <c:axId val="13070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Distribusi Neutron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Laju Penurunan Densitas Daya Maksimum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Hasil!$BI$11</c:f>
              <c:strCache>
                <c:ptCount val="1"/>
                <c:pt idx="0">
                  <c:v>Maksimum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972222222222222E-2"/>
                  <c:y val="0.12655001458151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Hasil!$BH$12:$BH$16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Hasil!$BI$12:$BI$16</c:f>
              <c:numCache>
                <c:formatCode>0.000000E+00</c:formatCode>
                <c:ptCount val="5"/>
                <c:pt idx="0">
                  <c:v>192.38365966480001</c:v>
                </c:pt>
                <c:pt idx="1">
                  <c:v>140.43764783929998</c:v>
                </c:pt>
                <c:pt idx="2">
                  <c:v>97.371580233900005</c:v>
                </c:pt>
                <c:pt idx="3">
                  <c:v>84.872723480999994</c:v>
                </c:pt>
                <c:pt idx="4">
                  <c:v>75.354407552550001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85984"/>
        <c:axId val="1288578368"/>
      </c:scatterChart>
      <c:valAx>
        <c:axId val="128858598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8368"/>
        <c:crosses val="autoZero"/>
        <c:crossBetween val="midCat"/>
      </c:valAx>
      <c:valAx>
        <c:axId val="1288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 Aksial</a:t>
                </a:r>
                <a:r>
                  <a:rPr lang="id-ID" baseline="0"/>
                  <a:t> Maksimum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FTC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'FTC, Void, MTC'!$D$47:$D$48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285262534954214E-2"/>
                  <c:y val="3.392073023513010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MTC'!$C$49:$C$59</c:f>
              <c:numCache>
                <c:formatCode>General</c:formatCode>
                <c:ptCount val="11"/>
                <c:pt idx="0">
                  <c:v>705.00019999999995</c:v>
                </c:pt>
                <c:pt idx="1">
                  <c:v>750.00019999999995</c:v>
                </c:pt>
                <c:pt idx="2">
                  <c:v>795.00019999999995</c:v>
                </c:pt>
                <c:pt idx="3">
                  <c:v>840.00019999999995</c:v>
                </c:pt>
                <c:pt idx="4">
                  <c:v>885.00019999999995</c:v>
                </c:pt>
                <c:pt idx="5">
                  <c:v>930.00019999999995</c:v>
                </c:pt>
                <c:pt idx="6">
                  <c:v>975.00019999999995</c:v>
                </c:pt>
                <c:pt idx="7">
                  <c:v>1020.0001999999999</c:v>
                </c:pt>
                <c:pt idx="8">
                  <c:v>1065.0001999999999</c:v>
                </c:pt>
                <c:pt idx="9">
                  <c:v>1110.0001999999999</c:v>
                </c:pt>
                <c:pt idx="10">
                  <c:v>1155.0001999999999</c:v>
                </c:pt>
              </c:numCache>
            </c:numRef>
          </c:xVal>
          <c:yVal>
            <c:numRef>
              <c:f>'FTC, Void, MTC'!$D$49:$D$59</c:f>
              <c:numCache>
                <c:formatCode>General</c:formatCode>
                <c:ptCount val="11"/>
                <c:pt idx="0">
                  <c:v>1.0795634999999999</c:v>
                </c:pt>
                <c:pt idx="1">
                  <c:v>1.0785400999999999</c:v>
                </c:pt>
                <c:pt idx="2">
                  <c:v>1.0775294</c:v>
                </c:pt>
                <c:pt idx="3">
                  <c:v>1.0765290000000001</c:v>
                </c:pt>
                <c:pt idx="4">
                  <c:v>1.0755551999999999</c:v>
                </c:pt>
                <c:pt idx="5" formatCode="0.0000000">
                  <c:v>1.0745932</c:v>
                </c:pt>
                <c:pt idx="6">
                  <c:v>1.0736406000000001</c:v>
                </c:pt>
                <c:pt idx="7">
                  <c:v>1.0727047999999999</c:v>
                </c:pt>
                <c:pt idx="8">
                  <c:v>1.0717840999999999</c:v>
                </c:pt>
                <c:pt idx="9">
                  <c:v>1.0708768</c:v>
                </c:pt>
                <c:pt idx="10">
                  <c:v>1.0699772999999999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'FTC, Void, MTC'!$E$47:$E$48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927204612243983E-2"/>
                  <c:y val="-4.513542666579347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MTC'!$C$49:$C$59</c:f>
              <c:numCache>
                <c:formatCode>General</c:formatCode>
                <c:ptCount val="11"/>
                <c:pt idx="0">
                  <c:v>705.00019999999995</c:v>
                </c:pt>
                <c:pt idx="1">
                  <c:v>750.00019999999995</c:v>
                </c:pt>
                <c:pt idx="2">
                  <c:v>795.00019999999995</c:v>
                </c:pt>
                <c:pt idx="3">
                  <c:v>840.00019999999995</c:v>
                </c:pt>
                <c:pt idx="4">
                  <c:v>885.00019999999995</c:v>
                </c:pt>
                <c:pt idx="5">
                  <c:v>930.00019999999995</c:v>
                </c:pt>
                <c:pt idx="6">
                  <c:v>975.00019999999995</c:v>
                </c:pt>
                <c:pt idx="7">
                  <c:v>1020.0001999999999</c:v>
                </c:pt>
                <c:pt idx="8">
                  <c:v>1065.0001999999999</c:v>
                </c:pt>
                <c:pt idx="9">
                  <c:v>1110.0001999999999</c:v>
                </c:pt>
                <c:pt idx="10">
                  <c:v>1155.0001999999999</c:v>
                </c:pt>
              </c:numCache>
            </c:numRef>
          </c:xVal>
          <c:yVal>
            <c:numRef>
              <c:f>'FTC, Void, MTC'!$E$49:$E$59</c:f>
              <c:numCache>
                <c:formatCode>0.0000000</c:formatCode>
                <c:ptCount val="11"/>
                <c:pt idx="0">
                  <c:v>1.0390123</c:v>
                </c:pt>
                <c:pt idx="1">
                  <c:v>1.0380605000000001</c:v>
                </c:pt>
                <c:pt idx="2">
                  <c:v>1.0371276</c:v>
                </c:pt>
                <c:pt idx="3">
                  <c:v>1.0362096999999999</c:v>
                </c:pt>
                <c:pt idx="4">
                  <c:v>1.0353059</c:v>
                </c:pt>
                <c:pt idx="5">
                  <c:v>1.0344168</c:v>
                </c:pt>
                <c:pt idx="6">
                  <c:v>1.0335411000000001</c:v>
                </c:pt>
                <c:pt idx="7">
                  <c:v>1.0326799</c:v>
                </c:pt>
                <c:pt idx="8">
                  <c:v>1.0318309999999999</c:v>
                </c:pt>
                <c:pt idx="9">
                  <c:v>1.0309937</c:v>
                </c:pt>
                <c:pt idx="10">
                  <c:v>1.0301681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'FTC, Void, MTC'!$F$47:$F$48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8002333041703E-2"/>
                  <c:y val="-5.798586805650229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MTC'!$C$49:$C$59</c:f>
              <c:numCache>
                <c:formatCode>General</c:formatCode>
                <c:ptCount val="11"/>
                <c:pt idx="0">
                  <c:v>705.00019999999995</c:v>
                </c:pt>
                <c:pt idx="1">
                  <c:v>750.00019999999995</c:v>
                </c:pt>
                <c:pt idx="2">
                  <c:v>795.00019999999995</c:v>
                </c:pt>
                <c:pt idx="3">
                  <c:v>840.00019999999995</c:v>
                </c:pt>
                <c:pt idx="4">
                  <c:v>885.00019999999995</c:v>
                </c:pt>
                <c:pt idx="5">
                  <c:v>930.00019999999995</c:v>
                </c:pt>
                <c:pt idx="6">
                  <c:v>975.00019999999995</c:v>
                </c:pt>
                <c:pt idx="7">
                  <c:v>1020.0001999999999</c:v>
                </c:pt>
                <c:pt idx="8">
                  <c:v>1065.0001999999999</c:v>
                </c:pt>
                <c:pt idx="9">
                  <c:v>1110.0001999999999</c:v>
                </c:pt>
                <c:pt idx="10">
                  <c:v>1155.0001999999999</c:v>
                </c:pt>
              </c:numCache>
            </c:numRef>
          </c:xVal>
          <c:yVal>
            <c:numRef>
              <c:f>'FTC, Void, MTC'!$F$49:$F$59</c:f>
              <c:numCache>
                <c:formatCode>General</c:formatCode>
                <c:ptCount val="11"/>
                <c:pt idx="0">
                  <c:v>1.0041947</c:v>
                </c:pt>
                <c:pt idx="1">
                  <c:v>1.0033643000000001</c:v>
                </c:pt>
                <c:pt idx="2">
                  <c:v>1.0025188</c:v>
                </c:pt>
                <c:pt idx="3">
                  <c:v>1.0017935</c:v>
                </c:pt>
                <c:pt idx="4">
                  <c:v>1.0009277999999999</c:v>
                </c:pt>
                <c:pt idx="5">
                  <c:v>1.0002622999999999</c:v>
                </c:pt>
                <c:pt idx="6">
                  <c:v>0.99937120000000002</c:v>
                </c:pt>
                <c:pt idx="7">
                  <c:v>0.99858829999999998</c:v>
                </c:pt>
                <c:pt idx="8">
                  <c:v>0.99784759999999995</c:v>
                </c:pt>
                <c:pt idx="9">
                  <c:v>0.99710370000000004</c:v>
                </c:pt>
                <c:pt idx="10">
                  <c:v>0.99641250000000003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80544"/>
        <c:axId val="1288581088"/>
        <c:extLst/>
      </c:scatterChart>
      <c:valAx>
        <c:axId val="1288580544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Bahan Bakar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1088"/>
        <c:crosses val="autoZero"/>
        <c:crossBetween val="midCat"/>
      </c:valAx>
      <c:valAx>
        <c:axId val="12885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Void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'FTC, Void, MTC'!$J$47:$J$48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483610133464297E-2"/>
                  <c:y val="-0.1007738959814489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MTC'!$I$49:$I$59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'FTC, Void, MTC'!$J$49:$J$59</c:f>
              <c:numCache>
                <c:formatCode>General</c:formatCode>
                <c:ptCount val="11"/>
                <c:pt idx="0">
                  <c:v>1.0473931000000001</c:v>
                </c:pt>
                <c:pt idx="1">
                  <c:v>1.0444682999999999</c:v>
                </c:pt>
                <c:pt idx="2">
                  <c:v>1.0415327999999999</c:v>
                </c:pt>
                <c:pt idx="3">
                  <c:v>1.0385743000000001</c:v>
                </c:pt>
                <c:pt idx="4">
                  <c:v>1.0356042000000001</c:v>
                </c:pt>
                <c:pt idx="5">
                  <c:v>1.0326203</c:v>
                </c:pt>
                <c:pt idx="6">
                  <c:v>1.0296198000000001</c:v>
                </c:pt>
                <c:pt idx="7">
                  <c:v>1.0266054</c:v>
                </c:pt>
                <c:pt idx="8">
                  <c:v>1.023574</c:v>
                </c:pt>
                <c:pt idx="9">
                  <c:v>1.0205325000000001</c:v>
                </c:pt>
                <c:pt idx="10">
                  <c:v>1.0174732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'FTC, Void, MTC'!$K$47:$K$48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664915864141419E-4"/>
                  <c:y val="-9.376168998292688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MTC'!$I$49:$I$59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'FTC, Void, MTC'!$K$49:$K$59</c:f>
              <c:numCache>
                <c:formatCode>0.0000000</c:formatCode>
                <c:ptCount val="11"/>
                <c:pt idx="0">
                  <c:v>1.0163998999999999</c:v>
                </c:pt>
                <c:pt idx="1">
                  <c:v>1.0135262</c:v>
                </c:pt>
                <c:pt idx="2">
                  <c:v>1.0106607999999999</c:v>
                </c:pt>
                <c:pt idx="3">
                  <c:v>1.0077647000000001</c:v>
                </c:pt>
                <c:pt idx="4">
                  <c:v>1.0048531000000001</c:v>
                </c:pt>
                <c:pt idx="5">
                  <c:v>1.0019293</c:v>
                </c:pt>
                <c:pt idx="6">
                  <c:v>0.99896629999999997</c:v>
                </c:pt>
                <c:pt idx="7">
                  <c:v>0.99603390000000003</c:v>
                </c:pt>
                <c:pt idx="8">
                  <c:v>0.99306729999999999</c:v>
                </c:pt>
                <c:pt idx="9">
                  <c:v>0.99008770000000001</c:v>
                </c:pt>
                <c:pt idx="10">
                  <c:v>0.98709760000000002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'FTC, Void, MTC'!$L$47:$L$48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263341162825996E-3"/>
                  <c:y val="1.407614096781591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MTC'!$I$49:$I$59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'FTC, Void, MTC'!$L$49:$L$59</c:f>
              <c:numCache>
                <c:formatCode>0.0000000</c:formatCode>
                <c:ptCount val="11"/>
                <c:pt idx="0">
                  <c:v>1.0005497000000001</c:v>
                </c:pt>
                <c:pt idx="1">
                  <c:v>0.99761730000000004</c:v>
                </c:pt>
                <c:pt idx="2">
                  <c:v>0.99468489999999998</c:v>
                </c:pt>
                <c:pt idx="3">
                  <c:v>0.99170259999999999</c:v>
                </c:pt>
                <c:pt idx="4">
                  <c:v>0.98869739999999995</c:v>
                </c:pt>
                <c:pt idx="5">
                  <c:v>0.98566799999999999</c:v>
                </c:pt>
                <c:pt idx="6">
                  <c:v>0.98261330000000002</c:v>
                </c:pt>
                <c:pt idx="7">
                  <c:v>0.97953619999999997</c:v>
                </c:pt>
                <c:pt idx="8">
                  <c:v>0.97643500000000005</c:v>
                </c:pt>
                <c:pt idx="9">
                  <c:v>0.97329739999999998</c:v>
                </c:pt>
                <c:pt idx="10">
                  <c:v>0.97016670000000005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71296"/>
        <c:axId val="1288571840"/>
      </c:scatterChart>
      <c:valAx>
        <c:axId val="12885712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Fraksi Void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1840"/>
        <c:crosses val="autoZero"/>
        <c:crossBetween val="midCat"/>
      </c:valAx>
      <c:valAx>
        <c:axId val="1288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FTC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'FTC, Void, MTC'!$D$47:$D$48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285262534954214E-2"/>
                  <c:y val="3.392073023513010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MTC'!$B$49:$B$59</c:f>
              <c:numCache>
                <c:formatCode>General</c:formatCode>
                <c:ptCount val="11"/>
                <c:pt idx="0">
                  <c:v>647.03899999999999</c:v>
                </c:pt>
                <c:pt idx="1">
                  <c:v>672.03899999999999</c:v>
                </c:pt>
                <c:pt idx="2">
                  <c:v>697.03899999999999</c:v>
                </c:pt>
                <c:pt idx="3">
                  <c:v>722.03899999999999</c:v>
                </c:pt>
                <c:pt idx="4">
                  <c:v>747.03899999999999</c:v>
                </c:pt>
                <c:pt idx="5">
                  <c:v>772.03899999999999</c:v>
                </c:pt>
                <c:pt idx="6">
                  <c:v>797.03899999999999</c:v>
                </c:pt>
                <c:pt idx="7">
                  <c:v>822.03899999999999</c:v>
                </c:pt>
                <c:pt idx="8">
                  <c:v>847.03899999999999</c:v>
                </c:pt>
                <c:pt idx="9">
                  <c:v>872.03899999999999</c:v>
                </c:pt>
                <c:pt idx="10">
                  <c:v>897.03899999999999</c:v>
                </c:pt>
              </c:numCache>
            </c:numRef>
          </c:xVal>
          <c:yVal>
            <c:numRef>
              <c:f>'FTC, Void, MTC'!$D$49:$D$59</c:f>
              <c:numCache>
                <c:formatCode>General</c:formatCode>
                <c:ptCount val="11"/>
                <c:pt idx="0">
                  <c:v>1.0795634999999999</c:v>
                </c:pt>
                <c:pt idx="1">
                  <c:v>1.0785400999999999</c:v>
                </c:pt>
                <c:pt idx="2">
                  <c:v>1.0775294</c:v>
                </c:pt>
                <c:pt idx="3">
                  <c:v>1.0765290000000001</c:v>
                </c:pt>
                <c:pt idx="4">
                  <c:v>1.0755551999999999</c:v>
                </c:pt>
                <c:pt idx="5" formatCode="0.0000000">
                  <c:v>1.0745932</c:v>
                </c:pt>
                <c:pt idx="6">
                  <c:v>1.0736406000000001</c:v>
                </c:pt>
                <c:pt idx="7">
                  <c:v>1.0727047999999999</c:v>
                </c:pt>
                <c:pt idx="8">
                  <c:v>1.0717840999999999</c:v>
                </c:pt>
                <c:pt idx="9">
                  <c:v>1.0708768</c:v>
                </c:pt>
                <c:pt idx="10">
                  <c:v>1.0699772999999999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'FTC, Void, MTC'!$E$47:$E$48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927204612243983E-2"/>
                  <c:y val="-4.513542666579347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MTC'!$B$49:$B$59</c:f>
              <c:numCache>
                <c:formatCode>General</c:formatCode>
                <c:ptCount val="11"/>
                <c:pt idx="0">
                  <c:v>647.03899999999999</c:v>
                </c:pt>
                <c:pt idx="1">
                  <c:v>672.03899999999999</c:v>
                </c:pt>
                <c:pt idx="2">
                  <c:v>697.03899999999999</c:v>
                </c:pt>
                <c:pt idx="3">
                  <c:v>722.03899999999999</c:v>
                </c:pt>
                <c:pt idx="4">
                  <c:v>747.03899999999999</c:v>
                </c:pt>
                <c:pt idx="5">
                  <c:v>772.03899999999999</c:v>
                </c:pt>
                <c:pt idx="6">
                  <c:v>797.03899999999999</c:v>
                </c:pt>
                <c:pt idx="7">
                  <c:v>822.03899999999999</c:v>
                </c:pt>
                <c:pt idx="8">
                  <c:v>847.03899999999999</c:v>
                </c:pt>
                <c:pt idx="9">
                  <c:v>872.03899999999999</c:v>
                </c:pt>
                <c:pt idx="10">
                  <c:v>897.03899999999999</c:v>
                </c:pt>
              </c:numCache>
            </c:numRef>
          </c:xVal>
          <c:yVal>
            <c:numRef>
              <c:f>'FTC, Void, MTC'!$E$49:$E$59</c:f>
              <c:numCache>
                <c:formatCode>0.0000000</c:formatCode>
                <c:ptCount val="11"/>
                <c:pt idx="0">
                  <c:v>1.0390123</c:v>
                </c:pt>
                <c:pt idx="1">
                  <c:v>1.0380605000000001</c:v>
                </c:pt>
                <c:pt idx="2">
                  <c:v>1.0371276</c:v>
                </c:pt>
                <c:pt idx="3">
                  <c:v>1.0362096999999999</c:v>
                </c:pt>
                <c:pt idx="4">
                  <c:v>1.0353059</c:v>
                </c:pt>
                <c:pt idx="5">
                  <c:v>1.0344168</c:v>
                </c:pt>
                <c:pt idx="6">
                  <c:v>1.0335411000000001</c:v>
                </c:pt>
                <c:pt idx="7">
                  <c:v>1.0326799</c:v>
                </c:pt>
                <c:pt idx="8">
                  <c:v>1.0318309999999999</c:v>
                </c:pt>
                <c:pt idx="9">
                  <c:v>1.0309937</c:v>
                </c:pt>
                <c:pt idx="10">
                  <c:v>1.0301681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'FTC, Void, MTC'!$F$47:$F$48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8002333041703E-2"/>
                  <c:y val="-5.798586805650229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MTC'!$B$49:$B$59</c:f>
              <c:numCache>
                <c:formatCode>General</c:formatCode>
                <c:ptCount val="11"/>
                <c:pt idx="0">
                  <c:v>647.03899999999999</c:v>
                </c:pt>
                <c:pt idx="1">
                  <c:v>672.03899999999999</c:v>
                </c:pt>
                <c:pt idx="2">
                  <c:v>697.03899999999999</c:v>
                </c:pt>
                <c:pt idx="3">
                  <c:v>722.03899999999999</c:v>
                </c:pt>
                <c:pt idx="4">
                  <c:v>747.03899999999999</c:v>
                </c:pt>
                <c:pt idx="5">
                  <c:v>772.03899999999999</c:v>
                </c:pt>
                <c:pt idx="6">
                  <c:v>797.03899999999999</c:v>
                </c:pt>
                <c:pt idx="7">
                  <c:v>822.03899999999999</c:v>
                </c:pt>
                <c:pt idx="8">
                  <c:v>847.03899999999999</c:v>
                </c:pt>
                <c:pt idx="9">
                  <c:v>872.03899999999999</c:v>
                </c:pt>
                <c:pt idx="10">
                  <c:v>897.03899999999999</c:v>
                </c:pt>
              </c:numCache>
            </c:numRef>
          </c:xVal>
          <c:yVal>
            <c:numRef>
              <c:f>'FTC, Void, MTC'!$F$49:$F$59</c:f>
              <c:numCache>
                <c:formatCode>General</c:formatCode>
                <c:ptCount val="11"/>
                <c:pt idx="0">
                  <c:v>1.0041947</c:v>
                </c:pt>
                <c:pt idx="1">
                  <c:v>1.0033643000000001</c:v>
                </c:pt>
                <c:pt idx="2">
                  <c:v>1.0025188</c:v>
                </c:pt>
                <c:pt idx="3">
                  <c:v>1.0017935</c:v>
                </c:pt>
                <c:pt idx="4">
                  <c:v>1.0009277999999999</c:v>
                </c:pt>
                <c:pt idx="5">
                  <c:v>1.0002622999999999</c:v>
                </c:pt>
                <c:pt idx="6">
                  <c:v>0.99937120000000002</c:v>
                </c:pt>
                <c:pt idx="7">
                  <c:v>0.99858829999999998</c:v>
                </c:pt>
                <c:pt idx="8">
                  <c:v>0.99784759999999995</c:v>
                </c:pt>
                <c:pt idx="9">
                  <c:v>0.99710370000000004</c:v>
                </c:pt>
                <c:pt idx="10">
                  <c:v>0.99641250000000003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32464"/>
        <c:axId val="1007936272"/>
        <c:extLst/>
      </c:scatterChart>
      <c:valAx>
        <c:axId val="1007932464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Bahan Bakar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6272"/>
        <c:crosses val="autoZero"/>
        <c:crossBetween val="midCat"/>
      </c:valAx>
      <c:valAx>
        <c:axId val="10079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'FTC, Void, MTC'!$R$47:$R$48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285262534954214E-2"/>
                  <c:y val="3.392073023513010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MTC'!$P$49:$P$59</c:f>
              <c:numCache>
                <c:formatCode>General</c:formatCode>
                <c:ptCount val="11"/>
                <c:pt idx="0">
                  <c:v>318.00020000000001</c:v>
                </c:pt>
                <c:pt idx="1">
                  <c:v>363.00020000000001</c:v>
                </c:pt>
                <c:pt idx="2">
                  <c:v>408.00020000000001</c:v>
                </c:pt>
                <c:pt idx="3">
                  <c:v>453.00020000000001</c:v>
                </c:pt>
                <c:pt idx="4">
                  <c:v>498.00020000000001</c:v>
                </c:pt>
                <c:pt idx="5">
                  <c:v>543.00019999999995</c:v>
                </c:pt>
                <c:pt idx="6">
                  <c:v>588.00019999999995</c:v>
                </c:pt>
                <c:pt idx="7">
                  <c:v>633.00019999999995</c:v>
                </c:pt>
                <c:pt idx="8">
                  <c:v>678.00019999999995</c:v>
                </c:pt>
                <c:pt idx="9">
                  <c:v>723.00019999999995</c:v>
                </c:pt>
                <c:pt idx="10">
                  <c:v>768.00019999999995</c:v>
                </c:pt>
              </c:numCache>
            </c:numRef>
          </c:xVal>
          <c:yVal>
            <c:numRef>
              <c:f>'FTC, Void, MTC'!$R$49:$R$59</c:f>
              <c:numCache>
                <c:formatCode>General</c:formatCode>
                <c:ptCount val="11"/>
                <c:pt idx="0">
                  <c:v>1.1103091</c:v>
                </c:pt>
                <c:pt idx="1">
                  <c:v>1.1050149</c:v>
                </c:pt>
                <c:pt idx="2">
                  <c:v>1.0989401000000001</c:v>
                </c:pt>
                <c:pt idx="3">
                  <c:v>1.0919101</c:v>
                </c:pt>
                <c:pt idx="4">
                  <c:v>1.0836262999999999</c:v>
                </c:pt>
                <c:pt idx="5">
                  <c:v>1.0745932</c:v>
                </c:pt>
                <c:pt idx="6">
                  <c:v>1.0602365</c:v>
                </c:pt>
                <c:pt idx="7">
                  <c:v>0.86030859999999998</c:v>
                </c:pt>
                <c:pt idx="8">
                  <c:v>0.85621970000000003</c:v>
                </c:pt>
                <c:pt idx="9">
                  <c:v>0.85312880000000002</c:v>
                </c:pt>
                <c:pt idx="10">
                  <c:v>0.85062150000000003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'FTC, Void, MTC'!$S$47:$S$48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927204612243983E-2"/>
                  <c:y val="-4.513542666579347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MTC'!$P$49:$P$59</c:f>
              <c:numCache>
                <c:formatCode>General</c:formatCode>
                <c:ptCount val="11"/>
                <c:pt idx="0">
                  <c:v>318.00020000000001</c:v>
                </c:pt>
                <c:pt idx="1">
                  <c:v>363.00020000000001</c:v>
                </c:pt>
                <c:pt idx="2">
                  <c:v>408.00020000000001</c:v>
                </c:pt>
                <c:pt idx="3">
                  <c:v>453.00020000000001</c:v>
                </c:pt>
                <c:pt idx="4">
                  <c:v>498.00020000000001</c:v>
                </c:pt>
                <c:pt idx="5">
                  <c:v>543.00019999999995</c:v>
                </c:pt>
                <c:pt idx="6">
                  <c:v>588.00019999999995</c:v>
                </c:pt>
                <c:pt idx="7">
                  <c:v>633.00019999999995</c:v>
                </c:pt>
                <c:pt idx="8">
                  <c:v>678.00019999999995</c:v>
                </c:pt>
                <c:pt idx="9">
                  <c:v>723.00019999999995</c:v>
                </c:pt>
                <c:pt idx="10">
                  <c:v>768.00019999999995</c:v>
                </c:pt>
              </c:numCache>
            </c:numRef>
          </c:xVal>
          <c:yVal>
            <c:numRef>
              <c:f>'FTC, Void, MTC'!$S$49:$S$59</c:f>
              <c:numCache>
                <c:formatCode>0.0000000</c:formatCode>
                <c:ptCount val="11"/>
                <c:pt idx="0">
                  <c:v>1.0700718</c:v>
                </c:pt>
                <c:pt idx="1">
                  <c:v>1.0648340000000001</c:v>
                </c:pt>
                <c:pt idx="2">
                  <c:v>1.0587770999999999</c:v>
                </c:pt>
                <c:pt idx="3">
                  <c:v>1.0518008000000001</c:v>
                </c:pt>
                <c:pt idx="4">
                  <c:v>1.0435190999999999</c:v>
                </c:pt>
                <c:pt idx="5">
                  <c:v>1.0344168</c:v>
                </c:pt>
                <c:pt idx="6">
                  <c:v>1.0199472999999999</c:v>
                </c:pt>
                <c:pt idx="7">
                  <c:v>0.83871169999999995</c:v>
                </c:pt>
                <c:pt idx="8">
                  <c:v>0.83597100000000002</c:v>
                </c:pt>
                <c:pt idx="9">
                  <c:v>0.83390160000000002</c:v>
                </c:pt>
                <c:pt idx="10">
                  <c:v>0.83220110000000003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'FTC, Void, MTC'!$T$47:$T$48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8002333041703E-2"/>
                  <c:y val="-5.798586805650229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MTC'!$P$49:$P$59</c:f>
              <c:numCache>
                <c:formatCode>General</c:formatCode>
                <c:ptCount val="11"/>
                <c:pt idx="0">
                  <c:v>318.00020000000001</c:v>
                </c:pt>
                <c:pt idx="1">
                  <c:v>363.00020000000001</c:v>
                </c:pt>
                <c:pt idx="2">
                  <c:v>408.00020000000001</c:v>
                </c:pt>
                <c:pt idx="3">
                  <c:v>453.00020000000001</c:v>
                </c:pt>
                <c:pt idx="4">
                  <c:v>498.00020000000001</c:v>
                </c:pt>
                <c:pt idx="5">
                  <c:v>543.00019999999995</c:v>
                </c:pt>
                <c:pt idx="6">
                  <c:v>588.00019999999995</c:v>
                </c:pt>
                <c:pt idx="7">
                  <c:v>633.00019999999995</c:v>
                </c:pt>
                <c:pt idx="8">
                  <c:v>678.00019999999995</c:v>
                </c:pt>
                <c:pt idx="9">
                  <c:v>723.00019999999995</c:v>
                </c:pt>
                <c:pt idx="10">
                  <c:v>768.00019999999995</c:v>
                </c:pt>
              </c:numCache>
            </c:numRef>
          </c:xVal>
          <c:yVal>
            <c:numRef>
              <c:f>'FTC, Void, MTC'!$T$49:$T$59</c:f>
              <c:numCache>
                <c:formatCode>0.0000000</c:formatCode>
                <c:ptCount val="11"/>
                <c:pt idx="0">
                  <c:v>1.0332041999999999</c:v>
                </c:pt>
                <c:pt idx="1">
                  <c:v>1.0283579</c:v>
                </c:pt>
                <c:pt idx="2">
                  <c:v>1.0227747</c:v>
                </c:pt>
                <c:pt idx="3">
                  <c:v>1.0163869000000001</c:v>
                </c:pt>
                <c:pt idx="4">
                  <c:v>1.0086094999999999</c:v>
                </c:pt>
                <c:pt idx="5">
                  <c:v>1.0002622999999999</c:v>
                </c:pt>
                <c:pt idx="6">
                  <c:v>0.98658469999999998</c:v>
                </c:pt>
                <c:pt idx="7">
                  <c:v>0.82198389999999999</c:v>
                </c:pt>
                <c:pt idx="8">
                  <c:v>0.82034779999999996</c:v>
                </c:pt>
                <c:pt idx="9">
                  <c:v>0.81911849999999997</c:v>
                </c:pt>
                <c:pt idx="10">
                  <c:v>0.81810720000000003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30832"/>
        <c:axId val="1007936816"/>
        <c:extLst/>
      </c:scatterChart>
      <c:valAx>
        <c:axId val="100793083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Bahan Bakar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6816"/>
        <c:crosses val="autoZero"/>
        <c:crossBetween val="midCat"/>
      </c:valAx>
      <c:valAx>
        <c:axId val="10079368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'FTC, Void, MTC'!$R$47:$R$48</c:f>
              <c:strCache>
                <c:ptCount val="2"/>
                <c:pt idx="0">
                  <c:v>K-Efektif</c:v>
                </c:pt>
                <c:pt idx="1">
                  <c:v>BOL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285262534954214E-2"/>
                  <c:y val="3.392073023513010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MTC'!$O$49:$O$59</c:f>
              <c:numCache>
                <c:formatCode>General</c:formatCode>
                <c:ptCount val="11"/>
                <c:pt idx="0">
                  <c:v>432.03899999999999</c:v>
                </c:pt>
                <c:pt idx="1">
                  <c:v>457.03899999999999</c:v>
                </c:pt>
                <c:pt idx="2">
                  <c:v>482.03899999999999</c:v>
                </c:pt>
                <c:pt idx="3">
                  <c:v>507.03899999999999</c:v>
                </c:pt>
                <c:pt idx="4">
                  <c:v>532.03899999999999</c:v>
                </c:pt>
                <c:pt idx="5">
                  <c:v>557.03899999999999</c:v>
                </c:pt>
                <c:pt idx="6">
                  <c:v>582.03899999999999</c:v>
                </c:pt>
                <c:pt idx="7">
                  <c:v>607.03899999999999</c:v>
                </c:pt>
                <c:pt idx="8">
                  <c:v>632.03899999999999</c:v>
                </c:pt>
                <c:pt idx="9">
                  <c:v>657.03899999999999</c:v>
                </c:pt>
                <c:pt idx="10">
                  <c:v>682.03899999999999</c:v>
                </c:pt>
              </c:numCache>
            </c:numRef>
          </c:xVal>
          <c:yVal>
            <c:numRef>
              <c:f>'FTC, Void, MTC'!$R$49:$R$59</c:f>
              <c:numCache>
                <c:formatCode>General</c:formatCode>
                <c:ptCount val="11"/>
                <c:pt idx="0">
                  <c:v>1.1103091</c:v>
                </c:pt>
                <c:pt idx="1">
                  <c:v>1.1050149</c:v>
                </c:pt>
                <c:pt idx="2">
                  <c:v>1.0989401000000001</c:v>
                </c:pt>
                <c:pt idx="3">
                  <c:v>1.0919101</c:v>
                </c:pt>
                <c:pt idx="4">
                  <c:v>1.0836262999999999</c:v>
                </c:pt>
                <c:pt idx="5">
                  <c:v>1.0745932</c:v>
                </c:pt>
                <c:pt idx="6">
                  <c:v>1.0602365</c:v>
                </c:pt>
                <c:pt idx="7">
                  <c:v>0.86030859999999998</c:v>
                </c:pt>
                <c:pt idx="8">
                  <c:v>0.85621970000000003</c:v>
                </c:pt>
                <c:pt idx="9">
                  <c:v>0.85312880000000002</c:v>
                </c:pt>
                <c:pt idx="10">
                  <c:v>0.85062150000000003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'FTC, Void, MTC'!$S$47:$S$48</c:f>
              <c:strCache>
                <c:ptCount val="2"/>
                <c:pt idx="0">
                  <c:v>K-Efektif</c:v>
                </c:pt>
                <c:pt idx="1">
                  <c:v>MOL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927204612243983E-2"/>
                  <c:y val="-4.513542666579347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MTC'!$O$49:$O$59</c:f>
              <c:numCache>
                <c:formatCode>General</c:formatCode>
                <c:ptCount val="11"/>
                <c:pt idx="0">
                  <c:v>432.03899999999999</c:v>
                </c:pt>
                <c:pt idx="1">
                  <c:v>457.03899999999999</c:v>
                </c:pt>
                <c:pt idx="2">
                  <c:v>482.03899999999999</c:v>
                </c:pt>
                <c:pt idx="3">
                  <c:v>507.03899999999999</c:v>
                </c:pt>
                <c:pt idx="4">
                  <c:v>532.03899999999999</c:v>
                </c:pt>
                <c:pt idx="5">
                  <c:v>557.03899999999999</c:v>
                </c:pt>
                <c:pt idx="6">
                  <c:v>582.03899999999999</c:v>
                </c:pt>
                <c:pt idx="7">
                  <c:v>607.03899999999999</c:v>
                </c:pt>
                <c:pt idx="8">
                  <c:v>632.03899999999999</c:v>
                </c:pt>
                <c:pt idx="9">
                  <c:v>657.03899999999999</c:v>
                </c:pt>
                <c:pt idx="10">
                  <c:v>682.03899999999999</c:v>
                </c:pt>
              </c:numCache>
            </c:numRef>
          </c:xVal>
          <c:yVal>
            <c:numRef>
              <c:f>'FTC, Void, MTC'!$S$49:$S$59</c:f>
              <c:numCache>
                <c:formatCode>0.0000000</c:formatCode>
                <c:ptCount val="11"/>
                <c:pt idx="0">
                  <c:v>1.0700718</c:v>
                </c:pt>
                <c:pt idx="1">
                  <c:v>1.0648340000000001</c:v>
                </c:pt>
                <c:pt idx="2">
                  <c:v>1.0587770999999999</c:v>
                </c:pt>
                <c:pt idx="3">
                  <c:v>1.0518008000000001</c:v>
                </c:pt>
                <c:pt idx="4">
                  <c:v>1.0435190999999999</c:v>
                </c:pt>
                <c:pt idx="5">
                  <c:v>1.0344168</c:v>
                </c:pt>
                <c:pt idx="6">
                  <c:v>1.0199472999999999</c:v>
                </c:pt>
                <c:pt idx="7">
                  <c:v>0.83871169999999995</c:v>
                </c:pt>
                <c:pt idx="8">
                  <c:v>0.83597100000000002</c:v>
                </c:pt>
                <c:pt idx="9">
                  <c:v>0.83390160000000002</c:v>
                </c:pt>
                <c:pt idx="10">
                  <c:v>0.83220110000000003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'FTC, Void, MTC'!$T$47:$T$48</c:f>
              <c:strCache>
                <c:ptCount val="2"/>
                <c:pt idx="0">
                  <c:v>K-Efektif</c:v>
                </c:pt>
                <c:pt idx="1">
                  <c:v>EOL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648002333041703E-2"/>
                  <c:y val="-5.7985868056502292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'FTC, Void, MTC'!$O$49:$O$59</c:f>
              <c:numCache>
                <c:formatCode>General</c:formatCode>
                <c:ptCount val="11"/>
                <c:pt idx="0">
                  <c:v>432.03899999999999</c:v>
                </c:pt>
                <c:pt idx="1">
                  <c:v>457.03899999999999</c:v>
                </c:pt>
                <c:pt idx="2">
                  <c:v>482.03899999999999</c:v>
                </c:pt>
                <c:pt idx="3">
                  <c:v>507.03899999999999</c:v>
                </c:pt>
                <c:pt idx="4">
                  <c:v>532.03899999999999</c:v>
                </c:pt>
                <c:pt idx="5">
                  <c:v>557.03899999999999</c:v>
                </c:pt>
                <c:pt idx="6">
                  <c:v>582.03899999999999</c:v>
                </c:pt>
                <c:pt idx="7">
                  <c:v>607.03899999999999</c:v>
                </c:pt>
                <c:pt idx="8">
                  <c:v>632.03899999999999</c:v>
                </c:pt>
                <c:pt idx="9">
                  <c:v>657.03899999999999</c:v>
                </c:pt>
                <c:pt idx="10">
                  <c:v>682.03899999999999</c:v>
                </c:pt>
              </c:numCache>
            </c:numRef>
          </c:xVal>
          <c:yVal>
            <c:numRef>
              <c:f>'FTC, Void, MTC'!$T$49:$T$59</c:f>
              <c:numCache>
                <c:formatCode>0.0000000</c:formatCode>
                <c:ptCount val="11"/>
                <c:pt idx="0">
                  <c:v>1.0332041999999999</c:v>
                </c:pt>
                <c:pt idx="1">
                  <c:v>1.0283579</c:v>
                </c:pt>
                <c:pt idx="2">
                  <c:v>1.0227747</c:v>
                </c:pt>
                <c:pt idx="3">
                  <c:v>1.0163869000000001</c:v>
                </c:pt>
                <c:pt idx="4">
                  <c:v>1.0086094999999999</c:v>
                </c:pt>
                <c:pt idx="5">
                  <c:v>1.0002622999999999</c:v>
                </c:pt>
                <c:pt idx="6">
                  <c:v>0.98658469999999998</c:v>
                </c:pt>
                <c:pt idx="7">
                  <c:v>0.82198389999999999</c:v>
                </c:pt>
                <c:pt idx="8">
                  <c:v>0.82034779999999996</c:v>
                </c:pt>
                <c:pt idx="9">
                  <c:v>0.81911849999999997</c:v>
                </c:pt>
                <c:pt idx="10">
                  <c:v>0.81810720000000003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34096"/>
        <c:axId val="1007934640"/>
        <c:extLst/>
      </c:scatterChart>
      <c:valAx>
        <c:axId val="100793409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Suhu Bahan Bakar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4640"/>
        <c:crosses val="autoZero"/>
        <c:crossBetween val="midCat"/>
      </c:valAx>
      <c:valAx>
        <c:axId val="10079346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3" Type="http://schemas.openxmlformats.org/officeDocument/2006/relationships/chart" Target="../charts/chart13.xml"/><Relationship Id="rId21" Type="http://schemas.openxmlformats.org/officeDocument/2006/relationships/chart" Target="../charts/chart31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93419</xdr:rowOff>
    </xdr:from>
    <xdr:to>
      <xdr:col>9</xdr:col>
      <xdr:colOff>9525</xdr:colOff>
      <xdr:row>94</xdr:row>
      <xdr:rowOff>35170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76</xdr:row>
      <xdr:rowOff>116864</xdr:rowOff>
    </xdr:from>
    <xdr:to>
      <xdr:col>20</xdr:col>
      <xdr:colOff>95250</xdr:colOff>
      <xdr:row>94</xdr:row>
      <xdr:rowOff>37733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695325</xdr:colOff>
      <xdr:row>57</xdr:row>
      <xdr:rowOff>61912</xdr:rowOff>
    </xdr:from>
    <xdr:to>
      <xdr:col>52</xdr:col>
      <xdr:colOff>123825</xdr:colOff>
      <xdr:row>74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133350</xdr:colOff>
      <xdr:row>17</xdr:row>
      <xdr:rowOff>90487</xdr:rowOff>
    </xdr:from>
    <xdr:to>
      <xdr:col>65</xdr:col>
      <xdr:colOff>209550</xdr:colOff>
      <xdr:row>31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64</xdr:row>
      <xdr:rowOff>161924</xdr:rowOff>
    </xdr:from>
    <xdr:to>
      <xdr:col>6</xdr:col>
      <xdr:colOff>485774</xdr:colOff>
      <xdr:row>85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29695</xdr:colOff>
      <xdr:row>65</xdr:row>
      <xdr:rowOff>1494</xdr:rowOff>
    </xdr:from>
    <xdr:to>
      <xdr:col>14</xdr:col>
      <xdr:colOff>439269</xdr:colOff>
      <xdr:row>85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86</xdr:row>
      <xdr:rowOff>104775</xdr:rowOff>
    </xdr:from>
    <xdr:to>
      <xdr:col>6</xdr:col>
      <xdr:colOff>514350</xdr:colOff>
      <xdr:row>107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29695</xdr:colOff>
      <xdr:row>65</xdr:row>
      <xdr:rowOff>47252</xdr:rowOff>
    </xdr:from>
    <xdr:to>
      <xdr:col>22</xdr:col>
      <xdr:colOff>229720</xdr:colOff>
      <xdr:row>85</xdr:row>
      <xdr:rowOff>161553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58271</xdr:colOff>
      <xdr:row>86</xdr:row>
      <xdr:rowOff>180603</xdr:rowOff>
    </xdr:from>
    <xdr:to>
      <xdr:col>22</xdr:col>
      <xdr:colOff>258296</xdr:colOff>
      <xdr:row>107</xdr:row>
      <xdr:rowOff>104403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9</xdr:row>
      <xdr:rowOff>19050</xdr:rowOff>
    </xdr:from>
    <xdr:to>
      <xdr:col>17</xdr:col>
      <xdr:colOff>104775</xdr:colOff>
      <xdr:row>29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5424</xdr:colOff>
      <xdr:row>3</xdr:row>
      <xdr:rowOff>60474</xdr:rowOff>
    </xdr:from>
    <xdr:to>
      <xdr:col>75</xdr:col>
      <xdr:colOff>47036</xdr:colOff>
      <xdr:row>31</xdr:row>
      <xdr:rowOff>94074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517408</xdr:colOff>
      <xdr:row>33</xdr:row>
      <xdr:rowOff>94073</xdr:rowOff>
    </xdr:from>
    <xdr:to>
      <xdr:col>75</xdr:col>
      <xdr:colOff>70556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566210</xdr:colOff>
      <xdr:row>3</xdr:row>
      <xdr:rowOff>82315</xdr:rowOff>
    </xdr:from>
    <xdr:to>
      <xdr:col>93</xdr:col>
      <xdr:colOff>498983</xdr:colOff>
      <xdr:row>31</xdr:row>
      <xdr:rowOff>118989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28715</xdr:colOff>
      <xdr:row>32</xdr:row>
      <xdr:rowOff>104465</xdr:rowOff>
    </xdr:from>
    <xdr:to>
      <xdr:col>93</xdr:col>
      <xdr:colOff>529167</xdr:colOff>
      <xdr:row>59</xdr:row>
      <xdr:rowOff>11759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519545</xdr:colOff>
      <xdr:row>64</xdr:row>
      <xdr:rowOff>-1</xdr:rowOff>
    </xdr:from>
    <xdr:to>
      <xdr:col>74</xdr:col>
      <xdr:colOff>147639</xdr:colOff>
      <xdr:row>88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519545</xdr:colOff>
      <xdr:row>89</xdr:row>
      <xdr:rowOff>187612</xdr:rowOff>
    </xdr:from>
    <xdr:to>
      <xdr:col>74</xdr:col>
      <xdr:colOff>147639</xdr:colOff>
      <xdr:row>114</xdr:row>
      <xdr:rowOff>19049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456046</xdr:colOff>
      <xdr:row>64</xdr:row>
      <xdr:rowOff>4329</xdr:rowOff>
    </xdr:from>
    <xdr:to>
      <xdr:col>90</xdr:col>
      <xdr:colOff>51812</xdr:colOff>
      <xdr:row>88</xdr:row>
      <xdr:rowOff>23380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456046</xdr:colOff>
      <xdr:row>90</xdr:row>
      <xdr:rowOff>4330</xdr:rowOff>
    </xdr:from>
    <xdr:to>
      <xdr:col>90</xdr:col>
      <xdr:colOff>51812</xdr:colOff>
      <xdr:row>114</xdr:row>
      <xdr:rowOff>23379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538246</xdr:colOff>
      <xdr:row>142</xdr:row>
      <xdr:rowOff>154740</xdr:rowOff>
    </xdr:from>
    <xdr:to>
      <xdr:col>74</xdr:col>
      <xdr:colOff>76284</xdr:colOff>
      <xdr:row>174</xdr:row>
      <xdr:rowOff>150395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8522</xdr:colOff>
      <xdr:row>142</xdr:row>
      <xdr:rowOff>121318</xdr:rowOff>
    </xdr:from>
    <xdr:to>
      <xdr:col>91</xdr:col>
      <xdr:colOff>5766</xdr:colOff>
      <xdr:row>174</xdr:row>
      <xdr:rowOff>150395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431132</xdr:colOff>
      <xdr:row>177</xdr:row>
      <xdr:rowOff>40272</xdr:rowOff>
    </xdr:from>
    <xdr:to>
      <xdr:col>74</xdr:col>
      <xdr:colOff>10613</xdr:colOff>
      <xdr:row>207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32586</xdr:colOff>
      <xdr:row>177</xdr:row>
      <xdr:rowOff>45286</xdr:rowOff>
    </xdr:from>
    <xdr:to>
      <xdr:col>91</xdr:col>
      <xdr:colOff>29830</xdr:colOff>
      <xdr:row>206</xdr:row>
      <xdr:rowOff>150395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144</xdr:col>
      <xdr:colOff>5425</xdr:colOff>
      <xdr:row>3</xdr:row>
      <xdr:rowOff>60474</xdr:rowOff>
    </xdr:from>
    <xdr:to>
      <xdr:col>162</xdr:col>
      <xdr:colOff>277091</xdr:colOff>
      <xdr:row>31</xdr:row>
      <xdr:rowOff>34636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143</xdr:col>
      <xdr:colOff>536864</xdr:colOff>
      <xdr:row>32</xdr:row>
      <xdr:rowOff>138546</xdr:rowOff>
    </xdr:from>
    <xdr:to>
      <xdr:col>162</xdr:col>
      <xdr:colOff>277091</xdr:colOff>
      <xdr:row>61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163</xdr:col>
      <xdr:colOff>73604</xdr:colOff>
      <xdr:row>3</xdr:row>
      <xdr:rowOff>103910</xdr:rowOff>
    </xdr:from>
    <xdr:to>
      <xdr:col>180</xdr:col>
      <xdr:colOff>6376</xdr:colOff>
      <xdr:row>31</xdr:row>
      <xdr:rowOff>43518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163</xdr:col>
      <xdr:colOff>89008</xdr:colOff>
      <xdr:row>32</xdr:row>
      <xdr:rowOff>160695</xdr:rowOff>
    </xdr:from>
    <xdr:to>
      <xdr:col>180</xdr:col>
      <xdr:colOff>51955</xdr:colOff>
      <xdr:row>60</xdr:row>
      <xdr:rowOff>103908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143</xdr:col>
      <xdr:colOff>519545</xdr:colOff>
      <xdr:row>67</xdr:row>
      <xdr:rowOff>83553</xdr:rowOff>
    </xdr:from>
    <xdr:to>
      <xdr:col>159</xdr:col>
      <xdr:colOff>147639</xdr:colOff>
      <xdr:row>99</xdr:row>
      <xdr:rowOff>66842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143</xdr:col>
      <xdr:colOff>502835</xdr:colOff>
      <xdr:row>102</xdr:row>
      <xdr:rowOff>20506</xdr:rowOff>
    </xdr:from>
    <xdr:to>
      <xdr:col>159</xdr:col>
      <xdr:colOff>130929</xdr:colOff>
      <xdr:row>132</xdr:row>
      <xdr:rowOff>167105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159</xdr:col>
      <xdr:colOff>489467</xdr:colOff>
      <xdr:row>67</xdr:row>
      <xdr:rowOff>116974</xdr:rowOff>
    </xdr:from>
    <xdr:to>
      <xdr:col>175</xdr:col>
      <xdr:colOff>85233</xdr:colOff>
      <xdr:row>99</xdr:row>
      <xdr:rowOff>66842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159</xdr:col>
      <xdr:colOff>472756</xdr:colOff>
      <xdr:row>101</xdr:row>
      <xdr:rowOff>138014</xdr:rowOff>
    </xdr:from>
    <xdr:to>
      <xdr:col>175</xdr:col>
      <xdr:colOff>68522</xdr:colOff>
      <xdr:row>132</xdr:row>
      <xdr:rowOff>66842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143</xdr:col>
      <xdr:colOff>538246</xdr:colOff>
      <xdr:row>143</xdr:row>
      <xdr:rowOff>37766</xdr:rowOff>
    </xdr:from>
    <xdr:to>
      <xdr:col>158</xdr:col>
      <xdr:colOff>594312</xdr:colOff>
      <xdr:row>173</xdr:row>
      <xdr:rowOff>150394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160</xdr:col>
      <xdr:colOff>392864</xdr:colOff>
      <xdr:row>143</xdr:row>
      <xdr:rowOff>21056</xdr:rowOff>
    </xdr:from>
    <xdr:to>
      <xdr:col>175</xdr:col>
      <xdr:colOff>106030</xdr:colOff>
      <xdr:row>174</xdr:row>
      <xdr:rowOff>16711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143</xdr:col>
      <xdr:colOff>531394</xdr:colOff>
      <xdr:row>176</xdr:row>
      <xdr:rowOff>73694</xdr:rowOff>
    </xdr:from>
    <xdr:to>
      <xdr:col>159</xdr:col>
      <xdr:colOff>27323</xdr:colOff>
      <xdr:row>205</xdr:row>
      <xdr:rowOff>133684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160</xdr:col>
      <xdr:colOff>416928</xdr:colOff>
      <xdr:row>176</xdr:row>
      <xdr:rowOff>128839</xdr:rowOff>
    </xdr:from>
    <xdr:to>
      <xdr:col>175</xdr:col>
      <xdr:colOff>130094</xdr:colOff>
      <xdr:row>205</xdr:row>
      <xdr:rowOff>150395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5" workbookViewId="0">
      <selection activeCell="K20" sqref="K20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7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217" t="s">
        <v>35</v>
      </c>
      <c r="B1" s="218" t="s">
        <v>146</v>
      </c>
      <c r="C1" s="218"/>
      <c r="D1" s="218" t="s">
        <v>147</v>
      </c>
      <c r="E1" s="218"/>
      <c r="F1" s="218" t="s">
        <v>148</v>
      </c>
      <c r="G1" s="218"/>
    </row>
    <row r="2" spans="1:7" x14ac:dyDescent="0.25">
      <c r="A2" s="217"/>
      <c r="B2" s="29" t="s">
        <v>36</v>
      </c>
      <c r="C2" s="29" t="s">
        <v>37</v>
      </c>
      <c r="D2" s="29" t="s">
        <v>36</v>
      </c>
      <c r="E2" s="29" t="s">
        <v>37</v>
      </c>
      <c r="F2" s="30" t="s">
        <v>36</v>
      </c>
      <c r="G2" s="30" t="s">
        <v>37</v>
      </c>
    </row>
    <row r="3" spans="1:7" x14ac:dyDescent="0.25">
      <c r="A3" s="214" t="s">
        <v>149</v>
      </c>
      <c r="B3" s="215"/>
      <c r="C3" s="215"/>
      <c r="D3" s="215"/>
      <c r="E3" s="215"/>
      <c r="F3" s="215"/>
      <c r="G3" s="216"/>
    </row>
    <row r="4" spans="1:7" x14ac:dyDescent="0.25">
      <c r="A4" s="3" t="s">
        <v>150</v>
      </c>
      <c r="B4" s="3">
        <v>59.25</v>
      </c>
      <c r="C4" s="3" t="s">
        <v>151</v>
      </c>
      <c r="D4" s="3">
        <f>B4*2.54</f>
        <v>150.495</v>
      </c>
      <c r="E4" s="3" t="s">
        <v>152</v>
      </c>
      <c r="F4" s="3">
        <v>165</v>
      </c>
      <c r="G4" s="3" t="s">
        <v>152</v>
      </c>
    </row>
    <row r="5" spans="1:7" x14ac:dyDescent="0.25">
      <c r="A5" s="3" t="s">
        <v>153</v>
      </c>
      <c r="B5" s="3">
        <v>78.739999999999995</v>
      </c>
      <c r="C5" s="3" t="s">
        <v>151</v>
      </c>
      <c r="D5" s="3">
        <f>B5*2.54</f>
        <v>199.99959999999999</v>
      </c>
      <c r="E5" s="3" t="s">
        <v>152</v>
      </c>
      <c r="F5" s="3">
        <v>200</v>
      </c>
      <c r="G5" s="3" t="s">
        <v>152</v>
      </c>
    </row>
    <row r="6" spans="1:7" x14ac:dyDescent="0.25">
      <c r="A6" s="3" t="s">
        <v>213</v>
      </c>
      <c r="B6" s="3"/>
      <c r="C6" s="3"/>
      <c r="D6" s="3"/>
      <c r="E6" s="3"/>
      <c r="F6" s="3">
        <f>PI()*(F4/2)^2*F5</f>
        <v>4276492.9996991055</v>
      </c>
      <c r="G6" s="3" t="s">
        <v>214</v>
      </c>
    </row>
    <row r="7" spans="1:7" x14ac:dyDescent="0.25">
      <c r="A7" s="3" t="s">
        <v>43</v>
      </c>
      <c r="B7" s="3"/>
      <c r="C7" s="3"/>
      <c r="D7" s="3"/>
      <c r="E7" s="3"/>
      <c r="F7" s="3">
        <f>0.96*10.96</f>
        <v>10.521600000000001</v>
      </c>
      <c r="G7" s="3" t="s">
        <v>42</v>
      </c>
    </row>
    <row r="8" spans="1:7" x14ac:dyDescent="0.25">
      <c r="A8" s="12" t="s">
        <v>215</v>
      </c>
      <c r="B8" s="3"/>
      <c r="C8" s="3"/>
      <c r="D8" s="3"/>
      <c r="E8" s="3"/>
      <c r="F8" s="3">
        <f>F7*F6</f>
        <v>44995548.745634116</v>
      </c>
      <c r="G8" s="12" t="s">
        <v>216</v>
      </c>
    </row>
    <row r="9" spans="1:7" x14ac:dyDescent="0.25">
      <c r="A9" s="3"/>
      <c r="B9" s="3"/>
      <c r="C9" s="3"/>
      <c r="D9" s="3"/>
      <c r="E9" s="3"/>
      <c r="F9" s="3">
        <f>F8/1000000</f>
        <v>44.995548745634117</v>
      </c>
      <c r="G9" s="12" t="s">
        <v>217</v>
      </c>
    </row>
    <row r="10" spans="1:7" x14ac:dyDescent="0.25">
      <c r="A10" s="214" t="s">
        <v>12</v>
      </c>
      <c r="B10" s="215"/>
      <c r="C10" s="215"/>
      <c r="D10" s="215"/>
      <c r="E10" s="215"/>
      <c r="F10" s="215"/>
      <c r="G10" s="216"/>
    </row>
    <row r="11" spans="1:7" x14ac:dyDescent="0.25">
      <c r="A11" s="3" t="s">
        <v>61</v>
      </c>
      <c r="B11" s="3">
        <v>37</v>
      </c>
      <c r="C11" s="3"/>
      <c r="D11" s="3">
        <v>37</v>
      </c>
      <c r="E11" s="3"/>
      <c r="F11" s="3">
        <v>37</v>
      </c>
      <c r="G11" s="3"/>
    </row>
    <row r="12" spans="1:7" x14ac:dyDescent="0.25">
      <c r="A12" s="3" t="s">
        <v>154</v>
      </c>
      <c r="B12" s="209" t="s">
        <v>155</v>
      </c>
      <c r="C12" s="209"/>
      <c r="D12" s="209" t="s">
        <v>155</v>
      </c>
      <c r="E12" s="209"/>
      <c r="F12" s="209" t="s">
        <v>155</v>
      </c>
      <c r="G12" s="209"/>
    </row>
    <row r="13" spans="1:7" x14ac:dyDescent="0.25">
      <c r="A13" s="3" t="s">
        <v>156</v>
      </c>
      <c r="B13" s="3">
        <v>94</v>
      </c>
      <c r="C13" s="3" t="s">
        <v>151</v>
      </c>
      <c r="D13" s="3">
        <f>B13*2.54</f>
        <v>238.76</v>
      </c>
      <c r="E13" s="3" t="s">
        <v>152</v>
      </c>
      <c r="F13" s="3">
        <v>238.76</v>
      </c>
      <c r="G13" s="3" t="s">
        <v>152</v>
      </c>
    </row>
    <row r="14" spans="1:7" x14ac:dyDescent="0.25">
      <c r="A14" s="3" t="s">
        <v>157</v>
      </c>
      <c r="B14" s="3">
        <v>8.4659999999999993</v>
      </c>
      <c r="C14" s="3" t="s">
        <v>151</v>
      </c>
      <c r="D14" s="3">
        <f>B14*2.54</f>
        <v>21.503639999999997</v>
      </c>
      <c r="E14" s="3" t="s">
        <v>152</v>
      </c>
      <c r="F14" s="3">
        <v>21.503639999999997</v>
      </c>
      <c r="G14" s="3" t="s">
        <v>152</v>
      </c>
    </row>
    <row r="15" spans="1:7" x14ac:dyDescent="0.25">
      <c r="A15" s="3" t="s">
        <v>158</v>
      </c>
      <c r="B15" s="3">
        <v>0.496</v>
      </c>
      <c r="C15" s="3" t="s">
        <v>151</v>
      </c>
      <c r="D15" s="3">
        <f>B15*2.54</f>
        <v>1.2598400000000001</v>
      </c>
      <c r="E15" s="3" t="s">
        <v>152</v>
      </c>
      <c r="F15" s="3">
        <v>1.2598400000000001</v>
      </c>
      <c r="G15" s="3" t="s">
        <v>152</v>
      </c>
    </row>
    <row r="16" spans="1:7" x14ac:dyDescent="0.25">
      <c r="A16" s="3" t="s">
        <v>159</v>
      </c>
      <c r="B16" s="3">
        <v>5</v>
      </c>
      <c r="C16" s="3"/>
      <c r="D16" s="3">
        <v>5</v>
      </c>
      <c r="E16" s="3"/>
      <c r="F16" s="3">
        <v>5</v>
      </c>
      <c r="G16" s="3"/>
    </row>
    <row r="17" spans="1:7" x14ac:dyDescent="0.25">
      <c r="A17" s="3" t="s">
        <v>160</v>
      </c>
      <c r="B17" s="3">
        <v>1.75</v>
      </c>
      <c r="C17" s="3" t="s">
        <v>151</v>
      </c>
      <c r="D17" s="3">
        <f>B17*2.54</f>
        <v>4.4450000000000003</v>
      </c>
      <c r="E17" s="3" t="s">
        <v>152</v>
      </c>
      <c r="F17" s="3">
        <v>4.4450000000000003</v>
      </c>
      <c r="G17" s="3" t="s">
        <v>152</v>
      </c>
    </row>
    <row r="18" spans="1:7" x14ac:dyDescent="0.25">
      <c r="A18" s="3" t="s">
        <v>161</v>
      </c>
      <c r="B18" s="3">
        <v>264</v>
      </c>
      <c r="C18" s="3"/>
      <c r="D18" s="3">
        <v>264</v>
      </c>
      <c r="E18" s="3"/>
      <c r="F18" s="3">
        <v>264</v>
      </c>
      <c r="G18" s="3"/>
    </row>
    <row r="19" spans="1:7" x14ac:dyDescent="0.25">
      <c r="A19" s="3" t="s">
        <v>162</v>
      </c>
      <c r="B19" s="3">
        <v>24</v>
      </c>
      <c r="C19" s="3"/>
      <c r="D19" s="3">
        <v>24</v>
      </c>
      <c r="E19" s="3"/>
      <c r="F19" s="3">
        <v>24</v>
      </c>
      <c r="G19" s="3"/>
    </row>
    <row r="20" spans="1:7" x14ac:dyDescent="0.25">
      <c r="A20" s="3" t="s">
        <v>163</v>
      </c>
      <c r="B20" s="3">
        <v>1</v>
      </c>
      <c r="C20" s="3"/>
      <c r="D20" s="3">
        <v>1</v>
      </c>
      <c r="E20" s="3"/>
      <c r="F20" s="3">
        <v>1</v>
      </c>
      <c r="G20" s="3"/>
    </row>
    <row r="21" spans="1:7" x14ac:dyDescent="0.25">
      <c r="A21" s="12" t="s">
        <v>164</v>
      </c>
      <c r="B21" s="3"/>
      <c r="C21" s="3"/>
      <c r="D21" s="3"/>
      <c r="E21" s="3"/>
      <c r="F21" s="12">
        <v>0.04</v>
      </c>
      <c r="G21" s="3" t="s">
        <v>152</v>
      </c>
    </row>
    <row r="22" spans="1:7" x14ac:dyDescent="0.25">
      <c r="A22" s="214" t="s">
        <v>165</v>
      </c>
      <c r="B22" s="215"/>
      <c r="C22" s="215"/>
      <c r="D22" s="215"/>
      <c r="E22" s="215"/>
      <c r="F22" s="215"/>
      <c r="G22" s="216"/>
    </row>
    <row r="23" spans="1:7" x14ac:dyDescent="0.25">
      <c r="A23" s="3" t="s">
        <v>61</v>
      </c>
      <c r="B23" s="3">
        <v>264</v>
      </c>
      <c r="C23" s="3"/>
      <c r="D23" s="3">
        <v>264</v>
      </c>
      <c r="E23" s="3"/>
      <c r="F23" s="3">
        <v>264</v>
      </c>
      <c r="G23" s="3"/>
    </row>
    <row r="24" spans="1:7" x14ac:dyDescent="0.25">
      <c r="A24" s="3" t="s">
        <v>11</v>
      </c>
      <c r="B24" s="3">
        <v>6.4999999999999997E-3</v>
      </c>
      <c r="C24" s="3" t="s">
        <v>151</v>
      </c>
      <c r="D24" s="3">
        <f>B24*2.54</f>
        <v>1.651E-2</v>
      </c>
      <c r="E24" s="3" t="s">
        <v>152</v>
      </c>
      <c r="F24" s="3">
        <v>1.651E-2</v>
      </c>
      <c r="G24" s="3" t="s">
        <v>152</v>
      </c>
    </row>
    <row r="25" spans="1:7" x14ac:dyDescent="0.25">
      <c r="A25" s="3" t="s">
        <v>166</v>
      </c>
      <c r="B25" s="209" t="s">
        <v>167</v>
      </c>
      <c r="C25" s="209"/>
      <c r="D25" s="209" t="s">
        <v>167</v>
      </c>
      <c r="E25" s="209"/>
      <c r="F25" s="209" t="s">
        <v>168</v>
      </c>
      <c r="G25" s="209"/>
    </row>
    <row r="26" spans="1:7" x14ac:dyDescent="0.25">
      <c r="A26" s="3" t="s">
        <v>169</v>
      </c>
      <c r="B26" s="3">
        <v>0.374</v>
      </c>
      <c r="C26" s="3" t="s">
        <v>151</v>
      </c>
      <c r="D26" s="3">
        <f>B26*2.54</f>
        <v>0.94996000000000003</v>
      </c>
      <c r="E26" s="3" t="s">
        <v>152</v>
      </c>
      <c r="F26" s="3">
        <v>0.94996000000000003</v>
      </c>
      <c r="G26" s="3" t="s">
        <v>152</v>
      </c>
    </row>
    <row r="27" spans="1:7" x14ac:dyDescent="0.25">
      <c r="A27" s="3" t="s">
        <v>170</v>
      </c>
      <c r="B27" s="3">
        <v>0.32600000000000001</v>
      </c>
      <c r="C27" s="3" t="s">
        <v>151</v>
      </c>
      <c r="D27" s="3">
        <f>B27*2.54</f>
        <v>0.82804</v>
      </c>
      <c r="E27" s="3" t="s">
        <v>152</v>
      </c>
      <c r="F27" s="3">
        <v>0.82804</v>
      </c>
      <c r="G27" s="3" t="s">
        <v>152</v>
      </c>
    </row>
    <row r="28" spans="1:7" x14ac:dyDescent="0.25">
      <c r="A28" s="3" t="s">
        <v>171</v>
      </c>
      <c r="B28" s="3">
        <v>2.4E-2</v>
      </c>
      <c r="C28" s="3" t="s">
        <v>151</v>
      </c>
      <c r="D28" s="3">
        <f>B28*2.54</f>
        <v>6.096E-2</v>
      </c>
      <c r="E28" s="3" t="s">
        <v>152</v>
      </c>
      <c r="F28" s="3">
        <v>6.096E-2</v>
      </c>
      <c r="G28" s="3" t="s">
        <v>152</v>
      </c>
    </row>
    <row r="29" spans="1:7" x14ac:dyDescent="0.25">
      <c r="A29" s="3" t="s">
        <v>172</v>
      </c>
      <c r="B29" s="3">
        <v>85</v>
      </c>
      <c r="C29" s="3" t="s">
        <v>151</v>
      </c>
      <c r="D29" s="3">
        <f>B29*2.54</f>
        <v>215.9</v>
      </c>
      <c r="E29" s="3" t="s">
        <v>152</v>
      </c>
      <c r="F29" s="3">
        <v>215.9</v>
      </c>
      <c r="G29" s="3" t="s">
        <v>152</v>
      </c>
    </row>
    <row r="30" spans="1:7" x14ac:dyDescent="0.25">
      <c r="A30" s="3" t="s">
        <v>173</v>
      </c>
      <c r="B30" s="209" t="s">
        <v>174</v>
      </c>
      <c r="C30" s="209"/>
      <c r="D30" s="209" t="s">
        <v>174</v>
      </c>
      <c r="E30" s="209"/>
      <c r="F30" s="209" t="s">
        <v>174</v>
      </c>
      <c r="G30" s="209"/>
    </row>
    <row r="31" spans="1:7" x14ac:dyDescent="0.25">
      <c r="A31" s="214" t="s">
        <v>175</v>
      </c>
      <c r="B31" s="215"/>
      <c r="C31" s="215"/>
      <c r="D31" s="215"/>
      <c r="E31" s="215"/>
      <c r="F31" s="215"/>
      <c r="G31" s="216"/>
    </row>
    <row r="32" spans="1:7" x14ac:dyDescent="0.25">
      <c r="A32" s="3" t="s">
        <v>72</v>
      </c>
      <c r="B32" s="209" t="s">
        <v>176</v>
      </c>
      <c r="C32" s="209"/>
      <c r="D32" s="209" t="s">
        <v>176</v>
      </c>
      <c r="E32" s="209"/>
      <c r="F32" s="209" t="s">
        <v>176</v>
      </c>
      <c r="G32" s="209"/>
    </row>
    <row r="33" spans="1:11" x14ac:dyDescent="0.25">
      <c r="A33" s="3" t="s">
        <v>177</v>
      </c>
      <c r="B33" s="209" t="s">
        <v>178</v>
      </c>
      <c r="C33" s="209"/>
      <c r="D33" s="209" t="s">
        <v>178</v>
      </c>
      <c r="E33" s="209"/>
      <c r="F33" s="209" t="s">
        <v>178</v>
      </c>
      <c r="G33" s="209"/>
    </row>
    <row r="34" spans="1:11" x14ac:dyDescent="0.25">
      <c r="A34" s="3" t="s">
        <v>150</v>
      </c>
      <c r="B34" s="3">
        <v>0.31950000000000001</v>
      </c>
      <c r="C34" s="3" t="s">
        <v>151</v>
      </c>
      <c r="D34" s="3">
        <f>B34*2.54</f>
        <v>0.81152999999999997</v>
      </c>
      <c r="E34" s="3" t="s">
        <v>152</v>
      </c>
      <c r="F34" s="3">
        <v>0.81152999999999997</v>
      </c>
      <c r="G34" s="3" t="s">
        <v>152</v>
      </c>
    </row>
    <row r="35" spans="1:11" x14ac:dyDescent="0.25">
      <c r="A35" s="3" t="s">
        <v>156</v>
      </c>
      <c r="B35" s="3">
        <v>0.4</v>
      </c>
      <c r="C35" s="3" t="s">
        <v>151</v>
      </c>
      <c r="D35" s="3">
        <f>B35*2.54</f>
        <v>1.016</v>
      </c>
      <c r="E35" s="3" t="s">
        <v>152</v>
      </c>
      <c r="F35" s="3">
        <v>1.016</v>
      </c>
      <c r="G35" s="3" t="s">
        <v>152</v>
      </c>
    </row>
    <row r="36" spans="1:11" x14ac:dyDescent="0.25">
      <c r="A36" s="214" t="s">
        <v>179</v>
      </c>
      <c r="B36" s="215"/>
      <c r="C36" s="215"/>
      <c r="D36" s="215"/>
      <c r="E36" s="215"/>
      <c r="F36" s="215"/>
      <c r="G36" s="216"/>
    </row>
    <row r="37" spans="1:11" x14ac:dyDescent="0.25">
      <c r="A37" s="3" t="s">
        <v>61</v>
      </c>
      <c r="B37" s="3">
        <v>16</v>
      </c>
      <c r="C37" s="3"/>
      <c r="D37" s="3">
        <v>16</v>
      </c>
      <c r="E37" s="3"/>
      <c r="F37" s="3">
        <v>16</v>
      </c>
      <c r="G37" s="3"/>
    </row>
    <row r="38" spans="1:11" x14ac:dyDescent="0.25">
      <c r="A38" s="3" t="s">
        <v>180</v>
      </c>
      <c r="B38" s="209" t="s">
        <v>181</v>
      </c>
      <c r="C38" s="209"/>
      <c r="D38" s="209" t="s">
        <v>181</v>
      </c>
      <c r="E38" s="209"/>
      <c r="F38" s="209" t="s">
        <v>181</v>
      </c>
      <c r="G38" s="209"/>
    </row>
    <row r="39" spans="1:11" x14ac:dyDescent="0.25">
      <c r="A39" s="3" t="s">
        <v>182</v>
      </c>
      <c r="B39" s="209" t="s">
        <v>183</v>
      </c>
      <c r="C39" s="209"/>
      <c r="D39" s="209" t="s">
        <v>183</v>
      </c>
      <c r="E39" s="209"/>
      <c r="F39" s="209" t="s">
        <v>183</v>
      </c>
      <c r="G39" s="209"/>
    </row>
    <row r="40" spans="1:11" x14ac:dyDescent="0.25">
      <c r="A40" s="3" t="s">
        <v>71</v>
      </c>
      <c r="B40" s="209" t="s">
        <v>184</v>
      </c>
      <c r="C40" s="209"/>
      <c r="D40" s="209" t="s">
        <v>184</v>
      </c>
      <c r="E40" s="209"/>
      <c r="F40" s="209" t="s">
        <v>184</v>
      </c>
      <c r="G40" s="209"/>
    </row>
    <row r="41" spans="1:11" x14ac:dyDescent="0.25">
      <c r="A41" s="3" t="s">
        <v>173</v>
      </c>
      <c r="B41" s="209" t="s">
        <v>174</v>
      </c>
      <c r="C41" s="209"/>
      <c r="D41" s="209" t="s">
        <v>174</v>
      </c>
      <c r="E41" s="209"/>
      <c r="F41" s="209" t="s">
        <v>174</v>
      </c>
      <c r="G41" s="209"/>
    </row>
    <row r="42" spans="1:11" x14ac:dyDescent="0.25">
      <c r="A42" s="210" t="s">
        <v>185</v>
      </c>
      <c r="B42" s="211"/>
      <c r="C42" s="211"/>
      <c r="D42" s="211"/>
      <c r="E42" s="211"/>
      <c r="F42" s="211"/>
      <c r="G42" s="212"/>
    </row>
    <row r="43" spans="1:11" x14ac:dyDescent="0.25">
      <c r="A43" s="3" t="s">
        <v>186</v>
      </c>
      <c r="B43" s="3">
        <v>0.48199999999999998</v>
      </c>
      <c r="C43" s="3" t="s">
        <v>151</v>
      </c>
      <c r="D43" s="3">
        <f>B43*2.54</f>
        <v>1.22428</v>
      </c>
      <c r="E43" s="3" t="s">
        <v>152</v>
      </c>
      <c r="F43" s="3">
        <v>1.22428</v>
      </c>
      <c r="G43" s="3" t="s">
        <v>152</v>
      </c>
    </row>
    <row r="44" spans="1:11" x14ac:dyDescent="0.25">
      <c r="A44" s="3" t="s">
        <v>187</v>
      </c>
      <c r="B44" s="3">
        <v>0.45</v>
      </c>
      <c r="C44" s="3" t="s">
        <v>151</v>
      </c>
      <c r="D44" s="3">
        <f>B44*2.54</f>
        <v>1.143</v>
      </c>
      <c r="E44" s="3" t="s">
        <v>152</v>
      </c>
      <c r="F44" s="3">
        <v>1.143</v>
      </c>
      <c r="G44" s="3" t="s">
        <v>152</v>
      </c>
    </row>
    <row r="45" spans="1:11" x14ac:dyDescent="0.25">
      <c r="A45" s="3" t="s">
        <v>188</v>
      </c>
      <c r="B45" s="3">
        <v>0.39700000000000002</v>
      </c>
      <c r="C45" s="3" t="s">
        <v>151</v>
      </c>
      <c r="D45" s="3">
        <f>B45*2.54</f>
        <v>1.0083800000000001</v>
      </c>
      <c r="E45" s="3" t="s">
        <v>152</v>
      </c>
      <c r="F45" s="3">
        <v>1.0083800000000001</v>
      </c>
      <c r="G45" s="3" t="s">
        <v>152</v>
      </c>
    </row>
    <row r="46" spans="1:11" x14ac:dyDescent="0.25">
      <c r="A46" s="213" t="s">
        <v>189</v>
      </c>
      <c r="B46" s="213"/>
      <c r="C46" s="213"/>
      <c r="D46" s="213"/>
      <c r="E46" s="213"/>
      <c r="F46" s="213"/>
      <c r="G46" s="213"/>
    </row>
    <row r="47" spans="1:11" x14ac:dyDescent="0.25">
      <c r="A47" s="3" t="s">
        <v>190</v>
      </c>
      <c r="B47" s="3">
        <v>160</v>
      </c>
      <c r="C47" s="3" t="s">
        <v>191</v>
      </c>
      <c r="D47" s="3"/>
      <c r="E47" s="3"/>
      <c r="F47" s="3">
        <v>160</v>
      </c>
      <c r="G47" s="3" t="s">
        <v>191</v>
      </c>
      <c r="I47" t="s">
        <v>203</v>
      </c>
    </row>
    <row r="48" spans="1:11" x14ac:dyDescent="0.25">
      <c r="A48" s="3" t="s">
        <v>192</v>
      </c>
      <c r="B48" s="3">
        <v>24</v>
      </c>
      <c r="C48" s="3" t="s">
        <v>193</v>
      </c>
      <c r="D48" s="3"/>
      <c r="E48" s="3"/>
      <c r="F48" s="3">
        <v>24</v>
      </c>
      <c r="G48" s="3" t="s">
        <v>193</v>
      </c>
      <c r="I48" s="208" t="s">
        <v>205</v>
      </c>
      <c r="J48" s="208"/>
      <c r="K48" s="208"/>
    </row>
    <row r="49" spans="1:11" x14ac:dyDescent="0.25">
      <c r="A49" s="3" t="s">
        <v>194</v>
      </c>
      <c r="B49" s="3">
        <f>50*1000</f>
        <v>50000</v>
      </c>
      <c r="C49" s="3" t="s">
        <v>195</v>
      </c>
      <c r="D49" s="3"/>
      <c r="E49" s="3"/>
      <c r="F49" s="3">
        <v>60000</v>
      </c>
      <c r="G49" s="3" t="s">
        <v>195</v>
      </c>
      <c r="I49" s="39"/>
      <c r="J49" t="s">
        <v>207</v>
      </c>
      <c r="K49" t="s">
        <v>208</v>
      </c>
    </row>
    <row r="50" spans="1:11" x14ac:dyDescent="0.25">
      <c r="A50" s="3" t="s">
        <v>196</v>
      </c>
      <c r="B50" s="3">
        <v>5</v>
      </c>
      <c r="C50" s="3" t="s">
        <v>197</v>
      </c>
      <c r="D50" s="3"/>
      <c r="E50" s="3"/>
      <c r="F50" s="3">
        <v>1.6404200000000001E-4</v>
      </c>
      <c r="G50" s="3" t="s">
        <v>198</v>
      </c>
    </row>
    <row r="51" spans="1:11" x14ac:dyDescent="0.25">
      <c r="A51" s="3" t="s">
        <v>199</v>
      </c>
      <c r="B51" s="3"/>
      <c r="C51" s="3"/>
      <c r="D51" s="3"/>
      <c r="E51" s="3"/>
      <c r="F51" s="3">
        <f>F50*72</f>
        <v>1.1811024000000002E-2</v>
      </c>
      <c r="G51" s="3" t="s">
        <v>198</v>
      </c>
    </row>
    <row r="52" spans="1:11" x14ac:dyDescent="0.25">
      <c r="A52" s="3" t="s">
        <v>200</v>
      </c>
      <c r="B52" s="3">
        <v>1850</v>
      </c>
      <c r="C52" s="3" t="s">
        <v>51</v>
      </c>
      <c r="D52" s="3"/>
      <c r="E52" s="3"/>
      <c r="F52" s="3">
        <v>1850</v>
      </c>
      <c r="G52" s="3" t="s">
        <v>51</v>
      </c>
    </row>
    <row r="53" spans="1:11" x14ac:dyDescent="0.25">
      <c r="A53" s="12" t="s">
        <v>201</v>
      </c>
      <c r="B53" s="3">
        <v>930</v>
      </c>
      <c r="C53" s="3" t="s">
        <v>202</v>
      </c>
      <c r="D53" s="3"/>
      <c r="E53" s="3"/>
      <c r="F53" s="38">
        <f>(B53+459.67)*5/9</f>
        <v>772.03888888888889</v>
      </c>
      <c r="G53" s="3" t="s">
        <v>45</v>
      </c>
    </row>
    <row r="54" spans="1:11" x14ac:dyDescent="0.25">
      <c r="A54" s="3" t="s">
        <v>204</v>
      </c>
      <c r="B54" s="3">
        <v>543</v>
      </c>
      <c r="C54" s="3" t="s">
        <v>202</v>
      </c>
      <c r="D54" s="3"/>
      <c r="E54" s="3"/>
      <c r="F54" s="38">
        <f>(B54+459.67)*5/9</f>
        <v>557.03888888888889</v>
      </c>
      <c r="G54" s="3" t="s">
        <v>45</v>
      </c>
    </row>
    <row r="55" spans="1:11" x14ac:dyDescent="0.25">
      <c r="A55" s="12" t="s">
        <v>206</v>
      </c>
      <c r="B55" s="12"/>
      <c r="C55" s="12"/>
      <c r="D55" s="12"/>
      <c r="E55" s="12"/>
      <c r="F55" s="98">
        <v>771.31946716807272</v>
      </c>
      <c r="G55" s="12" t="s">
        <v>45</v>
      </c>
    </row>
    <row r="56" spans="1:11" x14ac:dyDescent="0.25">
      <c r="A56" s="12" t="s">
        <v>209</v>
      </c>
      <c r="B56" s="12"/>
      <c r="C56" s="12"/>
      <c r="D56" s="12"/>
      <c r="E56" s="12"/>
      <c r="F56" s="98">
        <v>711.77061276948893</v>
      </c>
      <c r="G56" s="12" t="s">
        <v>45</v>
      </c>
    </row>
  </sheetData>
  <mergeCells count="39">
    <mergeCell ref="A10:G10"/>
    <mergeCell ref="A1:A2"/>
    <mergeCell ref="B1:C1"/>
    <mergeCell ref="D1:E1"/>
    <mergeCell ref="F1:G1"/>
    <mergeCell ref="A3:G3"/>
    <mergeCell ref="B12:C12"/>
    <mergeCell ref="D12:E12"/>
    <mergeCell ref="F12:G12"/>
    <mergeCell ref="A22:G22"/>
    <mergeCell ref="B25:C25"/>
    <mergeCell ref="D25:E25"/>
    <mergeCell ref="F25:G25"/>
    <mergeCell ref="B30:C30"/>
    <mergeCell ref="D30:E30"/>
    <mergeCell ref="F30:G30"/>
    <mergeCell ref="A31:G31"/>
    <mergeCell ref="B32:C32"/>
    <mergeCell ref="D32:E32"/>
    <mergeCell ref="F32:G32"/>
    <mergeCell ref="B33:C33"/>
    <mergeCell ref="D33:E33"/>
    <mergeCell ref="F33:G33"/>
    <mergeCell ref="A36:G36"/>
    <mergeCell ref="B38:C38"/>
    <mergeCell ref="D38:E38"/>
    <mergeCell ref="F38:G38"/>
    <mergeCell ref="I48:K4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opLeftCell="V61" zoomScale="101" zoomScaleNormal="100" workbookViewId="0">
      <selection activeCell="AB80" sqref="AB80"/>
    </sheetView>
  </sheetViews>
  <sheetFormatPr defaultRowHeight="15" x14ac:dyDescent="0.25"/>
  <cols>
    <col min="2" max="2" width="14" customWidth="1"/>
    <col min="3" max="3" width="13.5703125" customWidth="1"/>
    <col min="4" max="4" width="14.5703125" bestFit="1" customWidth="1"/>
    <col min="5" max="5" width="14.7109375" bestFit="1" customWidth="1"/>
    <col min="6" max="6" width="14.28515625" bestFit="1" customWidth="1"/>
    <col min="7" max="7" width="11.28515625" customWidth="1"/>
    <col min="8" max="8" width="12.42578125" customWidth="1"/>
    <col min="9" max="11" width="10" bestFit="1" customWidth="1"/>
    <col min="12" max="12" width="15.42578125" bestFit="1" customWidth="1"/>
    <col min="13" max="13" width="12" bestFit="1" customWidth="1"/>
    <col min="14" max="14" width="12.140625" bestFit="1" customWidth="1"/>
    <col min="15" max="15" width="13.7109375" customWidth="1"/>
    <col min="16" max="16" width="13.28515625" customWidth="1"/>
    <col min="17" max="17" width="12.5703125" bestFit="1" customWidth="1"/>
    <col min="18" max="18" width="10" bestFit="1" customWidth="1"/>
    <col min="19" max="20" width="12.28515625" bestFit="1" customWidth="1"/>
    <col min="21" max="21" width="10" bestFit="1" customWidth="1"/>
    <col min="22" max="22" width="15.42578125" bestFit="1" customWidth="1"/>
    <col min="23" max="23" width="12.28515625" bestFit="1" customWidth="1"/>
    <col min="24" max="24" width="12.140625" bestFit="1" customWidth="1"/>
    <col min="25" max="25" width="12.5703125" bestFit="1" customWidth="1"/>
    <col min="26" max="27" width="12.28515625" bestFit="1" customWidth="1"/>
    <col min="28" max="28" width="12.5703125" bestFit="1" customWidth="1"/>
    <col min="29" max="30" width="12.28515625" bestFit="1" customWidth="1"/>
    <col min="31" max="31" width="12.5703125" bestFit="1" customWidth="1"/>
    <col min="32" max="33" width="12.28515625" bestFit="1" customWidth="1"/>
    <col min="34" max="34" width="12.5703125" bestFit="1" customWidth="1"/>
    <col min="35" max="36" width="12.28515625" bestFit="1" customWidth="1"/>
    <col min="37" max="37" width="12.5703125" bestFit="1" customWidth="1"/>
    <col min="38" max="39" width="12.28515625" bestFit="1" customWidth="1"/>
    <col min="40" max="40" width="12.5703125" bestFit="1" customWidth="1"/>
    <col min="41" max="42" width="12.28515625" bestFit="1" customWidth="1"/>
    <col min="43" max="43" width="12.5703125" bestFit="1" customWidth="1"/>
    <col min="44" max="45" width="12.28515625" bestFit="1" customWidth="1"/>
    <col min="46" max="46" width="12.5703125" bestFit="1" customWidth="1"/>
    <col min="47" max="48" width="12.28515625" bestFit="1" customWidth="1"/>
    <col min="49" max="49" width="12.5703125" bestFit="1" customWidth="1"/>
    <col min="50" max="50" width="10" bestFit="1" customWidth="1"/>
    <col min="51" max="51" width="12.28515625" bestFit="1" customWidth="1"/>
    <col min="52" max="53" width="10" bestFit="1" customWidth="1"/>
    <col min="54" max="54" width="12.28515625" bestFit="1" customWidth="1"/>
    <col min="55" max="56" width="10" bestFit="1" customWidth="1"/>
    <col min="57" max="57" width="12.28515625" bestFit="1" customWidth="1"/>
    <col min="58" max="68" width="10" bestFit="1" customWidth="1"/>
  </cols>
  <sheetData>
    <row r="1" spans="1:69" x14ac:dyDescent="0.25">
      <c r="A1" s="217" t="s">
        <v>387</v>
      </c>
      <c r="B1" s="217" t="s">
        <v>388</v>
      </c>
      <c r="C1" s="217" t="s">
        <v>389</v>
      </c>
      <c r="D1" s="266" t="s">
        <v>240</v>
      </c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67"/>
      <c r="BN1" s="267"/>
      <c r="BO1" s="267"/>
      <c r="BP1" s="267"/>
    </row>
    <row r="2" spans="1:69" x14ac:dyDescent="0.25">
      <c r="A2" s="217"/>
      <c r="B2" s="217"/>
      <c r="C2" s="217"/>
      <c r="D2" s="8" t="s">
        <v>390</v>
      </c>
      <c r="E2" s="164" t="s">
        <v>391</v>
      </c>
      <c r="F2" s="164" t="s">
        <v>392</v>
      </c>
      <c r="G2" s="164" t="s">
        <v>393</v>
      </c>
      <c r="H2" s="164" t="s">
        <v>394</v>
      </c>
      <c r="I2" s="164" t="s">
        <v>395</v>
      </c>
      <c r="J2" s="164" t="s">
        <v>396</v>
      </c>
      <c r="K2" s="164" t="s">
        <v>397</v>
      </c>
      <c r="L2" s="164" t="s">
        <v>398</v>
      </c>
      <c r="M2" s="164" t="s">
        <v>399</v>
      </c>
      <c r="N2" s="164" t="s">
        <v>400</v>
      </c>
      <c r="O2" s="164" t="s">
        <v>401</v>
      </c>
      <c r="P2" s="164" t="s">
        <v>402</v>
      </c>
      <c r="Q2" s="164" t="s">
        <v>403</v>
      </c>
      <c r="R2" s="164" t="s">
        <v>404</v>
      </c>
      <c r="S2" s="164" t="s">
        <v>405</v>
      </c>
      <c r="T2" s="164" t="s">
        <v>406</v>
      </c>
      <c r="U2" s="164" t="s">
        <v>407</v>
      </c>
      <c r="V2" s="164" t="s">
        <v>408</v>
      </c>
      <c r="W2" s="30" t="s">
        <v>409</v>
      </c>
      <c r="X2" s="164" t="s">
        <v>410</v>
      </c>
      <c r="Y2" s="164" t="s">
        <v>411</v>
      </c>
      <c r="Z2" s="164" t="s">
        <v>412</v>
      </c>
      <c r="AA2" s="164" t="s">
        <v>413</v>
      </c>
      <c r="AB2" s="164" t="s">
        <v>414</v>
      </c>
      <c r="AC2" s="164" t="s">
        <v>415</v>
      </c>
      <c r="AD2" s="164" t="s">
        <v>416</v>
      </c>
      <c r="AE2" s="8" t="s">
        <v>417</v>
      </c>
      <c r="AF2" s="164" t="s">
        <v>418</v>
      </c>
      <c r="AG2" s="164" t="s">
        <v>419</v>
      </c>
      <c r="AH2" s="164" t="s">
        <v>420</v>
      </c>
      <c r="AI2" s="164" t="s">
        <v>421</v>
      </c>
      <c r="AJ2" s="164" t="s">
        <v>422</v>
      </c>
      <c r="AK2" s="164" t="s">
        <v>423</v>
      </c>
      <c r="AL2" s="164" t="s">
        <v>424</v>
      </c>
      <c r="AM2" s="164" t="s">
        <v>425</v>
      </c>
      <c r="AN2" s="164" t="s">
        <v>426</v>
      </c>
      <c r="AO2" s="164" t="s">
        <v>427</v>
      </c>
      <c r="AP2" s="164" t="s">
        <v>428</v>
      </c>
      <c r="AQ2" s="30" t="s">
        <v>429</v>
      </c>
      <c r="AR2" s="164" t="s">
        <v>430</v>
      </c>
      <c r="AS2" s="164" t="s">
        <v>490</v>
      </c>
      <c r="AT2" s="164" t="s">
        <v>491</v>
      </c>
      <c r="AU2" s="164" t="s">
        <v>492</v>
      </c>
      <c r="AV2" s="164" t="s">
        <v>493</v>
      </c>
      <c r="AW2" s="164" t="s">
        <v>494</v>
      </c>
      <c r="AX2" s="164" t="s">
        <v>495</v>
      </c>
      <c r="AY2" s="164" t="s">
        <v>496</v>
      </c>
      <c r="AZ2" s="164" t="s">
        <v>497</v>
      </c>
      <c r="BA2" s="164" t="s">
        <v>498</v>
      </c>
      <c r="BB2" s="164" t="s">
        <v>499</v>
      </c>
      <c r="BC2" s="164" t="s">
        <v>500</v>
      </c>
      <c r="BD2" s="164" t="s">
        <v>501</v>
      </c>
      <c r="BE2" s="164" t="s">
        <v>502</v>
      </c>
      <c r="BF2" s="8" t="s">
        <v>503</v>
      </c>
      <c r="BG2" s="164" t="s">
        <v>504</v>
      </c>
      <c r="BH2" s="164" t="s">
        <v>505</v>
      </c>
      <c r="BI2" s="164" t="s">
        <v>506</v>
      </c>
      <c r="BJ2" s="164" t="s">
        <v>507</v>
      </c>
      <c r="BK2" s="164" t="s">
        <v>508</v>
      </c>
      <c r="BL2" s="164" t="s">
        <v>509</v>
      </c>
      <c r="BM2" s="164" t="s">
        <v>510</v>
      </c>
      <c r="BN2" s="164" t="s">
        <v>511</v>
      </c>
      <c r="BO2" s="164" t="s">
        <v>512</v>
      </c>
      <c r="BP2" s="164" t="s">
        <v>513</v>
      </c>
    </row>
    <row r="3" spans="1:69" x14ac:dyDescent="0.25">
      <c r="A3" s="3" t="s">
        <v>431</v>
      </c>
      <c r="B3" s="3">
        <v>647.03899999999999</v>
      </c>
      <c r="C3" s="3">
        <v>705.00019999999995</v>
      </c>
      <c r="D3" s="9">
        <v>1.0795634999999999</v>
      </c>
      <c r="E3" s="3">
        <v>1.0705792999999999</v>
      </c>
      <c r="F3" s="3">
        <v>1.0704963000000001</v>
      </c>
      <c r="G3" s="3">
        <v>1.0696979</v>
      </c>
      <c r="H3" s="3">
        <v>1.0687093999999999</v>
      </c>
      <c r="I3" s="3">
        <v>1.0667279000000001</v>
      </c>
      <c r="J3" s="3">
        <v>1.0650573000000001</v>
      </c>
      <c r="K3" s="3">
        <v>1.0610314999999999</v>
      </c>
      <c r="L3" s="3">
        <v>1.0580126999999999</v>
      </c>
      <c r="M3" s="3">
        <v>1.0556220000000001</v>
      </c>
      <c r="N3" s="3">
        <v>1.0536856999999999</v>
      </c>
      <c r="O3" s="3">
        <v>1.0520951999999999</v>
      </c>
      <c r="P3" s="3">
        <v>1.0508529</v>
      </c>
      <c r="Q3" s="3">
        <v>1.0498304000000001</v>
      </c>
      <c r="R3" s="3">
        <v>1.0489568</v>
      </c>
      <c r="S3" s="3">
        <v>1.0483564999999999</v>
      </c>
      <c r="T3" s="3">
        <v>1.0477411999999999</v>
      </c>
      <c r="U3" s="3">
        <v>1.0477449999999999</v>
      </c>
      <c r="V3" s="3">
        <v>1.0473566000000001</v>
      </c>
      <c r="W3" s="3">
        <v>1.0468192999999999</v>
      </c>
      <c r="X3" s="3">
        <v>1.0463070000000001</v>
      </c>
      <c r="Y3" s="3">
        <v>1.0455939000000001</v>
      </c>
      <c r="Z3" s="3">
        <v>1.0447641999999999</v>
      </c>
      <c r="AA3" s="3">
        <v>1.0438168000000001</v>
      </c>
      <c r="AB3" s="3">
        <v>1.0427865000000001</v>
      </c>
      <c r="AC3" s="3">
        <v>1.0415454</v>
      </c>
      <c r="AD3" s="3">
        <v>1.0402381000000001</v>
      </c>
      <c r="AE3" s="9">
        <v>1.0390123</v>
      </c>
      <c r="AF3" s="3">
        <v>1.0378468999999999</v>
      </c>
      <c r="AG3" s="3">
        <v>1.0363298999999999</v>
      </c>
      <c r="AH3" s="3">
        <v>1.0350239000000001</v>
      </c>
      <c r="AI3" s="3">
        <v>1.0337521000000001</v>
      </c>
      <c r="AJ3" s="3">
        <v>1.0324578</v>
      </c>
      <c r="AK3" s="3">
        <v>1.0311675</v>
      </c>
      <c r="AL3" s="3">
        <v>1.0298278000000001</v>
      </c>
      <c r="AM3" s="3">
        <v>1.0284821</v>
      </c>
      <c r="AN3" s="3">
        <v>1.0271980000000001</v>
      </c>
      <c r="AO3" s="3">
        <v>1.0258681999999999</v>
      </c>
      <c r="AP3" s="3">
        <v>1.0244229</v>
      </c>
      <c r="AQ3" s="3">
        <v>1.0231030999999999</v>
      </c>
      <c r="AR3" s="3">
        <v>1.0217052</v>
      </c>
      <c r="AS3" s="3">
        <v>1.0217282000000001</v>
      </c>
      <c r="AT3" s="3">
        <v>1.020327</v>
      </c>
      <c r="AU3" s="3">
        <v>1.0189219</v>
      </c>
      <c r="AV3" s="3">
        <v>1.0175814999999999</v>
      </c>
      <c r="AW3" s="3">
        <v>1.0162164</v>
      </c>
      <c r="AX3" s="3">
        <v>1.0149324</v>
      </c>
      <c r="AY3" s="3">
        <v>1.0136658999999999</v>
      </c>
      <c r="AZ3" s="3">
        <v>1.0123138</v>
      </c>
      <c r="BA3" s="3">
        <v>1.0109828000000001</v>
      </c>
      <c r="BB3" s="3">
        <v>1.0096923</v>
      </c>
      <c r="BC3" s="3">
        <v>1.0083405999999999</v>
      </c>
      <c r="BD3" s="3">
        <v>1.0070474</v>
      </c>
      <c r="BE3" s="3">
        <v>1.0055130999999999</v>
      </c>
      <c r="BF3" s="9">
        <v>1.0041947</v>
      </c>
      <c r="BG3" s="3">
        <v>1.002921</v>
      </c>
      <c r="BH3" s="3">
        <v>1.0016696</v>
      </c>
      <c r="BI3" s="3">
        <v>1.0003671999999999</v>
      </c>
      <c r="BJ3" s="3">
        <v>0.99909769999999998</v>
      </c>
      <c r="BK3" s="3">
        <v>0.99783189999999999</v>
      </c>
      <c r="BL3" s="3">
        <v>0.99667410000000001</v>
      </c>
      <c r="BM3" s="3">
        <v>0.99525339999999995</v>
      </c>
      <c r="BN3" s="3">
        <v>0.99401189999999995</v>
      </c>
      <c r="BO3" s="3">
        <v>0.99276039999999999</v>
      </c>
      <c r="BP3" s="3">
        <v>0.9915216</v>
      </c>
    </row>
    <row r="4" spans="1:69" x14ac:dyDescent="0.25">
      <c r="A4" s="3" t="s">
        <v>432</v>
      </c>
      <c r="B4" s="3">
        <f>B3+25</f>
        <v>672.03899999999999</v>
      </c>
      <c r="C4" s="3">
        <f>C3+45</f>
        <v>750.00019999999995</v>
      </c>
      <c r="D4" s="9">
        <v>1.0785400999999999</v>
      </c>
      <c r="E4" s="3">
        <v>1.0695671</v>
      </c>
      <c r="F4" s="3">
        <v>1.0694858</v>
      </c>
      <c r="G4" s="3">
        <v>1.0686884999999999</v>
      </c>
      <c r="H4" s="3">
        <v>1.0677023999999999</v>
      </c>
      <c r="I4" s="3">
        <v>1.0657243999999999</v>
      </c>
      <c r="J4" s="3">
        <v>1.0640571000000001</v>
      </c>
      <c r="K4" s="3">
        <v>1.0600400999999999</v>
      </c>
      <c r="L4" s="3">
        <v>1.0570219000000001</v>
      </c>
      <c r="M4" s="3">
        <v>1.0546418</v>
      </c>
      <c r="N4" s="3">
        <v>1.0527097000000001</v>
      </c>
      <c r="O4" s="3">
        <v>1.0511347</v>
      </c>
      <c r="P4" s="3">
        <v>1.0498751</v>
      </c>
      <c r="Q4" s="3">
        <v>1.048862</v>
      </c>
      <c r="R4" s="3">
        <v>1.0479852000000001</v>
      </c>
      <c r="S4" s="3">
        <v>1.0473844999999999</v>
      </c>
      <c r="T4" s="3">
        <v>1.0467685</v>
      </c>
      <c r="U4" s="3">
        <v>1.0467721999999999</v>
      </c>
      <c r="V4" s="3">
        <v>1.0463815999999999</v>
      </c>
      <c r="W4" s="3">
        <v>1.0458448</v>
      </c>
      <c r="X4" s="3">
        <v>1.0453323999999999</v>
      </c>
      <c r="Y4" s="3">
        <v>1.0446222000000001</v>
      </c>
      <c r="Z4" s="3">
        <v>1.0437970999999999</v>
      </c>
      <c r="AA4" s="3">
        <v>1.0428511</v>
      </c>
      <c r="AB4" s="3">
        <v>1.0418243</v>
      </c>
      <c r="AC4" s="3">
        <v>1.0405880999999999</v>
      </c>
      <c r="AD4" s="3">
        <v>1.0392834</v>
      </c>
      <c r="AE4" s="9">
        <v>1.0380605000000001</v>
      </c>
      <c r="AF4" s="3">
        <v>1.0369006000000001</v>
      </c>
      <c r="AG4" s="3">
        <v>1.0353870000000001</v>
      </c>
      <c r="AH4" s="3">
        <v>1.0340849999999999</v>
      </c>
      <c r="AI4" s="3">
        <v>1.0328172</v>
      </c>
      <c r="AJ4" s="3">
        <v>1.0315272</v>
      </c>
      <c r="AK4" s="3">
        <v>1.0302401999999999</v>
      </c>
      <c r="AL4" s="3">
        <v>1.0289045999999999</v>
      </c>
      <c r="AM4" s="3">
        <v>1.0275639999999999</v>
      </c>
      <c r="AN4" s="3">
        <v>1.0262522999999999</v>
      </c>
      <c r="AO4" s="3">
        <v>1.0249664000000001</v>
      </c>
      <c r="AP4" s="3">
        <v>1.023514</v>
      </c>
      <c r="AQ4" s="3">
        <v>1.0222015</v>
      </c>
      <c r="AR4" s="3">
        <v>1.0208079000000001</v>
      </c>
      <c r="AS4" s="3">
        <v>1.0208309</v>
      </c>
      <c r="AT4" s="3">
        <v>1.0194372</v>
      </c>
      <c r="AU4" s="3">
        <v>1.0180336999999999</v>
      </c>
      <c r="AV4" s="3">
        <v>1.0167203</v>
      </c>
      <c r="AW4" s="3">
        <v>1.0153767</v>
      </c>
      <c r="AX4" s="3">
        <v>1.0140435000000001</v>
      </c>
      <c r="AY4" s="3">
        <v>1.0127944</v>
      </c>
      <c r="AZ4" s="3">
        <v>1.0114407999999999</v>
      </c>
      <c r="BA4" s="3">
        <v>1.0101180000000001</v>
      </c>
      <c r="BB4" s="3">
        <v>1.0088060999999999</v>
      </c>
      <c r="BC4" s="3">
        <v>1.0074921999999999</v>
      </c>
      <c r="BD4" s="3">
        <v>1.0061897</v>
      </c>
      <c r="BE4" s="3">
        <v>1.0047203</v>
      </c>
      <c r="BF4" s="9">
        <v>1.0033643000000001</v>
      </c>
      <c r="BG4" s="3">
        <v>1.0022031</v>
      </c>
      <c r="BH4" s="3">
        <v>1.0007824000000001</v>
      </c>
      <c r="BI4" s="3">
        <v>0.99954410000000005</v>
      </c>
      <c r="BJ4" s="3">
        <v>0.99836829999999999</v>
      </c>
      <c r="BK4" s="3">
        <v>0.99701079999999997</v>
      </c>
      <c r="BL4" s="3">
        <v>0.99577360000000004</v>
      </c>
      <c r="BM4" s="3">
        <v>0.99445079999999997</v>
      </c>
      <c r="BN4" s="3">
        <v>0.9931837</v>
      </c>
      <c r="BO4" s="3">
        <v>0.99197709999999995</v>
      </c>
      <c r="BP4" s="3">
        <v>0.99069390000000002</v>
      </c>
    </row>
    <row r="5" spans="1:69" x14ac:dyDescent="0.25">
      <c r="A5" s="3" t="s">
        <v>433</v>
      </c>
      <c r="B5" s="3">
        <f t="shared" ref="B5:B13" si="0">B4+25</f>
        <v>697.03899999999999</v>
      </c>
      <c r="C5" s="3">
        <f t="shared" ref="C5:C13" si="1">C4+45</f>
        <v>795.00019999999995</v>
      </c>
      <c r="D5" s="9">
        <v>1.0775294</v>
      </c>
      <c r="E5" s="3">
        <v>1.0685807</v>
      </c>
      <c r="F5" s="3">
        <v>1.0685045</v>
      </c>
      <c r="G5" s="3">
        <v>1.0676966000000001</v>
      </c>
      <c r="H5" s="3">
        <v>1.0667135000000001</v>
      </c>
      <c r="I5" s="3">
        <v>1.0647390000000001</v>
      </c>
      <c r="J5" s="3">
        <v>1.063072</v>
      </c>
      <c r="K5" s="3">
        <v>1.0590675000000001</v>
      </c>
      <c r="L5" s="3">
        <v>1.0560541999999999</v>
      </c>
      <c r="M5" s="3">
        <v>1.0536798999999999</v>
      </c>
      <c r="N5" s="3">
        <v>1.0517513000000001</v>
      </c>
      <c r="O5" s="3">
        <v>1.0501794</v>
      </c>
      <c r="P5" s="3">
        <v>1.0489225</v>
      </c>
      <c r="Q5" s="3">
        <v>1.0479065000000001</v>
      </c>
      <c r="R5" s="3">
        <v>1.047032</v>
      </c>
      <c r="S5" s="3">
        <v>1.0464294999999999</v>
      </c>
      <c r="T5" s="3">
        <v>1.0458130000000001</v>
      </c>
      <c r="U5" s="3">
        <v>1.0458168999999999</v>
      </c>
      <c r="V5" s="3">
        <v>1.0454247000000001</v>
      </c>
      <c r="W5" s="3">
        <v>1.0448887</v>
      </c>
      <c r="X5" s="3">
        <v>1.0443739999999999</v>
      </c>
      <c r="Y5" s="3">
        <v>1.043668</v>
      </c>
      <c r="Z5" s="3">
        <v>1.0428451999999999</v>
      </c>
      <c r="AA5" s="3">
        <v>1.0419035000000001</v>
      </c>
      <c r="AB5" s="3">
        <v>1.0408792</v>
      </c>
      <c r="AC5" s="3">
        <v>1.0396494999999999</v>
      </c>
      <c r="AD5" s="3">
        <v>1.0383472</v>
      </c>
      <c r="AE5" s="9">
        <v>1.0371276</v>
      </c>
      <c r="AF5" s="3">
        <v>1.0359712000000001</v>
      </c>
      <c r="AG5" s="3">
        <v>1.0344616</v>
      </c>
      <c r="AH5" s="3">
        <v>1.0331633</v>
      </c>
      <c r="AI5" s="3">
        <v>1.0318991</v>
      </c>
      <c r="AJ5" s="3">
        <v>1.0306131999999999</v>
      </c>
      <c r="AK5" s="3">
        <v>1.0293295</v>
      </c>
      <c r="AL5" s="3">
        <v>1.0279986000000001</v>
      </c>
      <c r="AM5" s="3">
        <v>1.0266618999999999</v>
      </c>
      <c r="AN5" s="3">
        <v>1.0253844999999999</v>
      </c>
      <c r="AO5" s="3">
        <v>1.0240307</v>
      </c>
      <c r="AP5" s="3">
        <v>1.0226347</v>
      </c>
      <c r="AQ5" s="3">
        <v>1.0212730999999999</v>
      </c>
      <c r="AR5" s="3">
        <v>1.0199834999999999</v>
      </c>
      <c r="AS5" s="3">
        <v>1.0199586</v>
      </c>
      <c r="AT5" s="3">
        <v>1.0185601</v>
      </c>
      <c r="AU5" s="3">
        <v>1.0171652</v>
      </c>
      <c r="AV5" s="3">
        <v>1.0158528</v>
      </c>
      <c r="AW5" s="3">
        <v>1.0144886</v>
      </c>
      <c r="AX5" s="3">
        <v>1.0131916999999999</v>
      </c>
      <c r="AY5" s="3">
        <v>1.0119362000000001</v>
      </c>
      <c r="AZ5" s="3">
        <v>1.0105925</v>
      </c>
      <c r="BA5" s="3">
        <v>1.0092696000000001</v>
      </c>
      <c r="BB5" s="3">
        <v>1.0079629000000001</v>
      </c>
      <c r="BC5" s="3">
        <v>1.0066527999999999</v>
      </c>
      <c r="BD5" s="3">
        <v>1.0053661</v>
      </c>
      <c r="BE5" s="3">
        <v>1.0038335</v>
      </c>
      <c r="BF5" s="9">
        <v>1.0025188</v>
      </c>
      <c r="BG5" s="3">
        <v>1.0012574000000001</v>
      </c>
      <c r="BH5" s="3">
        <v>0.99997999999999998</v>
      </c>
      <c r="BI5" s="3">
        <v>0.99870159999999997</v>
      </c>
      <c r="BJ5" s="3">
        <v>0.99743309999999996</v>
      </c>
      <c r="BK5" s="3">
        <v>0.99620949999999997</v>
      </c>
      <c r="BL5" s="3">
        <v>0.99493030000000005</v>
      </c>
      <c r="BM5" s="3">
        <v>0.99364699999999995</v>
      </c>
      <c r="BN5" s="3">
        <v>0.99240790000000001</v>
      </c>
      <c r="BO5" s="3">
        <v>0.99116879999999996</v>
      </c>
      <c r="BP5" s="3">
        <v>0.98992840000000004</v>
      </c>
    </row>
    <row r="6" spans="1:69" x14ac:dyDescent="0.25">
      <c r="A6" s="3" t="s">
        <v>434</v>
      </c>
      <c r="B6" s="3">
        <f t="shared" si="0"/>
        <v>722.03899999999999</v>
      </c>
      <c r="C6" s="3">
        <f t="shared" si="1"/>
        <v>840.00019999999995</v>
      </c>
      <c r="D6" s="9">
        <v>1.0765290000000001</v>
      </c>
      <c r="E6" s="3">
        <v>1.0675987</v>
      </c>
      <c r="F6" s="3">
        <v>1.067517</v>
      </c>
      <c r="G6" s="3">
        <v>1.0667355000000001</v>
      </c>
      <c r="H6" s="3">
        <v>1.0657384000000001</v>
      </c>
      <c r="I6" s="3">
        <v>1.0637696999999999</v>
      </c>
      <c r="J6" s="3">
        <v>1.0621073999999999</v>
      </c>
      <c r="K6" s="3">
        <v>1.0581073999999999</v>
      </c>
      <c r="L6" s="3">
        <v>1.0551075000000001</v>
      </c>
      <c r="M6" s="3">
        <v>1.0527325000000001</v>
      </c>
      <c r="N6" s="3">
        <v>1.0508082000000001</v>
      </c>
      <c r="O6" s="3">
        <v>1.0492375</v>
      </c>
      <c r="P6" s="3">
        <v>1.0479833000000001</v>
      </c>
      <c r="Q6" s="3">
        <v>1.04697</v>
      </c>
      <c r="R6" s="3">
        <v>1.0461015</v>
      </c>
      <c r="S6" s="3">
        <v>1.0454899</v>
      </c>
      <c r="T6" s="3">
        <v>1.0448734</v>
      </c>
      <c r="U6" s="3">
        <v>1.0448769</v>
      </c>
      <c r="V6" s="3">
        <v>1.0444829</v>
      </c>
      <c r="W6" s="3">
        <v>1.0439471</v>
      </c>
      <c r="X6" s="3">
        <v>1.0434350999999999</v>
      </c>
      <c r="Y6" s="3">
        <v>1.0427299999999999</v>
      </c>
      <c r="Z6" s="3">
        <v>1.0419086</v>
      </c>
      <c r="AA6" s="3">
        <v>1.0409682</v>
      </c>
      <c r="AB6" s="3">
        <v>1.0399503999999999</v>
      </c>
      <c r="AC6" s="3">
        <v>1.0387249000000001</v>
      </c>
      <c r="AD6" s="3">
        <v>1.0374253</v>
      </c>
      <c r="AE6" s="9">
        <v>1.0362096999999999</v>
      </c>
      <c r="AF6" s="3">
        <v>1.0350565</v>
      </c>
      <c r="AG6" s="3">
        <v>1.0335517000000001</v>
      </c>
      <c r="AH6" s="3">
        <v>1.0322562</v>
      </c>
      <c r="AI6" s="3">
        <v>1.0309969999999999</v>
      </c>
      <c r="AJ6" s="3">
        <v>1.0297141000000001</v>
      </c>
      <c r="AK6" s="3">
        <v>1.0284346</v>
      </c>
      <c r="AL6" s="3">
        <v>1.0271083000000001</v>
      </c>
      <c r="AM6" s="3">
        <v>1.0257748</v>
      </c>
      <c r="AN6" s="3">
        <v>1.0244739</v>
      </c>
      <c r="AO6" s="3">
        <v>1.0231591</v>
      </c>
      <c r="AP6" s="3">
        <v>1.0217966999999999</v>
      </c>
      <c r="AQ6" s="3">
        <v>1.0203937000000001</v>
      </c>
      <c r="AR6" s="3">
        <v>1.0190832999999999</v>
      </c>
      <c r="AS6" s="3">
        <v>1.0190892</v>
      </c>
      <c r="AT6" s="3">
        <v>1.0176989000000001</v>
      </c>
      <c r="AU6" s="3">
        <v>1.0163063000000001</v>
      </c>
      <c r="AV6" s="3">
        <v>1.0149777</v>
      </c>
      <c r="AW6" s="3">
        <v>1.0136685000000001</v>
      </c>
      <c r="AX6" s="3">
        <v>1.0123358</v>
      </c>
      <c r="AY6" s="3">
        <v>1.0110636</v>
      </c>
      <c r="AZ6" s="3">
        <v>1.0097628999999999</v>
      </c>
      <c r="BA6" s="3">
        <v>1.0084333000000001</v>
      </c>
      <c r="BB6" s="3">
        <v>1.0071348</v>
      </c>
      <c r="BC6" s="3">
        <v>1.0058290999999999</v>
      </c>
      <c r="BD6" s="3">
        <v>1.0045573999999999</v>
      </c>
      <c r="BE6" s="3">
        <v>1.0030075000000001</v>
      </c>
      <c r="BF6" s="9">
        <v>1.0017935</v>
      </c>
      <c r="BG6" s="3">
        <v>1.0004474999999999</v>
      </c>
      <c r="BH6" s="3">
        <v>0.99920070000000005</v>
      </c>
      <c r="BI6" s="3">
        <v>0.99791260000000004</v>
      </c>
      <c r="BJ6" s="3">
        <v>0.99665300000000001</v>
      </c>
      <c r="BK6" s="3">
        <v>0.99539739999999999</v>
      </c>
      <c r="BL6" s="3">
        <v>0.99413470000000004</v>
      </c>
      <c r="BM6" s="3">
        <v>0.99285500000000004</v>
      </c>
      <c r="BN6" s="3">
        <v>0.991618</v>
      </c>
      <c r="BO6" s="3">
        <v>0.99041100000000004</v>
      </c>
      <c r="BP6" s="3">
        <v>0.9891354</v>
      </c>
    </row>
    <row r="7" spans="1:69" x14ac:dyDescent="0.25">
      <c r="A7" s="3" t="s">
        <v>435</v>
      </c>
      <c r="B7" s="3">
        <f t="shared" si="0"/>
        <v>747.03899999999999</v>
      </c>
      <c r="C7" s="3">
        <f t="shared" si="1"/>
        <v>885.00019999999995</v>
      </c>
      <c r="D7" s="9">
        <v>1.0755551999999999</v>
      </c>
      <c r="E7" s="3">
        <v>1.0666362</v>
      </c>
      <c r="F7" s="3">
        <v>1.0665563</v>
      </c>
      <c r="G7" s="3">
        <v>1.0657631999999999</v>
      </c>
      <c r="H7" s="3">
        <v>1.0647956999999999</v>
      </c>
      <c r="I7" s="3">
        <v>1.0628133</v>
      </c>
      <c r="J7" s="3">
        <v>1.0611565000000001</v>
      </c>
      <c r="K7" s="3">
        <v>1.0571625</v>
      </c>
      <c r="L7" s="3">
        <v>1.0541662000000001</v>
      </c>
      <c r="M7" s="3">
        <v>1.0518011</v>
      </c>
      <c r="N7" s="3">
        <v>1.0498801</v>
      </c>
      <c r="O7" s="3">
        <v>1.0483136</v>
      </c>
      <c r="P7" s="3">
        <v>1.0470606</v>
      </c>
      <c r="Q7" s="3">
        <v>1.0460468999999999</v>
      </c>
      <c r="R7" s="3">
        <v>1.0451771000000001</v>
      </c>
      <c r="S7" s="3">
        <v>1.0445662</v>
      </c>
      <c r="T7" s="3">
        <v>1.0439484999999999</v>
      </c>
      <c r="U7" s="3">
        <v>1.0439525000000001</v>
      </c>
      <c r="V7" s="3">
        <v>1.0435566999999999</v>
      </c>
      <c r="W7" s="3">
        <v>1.0430212999999999</v>
      </c>
      <c r="X7" s="3">
        <v>1.0425093000000001</v>
      </c>
      <c r="Y7" s="3">
        <v>1.0418065000000001</v>
      </c>
      <c r="Z7" s="3">
        <v>1.0409877999999999</v>
      </c>
      <c r="AA7" s="3">
        <v>1.0400536</v>
      </c>
      <c r="AB7" s="3">
        <v>1.0390358</v>
      </c>
      <c r="AC7" s="3">
        <v>1.0378141000000001</v>
      </c>
      <c r="AD7" s="3">
        <v>1.0365194</v>
      </c>
      <c r="AE7" s="9">
        <v>1.0353059</v>
      </c>
      <c r="AF7" s="3">
        <v>1.0341572999999999</v>
      </c>
      <c r="AG7" s="3">
        <v>1.0326563</v>
      </c>
      <c r="AH7" s="3">
        <v>1.0313646000000001</v>
      </c>
      <c r="AI7" s="3">
        <v>1.0301085999999999</v>
      </c>
      <c r="AJ7" s="3">
        <v>1.0288303999999999</v>
      </c>
      <c r="AK7" s="3">
        <v>1.0275536999999999</v>
      </c>
      <c r="AL7" s="3">
        <v>1.026232</v>
      </c>
      <c r="AM7" s="3">
        <v>1.0249033000000001</v>
      </c>
      <c r="AN7" s="3">
        <v>1.0236075</v>
      </c>
      <c r="AO7" s="3">
        <v>1.0222945999999999</v>
      </c>
      <c r="AP7" s="3">
        <v>1.0208995000000001</v>
      </c>
      <c r="AQ7" s="3">
        <v>1.0195483000000001</v>
      </c>
      <c r="AR7" s="3">
        <v>1.0182253999999999</v>
      </c>
      <c r="AS7" s="3">
        <v>1.0182370000000001</v>
      </c>
      <c r="AT7" s="3">
        <v>1.0168550999999999</v>
      </c>
      <c r="AU7" s="3">
        <v>1.0154947000000001</v>
      </c>
      <c r="AV7" s="3">
        <v>1.0141275999999999</v>
      </c>
      <c r="AW7" s="3">
        <v>1.0128109000000001</v>
      </c>
      <c r="AX7" s="3">
        <v>1.0115086</v>
      </c>
      <c r="AY7" s="3">
        <v>1.0102595000000001</v>
      </c>
      <c r="AZ7" s="3">
        <v>1.0089319000000001</v>
      </c>
      <c r="BA7" s="3">
        <v>1.0076156000000001</v>
      </c>
      <c r="BB7" s="3">
        <v>1.0063156</v>
      </c>
      <c r="BC7" s="3">
        <v>1.0050142</v>
      </c>
      <c r="BD7" s="3">
        <v>1.0037229000000001</v>
      </c>
      <c r="BE7" s="3">
        <v>1.0022388</v>
      </c>
      <c r="BF7" s="9">
        <v>1.0009277999999999</v>
      </c>
      <c r="BG7" s="3">
        <v>0.99964229999999998</v>
      </c>
      <c r="BH7" s="3">
        <v>0.99841239999999998</v>
      </c>
      <c r="BI7" s="3">
        <v>0.99715920000000002</v>
      </c>
      <c r="BJ7" s="3">
        <v>0.99585650000000003</v>
      </c>
      <c r="BK7" s="3">
        <v>0.99461940000000004</v>
      </c>
      <c r="BL7" s="3">
        <v>0.99347079999999999</v>
      </c>
      <c r="BM7" s="3">
        <v>0.99206939999999999</v>
      </c>
      <c r="BN7" s="3">
        <v>0.99087769999999997</v>
      </c>
      <c r="BO7" s="3">
        <v>0.98959200000000003</v>
      </c>
      <c r="BP7" s="3">
        <v>0.98838280000000001</v>
      </c>
    </row>
    <row r="8" spans="1:69" x14ac:dyDescent="0.25">
      <c r="A8" s="3" t="s">
        <v>436</v>
      </c>
      <c r="B8" s="3">
        <f t="shared" si="0"/>
        <v>772.03899999999999</v>
      </c>
      <c r="C8" s="3">
        <f t="shared" si="1"/>
        <v>930.00019999999995</v>
      </c>
      <c r="D8" s="9">
        <v>1.0745932</v>
      </c>
      <c r="E8" s="3">
        <v>1.0656914</v>
      </c>
      <c r="F8" s="3">
        <v>1.0656106000000001</v>
      </c>
      <c r="G8" s="3">
        <v>1.0648196000000001</v>
      </c>
      <c r="H8" s="3">
        <v>1.0638406</v>
      </c>
      <c r="I8" s="3">
        <v>1.0618764999999999</v>
      </c>
      <c r="J8" s="3">
        <v>1.0602205</v>
      </c>
      <c r="K8" s="3">
        <v>1.0562358000000001</v>
      </c>
      <c r="L8" s="3">
        <v>1.0532428</v>
      </c>
      <c r="M8" s="3">
        <v>1.0508776</v>
      </c>
      <c r="N8" s="3">
        <v>1.0489609</v>
      </c>
      <c r="O8" s="3">
        <v>1.0474032</v>
      </c>
      <c r="P8" s="3">
        <v>1.0461530999999999</v>
      </c>
      <c r="Q8" s="3">
        <v>1.0451379000000001</v>
      </c>
      <c r="R8" s="3">
        <v>1.0442697000000001</v>
      </c>
      <c r="S8" s="3">
        <v>1.0436566</v>
      </c>
      <c r="T8" s="3">
        <v>1.0430387000000001</v>
      </c>
      <c r="U8" s="119">
        <v>1.0430428</v>
      </c>
      <c r="V8" s="119">
        <v>1.0426381</v>
      </c>
      <c r="W8" s="119">
        <v>1.0421115000000001</v>
      </c>
      <c r="X8" s="119">
        <v>1.0415988</v>
      </c>
      <c r="Y8" s="119">
        <v>1.0408980999999999</v>
      </c>
      <c r="Z8" s="119">
        <v>1.0400794</v>
      </c>
      <c r="AA8" s="119">
        <v>1.0391518</v>
      </c>
      <c r="AB8" s="119">
        <v>1.0381351000000001</v>
      </c>
      <c r="AC8" s="66">
        <v>1.0369192</v>
      </c>
      <c r="AD8" s="66">
        <v>1.0356278000000001</v>
      </c>
      <c r="AE8" s="120">
        <v>1.0344168</v>
      </c>
      <c r="AF8" s="66">
        <v>1.0332698</v>
      </c>
      <c r="AG8" s="66">
        <v>1.0317752</v>
      </c>
      <c r="AH8" s="66">
        <v>1.0304869000000001</v>
      </c>
      <c r="AI8" s="66">
        <v>1.0292337</v>
      </c>
      <c r="AJ8" s="66">
        <v>1.0279588</v>
      </c>
      <c r="AK8" s="66">
        <v>1.0266869999999999</v>
      </c>
      <c r="AL8" s="66">
        <v>1.0253702</v>
      </c>
      <c r="AM8" s="66">
        <v>1.024044</v>
      </c>
      <c r="AN8" s="66">
        <v>1.0227782999999999</v>
      </c>
      <c r="AO8" s="66">
        <v>1.0214380000000001</v>
      </c>
      <c r="AP8" s="66">
        <v>1.0200549000000001</v>
      </c>
      <c r="AQ8" s="66">
        <v>1.0187457</v>
      </c>
      <c r="AR8" s="66">
        <v>1.0173752</v>
      </c>
      <c r="AS8" s="66">
        <v>1.0173873</v>
      </c>
      <c r="AT8" s="66">
        <v>1.0160203000000001</v>
      </c>
      <c r="AU8" s="66">
        <v>1.0146637999999999</v>
      </c>
      <c r="AV8" s="66">
        <v>1.0133046999999999</v>
      </c>
      <c r="AW8" s="66">
        <v>1.0120106</v>
      </c>
      <c r="AX8" s="66">
        <v>1.0106820999999999</v>
      </c>
      <c r="AY8" s="66">
        <v>1.0094205000000001</v>
      </c>
      <c r="AZ8" s="66">
        <v>1.008127</v>
      </c>
      <c r="BA8" s="66">
        <v>1.0068051</v>
      </c>
      <c r="BB8" s="66">
        <v>1.0055107999999999</v>
      </c>
      <c r="BC8" s="66">
        <v>1.0042127000000001</v>
      </c>
      <c r="BD8" s="66">
        <v>1.0029273000000001</v>
      </c>
      <c r="BE8" s="66">
        <v>1.0014189</v>
      </c>
      <c r="BF8" s="120">
        <v>1.0002622999999999</v>
      </c>
      <c r="BG8" s="66">
        <v>0.99881200000000003</v>
      </c>
      <c r="BH8" s="66">
        <v>0.99764600000000003</v>
      </c>
      <c r="BI8" s="66">
        <v>0.99633769999999999</v>
      </c>
      <c r="BJ8" s="66">
        <v>0.99509420000000004</v>
      </c>
      <c r="BK8" s="66">
        <v>0.99395199999999995</v>
      </c>
      <c r="BL8" s="66">
        <v>0.99254730000000002</v>
      </c>
      <c r="BM8" s="66">
        <v>0.99136219999999997</v>
      </c>
      <c r="BN8" s="66">
        <v>0.99005889999999996</v>
      </c>
      <c r="BO8" s="66">
        <v>0.98900189999999999</v>
      </c>
      <c r="BP8" s="66">
        <v>0.98756820000000001</v>
      </c>
    </row>
    <row r="9" spans="1:69" x14ac:dyDescent="0.25">
      <c r="A9" s="3" t="s">
        <v>437</v>
      </c>
      <c r="B9" s="3">
        <f>B8+25</f>
        <v>797.03899999999999</v>
      </c>
      <c r="C9" s="3">
        <f t="shared" si="1"/>
        <v>975.00019999999995</v>
      </c>
      <c r="D9" s="9">
        <v>1.0736406000000001</v>
      </c>
      <c r="E9" s="3">
        <v>1.0647599000000001</v>
      </c>
      <c r="F9" s="3">
        <v>1.0646788</v>
      </c>
      <c r="G9" s="3">
        <v>1.0638897</v>
      </c>
      <c r="H9" s="3">
        <v>1.0629120000000001</v>
      </c>
      <c r="I9" s="3">
        <v>1.0609607999999999</v>
      </c>
      <c r="J9" s="3">
        <v>1.0592965999999999</v>
      </c>
      <c r="K9" s="3">
        <v>1.0553212000000001</v>
      </c>
      <c r="L9" s="3">
        <v>1.0523396</v>
      </c>
      <c r="M9" s="3">
        <v>1.0499803000000001</v>
      </c>
      <c r="N9" s="3">
        <v>1.0480799999999999</v>
      </c>
      <c r="O9" s="3">
        <v>1.0465025999999999</v>
      </c>
      <c r="P9" s="3">
        <v>1.0452570999999999</v>
      </c>
      <c r="Q9" s="3">
        <v>1.0442423000000001</v>
      </c>
      <c r="R9" s="3">
        <v>1.0433737999999999</v>
      </c>
      <c r="S9" s="3">
        <v>1.0427614000000001</v>
      </c>
      <c r="T9" s="3">
        <v>1.0421418</v>
      </c>
      <c r="U9" s="3">
        <v>1.0421457999999999</v>
      </c>
      <c r="V9" s="3">
        <v>1.0417396999999999</v>
      </c>
      <c r="W9" s="3">
        <v>1.0412136000000001</v>
      </c>
      <c r="X9" s="3">
        <v>1.0407009</v>
      </c>
      <c r="Y9" s="3">
        <v>1.0400033</v>
      </c>
      <c r="Z9" s="3">
        <v>1.0391865</v>
      </c>
      <c r="AA9" s="3">
        <v>1.0382617999999999</v>
      </c>
      <c r="AB9" s="3">
        <v>1.0372496</v>
      </c>
      <c r="AC9" s="3">
        <v>1.0360370999999999</v>
      </c>
      <c r="AD9" s="3">
        <v>1.0347493000000001</v>
      </c>
      <c r="AE9" s="9">
        <v>1.0335411000000001</v>
      </c>
      <c r="AF9" s="3">
        <v>1.0323997</v>
      </c>
      <c r="AG9" s="3">
        <v>1.0309081</v>
      </c>
      <c r="AH9" s="3">
        <v>1.0296232999999999</v>
      </c>
      <c r="AI9" s="3">
        <v>1.0283732000000001</v>
      </c>
      <c r="AJ9" s="3">
        <v>1.0271205999999999</v>
      </c>
      <c r="AK9" s="3">
        <v>1.0258307</v>
      </c>
      <c r="AL9" s="3">
        <v>1.0245211999999999</v>
      </c>
      <c r="AM9" s="3">
        <v>1.0231996000000001</v>
      </c>
      <c r="AN9" s="3">
        <v>1.0219370000000001</v>
      </c>
      <c r="AO9" s="3">
        <v>1.0205997</v>
      </c>
      <c r="AP9" s="3">
        <v>1.0192219</v>
      </c>
      <c r="AQ9" s="3">
        <v>1.0178767</v>
      </c>
      <c r="AR9" s="3">
        <v>1.0165602</v>
      </c>
      <c r="AS9" s="3">
        <v>1.0165734</v>
      </c>
      <c r="AT9" s="3">
        <v>1.0151957</v>
      </c>
      <c r="AU9" s="3">
        <v>1.0138471</v>
      </c>
      <c r="AV9" s="3">
        <v>1.0124872</v>
      </c>
      <c r="AW9" s="3">
        <v>1.0111785</v>
      </c>
      <c r="AX9" s="3">
        <v>1.0099077000000001</v>
      </c>
      <c r="AY9" s="3">
        <v>1.008607</v>
      </c>
      <c r="AZ9" s="3">
        <v>1.0073311</v>
      </c>
      <c r="BA9" s="3">
        <v>1.0060081000000001</v>
      </c>
      <c r="BB9" s="3">
        <v>1.0047207</v>
      </c>
      <c r="BC9" s="3">
        <v>1.0034239</v>
      </c>
      <c r="BD9" s="3">
        <v>1.0021452</v>
      </c>
      <c r="BE9" s="3">
        <v>1.0006398000000001</v>
      </c>
      <c r="BF9" s="9">
        <v>0.99937120000000002</v>
      </c>
      <c r="BG9" s="3">
        <v>0.99811260000000002</v>
      </c>
      <c r="BH9" s="3">
        <v>0.99685270000000004</v>
      </c>
      <c r="BI9" s="3">
        <v>0.99555309999999997</v>
      </c>
      <c r="BJ9" s="3">
        <v>0.99434440000000002</v>
      </c>
      <c r="BK9" s="3">
        <v>0.99318550000000005</v>
      </c>
      <c r="BL9" s="3">
        <v>0.99185380000000001</v>
      </c>
      <c r="BM9" s="3">
        <v>0.99058219999999997</v>
      </c>
      <c r="BN9" s="3">
        <v>0.98932450000000005</v>
      </c>
      <c r="BO9" s="3">
        <v>0.98814250000000003</v>
      </c>
      <c r="BP9" s="3">
        <v>0.98690610000000001</v>
      </c>
    </row>
    <row r="10" spans="1:69" x14ac:dyDescent="0.25">
      <c r="A10" s="3" t="s">
        <v>438</v>
      </c>
      <c r="B10" s="3">
        <f t="shared" si="0"/>
        <v>822.03899999999999</v>
      </c>
      <c r="C10" s="3">
        <f t="shared" si="1"/>
        <v>1020.0001999999999</v>
      </c>
      <c r="D10" s="9">
        <v>1.0727047999999999</v>
      </c>
      <c r="E10" s="3">
        <v>1.0638392999999999</v>
      </c>
      <c r="F10" s="3">
        <v>1.0637634</v>
      </c>
      <c r="G10" s="3">
        <v>1.0629740000000001</v>
      </c>
      <c r="H10" s="3">
        <v>1.0619985999999999</v>
      </c>
      <c r="I10" s="3">
        <v>1.0600493</v>
      </c>
      <c r="J10" s="3">
        <v>1.0583891000000001</v>
      </c>
      <c r="K10" s="3">
        <v>1.0544210999999999</v>
      </c>
      <c r="L10" s="3">
        <v>1.0514401</v>
      </c>
      <c r="M10" s="3">
        <v>1.0490903</v>
      </c>
      <c r="N10" s="3">
        <v>1.0471938000000001</v>
      </c>
      <c r="O10" s="3">
        <v>1.04562</v>
      </c>
      <c r="P10" s="3">
        <v>1.0443754999999999</v>
      </c>
      <c r="Q10" s="3">
        <v>1.0433615000000001</v>
      </c>
      <c r="R10" s="3">
        <v>1.0424926000000001</v>
      </c>
      <c r="S10" s="3">
        <v>1.0418791999999999</v>
      </c>
      <c r="T10" s="3">
        <v>1.0412596000000001</v>
      </c>
      <c r="U10" s="3">
        <v>1.0412637</v>
      </c>
      <c r="V10" s="3">
        <v>1.040856</v>
      </c>
      <c r="W10" s="3">
        <v>1.0403302000000001</v>
      </c>
      <c r="X10" s="3">
        <v>1.0398172999999999</v>
      </c>
      <c r="Y10" s="3">
        <v>1.0391233</v>
      </c>
      <c r="Z10" s="3">
        <v>1.0383093000000001</v>
      </c>
      <c r="AA10" s="3">
        <v>1.0373877</v>
      </c>
      <c r="AB10" s="3">
        <v>1.0363770999999999</v>
      </c>
      <c r="AC10" s="3">
        <v>1.0351714000000001</v>
      </c>
      <c r="AD10" s="3">
        <v>1.0338843</v>
      </c>
      <c r="AE10" s="9">
        <v>1.0326799</v>
      </c>
      <c r="AF10" s="3">
        <v>1.0315418999999999</v>
      </c>
      <c r="AG10" s="3">
        <v>1.0300537000000001</v>
      </c>
      <c r="AH10" s="3">
        <v>1.0287721999999999</v>
      </c>
      <c r="AI10" s="3">
        <v>1.0275266999999999</v>
      </c>
      <c r="AJ10" s="3">
        <v>1.0262598000000001</v>
      </c>
      <c r="AK10" s="3">
        <v>1.0249950000000001</v>
      </c>
      <c r="AL10" s="3">
        <v>1.023685</v>
      </c>
      <c r="AM10" s="3">
        <v>1.0223659</v>
      </c>
      <c r="AN10" s="3">
        <v>1.0210792</v>
      </c>
      <c r="AO10" s="3">
        <v>1.0197830999999999</v>
      </c>
      <c r="AP10" s="3">
        <v>1.0184002000000001</v>
      </c>
      <c r="AQ10" s="3">
        <v>1.0170603</v>
      </c>
      <c r="AR10" s="3">
        <v>1.0157484999999999</v>
      </c>
      <c r="AS10" s="3">
        <v>1.0157634</v>
      </c>
      <c r="AT10" s="3">
        <v>1.0143875</v>
      </c>
      <c r="AU10" s="3">
        <v>1.0130429999999999</v>
      </c>
      <c r="AV10" s="3">
        <v>1.0116879999999999</v>
      </c>
      <c r="AW10" s="3">
        <v>1.0104038</v>
      </c>
      <c r="AX10" s="3">
        <v>1.0091155000000001</v>
      </c>
      <c r="AY10" s="3">
        <v>1.0078149999999999</v>
      </c>
      <c r="AZ10" s="3">
        <v>1.0065440999999999</v>
      </c>
      <c r="BA10" s="3">
        <v>1.0052474</v>
      </c>
      <c r="BB10" s="3">
        <v>1.0039349</v>
      </c>
      <c r="BC10" s="3">
        <v>1.0026511</v>
      </c>
      <c r="BD10" s="3">
        <v>1.0013711000000001</v>
      </c>
      <c r="BE10" s="3">
        <v>0.99992519999999996</v>
      </c>
      <c r="BF10" s="9">
        <v>0.99858829999999998</v>
      </c>
      <c r="BG10" s="3">
        <v>0.99735799999999997</v>
      </c>
      <c r="BH10" s="3">
        <v>0.9960601</v>
      </c>
      <c r="BI10" s="3">
        <v>0.99480919999999995</v>
      </c>
      <c r="BJ10" s="3">
        <v>0.99355579999999999</v>
      </c>
      <c r="BK10" s="3">
        <v>0.99235059999999997</v>
      </c>
      <c r="BL10" s="3">
        <v>0.99120600000000003</v>
      </c>
      <c r="BM10" s="3">
        <v>0.98991830000000003</v>
      </c>
      <c r="BN10" s="3">
        <v>0.98855999999999999</v>
      </c>
      <c r="BO10" s="3">
        <v>0.98741939999999995</v>
      </c>
      <c r="BP10" s="3">
        <v>0.98617089999999996</v>
      </c>
    </row>
    <row r="11" spans="1:69" x14ac:dyDescent="0.25">
      <c r="A11" s="3" t="s">
        <v>439</v>
      </c>
      <c r="B11" s="3">
        <f t="shared" si="0"/>
        <v>847.03899999999999</v>
      </c>
      <c r="C11" s="3">
        <f t="shared" si="1"/>
        <v>1065.0001999999999</v>
      </c>
      <c r="D11" s="9">
        <v>1.0717840999999999</v>
      </c>
      <c r="E11" s="3">
        <v>1.0629389</v>
      </c>
      <c r="F11" s="3">
        <v>1.0628580000000001</v>
      </c>
      <c r="G11" s="3">
        <v>1.0620715999999999</v>
      </c>
      <c r="H11" s="3">
        <v>1.0610976000000001</v>
      </c>
      <c r="I11" s="3">
        <v>1.0591429000000001</v>
      </c>
      <c r="J11" s="3">
        <v>1.0575106000000001</v>
      </c>
      <c r="K11" s="3">
        <v>1.0535302</v>
      </c>
      <c r="L11" s="3">
        <v>1.0505587999999999</v>
      </c>
      <c r="M11" s="3">
        <v>1.048208</v>
      </c>
      <c r="N11" s="3">
        <v>1.0463207999999999</v>
      </c>
      <c r="O11" s="3">
        <v>1.0447488</v>
      </c>
      <c r="P11" s="3">
        <v>1.0435053000000001</v>
      </c>
      <c r="Q11" s="3">
        <v>1.0424933000000001</v>
      </c>
      <c r="R11" s="3">
        <v>1.0416262000000001</v>
      </c>
      <c r="S11" s="3">
        <v>1.0410104</v>
      </c>
      <c r="T11" s="3">
        <v>1.0403901</v>
      </c>
      <c r="U11" s="3">
        <v>1.0403943</v>
      </c>
      <c r="V11" s="3">
        <v>1.0399852000000001</v>
      </c>
      <c r="W11" s="3">
        <v>1.0394601000000001</v>
      </c>
      <c r="X11" s="3">
        <v>1.0389470000000001</v>
      </c>
      <c r="Y11" s="3">
        <v>1.038254</v>
      </c>
      <c r="Z11" s="3">
        <v>1.0374433000000001</v>
      </c>
      <c r="AA11" s="3">
        <v>1.0365248</v>
      </c>
      <c r="AB11" s="3">
        <v>1.0355167000000001</v>
      </c>
      <c r="AC11" s="3">
        <v>1.0343150000000001</v>
      </c>
      <c r="AD11" s="3">
        <v>1.0330322000000001</v>
      </c>
      <c r="AE11" s="9">
        <v>1.0318309999999999</v>
      </c>
      <c r="AF11" s="3">
        <v>1.0306962</v>
      </c>
      <c r="AG11" s="3">
        <v>1.0292121999999999</v>
      </c>
      <c r="AH11" s="3">
        <v>1.0279339999999999</v>
      </c>
      <c r="AI11" s="3">
        <v>1.0266914</v>
      </c>
      <c r="AJ11" s="3">
        <v>1.0254283</v>
      </c>
      <c r="AK11" s="3">
        <v>1.0241659999999999</v>
      </c>
      <c r="AL11" s="3">
        <v>1.0228622999999999</v>
      </c>
      <c r="AM11" s="3">
        <v>1.0215718</v>
      </c>
      <c r="AN11" s="3">
        <v>1.0202618000000001</v>
      </c>
      <c r="AO11" s="3">
        <v>1.0189713</v>
      </c>
      <c r="AP11" s="3">
        <v>1.0175913999999999</v>
      </c>
      <c r="AQ11" s="3">
        <v>1.016257</v>
      </c>
      <c r="AR11" s="3">
        <v>1.0149481</v>
      </c>
      <c r="AS11" s="3">
        <v>1.0149617</v>
      </c>
      <c r="AT11" s="3">
        <v>1.0135926</v>
      </c>
      <c r="AU11" s="3">
        <v>1.0122477999999999</v>
      </c>
      <c r="AV11" s="3">
        <v>1.010929</v>
      </c>
      <c r="AW11" s="3">
        <v>1.0095867000000001</v>
      </c>
      <c r="AX11" s="3">
        <v>1.0083412</v>
      </c>
      <c r="AY11" s="3">
        <v>1.0070323000000001</v>
      </c>
      <c r="AZ11" s="3">
        <v>1.0057687</v>
      </c>
      <c r="BA11" s="3">
        <v>1.0044527999999999</v>
      </c>
      <c r="BB11" s="3">
        <v>1.0031730000000001</v>
      </c>
      <c r="BC11" s="3">
        <v>1.0018853999999999</v>
      </c>
      <c r="BD11" s="3">
        <v>1.0006326000000001</v>
      </c>
      <c r="BE11" s="3">
        <v>0.99913039999999997</v>
      </c>
      <c r="BF11" s="9">
        <v>0.99784759999999995</v>
      </c>
      <c r="BG11" s="3">
        <v>0.99660320000000002</v>
      </c>
      <c r="BH11" s="3">
        <v>0.99531749999999997</v>
      </c>
      <c r="BI11" s="3">
        <v>0.99409910000000001</v>
      </c>
      <c r="BJ11" s="3">
        <v>0.99280670000000004</v>
      </c>
      <c r="BK11" s="3">
        <v>0.99161690000000002</v>
      </c>
      <c r="BL11" s="3">
        <v>0.99046860000000003</v>
      </c>
      <c r="BM11" s="3">
        <v>0.98919219999999997</v>
      </c>
      <c r="BN11" s="3">
        <v>0.98786510000000005</v>
      </c>
      <c r="BO11" s="3">
        <v>0.98668409999999995</v>
      </c>
      <c r="BP11" s="3">
        <v>0.98545470000000002</v>
      </c>
    </row>
    <row r="12" spans="1:69" x14ac:dyDescent="0.25">
      <c r="A12" s="3" t="s">
        <v>440</v>
      </c>
      <c r="B12" s="3">
        <f t="shared" si="0"/>
        <v>872.03899999999999</v>
      </c>
      <c r="C12" s="3">
        <f t="shared" si="1"/>
        <v>1110.0001999999999</v>
      </c>
      <c r="D12" s="9">
        <v>1.0708768</v>
      </c>
      <c r="E12" s="3">
        <v>1.0620476999999999</v>
      </c>
      <c r="F12" s="3">
        <v>1.0619669</v>
      </c>
      <c r="G12" s="3">
        <v>1.0611818</v>
      </c>
      <c r="H12" s="3">
        <v>1.0602096000000001</v>
      </c>
      <c r="I12" s="3">
        <v>1.0582577</v>
      </c>
      <c r="J12" s="3">
        <v>1.0566279999999999</v>
      </c>
      <c r="K12" s="3">
        <v>1.0526552</v>
      </c>
      <c r="L12" s="3">
        <v>1.04969</v>
      </c>
      <c r="M12" s="3">
        <v>1.0473486999999999</v>
      </c>
      <c r="N12" s="3">
        <v>1.0454578000000001</v>
      </c>
      <c r="O12" s="3">
        <v>1.0438917000000001</v>
      </c>
      <c r="P12" s="3">
        <v>1.0426503</v>
      </c>
      <c r="Q12" s="3">
        <v>1.0416373000000001</v>
      </c>
      <c r="R12" s="3">
        <v>1.0407710999999999</v>
      </c>
      <c r="S12" s="3">
        <v>1.0401541000000001</v>
      </c>
      <c r="T12" s="3">
        <v>1.0395333</v>
      </c>
      <c r="U12" s="3">
        <v>1.0395373999999999</v>
      </c>
      <c r="V12" s="3">
        <v>1.0391268</v>
      </c>
      <c r="W12" s="3">
        <v>1.0386019</v>
      </c>
      <c r="X12" s="3">
        <v>1.0380895000000001</v>
      </c>
      <c r="Y12" s="3">
        <v>1.0373983</v>
      </c>
      <c r="Z12" s="3">
        <v>1.0365895000000001</v>
      </c>
      <c r="AA12" s="3">
        <v>1.0356752</v>
      </c>
      <c r="AB12" s="3">
        <v>1.0346693</v>
      </c>
      <c r="AC12" s="3">
        <v>1.0334718000000001</v>
      </c>
      <c r="AD12" s="3">
        <v>1.0321929000000001</v>
      </c>
      <c r="AE12" s="9">
        <v>1.0309937</v>
      </c>
      <c r="AF12" s="3">
        <v>1.0298620000000001</v>
      </c>
      <c r="AG12" s="3">
        <v>1.0283833</v>
      </c>
      <c r="AH12" s="3">
        <v>1.0271075999999999</v>
      </c>
      <c r="AI12" s="3">
        <v>1.0258687</v>
      </c>
      <c r="AJ12" s="3">
        <v>1.0246093000000001</v>
      </c>
      <c r="AK12" s="3">
        <v>1.0233516</v>
      </c>
      <c r="AL12" s="3">
        <v>1.0220488000000001</v>
      </c>
      <c r="AM12" s="3">
        <v>1.020764</v>
      </c>
      <c r="AN12" s="3">
        <v>1.0194829999999999</v>
      </c>
      <c r="AO12" s="3">
        <v>1.0181674000000001</v>
      </c>
      <c r="AP12" s="3">
        <v>1.0167980999999999</v>
      </c>
      <c r="AQ12" s="3">
        <v>1.0155045</v>
      </c>
      <c r="AR12" s="3">
        <v>1.0141469999999999</v>
      </c>
      <c r="AS12" s="3">
        <v>1.0141692</v>
      </c>
      <c r="AT12" s="3">
        <v>1.0128043</v>
      </c>
      <c r="AU12" s="3">
        <v>1.0114658999999999</v>
      </c>
      <c r="AV12" s="3">
        <v>1.010149</v>
      </c>
      <c r="AW12" s="3">
        <v>1.0088116</v>
      </c>
      <c r="AX12" s="3">
        <v>1.0075692999999999</v>
      </c>
      <c r="AY12" s="3">
        <v>1.0062966</v>
      </c>
      <c r="AZ12" s="3">
        <v>1.0049965000000001</v>
      </c>
      <c r="BA12" s="3">
        <v>1.0036917999999999</v>
      </c>
      <c r="BB12" s="3">
        <v>1.0024146</v>
      </c>
      <c r="BC12" s="3">
        <v>1.0012350000000001</v>
      </c>
      <c r="BD12" s="3">
        <v>0.99984229999999996</v>
      </c>
      <c r="BE12" s="3">
        <v>0.99837010000000004</v>
      </c>
      <c r="BF12" s="9">
        <v>0.99710370000000004</v>
      </c>
      <c r="BG12" s="3">
        <v>0.99585959999999996</v>
      </c>
      <c r="BH12" s="3">
        <v>0.99457759999999995</v>
      </c>
      <c r="BI12" s="3">
        <v>0.9933748</v>
      </c>
      <c r="BJ12" s="3">
        <v>0.99207100000000004</v>
      </c>
      <c r="BK12" s="3">
        <v>0.99089649999999996</v>
      </c>
      <c r="BL12" s="3">
        <v>0.98963000000000001</v>
      </c>
      <c r="BM12" s="3">
        <v>0.98840760000000005</v>
      </c>
      <c r="BN12" s="3">
        <v>0.98714579999999996</v>
      </c>
      <c r="BO12" s="3">
        <v>0.98594809999999999</v>
      </c>
      <c r="BP12" s="3">
        <v>0.98473169999999999</v>
      </c>
    </row>
    <row r="13" spans="1:69" x14ac:dyDescent="0.25">
      <c r="A13" s="3" t="s">
        <v>441</v>
      </c>
      <c r="B13" s="3">
        <f t="shared" si="0"/>
        <v>897.03899999999999</v>
      </c>
      <c r="C13" s="3">
        <f t="shared" si="1"/>
        <v>1155.0001999999999</v>
      </c>
      <c r="D13" s="9">
        <v>1.0699772999999999</v>
      </c>
      <c r="E13" s="3">
        <v>1.0611751</v>
      </c>
      <c r="F13" s="3">
        <v>1.0610938999999999</v>
      </c>
      <c r="G13" s="3">
        <v>1.060303</v>
      </c>
      <c r="H13" s="3">
        <v>1.0593326999999999</v>
      </c>
      <c r="I13" s="3">
        <v>1.0573843000000001</v>
      </c>
      <c r="J13" s="3">
        <v>1.0557572</v>
      </c>
      <c r="K13" s="3">
        <v>1.0517917000000001</v>
      </c>
      <c r="L13" s="3">
        <v>1.0488322999999999</v>
      </c>
      <c r="M13" s="3">
        <v>1.0465088</v>
      </c>
      <c r="N13" s="3">
        <v>1.0446078000000001</v>
      </c>
      <c r="O13" s="3">
        <v>1.0430448000000001</v>
      </c>
      <c r="P13" s="3">
        <v>1.0418049</v>
      </c>
      <c r="Q13" s="3">
        <v>1.0407911999999999</v>
      </c>
      <c r="R13" s="3">
        <v>1.0399225999999999</v>
      </c>
      <c r="S13" s="3">
        <v>1.0393093</v>
      </c>
      <c r="T13" s="3">
        <v>1.0386873000000001</v>
      </c>
      <c r="U13" s="3">
        <v>1.0386918000000001</v>
      </c>
      <c r="V13" s="3">
        <v>1.0382796999999999</v>
      </c>
      <c r="W13" s="3">
        <v>1.0377531</v>
      </c>
      <c r="X13" s="3">
        <v>1.0372429999999999</v>
      </c>
      <c r="Y13" s="3">
        <v>1.0365530000000001</v>
      </c>
      <c r="Z13" s="3">
        <v>1.0357478</v>
      </c>
      <c r="AA13" s="3">
        <v>1.0348362</v>
      </c>
      <c r="AB13" s="3">
        <v>1.0338341</v>
      </c>
      <c r="AC13" s="3">
        <v>1.0326405999999999</v>
      </c>
      <c r="AD13" s="3">
        <v>1.0313644</v>
      </c>
      <c r="AE13" s="9">
        <v>1.0301681</v>
      </c>
      <c r="AF13" s="3">
        <v>1.0290409</v>
      </c>
      <c r="AG13" s="3">
        <v>1.0275658000000001</v>
      </c>
      <c r="AH13" s="3">
        <v>1.0262929999999999</v>
      </c>
      <c r="AI13" s="3">
        <v>1.0250573000000001</v>
      </c>
      <c r="AJ13" s="3">
        <v>1.0238012999999999</v>
      </c>
      <c r="AK13" s="3">
        <v>1.0225474999999999</v>
      </c>
      <c r="AL13" s="3">
        <v>1.0212479000000001</v>
      </c>
      <c r="AM13" s="3">
        <v>1.0199666999999999</v>
      </c>
      <c r="AN13" s="3">
        <v>1.0186895</v>
      </c>
      <c r="AO13" s="3">
        <v>1.0174098</v>
      </c>
      <c r="AP13" s="3">
        <v>1.0160039999999999</v>
      </c>
      <c r="AQ13" s="3">
        <v>1.0146846</v>
      </c>
      <c r="AR13" s="3">
        <v>1.0133787000000001</v>
      </c>
      <c r="AS13" s="3">
        <v>1.0133926</v>
      </c>
      <c r="AT13" s="3">
        <v>1.01203</v>
      </c>
      <c r="AU13" s="3">
        <v>1.0106961000000001</v>
      </c>
      <c r="AV13" s="3">
        <v>1.0093821000000001</v>
      </c>
      <c r="AW13" s="3">
        <v>1.0080484999999999</v>
      </c>
      <c r="AX13" s="3">
        <v>1.0067784</v>
      </c>
      <c r="AY13" s="3">
        <v>1.0055497</v>
      </c>
      <c r="AZ13" s="3">
        <v>1.0042405000000001</v>
      </c>
      <c r="BA13" s="3">
        <v>1.002947</v>
      </c>
      <c r="BB13" s="3">
        <v>1.0016723000000001</v>
      </c>
      <c r="BC13" s="3">
        <v>1.000389</v>
      </c>
      <c r="BD13" s="3">
        <v>0.99914349999999996</v>
      </c>
      <c r="BE13" s="3">
        <v>0.99762620000000002</v>
      </c>
      <c r="BF13" s="9">
        <v>0.99641250000000003</v>
      </c>
      <c r="BG13" s="3">
        <v>0.99512429999999996</v>
      </c>
      <c r="BH13" s="3">
        <v>0.99389269999999996</v>
      </c>
      <c r="BI13" s="3">
        <v>0.99260199999999998</v>
      </c>
      <c r="BJ13" s="3">
        <v>0.99137120000000001</v>
      </c>
      <c r="BK13" s="3">
        <v>0.99018099999999998</v>
      </c>
      <c r="BL13" s="3">
        <v>0.98892270000000004</v>
      </c>
      <c r="BM13" s="3">
        <v>0.987703</v>
      </c>
      <c r="BN13" s="3">
        <v>0.98644270000000001</v>
      </c>
      <c r="BO13" s="3">
        <v>0.98528530000000003</v>
      </c>
      <c r="BP13" s="3">
        <v>0.98402270000000003</v>
      </c>
    </row>
    <row r="14" spans="1:69" x14ac:dyDescent="0.25">
      <c r="A14" s="16"/>
      <c r="B14" s="16"/>
      <c r="C14" s="16"/>
      <c r="D14" s="100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00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00"/>
      <c r="BG14" s="16"/>
      <c r="BH14" s="16"/>
      <c r="BI14" s="16"/>
      <c r="BJ14" s="16"/>
      <c r="BK14" s="16"/>
      <c r="BL14" s="16"/>
      <c r="BM14" s="16"/>
      <c r="BN14" s="16"/>
      <c r="BO14" s="16"/>
      <c r="BP14" s="16"/>
    </row>
    <row r="15" spans="1:69" x14ac:dyDescent="0.25">
      <c r="A15" s="16"/>
      <c r="B15" s="16"/>
      <c r="C15" s="16"/>
      <c r="D15" s="100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00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00"/>
      <c r="BG15" s="16"/>
      <c r="BH15" s="16"/>
      <c r="BI15" s="16"/>
      <c r="BJ15" s="16"/>
      <c r="BK15" s="16"/>
      <c r="BL15" s="16"/>
      <c r="BM15" s="16"/>
      <c r="BN15" s="16"/>
      <c r="BO15" s="16"/>
      <c r="BP15" s="16"/>
    </row>
    <row r="16" spans="1:69" x14ac:dyDescent="0.25">
      <c r="A16" s="217" t="s">
        <v>387</v>
      </c>
      <c r="B16" s="217" t="s">
        <v>570</v>
      </c>
      <c r="C16" s="217" t="s">
        <v>571</v>
      </c>
      <c r="D16" s="217" t="s">
        <v>46</v>
      </c>
      <c r="E16" s="218" t="s">
        <v>240</v>
      </c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</row>
    <row r="17" spans="1:72" x14ac:dyDescent="0.25">
      <c r="A17" s="217"/>
      <c r="B17" s="217"/>
      <c r="C17" s="217"/>
      <c r="D17" s="217"/>
      <c r="E17" s="8" t="s">
        <v>390</v>
      </c>
      <c r="F17" s="184" t="s">
        <v>391</v>
      </c>
      <c r="G17" s="184" t="s">
        <v>392</v>
      </c>
      <c r="H17" s="184" t="s">
        <v>393</v>
      </c>
      <c r="I17" s="184" t="s">
        <v>394</v>
      </c>
      <c r="J17" s="184" t="s">
        <v>395</v>
      </c>
      <c r="K17" s="184" t="s">
        <v>396</v>
      </c>
      <c r="L17" s="184" t="s">
        <v>397</v>
      </c>
      <c r="M17" s="184" t="s">
        <v>398</v>
      </c>
      <c r="N17" s="184" t="s">
        <v>399</v>
      </c>
      <c r="O17" s="184" t="s">
        <v>400</v>
      </c>
      <c r="P17" s="184" t="s">
        <v>401</v>
      </c>
      <c r="Q17" s="184" t="s">
        <v>402</v>
      </c>
      <c r="R17" s="184" t="s">
        <v>403</v>
      </c>
      <c r="S17" s="184" t="s">
        <v>404</v>
      </c>
      <c r="T17" s="184" t="s">
        <v>405</v>
      </c>
      <c r="U17" s="184" t="s">
        <v>406</v>
      </c>
      <c r="V17" s="184" t="s">
        <v>407</v>
      </c>
      <c r="W17" s="184" t="s">
        <v>408</v>
      </c>
      <c r="X17" s="186" t="s">
        <v>409</v>
      </c>
      <c r="Y17" s="184" t="s">
        <v>410</v>
      </c>
      <c r="Z17" s="184" t="s">
        <v>411</v>
      </c>
      <c r="AA17" s="184" t="s">
        <v>412</v>
      </c>
      <c r="AB17" s="184" t="s">
        <v>413</v>
      </c>
      <c r="AC17" s="184" t="s">
        <v>414</v>
      </c>
      <c r="AD17" s="184" t="s">
        <v>415</v>
      </c>
      <c r="AE17" s="184" t="s">
        <v>416</v>
      </c>
      <c r="AF17" s="8" t="s">
        <v>417</v>
      </c>
      <c r="AG17" s="184" t="s">
        <v>418</v>
      </c>
      <c r="AH17" s="184" t="s">
        <v>419</v>
      </c>
      <c r="AI17" s="184" t="s">
        <v>420</v>
      </c>
      <c r="AJ17" s="184" t="s">
        <v>421</v>
      </c>
      <c r="AK17" s="184" t="s">
        <v>422</v>
      </c>
      <c r="AL17" s="184" t="s">
        <v>423</v>
      </c>
      <c r="AM17" s="184" t="s">
        <v>424</v>
      </c>
      <c r="AN17" s="184" t="s">
        <v>425</v>
      </c>
      <c r="AO17" s="184" t="s">
        <v>426</v>
      </c>
      <c r="AP17" s="184" t="s">
        <v>427</v>
      </c>
      <c r="AQ17" s="184" t="s">
        <v>428</v>
      </c>
      <c r="AR17" s="186" t="s">
        <v>429</v>
      </c>
      <c r="AS17" s="184" t="s">
        <v>430</v>
      </c>
      <c r="AT17" s="184" t="s">
        <v>490</v>
      </c>
      <c r="AU17" s="184" t="s">
        <v>491</v>
      </c>
      <c r="AV17" s="184" t="s">
        <v>492</v>
      </c>
      <c r="AW17" s="184" t="s">
        <v>493</v>
      </c>
      <c r="AX17" s="184" t="s">
        <v>494</v>
      </c>
      <c r="AY17" s="184" t="s">
        <v>495</v>
      </c>
      <c r="AZ17" s="184" t="s">
        <v>496</v>
      </c>
      <c r="BA17" s="184" t="s">
        <v>497</v>
      </c>
      <c r="BB17" s="184" t="s">
        <v>498</v>
      </c>
      <c r="BC17" s="184" t="s">
        <v>499</v>
      </c>
      <c r="BD17" s="184" t="s">
        <v>500</v>
      </c>
      <c r="BE17" s="184" t="s">
        <v>501</v>
      </c>
      <c r="BF17" s="184" t="s">
        <v>502</v>
      </c>
      <c r="BG17" s="8" t="s">
        <v>503</v>
      </c>
      <c r="BH17" s="184" t="s">
        <v>504</v>
      </c>
      <c r="BI17" s="184" t="s">
        <v>505</v>
      </c>
      <c r="BJ17" s="184" t="s">
        <v>506</v>
      </c>
      <c r="BK17" s="184" t="s">
        <v>507</v>
      </c>
      <c r="BL17" s="184" t="s">
        <v>508</v>
      </c>
      <c r="BM17" s="184" t="s">
        <v>509</v>
      </c>
      <c r="BN17" s="184" t="s">
        <v>510</v>
      </c>
      <c r="BO17" s="184" t="s">
        <v>511</v>
      </c>
      <c r="BP17" s="184" t="s">
        <v>512</v>
      </c>
      <c r="BQ17" s="184" t="s">
        <v>513</v>
      </c>
    </row>
    <row r="18" spans="1:72" x14ac:dyDescent="0.25">
      <c r="A18" s="3" t="s">
        <v>559</v>
      </c>
      <c r="B18" s="3">
        <v>432.03899999999999</v>
      </c>
      <c r="C18" s="3">
        <v>318.00020000000001</v>
      </c>
      <c r="D18" s="12">
        <v>0.91400999999999999</v>
      </c>
      <c r="E18" s="9">
        <v>1.1103091</v>
      </c>
      <c r="F18" s="3">
        <v>1.0984201</v>
      </c>
      <c r="G18" s="3">
        <v>1.0983769000000001</v>
      </c>
      <c r="H18" s="3">
        <v>1.0973929</v>
      </c>
      <c r="I18" s="3">
        <v>1.0961989999999999</v>
      </c>
      <c r="J18" s="3">
        <v>1.0938137000000001</v>
      </c>
      <c r="K18" s="3">
        <v>1.0919099999999999</v>
      </c>
      <c r="L18" s="3">
        <v>1.0874305</v>
      </c>
      <c r="M18" s="3">
        <v>1.0842514999999999</v>
      </c>
      <c r="N18" s="3">
        <v>1.0818589999999999</v>
      </c>
      <c r="O18" s="3">
        <v>1.0800574999999999</v>
      </c>
      <c r="P18" s="3">
        <v>1.0787446000000001</v>
      </c>
      <c r="Q18" s="3">
        <v>1.0779306</v>
      </c>
      <c r="R18" s="3">
        <v>1.0775515</v>
      </c>
      <c r="S18" s="3">
        <v>1.0773706000000001</v>
      </c>
      <c r="T18" s="3">
        <v>1.0773737000000001</v>
      </c>
      <c r="U18" s="3">
        <v>1.0777087999999999</v>
      </c>
      <c r="V18" s="3">
        <v>1.0776973000000001</v>
      </c>
      <c r="W18" s="3">
        <v>1.0775998</v>
      </c>
      <c r="X18" s="3">
        <v>1.0777353999999999</v>
      </c>
      <c r="Y18" s="3">
        <v>1.0772193999999999</v>
      </c>
      <c r="Z18" s="3">
        <v>1.0767692</v>
      </c>
      <c r="AA18" s="3">
        <v>1.0758878999999999</v>
      </c>
      <c r="AB18" s="3">
        <v>1.0749747000000001</v>
      </c>
      <c r="AC18" s="3">
        <v>1.0738479999999999</v>
      </c>
      <c r="AD18" s="3">
        <v>1.0726612</v>
      </c>
      <c r="AE18" s="3">
        <v>1.0713025</v>
      </c>
      <c r="AF18" s="9">
        <v>1.0700718</v>
      </c>
      <c r="AG18" s="3">
        <v>1.0688401000000001</v>
      </c>
      <c r="AH18" s="3">
        <v>1.0672896999999999</v>
      </c>
      <c r="AI18" s="3">
        <v>1.0658785</v>
      </c>
      <c r="AJ18" s="3">
        <v>1.0645560999999999</v>
      </c>
      <c r="AK18" s="3">
        <v>1.0631847000000001</v>
      </c>
      <c r="AL18" s="3">
        <v>1.0617923</v>
      </c>
      <c r="AM18" s="3">
        <v>1.0604069</v>
      </c>
      <c r="AN18" s="3">
        <v>1.0589031</v>
      </c>
      <c r="AO18" s="3">
        <v>1.0576321</v>
      </c>
      <c r="AP18" s="3">
        <v>1.0560418</v>
      </c>
      <c r="AQ18" s="3">
        <v>1.0547983999999999</v>
      </c>
      <c r="AR18" s="3">
        <v>1.0530858999999999</v>
      </c>
      <c r="AS18" s="3">
        <v>1.0518025</v>
      </c>
      <c r="AT18" s="3">
        <v>1.0518489</v>
      </c>
      <c r="AU18" s="3">
        <v>1.0502986000000001</v>
      </c>
      <c r="AV18" s="3">
        <v>1.0488538999999999</v>
      </c>
      <c r="AW18" s="3">
        <v>1.0474243999999999</v>
      </c>
      <c r="AX18" s="3">
        <v>1.0460144</v>
      </c>
      <c r="AY18" s="3">
        <v>1.0446323</v>
      </c>
      <c r="AZ18" s="3">
        <v>1.0432112</v>
      </c>
      <c r="BA18" s="3">
        <v>1.0417632999999999</v>
      </c>
      <c r="BB18" s="3">
        <v>1.0403363000000001</v>
      </c>
      <c r="BC18" s="3">
        <v>1.0389018000000001</v>
      </c>
      <c r="BD18" s="3">
        <v>1.0375211</v>
      </c>
      <c r="BE18" s="3">
        <v>1.0361705000000001</v>
      </c>
      <c r="BF18" s="3">
        <v>1.0345485999999999</v>
      </c>
      <c r="BG18" s="9">
        <v>1.0332041999999999</v>
      </c>
      <c r="BH18" s="3">
        <v>1.0318699</v>
      </c>
      <c r="BI18" s="3">
        <v>1.0305247</v>
      </c>
      <c r="BJ18" s="3">
        <v>1.0292006</v>
      </c>
      <c r="BK18" s="3">
        <v>1.0278668</v>
      </c>
      <c r="BL18" s="3">
        <v>1.0265344000000001</v>
      </c>
      <c r="BM18" s="3">
        <v>1.0252779999999999</v>
      </c>
      <c r="BN18" s="3">
        <v>1.0239229000000001</v>
      </c>
      <c r="BO18" s="3">
        <v>1.0226187</v>
      </c>
      <c r="BP18" s="3">
        <v>1.0212862</v>
      </c>
      <c r="BQ18" s="3">
        <v>1.0200058000000001</v>
      </c>
    </row>
    <row r="19" spans="1:72" x14ac:dyDescent="0.25">
      <c r="A19" s="3" t="s">
        <v>560</v>
      </c>
      <c r="B19" s="3">
        <f>B18+25</f>
        <v>457.03899999999999</v>
      </c>
      <c r="C19" s="3">
        <f>C18+45</f>
        <v>363.00020000000001</v>
      </c>
      <c r="D19" s="12">
        <v>0.88876999999999995</v>
      </c>
      <c r="E19" s="9">
        <v>1.1050149</v>
      </c>
      <c r="F19" s="3">
        <v>1.0936212999999999</v>
      </c>
      <c r="G19" s="3">
        <v>1.0935789</v>
      </c>
      <c r="H19" s="3">
        <v>1.0926217</v>
      </c>
      <c r="I19" s="3">
        <v>1.0914623999999999</v>
      </c>
      <c r="J19" s="3">
        <v>1.0891529</v>
      </c>
      <c r="K19" s="3">
        <v>1.0872898</v>
      </c>
      <c r="L19" s="3">
        <v>1.0829096</v>
      </c>
      <c r="M19" s="3">
        <v>1.0797646999999999</v>
      </c>
      <c r="N19" s="3">
        <v>1.0774029000000001</v>
      </c>
      <c r="O19" s="3">
        <v>1.0755897999999999</v>
      </c>
      <c r="P19" s="3">
        <v>1.0742421</v>
      </c>
      <c r="Q19" s="3">
        <v>1.0733644</v>
      </c>
      <c r="R19" s="3">
        <v>1.0728740999999999</v>
      </c>
      <c r="S19" s="3">
        <v>1.0725472</v>
      </c>
      <c r="T19" s="3">
        <v>1.0724574</v>
      </c>
      <c r="U19" s="3">
        <v>1.0725948999999999</v>
      </c>
      <c r="V19" s="3">
        <v>1.0725673</v>
      </c>
      <c r="W19" s="3">
        <v>1.0724779</v>
      </c>
      <c r="X19" s="3">
        <v>1.0725212</v>
      </c>
      <c r="Y19" s="3">
        <v>1.0719879000000001</v>
      </c>
      <c r="Z19" s="3">
        <v>1.0714954000000001</v>
      </c>
      <c r="AA19" s="3">
        <v>1.0706116999999999</v>
      </c>
      <c r="AB19" s="3">
        <v>1.0697019999999999</v>
      </c>
      <c r="AC19" s="3">
        <v>1.0685924</v>
      </c>
      <c r="AD19" s="3">
        <v>1.0674220000000001</v>
      </c>
      <c r="AE19" s="3">
        <v>1.066074</v>
      </c>
      <c r="AF19" s="9">
        <v>1.0648340000000001</v>
      </c>
      <c r="AG19" s="3">
        <v>1.0636497</v>
      </c>
      <c r="AH19" s="3">
        <v>1.0620719999999999</v>
      </c>
      <c r="AI19" s="3">
        <v>1.0607377</v>
      </c>
      <c r="AJ19" s="3">
        <v>1.0594025</v>
      </c>
      <c r="AK19" s="3">
        <v>1.0580658999999999</v>
      </c>
      <c r="AL19" s="3">
        <v>1.0566773</v>
      </c>
      <c r="AM19" s="3">
        <v>1.0552877000000001</v>
      </c>
      <c r="AN19" s="3">
        <v>1.0538946</v>
      </c>
      <c r="AO19" s="3">
        <v>1.0524731000000001</v>
      </c>
      <c r="AP19" s="3">
        <v>1.0511136000000001</v>
      </c>
      <c r="AQ19" s="3">
        <v>1.0496424</v>
      </c>
      <c r="AR19" s="3">
        <v>1.0481883000000001</v>
      </c>
      <c r="AS19" s="3">
        <v>1.0467149</v>
      </c>
      <c r="AT19" s="3">
        <v>1.0467398999999999</v>
      </c>
      <c r="AU19" s="3">
        <v>1.0451336</v>
      </c>
      <c r="AV19" s="3">
        <v>1.0438860999999999</v>
      </c>
      <c r="AW19" s="3">
        <v>1.0424328</v>
      </c>
      <c r="AX19" s="3">
        <v>1.0410786999999999</v>
      </c>
      <c r="AY19" s="3">
        <v>1.0396745000000001</v>
      </c>
      <c r="AZ19" s="3">
        <v>1.0381981</v>
      </c>
      <c r="BA19" s="3">
        <v>1.0368999000000001</v>
      </c>
      <c r="BB19" s="3">
        <v>1.0353406999999999</v>
      </c>
      <c r="BC19" s="3">
        <v>1.0341507999999999</v>
      </c>
      <c r="BD19" s="3">
        <v>1.0326765</v>
      </c>
      <c r="BE19" s="3">
        <v>1.0312528999999999</v>
      </c>
      <c r="BF19" s="3">
        <v>1.0297048</v>
      </c>
      <c r="BG19" s="9">
        <v>1.0283579</v>
      </c>
      <c r="BH19" s="3">
        <v>1.0271117999999999</v>
      </c>
      <c r="BI19" s="3">
        <v>1.0256563000000001</v>
      </c>
      <c r="BJ19" s="3">
        <v>1.0243992</v>
      </c>
      <c r="BK19" s="3">
        <v>1.0230598</v>
      </c>
      <c r="BL19" s="3">
        <v>1.0217848</v>
      </c>
      <c r="BM19" s="3">
        <v>1.0204747000000001</v>
      </c>
      <c r="BN19" s="3">
        <v>1.0192106000000001</v>
      </c>
      <c r="BO19" s="3">
        <v>1.0178107999999999</v>
      </c>
      <c r="BP19" s="3">
        <v>1.0165346</v>
      </c>
      <c r="BQ19" s="3">
        <v>1.0152485</v>
      </c>
    </row>
    <row r="20" spans="1:72" x14ac:dyDescent="0.25">
      <c r="A20" s="3" t="s">
        <v>561</v>
      </c>
      <c r="B20" s="3">
        <f t="shared" ref="B20:B28" si="2">B19+25</f>
        <v>482.03899999999999</v>
      </c>
      <c r="C20" s="3">
        <f t="shared" ref="C20:C28" si="3">C19+45</f>
        <v>408.00020000000001</v>
      </c>
      <c r="D20" s="12">
        <v>0.86051</v>
      </c>
      <c r="E20" s="9">
        <v>1.0989401000000001</v>
      </c>
      <c r="F20" s="3">
        <v>1.0880947999999999</v>
      </c>
      <c r="G20" s="3">
        <v>1.0880377000000001</v>
      </c>
      <c r="H20" s="3">
        <v>1.0871257000000001</v>
      </c>
      <c r="I20" s="3">
        <v>1.0860056</v>
      </c>
      <c r="J20" s="3">
        <v>1.0837749999999999</v>
      </c>
      <c r="K20" s="3">
        <v>1.0819581</v>
      </c>
      <c r="L20" s="3">
        <v>1.077661</v>
      </c>
      <c r="M20" s="3">
        <v>1.0745612</v>
      </c>
      <c r="N20" s="3">
        <v>1.072208</v>
      </c>
      <c r="O20" s="3">
        <v>1.0703841000000001</v>
      </c>
      <c r="P20" s="3">
        <v>1.0689883</v>
      </c>
      <c r="Q20" s="3">
        <v>1.0680411000000001</v>
      </c>
      <c r="R20" s="3">
        <v>1.0674402999999999</v>
      </c>
      <c r="S20" s="3">
        <v>1.0669698999999999</v>
      </c>
      <c r="T20" s="3">
        <v>1.0667963</v>
      </c>
      <c r="U20" s="3">
        <v>1.0667081</v>
      </c>
      <c r="V20" s="3">
        <v>1.0667139000000001</v>
      </c>
      <c r="W20" s="3">
        <v>1.0665716000000001</v>
      </c>
      <c r="X20" s="3">
        <v>1.0664918000000001</v>
      </c>
      <c r="Y20" s="3">
        <v>1.0659833000000001</v>
      </c>
      <c r="Z20" s="3">
        <v>1.0654471999999999</v>
      </c>
      <c r="AA20" s="3">
        <v>1.0645791</v>
      </c>
      <c r="AB20" s="3">
        <v>1.0636463</v>
      </c>
      <c r="AC20" s="3">
        <v>1.0625384</v>
      </c>
      <c r="AD20" s="3">
        <v>1.0613558000000001</v>
      </c>
      <c r="AE20" s="3">
        <v>1.0600311</v>
      </c>
      <c r="AF20" s="9">
        <v>1.0587770999999999</v>
      </c>
      <c r="AG20" s="3">
        <v>1.0576205000000001</v>
      </c>
      <c r="AH20" s="3">
        <v>1.0560678999999999</v>
      </c>
      <c r="AI20" s="3">
        <v>1.0547367000000001</v>
      </c>
      <c r="AJ20" s="3">
        <v>1.0534588</v>
      </c>
      <c r="AK20" s="3">
        <v>1.052106</v>
      </c>
      <c r="AL20" s="3">
        <v>1.0507523999999999</v>
      </c>
      <c r="AM20" s="3">
        <v>1.0493953</v>
      </c>
      <c r="AN20" s="3">
        <v>1.0479683</v>
      </c>
      <c r="AO20" s="3">
        <v>1.0465945000000001</v>
      </c>
      <c r="AP20" s="3">
        <v>1.0452562999999999</v>
      </c>
      <c r="AQ20" s="3">
        <v>1.0437855</v>
      </c>
      <c r="AR20" s="3">
        <v>1.0423355999999999</v>
      </c>
      <c r="AS20" s="3">
        <v>1.040921</v>
      </c>
      <c r="AT20" s="3">
        <v>1.0409337000000001</v>
      </c>
      <c r="AU20" s="3">
        <v>1.0394721</v>
      </c>
      <c r="AV20" s="3">
        <v>1.0380894000000001</v>
      </c>
      <c r="AW20" s="3">
        <v>1.0367777</v>
      </c>
      <c r="AX20" s="3">
        <v>1.0353855000000001</v>
      </c>
      <c r="AY20" s="3">
        <v>1.0340423999999999</v>
      </c>
      <c r="AZ20" s="3">
        <v>1.0325156</v>
      </c>
      <c r="BA20" s="3">
        <v>1.0311855999999999</v>
      </c>
      <c r="BB20" s="3">
        <v>1.0299039000000001</v>
      </c>
      <c r="BC20" s="3">
        <v>1.0283736999999999</v>
      </c>
      <c r="BD20" s="3">
        <v>1.0270802000000001</v>
      </c>
      <c r="BE20" s="3">
        <v>1.0257038999999999</v>
      </c>
      <c r="BF20" s="3">
        <v>1.0241614999999999</v>
      </c>
      <c r="BG20" s="9">
        <v>1.0227747</v>
      </c>
      <c r="BH20" s="3">
        <v>1.0216111000000001</v>
      </c>
      <c r="BI20" s="3">
        <v>1.0200887999999999</v>
      </c>
      <c r="BJ20" s="3">
        <v>1.0190125000000001</v>
      </c>
      <c r="BK20" s="3">
        <v>1.0176132</v>
      </c>
      <c r="BL20" s="3">
        <v>1.0163492999999999</v>
      </c>
      <c r="BM20" s="3">
        <v>1.0150002</v>
      </c>
      <c r="BN20" s="3">
        <v>1.0136890000000001</v>
      </c>
      <c r="BO20" s="3">
        <v>1.0123947</v>
      </c>
      <c r="BP20" s="3">
        <v>1.0111086</v>
      </c>
      <c r="BQ20" s="3">
        <v>1.0098362000000001</v>
      </c>
    </row>
    <row r="21" spans="1:72" x14ac:dyDescent="0.25">
      <c r="A21" s="3" t="s">
        <v>562</v>
      </c>
      <c r="B21" s="3">
        <f t="shared" si="2"/>
        <v>507.03899999999999</v>
      </c>
      <c r="C21" s="3">
        <f t="shared" si="3"/>
        <v>453.00020000000001</v>
      </c>
      <c r="D21" s="12">
        <v>0.82864000000000004</v>
      </c>
      <c r="E21" s="9">
        <v>1.0919101</v>
      </c>
      <c r="F21" s="3">
        <v>1.0816621</v>
      </c>
      <c r="G21" s="3">
        <v>1.0815901000000001</v>
      </c>
      <c r="H21" s="3">
        <v>1.0807253000000001</v>
      </c>
      <c r="I21" s="3">
        <v>1.0796485</v>
      </c>
      <c r="J21" s="3">
        <v>1.0775024</v>
      </c>
      <c r="K21" s="3">
        <v>1.0757475000000001</v>
      </c>
      <c r="L21" s="3">
        <v>1.0715482999999999</v>
      </c>
      <c r="M21" s="3">
        <v>1.0684728999999999</v>
      </c>
      <c r="N21" s="3">
        <v>1.0661258</v>
      </c>
      <c r="O21" s="3">
        <v>1.0642794</v>
      </c>
      <c r="P21" s="3">
        <v>1.0628378000000001</v>
      </c>
      <c r="Q21" s="3">
        <v>1.0617970999999999</v>
      </c>
      <c r="R21" s="3">
        <v>1.0610820000000001</v>
      </c>
      <c r="S21" s="3">
        <v>1.0604889</v>
      </c>
      <c r="T21" s="3">
        <v>1.0601936999999999</v>
      </c>
      <c r="U21" s="3">
        <v>1.0599221000000001</v>
      </c>
      <c r="V21" s="3">
        <v>1.059922</v>
      </c>
      <c r="W21" s="3">
        <v>1.0597223</v>
      </c>
      <c r="X21" s="3">
        <v>1.0594835</v>
      </c>
      <c r="Y21" s="3">
        <v>1.058996</v>
      </c>
      <c r="Z21" s="3">
        <v>1.0584065</v>
      </c>
      <c r="AA21" s="3">
        <v>1.0575539</v>
      </c>
      <c r="AB21" s="3">
        <v>1.0566205</v>
      </c>
      <c r="AC21" s="3">
        <v>1.0555524999999999</v>
      </c>
      <c r="AD21" s="3">
        <v>1.0543419000000001</v>
      </c>
      <c r="AE21" s="3">
        <v>1.0530436999999999</v>
      </c>
      <c r="AF21" s="9">
        <v>1.0518008000000001</v>
      </c>
      <c r="AG21" s="3">
        <v>1.0506462000000001</v>
      </c>
      <c r="AH21" s="3">
        <v>1.0491170000000001</v>
      </c>
      <c r="AI21" s="3">
        <v>1.0478417</v>
      </c>
      <c r="AJ21" s="3">
        <v>1.0465146999999999</v>
      </c>
      <c r="AK21" s="3">
        <v>1.0452030999999999</v>
      </c>
      <c r="AL21" s="3">
        <v>1.0438700000000001</v>
      </c>
      <c r="AM21" s="3">
        <v>1.0425092</v>
      </c>
      <c r="AN21" s="3">
        <v>1.0411252</v>
      </c>
      <c r="AO21" s="3">
        <v>1.0397799999999999</v>
      </c>
      <c r="AP21" s="3">
        <v>1.0384405999999999</v>
      </c>
      <c r="AQ21" s="3">
        <v>1.0369807</v>
      </c>
      <c r="AR21" s="3">
        <v>1.0355491999999999</v>
      </c>
      <c r="AS21" s="3">
        <v>1.0341654</v>
      </c>
      <c r="AT21" s="3">
        <v>1.0341787</v>
      </c>
      <c r="AU21" s="3">
        <v>1.0327516000000001</v>
      </c>
      <c r="AV21" s="3">
        <v>1.0314407000000001</v>
      </c>
      <c r="AW21" s="3">
        <v>1.0300256999999999</v>
      </c>
      <c r="AX21" s="3">
        <v>1.0286565000000001</v>
      </c>
      <c r="AY21" s="3">
        <v>1.0272766</v>
      </c>
      <c r="AZ21" s="3">
        <v>1.0259919</v>
      </c>
      <c r="BA21" s="3">
        <v>1.0245603000000001</v>
      </c>
      <c r="BB21" s="3">
        <v>1.0232935999999999</v>
      </c>
      <c r="BC21" s="3">
        <v>1.0218986999999999</v>
      </c>
      <c r="BD21" s="3">
        <v>1.0205206</v>
      </c>
      <c r="BE21" s="3">
        <v>1.0192188</v>
      </c>
      <c r="BF21" s="3">
        <v>1.0176593</v>
      </c>
      <c r="BG21" s="9">
        <v>1.0163869000000001</v>
      </c>
      <c r="BH21" s="3">
        <v>1.0150036</v>
      </c>
      <c r="BI21" s="3">
        <v>1.0136974999999999</v>
      </c>
      <c r="BJ21" s="3">
        <v>1.0125386000000001</v>
      </c>
      <c r="BK21" s="3">
        <v>1.0110903</v>
      </c>
      <c r="BL21" s="3">
        <v>1.0099640999999999</v>
      </c>
      <c r="BM21" s="3">
        <v>1.0084599000000001</v>
      </c>
      <c r="BN21" s="3">
        <v>1.007358</v>
      </c>
      <c r="BO21" s="3">
        <v>1.0059895999999999</v>
      </c>
      <c r="BP21" s="3">
        <v>1.0047565000000001</v>
      </c>
      <c r="BQ21" s="3">
        <v>1.0034833000000001</v>
      </c>
    </row>
    <row r="22" spans="1:72" x14ac:dyDescent="0.25">
      <c r="A22" s="3" t="s">
        <v>563</v>
      </c>
      <c r="B22" s="3">
        <f t="shared" si="2"/>
        <v>532.03899999999999</v>
      </c>
      <c r="C22" s="3">
        <f t="shared" si="3"/>
        <v>498.00020000000001</v>
      </c>
      <c r="D22" s="12">
        <v>0.79207000000000005</v>
      </c>
      <c r="E22" s="9">
        <v>1.0836262999999999</v>
      </c>
      <c r="F22" s="3">
        <v>1.0740356</v>
      </c>
      <c r="G22" s="3">
        <v>1.0739635999999999</v>
      </c>
      <c r="H22" s="3">
        <v>1.0731318999999999</v>
      </c>
      <c r="I22" s="3">
        <v>1.0721042999999999</v>
      </c>
      <c r="J22" s="3">
        <v>1.0700487000000001</v>
      </c>
      <c r="K22" s="3">
        <v>1.0683419999999999</v>
      </c>
      <c r="L22" s="3">
        <v>1.0642455</v>
      </c>
      <c r="M22" s="3">
        <v>1.0612295</v>
      </c>
      <c r="N22" s="3">
        <v>1.0588732999999999</v>
      </c>
      <c r="O22" s="3">
        <v>1.0569892000000001</v>
      </c>
      <c r="P22" s="3">
        <v>1.055493</v>
      </c>
      <c r="Q22" s="3">
        <v>1.0543515999999999</v>
      </c>
      <c r="R22" s="3">
        <v>1.0534787999999999</v>
      </c>
      <c r="S22" s="3">
        <v>1.0527465</v>
      </c>
      <c r="T22" s="3">
        <v>1.0523157000000001</v>
      </c>
      <c r="U22" s="3">
        <v>1.0518565</v>
      </c>
      <c r="V22" s="3">
        <v>1.0518588</v>
      </c>
      <c r="W22" s="3">
        <v>1.0515772000000001</v>
      </c>
      <c r="X22" s="3">
        <v>1.0512003000000001</v>
      </c>
      <c r="Y22" s="3">
        <v>1.0507143999999999</v>
      </c>
      <c r="Z22" s="3">
        <v>1.0500529000000001</v>
      </c>
      <c r="AA22" s="3">
        <v>1.0492381</v>
      </c>
      <c r="AB22" s="3">
        <v>1.0483036999999999</v>
      </c>
      <c r="AC22" s="3">
        <v>1.0472623000000001</v>
      </c>
      <c r="AD22" s="3">
        <v>1.0460392999999999</v>
      </c>
      <c r="AE22" s="3">
        <v>1.0447500999999999</v>
      </c>
      <c r="AF22" s="9">
        <v>1.0435190999999999</v>
      </c>
      <c r="AG22" s="3">
        <v>1.0423609</v>
      </c>
      <c r="AH22" s="3">
        <v>1.0408529</v>
      </c>
      <c r="AI22" s="3">
        <v>1.0395696000000001</v>
      </c>
      <c r="AJ22" s="3">
        <v>1.0382903999999999</v>
      </c>
      <c r="AK22" s="3">
        <v>1.0369832999999999</v>
      </c>
      <c r="AL22" s="3">
        <v>1.0356825999999999</v>
      </c>
      <c r="AM22" s="3">
        <v>1.0343557999999999</v>
      </c>
      <c r="AN22" s="3">
        <v>1.0329980000000001</v>
      </c>
      <c r="AO22" s="3">
        <v>1.0316737</v>
      </c>
      <c r="AP22" s="3">
        <v>1.0303503000000001</v>
      </c>
      <c r="AQ22" s="3">
        <v>1.0289189000000001</v>
      </c>
      <c r="AR22" s="3">
        <v>1.0275270999999999</v>
      </c>
      <c r="AS22" s="3">
        <v>1.0261917</v>
      </c>
      <c r="AT22" s="3">
        <v>1.0262051000000001</v>
      </c>
      <c r="AU22" s="3">
        <v>1.0248063999999999</v>
      </c>
      <c r="AV22" s="3">
        <v>1.0234555000000001</v>
      </c>
      <c r="AW22" s="3">
        <v>1.0220891999999999</v>
      </c>
      <c r="AX22" s="3">
        <v>1.0207237</v>
      </c>
      <c r="AY22" s="3">
        <v>1.0194489</v>
      </c>
      <c r="AZ22" s="3">
        <v>1.0180832</v>
      </c>
      <c r="BA22" s="3">
        <v>1.0168511</v>
      </c>
      <c r="BB22" s="3">
        <v>1.0154477</v>
      </c>
      <c r="BC22" s="3">
        <v>1.0140847</v>
      </c>
      <c r="BD22" s="3">
        <v>1.0127809999999999</v>
      </c>
      <c r="BE22" s="3">
        <v>1.011466</v>
      </c>
      <c r="BF22" s="3">
        <v>1.0100019</v>
      </c>
      <c r="BG22" s="9">
        <v>1.0086094999999999</v>
      </c>
      <c r="BH22" s="3">
        <v>1.0074213999999999</v>
      </c>
      <c r="BI22" s="3">
        <v>1.0061408000000001</v>
      </c>
      <c r="BJ22" s="3">
        <v>1.0048984000000001</v>
      </c>
      <c r="BK22" s="3">
        <v>1.0034886999999999</v>
      </c>
      <c r="BL22" s="3">
        <v>1.0023230000000001</v>
      </c>
      <c r="BM22" s="3">
        <v>1.0008821000000001</v>
      </c>
      <c r="BN22" s="3">
        <v>0.99983670000000002</v>
      </c>
      <c r="BO22" s="3">
        <v>0.99843199999999999</v>
      </c>
      <c r="BP22" s="3">
        <v>0.99723649999999997</v>
      </c>
      <c r="BQ22" s="3">
        <v>0.99601360000000005</v>
      </c>
    </row>
    <row r="23" spans="1:72" x14ac:dyDescent="0.25">
      <c r="A23" s="3" t="s">
        <v>564</v>
      </c>
      <c r="B23" s="3">
        <f t="shared" si="2"/>
        <v>557.03899999999999</v>
      </c>
      <c r="C23" s="3">
        <f t="shared" si="3"/>
        <v>543.00019999999995</v>
      </c>
      <c r="D23" s="12">
        <v>0.74875999999999998</v>
      </c>
      <c r="E23" s="9">
        <v>1.0745932</v>
      </c>
      <c r="F23" s="3">
        <v>1.0656914</v>
      </c>
      <c r="G23" s="3">
        <v>1.0656106000000001</v>
      </c>
      <c r="H23" s="3">
        <v>1.0648196000000001</v>
      </c>
      <c r="I23" s="3">
        <v>1.0638406</v>
      </c>
      <c r="J23" s="3">
        <v>1.0618764999999999</v>
      </c>
      <c r="K23" s="3">
        <v>1.0602205</v>
      </c>
      <c r="L23" s="3">
        <v>1.0562358000000001</v>
      </c>
      <c r="M23" s="3">
        <v>1.0532428</v>
      </c>
      <c r="N23" s="3">
        <v>1.0508776</v>
      </c>
      <c r="O23" s="3">
        <v>1.0489609</v>
      </c>
      <c r="P23" s="3">
        <v>1.0474032</v>
      </c>
      <c r="Q23" s="3">
        <v>1.0461530999999999</v>
      </c>
      <c r="R23" s="3">
        <v>1.0451379000000001</v>
      </c>
      <c r="S23" s="3">
        <v>1.0442697000000001</v>
      </c>
      <c r="T23" s="3">
        <v>1.0436566</v>
      </c>
      <c r="U23" s="3">
        <v>1.0430387000000001</v>
      </c>
      <c r="V23" s="119">
        <v>1.0430428</v>
      </c>
      <c r="W23" s="119">
        <v>1.0426381</v>
      </c>
      <c r="X23" s="119">
        <v>1.0421115000000001</v>
      </c>
      <c r="Y23" s="119">
        <v>1.0415988</v>
      </c>
      <c r="Z23" s="119">
        <v>1.0408980999999999</v>
      </c>
      <c r="AA23" s="119">
        <v>1.0400794</v>
      </c>
      <c r="AB23" s="119">
        <v>1.0391518</v>
      </c>
      <c r="AC23" s="119">
        <v>1.0381351000000001</v>
      </c>
      <c r="AD23" s="66">
        <v>1.0369192</v>
      </c>
      <c r="AE23" s="66">
        <v>1.0356278000000001</v>
      </c>
      <c r="AF23" s="120">
        <v>1.0344168</v>
      </c>
      <c r="AG23" s="66">
        <v>1.0332698</v>
      </c>
      <c r="AH23" s="66">
        <v>1.0317752</v>
      </c>
      <c r="AI23" s="66">
        <v>1.0304869000000001</v>
      </c>
      <c r="AJ23" s="66">
        <v>1.0292337</v>
      </c>
      <c r="AK23" s="66">
        <v>1.0279588</v>
      </c>
      <c r="AL23" s="66">
        <v>1.0266869999999999</v>
      </c>
      <c r="AM23" s="66">
        <v>1.0253702</v>
      </c>
      <c r="AN23" s="66">
        <v>1.024044</v>
      </c>
      <c r="AO23" s="66">
        <v>1.0227782999999999</v>
      </c>
      <c r="AP23" s="66">
        <v>1.0214380000000001</v>
      </c>
      <c r="AQ23" s="66">
        <v>1.0200549000000001</v>
      </c>
      <c r="AR23" s="66">
        <v>1.0187457</v>
      </c>
      <c r="AS23" s="66">
        <v>1.0173752</v>
      </c>
      <c r="AT23" s="66">
        <v>1.0173873</v>
      </c>
      <c r="AU23" s="66">
        <v>1.0160203000000001</v>
      </c>
      <c r="AV23" s="66">
        <v>1.0146637999999999</v>
      </c>
      <c r="AW23" s="66">
        <v>1.0133046999999999</v>
      </c>
      <c r="AX23" s="66">
        <v>1.0120106</v>
      </c>
      <c r="AY23" s="66">
        <v>1.0106820999999999</v>
      </c>
      <c r="AZ23" s="66">
        <v>1.0094205000000001</v>
      </c>
      <c r="BA23" s="66">
        <v>1.008127</v>
      </c>
      <c r="BB23" s="66">
        <v>1.0068051</v>
      </c>
      <c r="BC23" s="66">
        <v>1.0055107999999999</v>
      </c>
      <c r="BD23" s="66">
        <v>1.0042127000000001</v>
      </c>
      <c r="BE23" s="66">
        <v>1.0029273000000001</v>
      </c>
      <c r="BF23" s="66">
        <v>1.0014189</v>
      </c>
      <c r="BG23" s="120">
        <v>1.0002622999999999</v>
      </c>
      <c r="BH23" s="66">
        <v>0.99881200000000003</v>
      </c>
      <c r="BI23" s="66">
        <v>0.99764600000000003</v>
      </c>
      <c r="BJ23" s="66">
        <v>0.99633769999999999</v>
      </c>
      <c r="BK23" s="66">
        <v>0.99509420000000004</v>
      </c>
      <c r="BL23" s="66">
        <v>0.99395199999999995</v>
      </c>
      <c r="BM23" s="66">
        <v>0.99254730000000002</v>
      </c>
      <c r="BN23" s="66">
        <v>0.99136219999999997</v>
      </c>
      <c r="BO23" s="66">
        <v>0.99005889999999996</v>
      </c>
      <c r="BP23" s="66">
        <v>0.98900189999999999</v>
      </c>
      <c r="BQ23" s="66">
        <v>0.98756820000000001</v>
      </c>
    </row>
    <row r="24" spans="1:72" x14ac:dyDescent="0.25">
      <c r="A24" s="3" t="s">
        <v>565</v>
      </c>
      <c r="B24" s="3">
        <f t="shared" si="2"/>
        <v>582.03899999999999</v>
      </c>
      <c r="C24" s="3">
        <f t="shared" si="3"/>
        <v>588.00019999999995</v>
      </c>
      <c r="D24" s="12">
        <v>0.69391000000000003</v>
      </c>
      <c r="E24" s="9">
        <v>1.0602365</v>
      </c>
      <c r="F24" s="3">
        <v>1.0523241999999999</v>
      </c>
      <c r="G24" s="3">
        <v>1.0522305000000001</v>
      </c>
      <c r="H24" s="3">
        <v>1.0514962999999999</v>
      </c>
      <c r="I24" s="3">
        <v>1.0505693</v>
      </c>
      <c r="J24" s="3">
        <v>1.0487500000000001</v>
      </c>
      <c r="K24" s="3">
        <v>1.0471722000000001</v>
      </c>
      <c r="L24" s="3">
        <v>1.0433372000000001</v>
      </c>
      <c r="M24" s="3">
        <v>1.0403876999999999</v>
      </c>
      <c r="N24" s="3">
        <v>1.0380001999999999</v>
      </c>
      <c r="O24" s="3">
        <v>1.0360144</v>
      </c>
      <c r="P24" s="3">
        <v>1.0343293</v>
      </c>
      <c r="Q24" s="3">
        <v>1.0329280000000001</v>
      </c>
      <c r="R24" s="3">
        <v>1.0317158</v>
      </c>
      <c r="S24" s="3">
        <v>1.0306789999999999</v>
      </c>
      <c r="T24" s="3">
        <v>1.0298156999999999</v>
      </c>
      <c r="U24" s="3">
        <v>1.0290035</v>
      </c>
      <c r="V24" s="3">
        <v>1.0290083999999999</v>
      </c>
      <c r="W24" s="3">
        <v>1.0284057</v>
      </c>
      <c r="X24" s="3">
        <v>1.027685</v>
      </c>
      <c r="Y24" s="3">
        <v>1.0270883</v>
      </c>
      <c r="Z24" s="3">
        <v>1.0263104000000001</v>
      </c>
      <c r="AA24" s="3">
        <v>1.025504</v>
      </c>
      <c r="AB24" s="3">
        <v>1.0245739</v>
      </c>
      <c r="AC24" s="3">
        <v>1.0235962000000001</v>
      </c>
      <c r="AD24" s="3">
        <v>1.0224040999999999</v>
      </c>
      <c r="AE24" s="3">
        <v>1.0211256</v>
      </c>
      <c r="AF24" s="9">
        <v>1.0199472999999999</v>
      </c>
      <c r="AG24" s="3">
        <v>1.0188056999999999</v>
      </c>
      <c r="AH24" s="3">
        <v>1.0173403999999999</v>
      </c>
      <c r="AI24" s="3">
        <v>1.0160613000000001</v>
      </c>
      <c r="AJ24" s="3">
        <v>1.0148208000000001</v>
      </c>
      <c r="AK24" s="3">
        <v>1.0135939</v>
      </c>
      <c r="AL24" s="3">
        <v>1.012311</v>
      </c>
      <c r="AM24" s="3">
        <v>1.0110184</v>
      </c>
      <c r="AN24" s="3">
        <v>1.0097536</v>
      </c>
      <c r="AO24" s="3">
        <v>1.0085104</v>
      </c>
      <c r="AP24" s="3">
        <v>1.0072506999999999</v>
      </c>
      <c r="AQ24" s="3">
        <v>1.0059156</v>
      </c>
      <c r="AR24" s="3">
        <v>1.0046094999999999</v>
      </c>
      <c r="AS24" s="3">
        <v>1.0033234</v>
      </c>
      <c r="AT24" s="3">
        <v>1.0033478</v>
      </c>
      <c r="AU24" s="3">
        <v>1.0020053</v>
      </c>
      <c r="AV24" s="3">
        <v>1.0006908999999999</v>
      </c>
      <c r="AW24" s="3">
        <v>0.99939840000000002</v>
      </c>
      <c r="AX24" s="3">
        <v>0.99811970000000005</v>
      </c>
      <c r="AY24" s="3">
        <v>0.99684450000000002</v>
      </c>
      <c r="AZ24" s="3">
        <v>0.99559089999999995</v>
      </c>
      <c r="BA24" s="3">
        <v>0.99432869999999995</v>
      </c>
      <c r="BB24" s="3">
        <v>0.99305969999999999</v>
      </c>
      <c r="BC24" s="3">
        <v>0.99181229999999998</v>
      </c>
      <c r="BD24" s="3">
        <v>0.99053610000000003</v>
      </c>
      <c r="BE24" s="3">
        <v>0.98928530000000003</v>
      </c>
      <c r="BF24" s="3">
        <v>0.98782550000000002</v>
      </c>
      <c r="BG24" s="9">
        <v>0.98658469999999998</v>
      </c>
      <c r="BH24" s="3">
        <v>0.98533230000000005</v>
      </c>
      <c r="BI24" s="3">
        <v>0.98409530000000001</v>
      </c>
      <c r="BJ24" s="3">
        <v>0.98287080000000004</v>
      </c>
      <c r="BK24" s="3">
        <v>0.98166399999999998</v>
      </c>
      <c r="BL24" s="3">
        <v>0.98045210000000005</v>
      </c>
      <c r="BM24" s="3">
        <v>0.97926659999999999</v>
      </c>
      <c r="BN24" s="3">
        <v>0.97805390000000003</v>
      </c>
      <c r="BO24" s="3">
        <v>0.97681340000000005</v>
      </c>
      <c r="BP24" s="3">
        <v>0.97565279999999999</v>
      </c>
      <c r="BQ24" s="3">
        <v>0.97440400000000005</v>
      </c>
    </row>
    <row r="25" spans="1:72" x14ac:dyDescent="0.25">
      <c r="A25" s="3" t="s">
        <v>566</v>
      </c>
      <c r="B25" s="3">
        <f t="shared" si="2"/>
        <v>607.03899999999999</v>
      </c>
      <c r="C25" s="3">
        <f t="shared" si="3"/>
        <v>633.00019999999995</v>
      </c>
      <c r="D25" s="12">
        <v>4.7914999999999999E-2</v>
      </c>
      <c r="E25" s="207">
        <v>0.86030859999999998</v>
      </c>
      <c r="F25" s="3">
        <v>0.86022319999999997</v>
      </c>
      <c r="G25" s="3">
        <v>0.86016159999999997</v>
      </c>
      <c r="H25" s="3">
        <v>0.85984130000000003</v>
      </c>
      <c r="I25" s="3">
        <v>0.85942010000000002</v>
      </c>
      <c r="J25" s="3">
        <v>0.85863909999999999</v>
      </c>
      <c r="K25" s="3">
        <v>0.85784450000000001</v>
      </c>
      <c r="L25" s="3">
        <v>0.85630830000000002</v>
      </c>
      <c r="M25" s="3">
        <v>0.85513620000000001</v>
      </c>
      <c r="N25" s="3">
        <v>0.85406139999999997</v>
      </c>
      <c r="O25" s="3">
        <v>0.85301380000000004</v>
      </c>
      <c r="P25" s="3">
        <v>0.85198940000000001</v>
      </c>
      <c r="Q25" s="3">
        <v>0.85098430000000003</v>
      </c>
      <c r="R25" s="3">
        <v>0.84999690000000006</v>
      </c>
      <c r="S25" s="3">
        <v>0.84903059999999997</v>
      </c>
      <c r="T25" s="3">
        <v>0.84807940000000004</v>
      </c>
      <c r="U25" s="3">
        <v>0.84715010000000002</v>
      </c>
      <c r="V25" s="3">
        <v>0.84715090000000004</v>
      </c>
      <c r="W25" s="3">
        <v>0.84623630000000005</v>
      </c>
      <c r="X25" s="3">
        <v>0.84533860000000005</v>
      </c>
      <c r="Y25" s="3">
        <v>0.84445749999999997</v>
      </c>
      <c r="Z25" s="3">
        <v>0.8435935</v>
      </c>
      <c r="AA25" s="3">
        <v>0.84274510000000002</v>
      </c>
      <c r="AB25" s="3">
        <v>0.84191260000000001</v>
      </c>
      <c r="AC25" s="3">
        <v>0.84109619999999996</v>
      </c>
      <c r="AD25" s="3">
        <v>0.84029109999999996</v>
      </c>
      <c r="AE25" s="3">
        <v>0.83947419999999995</v>
      </c>
      <c r="AF25" s="9">
        <v>0.83871169999999995</v>
      </c>
      <c r="AG25" s="3">
        <v>0.83795209999999998</v>
      </c>
      <c r="AH25" s="3">
        <v>0.83706829999999999</v>
      </c>
      <c r="AI25" s="3">
        <v>0.83632989999999996</v>
      </c>
      <c r="AJ25" s="3">
        <v>0.83560129999999999</v>
      </c>
      <c r="AK25" s="3">
        <v>0.83488960000000001</v>
      </c>
      <c r="AL25" s="3">
        <v>0.83418579999999998</v>
      </c>
      <c r="AM25" s="3">
        <v>0.83347280000000001</v>
      </c>
      <c r="AN25" s="3">
        <v>0.83280779999999999</v>
      </c>
      <c r="AO25" s="3">
        <v>0.83211999999999997</v>
      </c>
      <c r="AP25" s="3">
        <v>0.83148</v>
      </c>
      <c r="AQ25" s="3">
        <v>0.83082719999999999</v>
      </c>
      <c r="AR25" s="3">
        <v>0.83018259999999999</v>
      </c>
      <c r="AS25" s="3">
        <v>0.82955310000000004</v>
      </c>
      <c r="AT25" s="3">
        <v>0.82955270000000003</v>
      </c>
      <c r="AU25" s="3">
        <v>0.82893519999999998</v>
      </c>
      <c r="AV25" s="3">
        <v>0.82832519999999998</v>
      </c>
      <c r="AW25" s="3">
        <v>0.82772009999999996</v>
      </c>
      <c r="AX25" s="3">
        <v>0.82711970000000001</v>
      </c>
      <c r="AY25" s="3">
        <v>0.8265228</v>
      </c>
      <c r="AZ25" s="3">
        <v>0.82593879999999997</v>
      </c>
      <c r="BA25" s="3">
        <v>0.82536050000000005</v>
      </c>
      <c r="BB25" s="3">
        <v>0.82479100000000005</v>
      </c>
      <c r="BC25" s="3">
        <v>0.8242353</v>
      </c>
      <c r="BD25" s="3">
        <v>0.82366919999999999</v>
      </c>
      <c r="BE25" s="3">
        <v>0.82314639999999994</v>
      </c>
      <c r="BF25" s="3">
        <v>0.82251419999999997</v>
      </c>
      <c r="BG25" s="9">
        <v>0.82198389999999999</v>
      </c>
      <c r="BH25" s="3">
        <v>0.82146169999999996</v>
      </c>
      <c r="BI25" s="3">
        <v>0.82094210000000001</v>
      </c>
      <c r="BJ25" s="3">
        <v>0.82042970000000004</v>
      </c>
      <c r="BK25" s="3">
        <v>0.81992580000000004</v>
      </c>
      <c r="BL25" s="3">
        <v>0.81943310000000003</v>
      </c>
      <c r="BM25" s="3">
        <v>0.81894319999999998</v>
      </c>
      <c r="BN25" s="3">
        <v>0.81845860000000004</v>
      </c>
      <c r="BO25" s="3">
        <v>0.81797500000000001</v>
      </c>
      <c r="BP25" s="3">
        <v>0.81750210000000001</v>
      </c>
      <c r="BQ25" s="3">
        <v>0.81703110000000001</v>
      </c>
    </row>
    <row r="26" spans="1:72" x14ac:dyDescent="0.25">
      <c r="A26" s="3" t="s">
        <v>567</v>
      </c>
      <c r="B26" s="3">
        <f t="shared" si="2"/>
        <v>632.03899999999999</v>
      </c>
      <c r="C26" s="3">
        <f t="shared" si="3"/>
        <v>678.00019999999995</v>
      </c>
      <c r="D26" s="12">
        <v>4.3034999999999997E-2</v>
      </c>
      <c r="E26" s="207">
        <v>0.85621970000000003</v>
      </c>
      <c r="F26" s="3">
        <v>0.85615490000000005</v>
      </c>
      <c r="G26" s="3">
        <v>0.85607719999999998</v>
      </c>
      <c r="H26" s="3">
        <v>0.8557612</v>
      </c>
      <c r="I26" s="3">
        <v>0.85537839999999998</v>
      </c>
      <c r="J26" s="3">
        <v>0.85459669999999999</v>
      </c>
      <c r="K26" s="3">
        <v>0.8538287</v>
      </c>
      <c r="L26" s="3">
        <v>0.85237019999999997</v>
      </c>
      <c r="M26" s="3">
        <v>0.85127739999999996</v>
      </c>
      <c r="N26" s="3">
        <v>0.85027779999999997</v>
      </c>
      <c r="O26" s="3">
        <v>0.84929790000000005</v>
      </c>
      <c r="P26" s="3">
        <v>0.84834710000000002</v>
      </c>
      <c r="Q26" s="3">
        <v>0.84741230000000001</v>
      </c>
      <c r="R26" s="3">
        <v>0.84649370000000002</v>
      </c>
      <c r="S26" s="3">
        <v>0.84559340000000005</v>
      </c>
      <c r="T26" s="3">
        <v>0.84470389999999995</v>
      </c>
      <c r="U26" s="3">
        <v>0.84383819999999998</v>
      </c>
      <c r="V26" s="3">
        <v>0.8438407</v>
      </c>
      <c r="W26" s="3">
        <v>0.84299029999999997</v>
      </c>
      <c r="X26" s="3">
        <v>0.84215240000000002</v>
      </c>
      <c r="Y26" s="3">
        <v>0.84133029999999998</v>
      </c>
      <c r="Z26" s="3">
        <v>0.84052070000000001</v>
      </c>
      <c r="AA26" s="3">
        <v>0.83973059999999999</v>
      </c>
      <c r="AB26" s="3">
        <v>0.83895900000000001</v>
      </c>
      <c r="AC26" s="3">
        <v>0.83819410000000005</v>
      </c>
      <c r="AD26" s="3">
        <v>0.83744169999999996</v>
      </c>
      <c r="AE26" s="3">
        <v>0.83669870000000002</v>
      </c>
      <c r="AF26" s="9">
        <v>0.83597100000000002</v>
      </c>
      <c r="AG26" s="3">
        <v>0.83526009999999995</v>
      </c>
      <c r="AH26" s="3">
        <v>0.83443560000000006</v>
      </c>
      <c r="AI26" s="3">
        <v>0.83374539999999997</v>
      </c>
      <c r="AJ26" s="3">
        <v>0.83306709999999995</v>
      </c>
      <c r="AK26" s="3">
        <v>0.83240170000000002</v>
      </c>
      <c r="AL26" s="3">
        <v>0.83174559999999997</v>
      </c>
      <c r="AM26" s="3">
        <v>0.83109860000000002</v>
      </c>
      <c r="AN26" s="3">
        <v>0.83045919999999995</v>
      </c>
      <c r="AO26" s="3">
        <v>0.82983700000000005</v>
      </c>
      <c r="AP26" s="3">
        <v>0.82922050000000003</v>
      </c>
      <c r="AQ26" s="3">
        <v>0.82861249999999997</v>
      </c>
      <c r="AR26" s="3">
        <v>0.82801190000000002</v>
      </c>
      <c r="AS26" s="3">
        <v>0.82742320000000003</v>
      </c>
      <c r="AT26" s="3">
        <v>0.82741989999999999</v>
      </c>
      <c r="AU26" s="3">
        <v>0.82684340000000001</v>
      </c>
      <c r="AV26" s="3">
        <v>0.82627269999999997</v>
      </c>
      <c r="AW26" s="3">
        <v>0.82571190000000005</v>
      </c>
      <c r="AX26" s="3">
        <v>0.82514739999999998</v>
      </c>
      <c r="AY26" s="3">
        <v>0.8245924</v>
      </c>
      <c r="AZ26" s="3">
        <v>0.82404339999999998</v>
      </c>
      <c r="BA26" s="3">
        <v>0.8235055</v>
      </c>
      <c r="BB26" s="3">
        <v>0.82297240000000005</v>
      </c>
      <c r="BC26" s="3">
        <v>0.8224553</v>
      </c>
      <c r="BD26" s="3">
        <v>0.82194270000000003</v>
      </c>
      <c r="BE26" s="3">
        <v>0.82143390000000005</v>
      </c>
      <c r="BF26" s="3">
        <v>0.82084349999999995</v>
      </c>
      <c r="BG26" s="9">
        <v>0.82034779999999996</v>
      </c>
      <c r="BH26" s="3">
        <v>0.81986170000000003</v>
      </c>
      <c r="BI26" s="3">
        <v>0.8193783</v>
      </c>
      <c r="BJ26" s="3">
        <v>0.81889690000000004</v>
      </c>
      <c r="BK26" s="3">
        <v>0.81842630000000005</v>
      </c>
      <c r="BL26" s="3">
        <v>0.81796199999999997</v>
      </c>
      <c r="BM26" s="3">
        <v>0.81750299999999998</v>
      </c>
      <c r="BN26" s="3">
        <v>0.81705349999999999</v>
      </c>
      <c r="BO26" s="3">
        <v>0.81660310000000003</v>
      </c>
      <c r="BP26" s="3">
        <v>0.81615700000000002</v>
      </c>
      <c r="BQ26" s="3">
        <v>0.81571570000000004</v>
      </c>
    </row>
    <row r="27" spans="1:72" x14ac:dyDescent="0.25">
      <c r="A27" s="3" t="s">
        <v>568</v>
      </c>
      <c r="B27" s="3">
        <f t="shared" si="2"/>
        <v>657.03899999999999</v>
      </c>
      <c r="C27" s="3">
        <f t="shared" si="3"/>
        <v>723.00019999999995</v>
      </c>
      <c r="D27" s="12">
        <v>3.9594999999999998E-2</v>
      </c>
      <c r="E27" s="207">
        <v>0.85312880000000002</v>
      </c>
      <c r="F27" s="3">
        <v>0.85306669999999996</v>
      </c>
      <c r="G27" s="3">
        <v>0.85299029999999998</v>
      </c>
      <c r="H27" s="3">
        <v>0.85269030000000001</v>
      </c>
      <c r="I27" s="3">
        <v>0.8523096</v>
      </c>
      <c r="J27" s="3">
        <v>0.85155309999999995</v>
      </c>
      <c r="K27" s="3">
        <v>0.85080409999999995</v>
      </c>
      <c r="L27" s="3">
        <v>0.84940269999999995</v>
      </c>
      <c r="M27" s="3">
        <v>0.84836230000000001</v>
      </c>
      <c r="N27" s="3">
        <v>0.84741650000000002</v>
      </c>
      <c r="O27" s="3">
        <v>0.8464969</v>
      </c>
      <c r="P27" s="3">
        <v>0.84559799999999996</v>
      </c>
      <c r="Q27" s="3">
        <v>0.84471640000000003</v>
      </c>
      <c r="R27" s="3">
        <v>0.84384519999999996</v>
      </c>
      <c r="S27" s="3">
        <v>0.84300229999999998</v>
      </c>
      <c r="T27" s="3">
        <v>0.84218219999999999</v>
      </c>
      <c r="U27" s="3">
        <v>0.84134569999999997</v>
      </c>
      <c r="V27" s="3">
        <v>0.84134220000000004</v>
      </c>
      <c r="W27" s="3">
        <v>0.8405222</v>
      </c>
      <c r="X27" s="3">
        <v>0.83973909999999996</v>
      </c>
      <c r="Y27" s="3">
        <v>0.8389645</v>
      </c>
      <c r="Z27" s="3">
        <v>0.83820430000000001</v>
      </c>
      <c r="AA27" s="3">
        <v>0.83747680000000002</v>
      </c>
      <c r="AB27" s="3">
        <v>0.83672190000000002</v>
      </c>
      <c r="AC27" s="3">
        <v>0.83600390000000002</v>
      </c>
      <c r="AD27" s="3">
        <v>0.83529699999999996</v>
      </c>
      <c r="AE27" s="3">
        <v>0.83459079999999997</v>
      </c>
      <c r="AF27" s="9">
        <v>0.83390160000000002</v>
      </c>
      <c r="AG27" s="3">
        <v>0.83323040000000004</v>
      </c>
      <c r="AH27" s="3">
        <v>0.83245250000000004</v>
      </c>
      <c r="AI27" s="3">
        <v>0.83180030000000005</v>
      </c>
      <c r="AJ27" s="3">
        <v>0.83115919999999999</v>
      </c>
      <c r="AK27" s="3">
        <v>0.83052720000000002</v>
      </c>
      <c r="AL27" s="3">
        <v>0.82989409999999997</v>
      </c>
      <c r="AM27" s="3">
        <v>0.82929390000000003</v>
      </c>
      <c r="AN27" s="3">
        <v>0.82869020000000004</v>
      </c>
      <c r="AO27" s="3">
        <v>0.82810150000000005</v>
      </c>
      <c r="AP27" s="3">
        <v>0.82751850000000005</v>
      </c>
      <c r="AQ27" s="3">
        <v>0.82694440000000002</v>
      </c>
      <c r="AR27" s="3">
        <v>0.82635950000000002</v>
      </c>
      <c r="AS27" s="3">
        <v>0.82581749999999998</v>
      </c>
      <c r="AT27" s="3">
        <v>0.82581749999999998</v>
      </c>
      <c r="AU27" s="3">
        <v>0.82525630000000005</v>
      </c>
      <c r="AV27" s="3">
        <v>0.82472889999999999</v>
      </c>
      <c r="AW27" s="3">
        <v>0.82419549999999997</v>
      </c>
      <c r="AX27" s="3">
        <v>0.8236523</v>
      </c>
      <c r="AY27" s="3">
        <v>0.82313700000000001</v>
      </c>
      <c r="AZ27" s="3">
        <v>0.82262049999999998</v>
      </c>
      <c r="BA27" s="3">
        <v>0.82210989999999995</v>
      </c>
      <c r="BB27" s="3">
        <v>0.82159190000000004</v>
      </c>
      <c r="BC27" s="3">
        <v>0.82111250000000002</v>
      </c>
      <c r="BD27" s="3">
        <v>0.82063090000000005</v>
      </c>
      <c r="BE27" s="3">
        <v>0.82014810000000005</v>
      </c>
      <c r="BF27" s="3">
        <v>0.81958869999999995</v>
      </c>
      <c r="BG27" s="9">
        <v>0.81911849999999997</v>
      </c>
      <c r="BH27" s="3">
        <v>0.81865750000000004</v>
      </c>
      <c r="BI27" s="3">
        <v>0.81818619999999997</v>
      </c>
      <c r="BJ27" s="3">
        <v>0.81773099999999999</v>
      </c>
      <c r="BK27" s="3">
        <v>0.81728400000000001</v>
      </c>
      <c r="BL27" s="3">
        <v>0.81684520000000005</v>
      </c>
      <c r="BM27" s="3">
        <v>0.81642409999999999</v>
      </c>
      <c r="BN27" s="3">
        <v>0.81599359999999999</v>
      </c>
      <c r="BO27" s="3">
        <v>0.81556700000000004</v>
      </c>
      <c r="BP27" s="3">
        <v>0.81514540000000002</v>
      </c>
      <c r="BQ27" s="3">
        <v>0.81471559999999998</v>
      </c>
    </row>
    <row r="28" spans="1:72" x14ac:dyDescent="0.25">
      <c r="A28" s="3" t="s">
        <v>569</v>
      </c>
      <c r="B28" s="3">
        <f t="shared" si="2"/>
        <v>682.03899999999999</v>
      </c>
      <c r="C28" s="3">
        <f t="shared" si="3"/>
        <v>768.00019999999995</v>
      </c>
      <c r="D28" s="12">
        <v>3.6937999999999999E-2</v>
      </c>
      <c r="E28" s="207">
        <v>0.85062150000000003</v>
      </c>
      <c r="F28" s="3">
        <v>0.85056909999999997</v>
      </c>
      <c r="G28" s="3">
        <v>0.85049280000000005</v>
      </c>
      <c r="H28" s="3">
        <v>0.85019699999999998</v>
      </c>
      <c r="I28" s="3">
        <v>0.8498272</v>
      </c>
      <c r="J28" s="3">
        <v>0.84908430000000001</v>
      </c>
      <c r="K28" s="3">
        <v>0.84835119999999997</v>
      </c>
      <c r="L28" s="3">
        <v>0.84699610000000003</v>
      </c>
      <c r="M28" s="3">
        <v>0.84600059999999999</v>
      </c>
      <c r="N28" s="3">
        <v>0.84510039999999997</v>
      </c>
      <c r="O28" s="3">
        <v>0.84422790000000003</v>
      </c>
      <c r="P28" s="3">
        <v>0.8433676</v>
      </c>
      <c r="Q28" s="3">
        <v>0.84252740000000004</v>
      </c>
      <c r="R28" s="3">
        <v>0.84170109999999998</v>
      </c>
      <c r="S28" s="3">
        <v>0.84088980000000002</v>
      </c>
      <c r="T28" s="3">
        <v>0.84007940000000003</v>
      </c>
      <c r="U28" s="3">
        <v>0.83929719999999997</v>
      </c>
      <c r="V28" s="3">
        <v>0.83928700000000001</v>
      </c>
      <c r="W28" s="3">
        <v>0.83852059999999995</v>
      </c>
      <c r="X28" s="3">
        <v>0.83775599999999995</v>
      </c>
      <c r="Y28" s="3">
        <v>0.83702730000000003</v>
      </c>
      <c r="Z28" s="3">
        <v>0.83630130000000003</v>
      </c>
      <c r="AA28" s="3">
        <v>0.83558980000000005</v>
      </c>
      <c r="AB28" s="3">
        <v>0.83489250000000004</v>
      </c>
      <c r="AC28" s="3">
        <v>0.83420810000000001</v>
      </c>
      <c r="AD28" s="3">
        <v>0.8335302</v>
      </c>
      <c r="AE28" s="3">
        <v>0.83285949999999997</v>
      </c>
      <c r="AF28" s="9">
        <v>0.83220110000000003</v>
      </c>
      <c r="AG28" s="3">
        <v>0.83156470000000005</v>
      </c>
      <c r="AH28" s="3">
        <v>0.83082060000000002</v>
      </c>
      <c r="AI28" s="3">
        <v>0.83019829999999994</v>
      </c>
      <c r="AJ28" s="3">
        <v>0.82958730000000003</v>
      </c>
      <c r="AK28" s="3">
        <v>0.82897549999999998</v>
      </c>
      <c r="AL28" s="3">
        <v>0.82839379999999996</v>
      </c>
      <c r="AM28" s="3">
        <v>0.82780920000000002</v>
      </c>
      <c r="AN28" s="3">
        <v>0.82723469999999999</v>
      </c>
      <c r="AO28" s="3">
        <v>0.82667449999999998</v>
      </c>
      <c r="AP28" s="3">
        <v>0.82611690000000004</v>
      </c>
      <c r="AQ28" s="3">
        <v>0.82556960000000001</v>
      </c>
      <c r="AR28" s="3">
        <v>0.82502560000000003</v>
      </c>
      <c r="AS28" s="3">
        <v>0.82449700000000004</v>
      </c>
      <c r="AT28" s="3">
        <v>0.82449410000000001</v>
      </c>
      <c r="AU28" s="3">
        <v>0.8239746</v>
      </c>
      <c r="AV28" s="3">
        <v>0.82344689999999998</v>
      </c>
      <c r="AW28" s="3">
        <v>0.82294889999999998</v>
      </c>
      <c r="AX28" s="3">
        <v>0.82244419999999996</v>
      </c>
      <c r="AY28" s="3">
        <v>0.82193910000000003</v>
      </c>
      <c r="AZ28" s="3">
        <v>0.82144700000000004</v>
      </c>
      <c r="BA28" s="3">
        <v>0.82095960000000001</v>
      </c>
      <c r="BB28" s="3">
        <v>0.82048049999999995</v>
      </c>
      <c r="BC28" s="3">
        <v>0.82001080000000004</v>
      </c>
      <c r="BD28" s="3">
        <v>0.81953509999999996</v>
      </c>
      <c r="BE28" s="3">
        <v>0.81908919999999996</v>
      </c>
      <c r="BF28" s="3">
        <v>0.81855650000000002</v>
      </c>
      <c r="BG28" s="9">
        <v>0.81810720000000003</v>
      </c>
      <c r="BH28" s="3">
        <v>0.81766289999999997</v>
      </c>
      <c r="BI28" s="3">
        <v>0.81722799999999995</v>
      </c>
      <c r="BJ28" s="3">
        <v>0.81678119999999999</v>
      </c>
      <c r="BK28" s="3">
        <v>0.81636739999999997</v>
      </c>
      <c r="BL28" s="3">
        <v>0.81595150000000005</v>
      </c>
      <c r="BM28" s="3">
        <v>0.81553489999999995</v>
      </c>
      <c r="BN28" s="3">
        <v>0.81512430000000002</v>
      </c>
      <c r="BO28" s="3">
        <v>0.81471649999999995</v>
      </c>
      <c r="BP28" s="3">
        <v>0.81431480000000001</v>
      </c>
      <c r="BQ28" s="3">
        <v>0.81391599999999997</v>
      </c>
    </row>
    <row r="29" spans="1:72" x14ac:dyDescent="0.25">
      <c r="AQ29" s="162"/>
    </row>
    <row r="30" spans="1:72" x14ac:dyDescent="0.25"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</row>
    <row r="31" spans="1:72" x14ac:dyDescent="0.25">
      <c r="A31" s="286" t="s">
        <v>387</v>
      </c>
      <c r="B31" s="287" t="s">
        <v>442</v>
      </c>
      <c r="C31" s="263" t="s">
        <v>443</v>
      </c>
      <c r="D31" s="217" t="s">
        <v>444</v>
      </c>
      <c r="E31" s="217" t="s">
        <v>445</v>
      </c>
      <c r="F31" s="217" t="s">
        <v>446</v>
      </c>
      <c r="G31" s="217" t="s">
        <v>447</v>
      </c>
      <c r="H31" s="245" t="s">
        <v>240</v>
      </c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</row>
    <row r="32" spans="1:72" x14ac:dyDescent="0.25">
      <c r="A32" s="286"/>
      <c r="B32" s="288"/>
      <c r="C32" s="264"/>
      <c r="D32" s="217"/>
      <c r="E32" s="217"/>
      <c r="F32" s="217"/>
      <c r="G32" s="217"/>
      <c r="H32" s="151" t="s">
        <v>390</v>
      </c>
      <c r="I32" s="201" t="s">
        <v>391</v>
      </c>
      <c r="J32" s="201" t="s">
        <v>392</v>
      </c>
      <c r="K32" s="201" t="s">
        <v>393</v>
      </c>
      <c r="L32" s="201" t="s">
        <v>394</v>
      </c>
      <c r="M32" s="201" t="s">
        <v>395</v>
      </c>
      <c r="N32" s="201" t="s">
        <v>396</v>
      </c>
      <c r="O32" s="201" t="s">
        <v>397</v>
      </c>
      <c r="P32" s="201" t="s">
        <v>398</v>
      </c>
      <c r="Q32" s="201" t="s">
        <v>399</v>
      </c>
      <c r="R32" s="201" t="s">
        <v>400</v>
      </c>
      <c r="S32" s="201" t="s">
        <v>401</v>
      </c>
      <c r="T32" s="203" t="s">
        <v>402</v>
      </c>
      <c r="U32" s="201" t="s">
        <v>403</v>
      </c>
      <c r="V32" s="201" t="s">
        <v>404</v>
      </c>
      <c r="W32" s="201" t="s">
        <v>405</v>
      </c>
      <c r="X32" s="151" t="s">
        <v>406</v>
      </c>
      <c r="Y32" s="201" t="s">
        <v>407</v>
      </c>
      <c r="Z32" s="201" t="s">
        <v>408</v>
      </c>
      <c r="AA32" s="201" t="s">
        <v>409</v>
      </c>
      <c r="AB32" s="201" t="s">
        <v>410</v>
      </c>
      <c r="AC32" s="201" t="s">
        <v>411</v>
      </c>
      <c r="AD32" s="201" t="s">
        <v>412</v>
      </c>
      <c r="AE32" s="203" t="s">
        <v>413</v>
      </c>
      <c r="AF32" s="201" t="s">
        <v>414</v>
      </c>
      <c r="AG32" s="166" t="s">
        <v>415</v>
      </c>
      <c r="AH32" s="166" t="s">
        <v>416</v>
      </c>
      <c r="AI32" s="166" t="s">
        <v>417</v>
      </c>
      <c r="AJ32" s="166" t="s">
        <v>418</v>
      </c>
      <c r="AK32" s="166" t="s">
        <v>419</v>
      </c>
      <c r="AL32" s="166" t="s">
        <v>420</v>
      </c>
      <c r="AM32" s="166" t="s">
        <v>421</v>
      </c>
      <c r="AN32" s="151" t="s">
        <v>422</v>
      </c>
      <c r="AO32" s="166" t="s">
        <v>423</v>
      </c>
      <c r="AP32" s="166" t="s">
        <v>424</v>
      </c>
      <c r="AQ32" s="2" t="s">
        <v>425</v>
      </c>
      <c r="AR32" s="2" t="s">
        <v>426</v>
      </c>
      <c r="AS32" s="2" t="s">
        <v>427</v>
      </c>
      <c r="AT32" s="2" t="s">
        <v>428</v>
      </c>
      <c r="AU32" s="2" t="s">
        <v>429</v>
      </c>
      <c r="AV32" s="2" t="s">
        <v>430</v>
      </c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</row>
    <row r="33" spans="1:72" x14ac:dyDescent="0.25">
      <c r="A33" s="3" t="s">
        <v>463</v>
      </c>
      <c r="B33" s="3">
        <v>1850</v>
      </c>
      <c r="C33" s="3">
        <v>602.53300000000002</v>
      </c>
      <c r="D33" s="3">
        <v>0.64251000000000003</v>
      </c>
      <c r="E33" s="3">
        <v>7.6193999999999998E-2</v>
      </c>
      <c r="F33" s="3">
        <v>0</v>
      </c>
      <c r="G33" s="3">
        <f>((1-(F33/100))*D33)+((F33/100)*E33)</f>
        <v>0.64251000000000003</v>
      </c>
      <c r="H33" s="9">
        <v>1.0473931000000001</v>
      </c>
      <c r="I33" s="3">
        <v>1.0402997</v>
      </c>
      <c r="J33" s="3">
        <v>1.0401993</v>
      </c>
      <c r="K33" s="3">
        <v>1.0395086</v>
      </c>
      <c r="L33" s="3">
        <v>1.038648</v>
      </c>
      <c r="M33" s="3">
        <v>1.0369107</v>
      </c>
      <c r="N33" s="3">
        <v>1.0353991</v>
      </c>
      <c r="O33" s="3">
        <v>1.0316854</v>
      </c>
      <c r="P33" s="3">
        <v>1.0287675000000001</v>
      </c>
      <c r="Q33" s="3">
        <v>1.0263547</v>
      </c>
      <c r="R33" s="3">
        <v>1.0243139000000001</v>
      </c>
      <c r="S33" s="3">
        <v>1.0225384</v>
      </c>
      <c r="T33" s="3">
        <v>1.0210094000000001</v>
      </c>
      <c r="U33" s="3">
        <v>1.0196341</v>
      </c>
      <c r="V33" s="3">
        <v>1.0184348999999999</v>
      </c>
      <c r="W33" s="3">
        <v>1.0173819</v>
      </c>
      <c r="X33" s="9">
        <v>1.0163998999999999</v>
      </c>
      <c r="Y33" s="3">
        <v>1.0164005</v>
      </c>
      <c r="Z33" s="3">
        <v>1.0155879000000001</v>
      </c>
      <c r="AA33" s="3">
        <v>1.014732</v>
      </c>
      <c r="AB33" s="3">
        <v>1.0140022</v>
      </c>
      <c r="AC33" s="3">
        <v>1.0131238</v>
      </c>
      <c r="AD33" s="3">
        <v>1.0123028999999999</v>
      </c>
      <c r="AE33" s="3">
        <v>1.0113540000000001</v>
      </c>
      <c r="AF33" s="3">
        <v>1.0104024</v>
      </c>
      <c r="AG33" s="3">
        <v>1.0092169</v>
      </c>
      <c r="AH33" s="3">
        <v>1.0079925000000001</v>
      </c>
      <c r="AI33" s="3">
        <v>1.0068305</v>
      </c>
      <c r="AJ33" s="3">
        <v>1.0056961</v>
      </c>
      <c r="AK33" s="3">
        <v>1.0042477000000001</v>
      </c>
      <c r="AL33" s="3">
        <v>1.0029821000000001</v>
      </c>
      <c r="AM33" s="3">
        <v>1.0017533000000001</v>
      </c>
      <c r="AN33" s="9">
        <v>1.0005497000000001</v>
      </c>
      <c r="AO33" s="3">
        <v>0.999305</v>
      </c>
      <c r="AP33" s="3">
        <v>0.99802579999999996</v>
      </c>
      <c r="AQ33" s="3">
        <v>0.99678239999999996</v>
      </c>
      <c r="AR33" s="3">
        <v>0.99558210000000003</v>
      </c>
      <c r="AS33" s="3">
        <v>0.99433510000000003</v>
      </c>
      <c r="AT33" s="3">
        <v>0.99303589999999997</v>
      </c>
      <c r="AU33" s="3">
        <v>0.99176229999999999</v>
      </c>
      <c r="AV33" s="3">
        <v>0.99052010000000001</v>
      </c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</row>
    <row r="34" spans="1:72" x14ac:dyDescent="0.25">
      <c r="A34" s="3" t="s">
        <v>448</v>
      </c>
      <c r="B34" s="3">
        <v>1850</v>
      </c>
      <c r="C34" s="3">
        <v>602.53300000000002</v>
      </c>
      <c r="D34" s="3">
        <v>0.64251000000000003</v>
      </c>
      <c r="E34" s="3">
        <v>7.6193999999999998E-2</v>
      </c>
      <c r="F34" s="3">
        <v>2</v>
      </c>
      <c r="G34" s="3">
        <f>((1-(F34/100))*D34)+((F34/100)*E34)</f>
        <v>0.63118368000000002</v>
      </c>
      <c r="H34" s="9">
        <v>1.0444682999999999</v>
      </c>
      <c r="I34" s="3">
        <v>1.0375383</v>
      </c>
      <c r="J34" s="3">
        <v>1.0374374</v>
      </c>
      <c r="K34" s="3">
        <v>1.0367550000000001</v>
      </c>
      <c r="L34" s="3">
        <v>1.0359042999999999</v>
      </c>
      <c r="M34" s="3">
        <v>1.0341867</v>
      </c>
      <c r="N34" s="3">
        <v>1.0326880000000001</v>
      </c>
      <c r="O34" s="3">
        <v>1.0289997</v>
      </c>
      <c r="P34" s="3">
        <v>1.0260933999999999</v>
      </c>
      <c r="Q34" s="3">
        <v>1.0236768000000001</v>
      </c>
      <c r="R34" s="3">
        <v>1.0216213000000001</v>
      </c>
      <c r="S34" s="3">
        <v>1.0198228</v>
      </c>
      <c r="T34" s="3">
        <v>1.0182749</v>
      </c>
      <c r="U34" s="3">
        <v>1.0168663</v>
      </c>
      <c r="V34" s="3">
        <v>1.0156373000000001</v>
      </c>
      <c r="W34" s="3">
        <v>1.0145534</v>
      </c>
      <c r="X34" s="9">
        <v>1.0135262</v>
      </c>
      <c r="Y34" s="3">
        <v>1.0135327999999999</v>
      </c>
      <c r="Z34" s="3">
        <v>1.0126754</v>
      </c>
      <c r="AA34" s="3">
        <v>1.0117992</v>
      </c>
      <c r="AB34" s="3">
        <v>1.011042</v>
      </c>
      <c r="AC34" s="3">
        <v>1.0101732000000001</v>
      </c>
      <c r="AD34" s="3">
        <v>1.0093388999999999</v>
      </c>
      <c r="AE34" s="3">
        <v>1.0083774000000001</v>
      </c>
      <c r="AF34" s="3">
        <v>1.0074244000000001</v>
      </c>
      <c r="AG34" s="3">
        <v>1.0062629999999999</v>
      </c>
      <c r="AH34" s="3">
        <v>1.0050254000000001</v>
      </c>
      <c r="AI34" s="3">
        <v>1.0038704000000001</v>
      </c>
      <c r="AJ34" s="3">
        <v>1.0027429000000001</v>
      </c>
      <c r="AK34" s="3">
        <v>1.0013026</v>
      </c>
      <c r="AL34" s="3">
        <v>1.0000404000000001</v>
      </c>
      <c r="AM34" s="3">
        <v>0.99881399999999998</v>
      </c>
      <c r="AN34" s="9">
        <v>0.99761730000000004</v>
      </c>
      <c r="AO34" s="3">
        <v>0.99637799999999999</v>
      </c>
      <c r="AP34" s="3">
        <v>0.99509930000000002</v>
      </c>
      <c r="AQ34" s="3">
        <v>0.99389890000000003</v>
      </c>
      <c r="AR34" s="3">
        <v>0.99270440000000004</v>
      </c>
      <c r="AS34" s="3">
        <v>0.99146230000000002</v>
      </c>
      <c r="AT34" s="3">
        <v>0.99015540000000002</v>
      </c>
      <c r="AU34" s="3">
        <v>0.98891030000000002</v>
      </c>
      <c r="AV34" s="3">
        <v>0.98764770000000002</v>
      </c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</row>
    <row r="35" spans="1:72" x14ac:dyDescent="0.25">
      <c r="A35" s="3" t="s">
        <v>449</v>
      </c>
      <c r="B35" s="3">
        <v>1850</v>
      </c>
      <c r="C35" s="3">
        <v>602.53300000000002</v>
      </c>
      <c r="D35" s="3">
        <v>0.64251000000000003</v>
      </c>
      <c r="E35" s="3">
        <v>7.6193999999999998E-2</v>
      </c>
      <c r="F35" s="3">
        <v>4</v>
      </c>
      <c r="G35" s="3">
        <f>((1-(F35/100))*D35)+((F35/100)*E35)</f>
        <v>0.61985735999999991</v>
      </c>
      <c r="H35" s="9">
        <v>1.0415327999999999</v>
      </c>
      <c r="I35" s="3">
        <v>1.0347636</v>
      </c>
      <c r="J35" s="3">
        <v>1.0346595999999999</v>
      </c>
      <c r="K35" s="3">
        <v>1.0339856000000001</v>
      </c>
      <c r="L35" s="3">
        <v>1.0331447</v>
      </c>
      <c r="M35" s="3">
        <v>1.0314463</v>
      </c>
      <c r="N35" s="3">
        <v>1.0299611</v>
      </c>
      <c r="O35" s="3">
        <v>1.0262969</v>
      </c>
      <c r="P35" s="3">
        <v>1.0233935999999999</v>
      </c>
      <c r="Q35" s="3">
        <v>1.0209725000000001</v>
      </c>
      <c r="R35" s="3">
        <v>1.0189049999999999</v>
      </c>
      <c r="S35" s="3">
        <v>1.0170722999999999</v>
      </c>
      <c r="T35" s="3">
        <v>1.0154955000000001</v>
      </c>
      <c r="U35" s="3">
        <v>1.0140792000000001</v>
      </c>
      <c r="V35" s="3">
        <v>1.0128291</v>
      </c>
      <c r="W35" s="3">
        <v>1.0117023000000001</v>
      </c>
      <c r="X35" s="9">
        <v>1.0106607999999999</v>
      </c>
      <c r="Y35" s="3">
        <v>1.0106663</v>
      </c>
      <c r="Z35" s="3">
        <v>1.0097684</v>
      </c>
      <c r="AA35" s="3">
        <v>1.0088724</v>
      </c>
      <c r="AB35" s="3">
        <v>1.0080719</v>
      </c>
      <c r="AC35" s="3">
        <v>1.0071778</v>
      </c>
      <c r="AD35" s="3">
        <v>1.0063365</v>
      </c>
      <c r="AE35" s="3">
        <v>1.0053719999999999</v>
      </c>
      <c r="AF35" s="3">
        <v>1.0044173999999999</v>
      </c>
      <c r="AG35" s="3">
        <v>1.0032463</v>
      </c>
      <c r="AH35" s="3">
        <v>1.0020374000000001</v>
      </c>
      <c r="AI35" s="3">
        <v>1.0008836999999999</v>
      </c>
      <c r="AJ35" s="3">
        <v>0.99978480000000003</v>
      </c>
      <c r="AK35" s="3">
        <v>0.99835200000000002</v>
      </c>
      <c r="AL35" s="3">
        <v>0.99709429999999999</v>
      </c>
      <c r="AM35" s="3">
        <v>0.99587320000000001</v>
      </c>
      <c r="AN35" s="9">
        <v>0.99468489999999998</v>
      </c>
      <c r="AO35" s="3">
        <v>0.9934499</v>
      </c>
      <c r="AP35" s="3">
        <v>0.99220609999999998</v>
      </c>
      <c r="AQ35" s="3">
        <v>0.99097659999999999</v>
      </c>
      <c r="AR35" s="3">
        <v>0.98974759999999995</v>
      </c>
      <c r="AS35" s="3">
        <v>0.98853290000000005</v>
      </c>
      <c r="AT35" s="3">
        <v>0.98724840000000003</v>
      </c>
      <c r="AU35" s="3">
        <v>0.98603050000000003</v>
      </c>
      <c r="AV35" s="3">
        <v>0.98472959999999998</v>
      </c>
    </row>
    <row r="36" spans="1:72" x14ac:dyDescent="0.25">
      <c r="A36" s="3" t="s">
        <v>450</v>
      </c>
      <c r="B36" s="3">
        <v>1850</v>
      </c>
      <c r="C36" s="3">
        <v>602.53300000000002</v>
      </c>
      <c r="D36" s="3">
        <v>0.64251000000000003</v>
      </c>
      <c r="E36" s="3">
        <v>7.6193999999999998E-2</v>
      </c>
      <c r="F36" s="3">
        <v>6</v>
      </c>
      <c r="G36" s="3">
        <f t="shared" ref="G36:G43" si="4">((1-(F36/100))*D36)+((F36/100)*E36)</f>
        <v>0.60853104000000002</v>
      </c>
      <c r="H36" s="9">
        <v>1.0385743000000001</v>
      </c>
      <c r="I36" s="3">
        <v>1.0319697999999999</v>
      </c>
      <c r="J36" s="3">
        <v>1.0318645</v>
      </c>
      <c r="K36" s="3">
        <v>1.0311988999999999</v>
      </c>
      <c r="L36" s="3">
        <v>1.0303686000000001</v>
      </c>
      <c r="M36" s="3">
        <v>1.0286895</v>
      </c>
      <c r="N36" s="3">
        <v>1.027217</v>
      </c>
      <c r="O36" s="3">
        <v>1.0235772000000001</v>
      </c>
      <c r="P36" s="3">
        <v>1.0206816000000001</v>
      </c>
      <c r="Q36" s="3">
        <v>1.0182551</v>
      </c>
      <c r="R36" s="3">
        <v>1.0161761</v>
      </c>
      <c r="S36" s="3">
        <v>1.0143673</v>
      </c>
      <c r="T36" s="3">
        <v>1.0127628</v>
      </c>
      <c r="U36" s="3">
        <v>1.0112866</v>
      </c>
      <c r="V36" s="3">
        <v>1.0099975999999999</v>
      </c>
      <c r="W36" s="3">
        <v>1.0088364000000001</v>
      </c>
      <c r="X36" s="9">
        <v>1.0077647000000001</v>
      </c>
      <c r="Y36" s="3">
        <v>1.0077704999999999</v>
      </c>
      <c r="Z36" s="3">
        <v>1.0068349999999999</v>
      </c>
      <c r="AA36" s="3">
        <v>1.0059023</v>
      </c>
      <c r="AB36" s="3">
        <v>1.0050808</v>
      </c>
      <c r="AC36" s="3">
        <v>1.004173</v>
      </c>
      <c r="AD36" s="3">
        <v>1.0033072000000001</v>
      </c>
      <c r="AE36" s="3">
        <v>1.0022869999999999</v>
      </c>
      <c r="AF36" s="3">
        <v>1.0013368</v>
      </c>
      <c r="AG36" s="3">
        <v>1.0002443999999999</v>
      </c>
      <c r="AH36" s="3">
        <v>0.99901870000000004</v>
      </c>
      <c r="AI36" s="3">
        <v>0.99787179999999998</v>
      </c>
      <c r="AJ36" s="3">
        <v>0.99677099999999996</v>
      </c>
      <c r="AK36" s="3">
        <v>0.99535479999999998</v>
      </c>
      <c r="AL36" s="3">
        <v>0.99410180000000004</v>
      </c>
      <c r="AM36" s="3">
        <v>0.99288370000000004</v>
      </c>
      <c r="AN36" s="9">
        <v>0.99170259999999999</v>
      </c>
      <c r="AO36" s="3">
        <v>0.99050439999999995</v>
      </c>
      <c r="AP36" s="3">
        <v>0.98922699999999997</v>
      </c>
      <c r="AQ36" s="3">
        <v>0.98800670000000002</v>
      </c>
      <c r="AR36" s="3">
        <v>0.98679950000000005</v>
      </c>
      <c r="AS36" s="3">
        <v>0.98557150000000004</v>
      </c>
      <c r="AT36" s="3">
        <v>0.98429829999999996</v>
      </c>
      <c r="AU36" s="3">
        <v>0.98305039999999999</v>
      </c>
      <c r="AV36" s="3">
        <v>0.98181810000000003</v>
      </c>
    </row>
    <row r="37" spans="1:72" x14ac:dyDescent="0.25">
      <c r="A37" s="3" t="s">
        <v>451</v>
      </c>
      <c r="B37" s="3">
        <v>1850</v>
      </c>
      <c r="C37" s="3">
        <v>602.53300000000002</v>
      </c>
      <c r="D37" s="3">
        <v>0.64251000000000003</v>
      </c>
      <c r="E37" s="3">
        <v>7.6193999999999998E-2</v>
      </c>
      <c r="F37" s="3">
        <v>8</v>
      </c>
      <c r="G37" s="3">
        <f t="shared" si="4"/>
        <v>0.59720472000000002</v>
      </c>
      <c r="H37" s="9">
        <v>1.0356042000000001</v>
      </c>
      <c r="I37" s="3">
        <v>1.0291619999999999</v>
      </c>
      <c r="J37" s="3">
        <v>1.0290546</v>
      </c>
      <c r="K37" s="3">
        <v>1.0283974</v>
      </c>
      <c r="L37" s="3">
        <v>1.0275764000000001</v>
      </c>
      <c r="M37" s="3">
        <v>1.0259161000000001</v>
      </c>
      <c r="N37" s="3">
        <v>1.0244572000000001</v>
      </c>
      <c r="O37" s="3">
        <v>1.020842</v>
      </c>
      <c r="P37" s="3">
        <v>1.0179537999999999</v>
      </c>
      <c r="Q37" s="3">
        <v>1.0155221000000001</v>
      </c>
      <c r="R37" s="3">
        <v>1.013431</v>
      </c>
      <c r="S37" s="3">
        <v>1.0116056</v>
      </c>
      <c r="T37" s="3">
        <v>1.0099765000000001</v>
      </c>
      <c r="U37" s="3">
        <v>1.0084735</v>
      </c>
      <c r="V37" s="3">
        <v>1.0071536000000001</v>
      </c>
      <c r="W37" s="3">
        <v>1.0059785000000001</v>
      </c>
      <c r="X37" s="9">
        <v>1.0048531000000001</v>
      </c>
      <c r="Y37" s="3">
        <v>1.0048596999999999</v>
      </c>
      <c r="Z37" s="3">
        <v>1.0038859</v>
      </c>
      <c r="AA37" s="3">
        <v>1.0029233</v>
      </c>
      <c r="AB37" s="3">
        <v>1.0020636000000001</v>
      </c>
      <c r="AC37" s="3">
        <v>1.0011365000000001</v>
      </c>
      <c r="AD37" s="3">
        <v>1.0002618000000001</v>
      </c>
      <c r="AE37" s="3">
        <v>0.99928070000000002</v>
      </c>
      <c r="AF37" s="3">
        <v>0.99833559999999999</v>
      </c>
      <c r="AG37" s="3">
        <v>0.99717990000000001</v>
      </c>
      <c r="AH37" s="3">
        <v>0.99597539999999996</v>
      </c>
      <c r="AI37" s="3">
        <v>0.99483500000000002</v>
      </c>
      <c r="AJ37" s="3">
        <v>0.99375049999999998</v>
      </c>
      <c r="AK37" s="3">
        <v>0.99233119999999997</v>
      </c>
      <c r="AL37" s="3">
        <v>0.99108229999999997</v>
      </c>
      <c r="AM37" s="3">
        <v>0.9898692</v>
      </c>
      <c r="AN37" s="9">
        <v>0.98869739999999995</v>
      </c>
      <c r="AO37" s="3">
        <v>0.98747059999999998</v>
      </c>
      <c r="AP37" s="3">
        <v>0.98620660000000004</v>
      </c>
      <c r="AQ37" s="3">
        <v>0.98497109999999999</v>
      </c>
      <c r="AR37" s="3">
        <v>0.98381640000000004</v>
      </c>
      <c r="AS37" s="3">
        <v>0.98258789999999996</v>
      </c>
      <c r="AT37" s="3">
        <v>0.98130490000000004</v>
      </c>
      <c r="AU37" s="3">
        <v>0.98008709999999999</v>
      </c>
      <c r="AV37" s="3">
        <v>0.97886110000000004</v>
      </c>
    </row>
    <row r="38" spans="1:72" x14ac:dyDescent="0.25">
      <c r="A38" s="3" t="s">
        <v>452</v>
      </c>
      <c r="B38" s="3">
        <v>1850</v>
      </c>
      <c r="C38" s="3">
        <v>602.53300000000002</v>
      </c>
      <c r="D38" s="3">
        <v>0.64251000000000003</v>
      </c>
      <c r="E38" s="3">
        <v>7.6193999999999998E-2</v>
      </c>
      <c r="F38" s="3">
        <v>10</v>
      </c>
      <c r="G38" s="3">
        <f t="shared" si="4"/>
        <v>0.58587840000000013</v>
      </c>
      <c r="H38" s="9">
        <v>1.0326203</v>
      </c>
      <c r="I38" s="3">
        <v>1.0263382000000001</v>
      </c>
      <c r="J38" s="3">
        <v>1.02623</v>
      </c>
      <c r="K38" s="3">
        <v>1.0255856999999999</v>
      </c>
      <c r="L38" s="3">
        <v>1.0247701</v>
      </c>
      <c r="M38" s="3">
        <v>1.0231285999999999</v>
      </c>
      <c r="N38" s="3">
        <v>1.0216813</v>
      </c>
      <c r="O38" s="3">
        <v>1.0180910999999999</v>
      </c>
      <c r="P38" s="3">
        <v>1.0152098000000001</v>
      </c>
      <c r="Q38" s="3">
        <v>1.0127742</v>
      </c>
      <c r="R38" s="3">
        <v>1.0106698999999999</v>
      </c>
      <c r="S38" s="3">
        <v>1.0088071000000001</v>
      </c>
      <c r="T38" s="3">
        <v>1.0071547999999999</v>
      </c>
      <c r="U38" s="3">
        <v>1.0056457999999999</v>
      </c>
      <c r="V38" s="3">
        <v>1.0042941999999999</v>
      </c>
      <c r="W38" s="3">
        <v>1.0030644</v>
      </c>
      <c r="X38" s="9">
        <v>1.0019293</v>
      </c>
      <c r="Y38" s="3">
        <v>1.0019351999999999</v>
      </c>
      <c r="Z38" s="3">
        <v>1.0009207</v>
      </c>
      <c r="AA38" s="3">
        <v>0.99993010000000004</v>
      </c>
      <c r="AB38" s="3">
        <v>0.99903489999999995</v>
      </c>
      <c r="AC38" s="3">
        <v>0.9980907</v>
      </c>
      <c r="AD38" s="3">
        <v>0.99720359999999997</v>
      </c>
      <c r="AE38" s="3">
        <v>0.99621729999999997</v>
      </c>
      <c r="AF38" s="3">
        <v>0.99525660000000005</v>
      </c>
      <c r="AG38" s="3">
        <v>0.99411740000000004</v>
      </c>
      <c r="AH38" s="3">
        <v>0.99289950000000005</v>
      </c>
      <c r="AI38" s="3">
        <v>0.99177519999999997</v>
      </c>
      <c r="AJ38" s="3">
        <v>0.9906971</v>
      </c>
      <c r="AK38" s="3">
        <v>0.98928700000000003</v>
      </c>
      <c r="AL38" s="3">
        <v>0.98804210000000003</v>
      </c>
      <c r="AM38" s="3">
        <v>0.98683180000000004</v>
      </c>
      <c r="AN38" s="9">
        <v>0.98566799999999999</v>
      </c>
      <c r="AO38" s="3">
        <v>0.9844482</v>
      </c>
      <c r="AP38" s="3">
        <v>0.98318550000000005</v>
      </c>
      <c r="AQ38" s="3">
        <v>0.98197350000000005</v>
      </c>
      <c r="AR38" s="3">
        <v>0.98080199999999995</v>
      </c>
      <c r="AS38" s="3">
        <v>0.97958009999999995</v>
      </c>
      <c r="AT38" s="3">
        <v>0.97832819999999998</v>
      </c>
      <c r="AU38" s="3">
        <v>0.97706760000000004</v>
      </c>
      <c r="AV38" s="3">
        <v>0.97588529999999996</v>
      </c>
    </row>
    <row r="39" spans="1:72" x14ac:dyDescent="0.25">
      <c r="A39" s="3" t="s">
        <v>453</v>
      </c>
      <c r="B39" s="3">
        <v>1850</v>
      </c>
      <c r="C39" s="3">
        <v>602.53300000000002</v>
      </c>
      <c r="D39" s="3">
        <v>0.64251000000000003</v>
      </c>
      <c r="E39" s="3">
        <v>7.6193999999999998E-2</v>
      </c>
      <c r="F39" s="3">
        <v>12</v>
      </c>
      <c r="G39" s="3">
        <f t="shared" si="4"/>
        <v>0.57455208000000002</v>
      </c>
      <c r="H39" s="9">
        <v>1.0296198000000001</v>
      </c>
      <c r="I39" s="3">
        <v>1.0234832</v>
      </c>
      <c r="J39" s="3">
        <v>1.0233741000000001</v>
      </c>
      <c r="K39" s="3">
        <v>1.02275</v>
      </c>
      <c r="L39" s="3">
        <v>1.0219480000000001</v>
      </c>
      <c r="M39" s="3">
        <v>1.0203247</v>
      </c>
      <c r="N39" s="3">
        <v>1.0188903</v>
      </c>
      <c r="O39" s="3">
        <v>1.0153314</v>
      </c>
      <c r="P39" s="3">
        <v>1.0124578</v>
      </c>
      <c r="Q39" s="3">
        <v>1.0100100000000001</v>
      </c>
      <c r="R39" s="3">
        <v>1.0078936000000001</v>
      </c>
      <c r="S39" s="3">
        <v>1.0059893</v>
      </c>
      <c r="T39" s="3">
        <v>1.0043131000000001</v>
      </c>
      <c r="U39" s="3">
        <v>1.0027782999999999</v>
      </c>
      <c r="V39" s="3">
        <v>1.0013961</v>
      </c>
      <c r="W39" s="3">
        <v>1.0001329999999999</v>
      </c>
      <c r="X39" s="9">
        <v>0.99896629999999997</v>
      </c>
      <c r="Y39" s="3">
        <v>0.99897210000000003</v>
      </c>
      <c r="Z39" s="3">
        <v>0.99794190000000005</v>
      </c>
      <c r="AA39" s="3">
        <v>0.99692119999999995</v>
      </c>
      <c r="AB39" s="3">
        <v>0.9959635</v>
      </c>
      <c r="AC39" s="3">
        <v>0.99500390000000005</v>
      </c>
      <c r="AD39" s="3">
        <v>0.99412979999999995</v>
      </c>
      <c r="AE39" s="3">
        <v>0.99306729999999999</v>
      </c>
      <c r="AF39" s="3">
        <v>0.99216910000000003</v>
      </c>
      <c r="AG39" s="3">
        <v>0.99103589999999997</v>
      </c>
      <c r="AH39" s="3">
        <v>0.9898382</v>
      </c>
      <c r="AI39" s="3">
        <v>0.98870440000000004</v>
      </c>
      <c r="AJ39" s="3">
        <v>0.98763840000000003</v>
      </c>
      <c r="AK39" s="3">
        <v>0.98623289999999997</v>
      </c>
      <c r="AL39" s="3">
        <v>0.98497319999999999</v>
      </c>
      <c r="AM39" s="3">
        <v>0.98376920000000001</v>
      </c>
      <c r="AN39" s="9">
        <v>0.98261330000000002</v>
      </c>
      <c r="AO39" s="3">
        <v>0.98140210000000005</v>
      </c>
      <c r="AP39" s="3">
        <v>0.98014290000000004</v>
      </c>
      <c r="AQ39" s="3">
        <v>0.97893149999999995</v>
      </c>
      <c r="AR39" s="3">
        <v>0.97776680000000005</v>
      </c>
      <c r="AS39" s="3">
        <v>0.97655029999999998</v>
      </c>
      <c r="AT39" s="3">
        <v>0.97530689999999998</v>
      </c>
      <c r="AU39" s="3">
        <v>0.97408410000000001</v>
      </c>
      <c r="AV39" s="3">
        <v>0.97287290000000004</v>
      </c>
    </row>
    <row r="40" spans="1:72" x14ac:dyDescent="0.25">
      <c r="A40" s="3" t="s">
        <v>454</v>
      </c>
      <c r="B40" s="3">
        <v>1850</v>
      </c>
      <c r="C40" s="3">
        <v>602.53300000000002</v>
      </c>
      <c r="D40" s="3">
        <v>0.64251000000000003</v>
      </c>
      <c r="E40" s="3">
        <v>7.6193999999999998E-2</v>
      </c>
      <c r="F40" s="3">
        <v>14</v>
      </c>
      <c r="G40" s="3">
        <f t="shared" si="4"/>
        <v>0.56322576000000002</v>
      </c>
      <c r="H40" s="9">
        <v>1.0266054</v>
      </c>
      <c r="I40" s="3">
        <v>1.0206489999999999</v>
      </c>
      <c r="J40" s="3">
        <v>1.0205382999999999</v>
      </c>
      <c r="K40" s="3">
        <v>1.0199043999999999</v>
      </c>
      <c r="L40" s="3">
        <v>1.0191121000000001</v>
      </c>
      <c r="M40" s="3">
        <v>1.0175065000000001</v>
      </c>
      <c r="N40" s="3">
        <v>1.0160842999999999</v>
      </c>
      <c r="O40" s="3">
        <v>1.0125427</v>
      </c>
      <c r="P40" s="3">
        <v>1.0096754999999999</v>
      </c>
      <c r="Q40" s="3">
        <v>1.0072315000000001</v>
      </c>
      <c r="R40" s="3">
        <v>1.0051102999999999</v>
      </c>
      <c r="S40" s="3">
        <v>1.0032033</v>
      </c>
      <c r="T40" s="3">
        <v>1.0015026</v>
      </c>
      <c r="U40" s="3">
        <v>0.99994090000000002</v>
      </c>
      <c r="V40" s="3">
        <v>0.99853789999999998</v>
      </c>
      <c r="W40" s="3">
        <v>0.99723240000000002</v>
      </c>
      <c r="X40" s="9">
        <v>0.99603390000000003</v>
      </c>
      <c r="Y40" s="3">
        <v>0.99603980000000003</v>
      </c>
      <c r="Z40" s="3">
        <v>0.99494680000000002</v>
      </c>
      <c r="AA40" s="3">
        <v>0.99389590000000005</v>
      </c>
      <c r="AB40" s="3">
        <v>0.99293209999999998</v>
      </c>
      <c r="AC40" s="3">
        <v>0.99194349999999998</v>
      </c>
      <c r="AD40" s="3">
        <v>0.99100809999999995</v>
      </c>
      <c r="AE40" s="3">
        <v>0.99</v>
      </c>
      <c r="AF40" s="3">
        <v>0.98902440000000003</v>
      </c>
      <c r="AG40" s="3">
        <v>0.98788969999999998</v>
      </c>
      <c r="AH40" s="3">
        <v>0.98669810000000002</v>
      </c>
      <c r="AI40" s="3">
        <v>0.98556779999999999</v>
      </c>
      <c r="AJ40" s="3">
        <v>0.98451440000000001</v>
      </c>
      <c r="AK40" s="3">
        <v>0.98312060000000001</v>
      </c>
      <c r="AL40" s="3">
        <v>0.98188319999999996</v>
      </c>
      <c r="AM40" s="3">
        <v>0.98068529999999998</v>
      </c>
      <c r="AN40" s="9">
        <v>0.97953619999999997</v>
      </c>
      <c r="AO40" s="3">
        <v>0.97833159999999997</v>
      </c>
      <c r="AP40" s="3">
        <v>0.977074</v>
      </c>
      <c r="AQ40" s="3">
        <v>0.97586600000000001</v>
      </c>
      <c r="AR40" s="3">
        <v>0.97470429999999997</v>
      </c>
      <c r="AS40" s="3">
        <v>0.97349640000000004</v>
      </c>
      <c r="AT40" s="3">
        <v>0.97226170000000001</v>
      </c>
      <c r="AU40" s="3">
        <v>0.97104449999999998</v>
      </c>
      <c r="AV40" s="3">
        <v>0.96983640000000004</v>
      </c>
    </row>
    <row r="41" spans="1:72" x14ac:dyDescent="0.25">
      <c r="A41" s="3" t="s">
        <v>455</v>
      </c>
      <c r="B41" s="3">
        <v>1850</v>
      </c>
      <c r="C41" s="3">
        <v>602.53300000000002</v>
      </c>
      <c r="D41" s="3">
        <v>0.64251000000000003</v>
      </c>
      <c r="E41" s="3">
        <v>7.6193999999999998E-2</v>
      </c>
      <c r="F41" s="3">
        <v>16</v>
      </c>
      <c r="G41" s="3">
        <f t="shared" si="4"/>
        <v>0.55189944000000002</v>
      </c>
      <c r="H41" s="9">
        <v>1.023574</v>
      </c>
      <c r="I41" s="3">
        <v>1.0177829</v>
      </c>
      <c r="J41" s="3">
        <v>1.0176711000000001</v>
      </c>
      <c r="K41" s="3">
        <v>1.0170444000000001</v>
      </c>
      <c r="L41" s="3">
        <v>1.0162610999999999</v>
      </c>
      <c r="M41" s="3">
        <v>1.0146742</v>
      </c>
      <c r="N41" s="3">
        <v>1.0132635000000001</v>
      </c>
      <c r="O41" s="3">
        <v>1.0097461999999999</v>
      </c>
      <c r="P41" s="3">
        <v>1.0068865</v>
      </c>
      <c r="Q41" s="3">
        <v>1.0044382000000001</v>
      </c>
      <c r="R41" s="3">
        <v>1.0022960000000001</v>
      </c>
      <c r="S41" s="3">
        <v>1.0003808000000001</v>
      </c>
      <c r="T41" s="3">
        <v>0.99865559999999998</v>
      </c>
      <c r="U41" s="3">
        <v>0.99706899999999998</v>
      </c>
      <c r="V41" s="3">
        <v>0.99562620000000002</v>
      </c>
      <c r="W41" s="3">
        <v>0.99429829999999997</v>
      </c>
      <c r="X41" s="9">
        <v>0.99306729999999999</v>
      </c>
      <c r="Y41" s="3">
        <v>0.99307279999999998</v>
      </c>
      <c r="Z41" s="3">
        <v>0.99194190000000004</v>
      </c>
      <c r="AA41" s="3">
        <v>0.99086149999999995</v>
      </c>
      <c r="AB41" s="3">
        <v>0.98986099999999999</v>
      </c>
      <c r="AC41" s="3">
        <v>0.98884950000000005</v>
      </c>
      <c r="AD41" s="3">
        <v>0.9878905</v>
      </c>
      <c r="AE41" s="3">
        <v>0.98686960000000001</v>
      </c>
      <c r="AF41" s="3">
        <v>0.98588390000000004</v>
      </c>
      <c r="AG41" s="3">
        <v>0.9847494</v>
      </c>
      <c r="AH41" s="3">
        <v>0.98356399999999999</v>
      </c>
      <c r="AI41" s="3">
        <v>0.98243689999999995</v>
      </c>
      <c r="AJ41" s="3">
        <v>0.98137490000000005</v>
      </c>
      <c r="AK41" s="3">
        <v>0.9799892</v>
      </c>
      <c r="AL41" s="3">
        <v>0.97877009999999998</v>
      </c>
      <c r="AM41" s="3">
        <v>0.97757570000000005</v>
      </c>
      <c r="AN41" s="9">
        <v>0.97643500000000005</v>
      </c>
      <c r="AO41" s="3">
        <v>0.97523700000000002</v>
      </c>
      <c r="AP41" s="3">
        <v>0.97398479999999998</v>
      </c>
      <c r="AQ41" s="3">
        <v>0.97277760000000002</v>
      </c>
      <c r="AR41" s="3">
        <v>0.97164859999999997</v>
      </c>
      <c r="AS41" s="3">
        <v>0.97041770000000005</v>
      </c>
      <c r="AT41" s="3">
        <v>0.96919409999999995</v>
      </c>
      <c r="AU41" s="3">
        <v>0.96798399999999996</v>
      </c>
      <c r="AV41" s="3">
        <v>0.96677880000000005</v>
      </c>
    </row>
    <row r="42" spans="1:72" x14ac:dyDescent="0.25">
      <c r="A42" s="3" t="s">
        <v>456</v>
      </c>
      <c r="B42" s="3">
        <v>1850</v>
      </c>
      <c r="C42" s="3">
        <v>602.53300000000002</v>
      </c>
      <c r="D42" s="3">
        <v>0.64251000000000003</v>
      </c>
      <c r="E42" s="3">
        <v>7.6193999999999998E-2</v>
      </c>
      <c r="F42" s="3">
        <v>18</v>
      </c>
      <c r="G42" s="3">
        <f t="shared" si="4"/>
        <v>0.54057312000000002</v>
      </c>
      <c r="H42" s="9">
        <v>1.0205325000000001</v>
      </c>
      <c r="I42" s="3">
        <v>1.0149026999999999</v>
      </c>
      <c r="J42" s="3">
        <v>1.0147896999999999</v>
      </c>
      <c r="K42" s="3">
        <v>1.0141705000000001</v>
      </c>
      <c r="L42" s="3">
        <v>1.013396</v>
      </c>
      <c r="M42" s="3">
        <v>1.0118277</v>
      </c>
      <c r="N42" s="3">
        <v>1.0104283999999999</v>
      </c>
      <c r="O42" s="3">
        <v>1.0069357000000001</v>
      </c>
      <c r="P42" s="3">
        <v>1.0040834000000001</v>
      </c>
      <c r="Q42" s="3">
        <v>1.0016312999999999</v>
      </c>
      <c r="R42" s="3">
        <v>0.99947620000000004</v>
      </c>
      <c r="S42" s="3">
        <v>0.9975444</v>
      </c>
      <c r="T42" s="3">
        <v>0.9957956</v>
      </c>
      <c r="U42" s="3">
        <v>0.99418410000000002</v>
      </c>
      <c r="V42" s="3">
        <v>0.99271120000000002</v>
      </c>
      <c r="W42" s="3">
        <v>0.99135180000000001</v>
      </c>
      <c r="X42" s="9">
        <v>0.99008770000000001</v>
      </c>
      <c r="Y42" s="3">
        <v>0.99009389999999997</v>
      </c>
      <c r="Z42" s="3">
        <v>0.98892420000000003</v>
      </c>
      <c r="AA42" s="3">
        <v>0.98781370000000002</v>
      </c>
      <c r="AB42" s="3">
        <v>0.98677800000000004</v>
      </c>
      <c r="AC42" s="3">
        <v>0.98574240000000002</v>
      </c>
      <c r="AD42" s="3">
        <v>0.98476010000000003</v>
      </c>
      <c r="AE42" s="3">
        <v>0.98372380000000004</v>
      </c>
      <c r="AF42" s="3">
        <v>0.98272610000000005</v>
      </c>
      <c r="AG42" s="3">
        <v>0.98159039999999997</v>
      </c>
      <c r="AH42" s="3">
        <v>0.98041120000000004</v>
      </c>
      <c r="AI42" s="3">
        <v>0.97928689999999996</v>
      </c>
      <c r="AJ42" s="3">
        <v>0.97822640000000005</v>
      </c>
      <c r="AK42" s="3">
        <v>0.97684990000000005</v>
      </c>
      <c r="AL42" s="3">
        <v>0.97561989999999998</v>
      </c>
      <c r="AM42" s="3">
        <v>0.97443279999999999</v>
      </c>
      <c r="AN42" s="9">
        <v>0.97329739999999998</v>
      </c>
      <c r="AO42" s="3">
        <v>0.97210600000000003</v>
      </c>
      <c r="AP42" s="3">
        <v>0.97087259999999997</v>
      </c>
      <c r="AQ42" s="3">
        <v>0.969669</v>
      </c>
      <c r="AR42" s="3">
        <v>0.96851509999999996</v>
      </c>
      <c r="AS42" s="3">
        <v>0.96732220000000002</v>
      </c>
      <c r="AT42" s="3">
        <v>0.96608700000000003</v>
      </c>
      <c r="AU42" s="3">
        <v>0.9648852</v>
      </c>
      <c r="AV42" s="3">
        <v>0.96368529999999997</v>
      </c>
    </row>
    <row r="43" spans="1:72" x14ac:dyDescent="0.25">
      <c r="A43" s="3" t="s">
        <v>457</v>
      </c>
      <c r="B43" s="3">
        <v>1850</v>
      </c>
      <c r="C43" s="3">
        <v>602.53300000000002</v>
      </c>
      <c r="D43" s="3">
        <v>0.64251000000000003</v>
      </c>
      <c r="E43" s="3">
        <v>7.6193999999999998E-2</v>
      </c>
      <c r="F43" s="3">
        <v>20</v>
      </c>
      <c r="G43" s="3">
        <f t="shared" si="4"/>
        <v>0.52924680000000002</v>
      </c>
      <c r="H43" s="9">
        <v>1.0174732</v>
      </c>
      <c r="I43" s="3">
        <v>1.0120091</v>
      </c>
      <c r="J43" s="3">
        <v>1.0118948999999999</v>
      </c>
      <c r="K43" s="3">
        <v>1.0112809</v>
      </c>
      <c r="L43" s="3">
        <v>1.0105168</v>
      </c>
      <c r="M43" s="3">
        <v>1.008966</v>
      </c>
      <c r="N43" s="3">
        <v>1.0075784000000001</v>
      </c>
      <c r="O43" s="3">
        <v>1.0041096</v>
      </c>
      <c r="P43" s="3">
        <v>1.0012653</v>
      </c>
      <c r="Q43" s="3">
        <v>0.99880999999999998</v>
      </c>
      <c r="R43" s="3">
        <v>0.99664249999999999</v>
      </c>
      <c r="S43" s="3">
        <v>0.99469410000000003</v>
      </c>
      <c r="T43" s="3">
        <v>0.99292150000000001</v>
      </c>
      <c r="U43" s="3">
        <v>0.99128620000000001</v>
      </c>
      <c r="V43" s="3">
        <v>0.98978379999999999</v>
      </c>
      <c r="W43" s="3">
        <v>0.98839370000000004</v>
      </c>
      <c r="X43" s="9">
        <v>0.98709760000000002</v>
      </c>
      <c r="Y43" s="3">
        <v>0.98710350000000002</v>
      </c>
      <c r="Z43" s="3">
        <v>0.98589610000000005</v>
      </c>
      <c r="AA43" s="3">
        <v>0.98475520000000005</v>
      </c>
      <c r="AB43" s="3">
        <v>0.98368350000000004</v>
      </c>
      <c r="AC43" s="3">
        <v>0.98262240000000001</v>
      </c>
      <c r="AD43" s="3">
        <v>0.98161480000000001</v>
      </c>
      <c r="AE43" s="3">
        <v>0.98056220000000005</v>
      </c>
      <c r="AF43" s="3">
        <v>0.97954969999999997</v>
      </c>
      <c r="AG43" s="3">
        <v>0.97841219999999995</v>
      </c>
      <c r="AH43" s="3">
        <v>0.97723700000000002</v>
      </c>
      <c r="AI43" s="3">
        <v>0.97611499999999995</v>
      </c>
      <c r="AJ43" s="3">
        <v>0.97505529999999996</v>
      </c>
      <c r="AK43" s="3">
        <v>0.97368659999999996</v>
      </c>
      <c r="AL43" s="3">
        <v>0.97246189999999999</v>
      </c>
      <c r="AM43" s="3">
        <v>0.97128029999999999</v>
      </c>
      <c r="AN43" s="9">
        <v>0.97016670000000005</v>
      </c>
      <c r="AO43" s="3">
        <v>0.96896709999999997</v>
      </c>
      <c r="AP43" s="3">
        <v>0.96772270000000005</v>
      </c>
      <c r="AQ43" s="3">
        <v>0.96653999999999995</v>
      </c>
      <c r="AR43" s="3">
        <v>0.96538769999999996</v>
      </c>
      <c r="AS43" s="3">
        <v>0.9642039</v>
      </c>
      <c r="AT43" s="3">
        <v>0.96299310000000005</v>
      </c>
      <c r="AU43" s="3">
        <v>0.96179579999999998</v>
      </c>
      <c r="AV43" s="3">
        <v>0.96059850000000002</v>
      </c>
    </row>
    <row r="46" spans="1:72" x14ac:dyDescent="0.25">
      <c r="A46" s="219" t="s">
        <v>458</v>
      </c>
      <c r="B46" s="220"/>
      <c r="C46" s="220"/>
      <c r="D46" s="220"/>
      <c r="E46" s="220"/>
      <c r="F46" s="221"/>
      <c r="H46" s="219" t="s">
        <v>459</v>
      </c>
      <c r="I46" s="220"/>
      <c r="J46" s="220"/>
      <c r="K46" s="220"/>
      <c r="L46" s="221"/>
      <c r="M46" s="187"/>
      <c r="N46" s="245" t="s">
        <v>575</v>
      </c>
      <c r="O46" s="245"/>
      <c r="P46" s="245"/>
      <c r="Q46" s="245"/>
      <c r="R46" s="245"/>
      <c r="S46" s="245"/>
      <c r="T46" s="245"/>
      <c r="V46" s="245" t="s">
        <v>35</v>
      </c>
      <c r="W46" s="245" t="s">
        <v>36</v>
      </c>
      <c r="X46" s="245" t="s">
        <v>37</v>
      </c>
      <c r="Y46" s="218" t="s">
        <v>572</v>
      </c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</row>
    <row r="47" spans="1:72" ht="15" customHeight="1" x14ac:dyDescent="0.25">
      <c r="A47" s="217" t="s">
        <v>387</v>
      </c>
      <c r="B47" s="217" t="s">
        <v>388</v>
      </c>
      <c r="C47" s="217" t="s">
        <v>389</v>
      </c>
      <c r="D47" s="219" t="s">
        <v>240</v>
      </c>
      <c r="E47" s="220"/>
      <c r="F47" s="221"/>
      <c r="H47" s="263" t="s">
        <v>387</v>
      </c>
      <c r="I47" s="263" t="s">
        <v>446</v>
      </c>
      <c r="J47" s="283" t="s">
        <v>240</v>
      </c>
      <c r="K47" s="284"/>
      <c r="L47" s="285"/>
      <c r="M47" s="188"/>
      <c r="N47" s="217" t="s">
        <v>387</v>
      </c>
      <c r="O47" s="217" t="s">
        <v>570</v>
      </c>
      <c r="P47" s="217" t="s">
        <v>571</v>
      </c>
      <c r="Q47" s="217" t="s">
        <v>46</v>
      </c>
      <c r="R47" s="283" t="s">
        <v>240</v>
      </c>
      <c r="S47" s="284"/>
      <c r="T47" s="285"/>
      <c r="V47" s="245"/>
      <c r="W47" s="245"/>
      <c r="X47" s="245"/>
      <c r="Y47" s="218" t="s">
        <v>463</v>
      </c>
      <c r="Z47" s="218"/>
      <c r="AA47" s="218"/>
      <c r="AB47" s="218" t="s">
        <v>448</v>
      </c>
      <c r="AC47" s="218"/>
      <c r="AD47" s="218"/>
      <c r="AE47" s="218" t="s">
        <v>449</v>
      </c>
      <c r="AF47" s="218"/>
      <c r="AG47" s="218"/>
      <c r="AH47" s="218" t="s">
        <v>450</v>
      </c>
      <c r="AI47" s="218"/>
      <c r="AJ47" s="218"/>
      <c r="AK47" s="218" t="s">
        <v>451</v>
      </c>
      <c r="AL47" s="218"/>
      <c r="AM47" s="218"/>
      <c r="AN47" s="218" t="s">
        <v>452</v>
      </c>
      <c r="AO47" s="218"/>
      <c r="AP47" s="218"/>
      <c r="AQ47" s="218" t="s">
        <v>453</v>
      </c>
      <c r="AR47" s="218"/>
      <c r="AS47" s="218"/>
      <c r="AT47" s="218" t="s">
        <v>454</v>
      </c>
      <c r="AU47" s="218"/>
      <c r="AV47" s="218"/>
      <c r="AW47" s="218" t="s">
        <v>455</v>
      </c>
      <c r="AX47" s="218"/>
      <c r="AY47" s="218"/>
      <c r="AZ47" s="218" t="s">
        <v>456</v>
      </c>
      <c r="BA47" s="218"/>
      <c r="BB47" s="218"/>
      <c r="BC47" s="218" t="s">
        <v>457</v>
      </c>
      <c r="BD47" s="218"/>
      <c r="BE47" s="218"/>
    </row>
    <row r="48" spans="1:72" x14ac:dyDescent="0.25">
      <c r="A48" s="217"/>
      <c r="B48" s="217"/>
      <c r="C48" s="217"/>
      <c r="D48" s="143" t="s">
        <v>460</v>
      </c>
      <c r="E48" s="159" t="s">
        <v>481</v>
      </c>
      <c r="F48" s="143" t="s">
        <v>264</v>
      </c>
      <c r="H48" s="264"/>
      <c r="I48" s="264"/>
      <c r="J48" s="141" t="s">
        <v>460</v>
      </c>
      <c r="K48" s="158" t="s">
        <v>481</v>
      </c>
      <c r="L48" s="143" t="s">
        <v>264</v>
      </c>
      <c r="M48" s="189"/>
      <c r="N48" s="217"/>
      <c r="O48" s="217"/>
      <c r="P48" s="217"/>
      <c r="Q48" s="217"/>
      <c r="R48" s="178" t="s">
        <v>460</v>
      </c>
      <c r="S48" s="178" t="s">
        <v>481</v>
      </c>
      <c r="T48" s="180" t="s">
        <v>264</v>
      </c>
      <c r="V48" s="3" t="s">
        <v>39</v>
      </c>
      <c r="W48" s="11">
        <v>6.0221408570000002E+23</v>
      </c>
      <c r="X48" s="3" t="s">
        <v>40</v>
      </c>
      <c r="Y48" s="142" t="s">
        <v>72</v>
      </c>
      <c r="Z48" s="134"/>
      <c r="AB48" s="142" t="s">
        <v>72</v>
      </c>
      <c r="AE48" s="142" t="s">
        <v>72</v>
      </c>
      <c r="AH48" s="142" t="s">
        <v>72</v>
      </c>
      <c r="AK48" s="142" t="s">
        <v>72</v>
      </c>
      <c r="AN48" s="142" t="s">
        <v>72</v>
      </c>
      <c r="AQ48" s="142" t="s">
        <v>72</v>
      </c>
      <c r="AT48" s="142" t="s">
        <v>72</v>
      </c>
      <c r="AW48" s="142" t="s">
        <v>72</v>
      </c>
      <c r="AZ48" s="142" t="s">
        <v>72</v>
      </c>
      <c r="BC48" s="142" t="s">
        <v>72</v>
      </c>
      <c r="BE48" s="48"/>
    </row>
    <row r="49" spans="1:57" x14ac:dyDescent="0.25">
      <c r="A49" s="3" t="s">
        <v>431</v>
      </c>
      <c r="B49" s="3">
        <v>647.03899999999999</v>
      </c>
      <c r="C49" s="3">
        <v>705.00019999999995</v>
      </c>
      <c r="D49" s="3">
        <f t="shared" ref="D49:D59" si="5">D3</f>
        <v>1.0795634999999999</v>
      </c>
      <c r="E49" s="119">
        <f t="shared" ref="E49:E59" si="6">AE3</f>
        <v>1.0390123</v>
      </c>
      <c r="F49" s="3">
        <f t="shared" ref="F49:F59" si="7">BF3</f>
        <v>1.0041947</v>
      </c>
      <c r="H49" s="3" t="s">
        <v>463</v>
      </c>
      <c r="I49" s="3">
        <v>0</v>
      </c>
      <c r="J49" s="3">
        <f t="shared" ref="J49" si="8">H33</f>
        <v>1.0473931000000001</v>
      </c>
      <c r="K49" s="119">
        <f>X33</f>
        <v>1.0163998999999999</v>
      </c>
      <c r="L49" s="119">
        <f>AN33</f>
        <v>1.0005497000000001</v>
      </c>
      <c r="M49" s="190"/>
      <c r="N49" s="3" t="s">
        <v>463</v>
      </c>
      <c r="O49" s="3">
        <v>432.03899999999999</v>
      </c>
      <c r="P49" s="3">
        <v>318.00020000000001</v>
      </c>
      <c r="Q49" s="12">
        <v>0.91400999999999999</v>
      </c>
      <c r="R49" s="3">
        <f>E18</f>
        <v>1.1103091</v>
      </c>
      <c r="S49" s="119">
        <f>AF18</f>
        <v>1.0700718</v>
      </c>
      <c r="T49" s="119">
        <f>BG18</f>
        <v>1.0332041999999999</v>
      </c>
      <c r="V49" s="3" t="s">
        <v>465</v>
      </c>
      <c r="W49" s="3">
        <v>602.53300000000002</v>
      </c>
      <c r="X49" s="3" t="s">
        <v>45</v>
      </c>
      <c r="Y49" s="149">
        <f>G33</f>
        <v>0.64251000000000003</v>
      </c>
      <c r="Z49" s="16"/>
      <c r="AA49" s="16"/>
      <c r="AB49" s="3">
        <f>G34</f>
        <v>0.63118368000000002</v>
      </c>
      <c r="AE49" s="3">
        <f>G35</f>
        <v>0.61985735999999991</v>
      </c>
      <c r="AH49" s="3">
        <f>G36</f>
        <v>0.60853104000000002</v>
      </c>
      <c r="AK49" s="3">
        <f>G37</f>
        <v>0.59720472000000002</v>
      </c>
      <c r="AN49" s="3">
        <f>G38</f>
        <v>0.58587840000000013</v>
      </c>
      <c r="AQ49" s="3">
        <f>G39</f>
        <v>0.57455208000000002</v>
      </c>
      <c r="AT49" s="3">
        <f>G40</f>
        <v>0.56322576000000002</v>
      </c>
      <c r="AW49" s="3">
        <f>G41</f>
        <v>0.55189944000000002</v>
      </c>
      <c r="AZ49" s="3">
        <f>G42</f>
        <v>0.54057312000000002</v>
      </c>
      <c r="BC49" s="3">
        <f>G43</f>
        <v>0.52924680000000002</v>
      </c>
      <c r="BE49" s="50"/>
    </row>
    <row r="50" spans="1:57" x14ac:dyDescent="0.25">
      <c r="A50" s="3" t="s">
        <v>432</v>
      </c>
      <c r="B50" s="3">
        <f t="shared" ref="B50:B59" si="9">B49+25</f>
        <v>672.03899999999999</v>
      </c>
      <c r="C50" s="3">
        <f>C49+45</f>
        <v>750.00019999999995</v>
      </c>
      <c r="D50" s="3">
        <f t="shared" si="5"/>
        <v>1.0785400999999999</v>
      </c>
      <c r="E50" s="119">
        <f t="shared" si="6"/>
        <v>1.0380605000000001</v>
      </c>
      <c r="F50" s="3">
        <f t="shared" si="7"/>
        <v>1.0033643000000001</v>
      </c>
      <c r="H50" s="3" t="s">
        <v>448</v>
      </c>
      <c r="I50" s="3">
        <v>2</v>
      </c>
      <c r="J50" s="3">
        <f t="shared" ref="J50:J59" si="10">H34</f>
        <v>1.0444682999999999</v>
      </c>
      <c r="K50" s="119">
        <f t="shared" ref="K50:K59" si="11">X34</f>
        <v>1.0135262</v>
      </c>
      <c r="L50" s="119">
        <f t="shared" ref="L50:L59" si="12">AN34</f>
        <v>0.99761730000000004</v>
      </c>
      <c r="M50" s="190"/>
      <c r="N50" s="3" t="s">
        <v>448</v>
      </c>
      <c r="O50" s="3">
        <f>O49+25</f>
        <v>457.03899999999999</v>
      </c>
      <c r="P50" s="3">
        <f>P49+45</f>
        <v>363.00020000000001</v>
      </c>
      <c r="Q50" s="12">
        <v>0.88876999999999995</v>
      </c>
      <c r="R50" s="3">
        <f t="shared" ref="R50:R59" si="13">E19</f>
        <v>1.1050149</v>
      </c>
      <c r="S50" s="119">
        <f t="shared" ref="S50:S59" si="14">AF19</f>
        <v>1.0648340000000001</v>
      </c>
      <c r="T50" s="119">
        <f t="shared" ref="T50:T59" si="15">BG19</f>
        <v>1.0283579</v>
      </c>
      <c r="V50" s="12" t="s">
        <v>97</v>
      </c>
      <c r="W50" s="3">
        <f>(2*1.00790548)+15.99940493</f>
        <v>18.01521589</v>
      </c>
      <c r="X50" s="3" t="s">
        <v>464</v>
      </c>
      <c r="Y50" s="144"/>
      <c r="Z50" s="146"/>
      <c r="AA50" s="145"/>
      <c r="AB50" s="144"/>
      <c r="AC50" s="146"/>
      <c r="AD50" s="145"/>
      <c r="AE50" s="144"/>
      <c r="AF50" s="146"/>
      <c r="AG50" s="145"/>
      <c r="AH50" s="144"/>
      <c r="AI50" s="146"/>
      <c r="AJ50" s="145"/>
      <c r="AK50" s="144"/>
      <c r="AL50" s="146"/>
      <c r="AM50" s="145"/>
      <c r="AN50" s="144"/>
      <c r="AO50" s="146"/>
      <c r="AP50" s="145"/>
      <c r="AQ50" s="144"/>
      <c r="AR50" s="146"/>
      <c r="AS50" s="145"/>
      <c r="AT50" s="144"/>
      <c r="AU50" s="146"/>
      <c r="AV50" s="145"/>
      <c r="AW50" s="144"/>
      <c r="AX50" s="146"/>
      <c r="AY50" s="145"/>
      <c r="AZ50" s="144"/>
      <c r="BA50" s="146"/>
      <c r="BB50" s="145"/>
      <c r="BC50" s="144"/>
      <c r="BD50" s="146"/>
      <c r="BE50" s="145"/>
    </row>
    <row r="51" spans="1:57" x14ac:dyDescent="0.25">
      <c r="A51" s="3" t="s">
        <v>433</v>
      </c>
      <c r="B51" s="3">
        <f t="shared" si="9"/>
        <v>697.03899999999999</v>
      </c>
      <c r="C51" s="3">
        <f t="shared" ref="C51:C59" si="16">C50+45</f>
        <v>795.00019999999995</v>
      </c>
      <c r="D51" s="3">
        <f t="shared" si="5"/>
        <v>1.0775294</v>
      </c>
      <c r="E51" s="119">
        <f t="shared" si="6"/>
        <v>1.0371276</v>
      </c>
      <c r="F51" s="3">
        <f t="shared" si="7"/>
        <v>1.0025188</v>
      </c>
      <c r="H51" s="3" t="s">
        <v>449</v>
      </c>
      <c r="I51" s="3">
        <v>4</v>
      </c>
      <c r="J51" s="3">
        <f t="shared" si="10"/>
        <v>1.0415327999999999</v>
      </c>
      <c r="K51" s="119">
        <f t="shared" si="11"/>
        <v>1.0106607999999999</v>
      </c>
      <c r="L51" s="119">
        <f t="shared" si="12"/>
        <v>0.99468489999999998</v>
      </c>
      <c r="M51" s="190"/>
      <c r="N51" s="3" t="s">
        <v>449</v>
      </c>
      <c r="O51" s="3">
        <f t="shared" ref="O51:O59" si="17">O50+25</f>
        <v>482.03899999999999</v>
      </c>
      <c r="P51" s="3">
        <f t="shared" ref="P51:P59" si="18">P50+45</f>
        <v>408.00020000000001</v>
      </c>
      <c r="Q51" s="12">
        <v>0.86051</v>
      </c>
      <c r="R51" s="3">
        <f t="shared" si="13"/>
        <v>1.0989401000000001</v>
      </c>
      <c r="S51" s="119">
        <f t="shared" si="14"/>
        <v>1.0587770999999999</v>
      </c>
      <c r="T51" s="119">
        <f t="shared" si="15"/>
        <v>1.0227747</v>
      </c>
      <c r="Y51" s="142" t="s">
        <v>59</v>
      </c>
      <c r="Z51" s="142" t="s">
        <v>60</v>
      </c>
      <c r="AA51" s="142" t="s">
        <v>61</v>
      </c>
      <c r="AB51" s="142" t="s">
        <v>59</v>
      </c>
      <c r="AC51" s="142" t="s">
        <v>60</v>
      </c>
      <c r="AD51" s="142" t="s">
        <v>61</v>
      </c>
      <c r="AE51" s="142" t="s">
        <v>59</v>
      </c>
      <c r="AF51" s="142" t="s">
        <v>60</v>
      </c>
      <c r="AG51" s="142" t="s">
        <v>61</v>
      </c>
      <c r="AH51" s="142" t="s">
        <v>59</v>
      </c>
      <c r="AI51" s="142" t="s">
        <v>60</v>
      </c>
      <c r="AJ51" s="142" t="s">
        <v>61</v>
      </c>
      <c r="AK51" s="142" t="s">
        <v>59</v>
      </c>
      <c r="AL51" s="142" t="s">
        <v>60</v>
      </c>
      <c r="AM51" s="142" t="s">
        <v>61</v>
      </c>
      <c r="AN51" s="142" t="s">
        <v>59</v>
      </c>
      <c r="AO51" s="142" t="s">
        <v>60</v>
      </c>
      <c r="AP51" s="142" t="s">
        <v>61</v>
      </c>
      <c r="AQ51" s="142" t="s">
        <v>59</v>
      </c>
      <c r="AR51" s="142" t="s">
        <v>60</v>
      </c>
      <c r="AS51" s="142" t="s">
        <v>61</v>
      </c>
      <c r="AT51" s="142" t="s">
        <v>59</v>
      </c>
      <c r="AU51" s="142" t="s">
        <v>60</v>
      </c>
      <c r="AV51" s="142" t="s">
        <v>61</v>
      </c>
      <c r="AW51" s="142" t="s">
        <v>59</v>
      </c>
      <c r="AX51" s="142" t="s">
        <v>60</v>
      </c>
      <c r="AY51" s="142" t="s">
        <v>61</v>
      </c>
      <c r="AZ51" s="142" t="s">
        <v>59</v>
      </c>
      <c r="BA51" s="142" t="s">
        <v>60</v>
      </c>
      <c r="BB51" s="142" t="s">
        <v>61</v>
      </c>
      <c r="BC51" s="142" t="s">
        <v>59</v>
      </c>
      <c r="BD51" s="142" t="s">
        <v>60</v>
      </c>
      <c r="BE51" s="142" t="s">
        <v>61</v>
      </c>
    </row>
    <row r="52" spans="1:57" x14ac:dyDescent="0.25">
      <c r="A52" s="3" t="s">
        <v>434</v>
      </c>
      <c r="B52" s="3">
        <f t="shared" si="9"/>
        <v>722.03899999999999</v>
      </c>
      <c r="C52" s="3">
        <f t="shared" si="16"/>
        <v>840.00019999999995</v>
      </c>
      <c r="D52" s="3">
        <f t="shared" si="5"/>
        <v>1.0765290000000001</v>
      </c>
      <c r="E52" s="119">
        <f t="shared" si="6"/>
        <v>1.0362096999999999</v>
      </c>
      <c r="F52" s="3">
        <f t="shared" si="7"/>
        <v>1.0017935</v>
      </c>
      <c r="H52" s="3" t="s">
        <v>450</v>
      </c>
      <c r="I52" s="3">
        <v>6</v>
      </c>
      <c r="J52" s="3">
        <f t="shared" si="10"/>
        <v>1.0385743000000001</v>
      </c>
      <c r="K52" s="119">
        <f t="shared" si="11"/>
        <v>1.0077647000000001</v>
      </c>
      <c r="L52" s="119">
        <f t="shared" si="12"/>
        <v>0.99170259999999999</v>
      </c>
      <c r="M52" s="190"/>
      <c r="N52" s="3" t="s">
        <v>450</v>
      </c>
      <c r="O52" s="3">
        <f t="shared" si="17"/>
        <v>507.03899999999999</v>
      </c>
      <c r="P52" s="3">
        <f t="shared" si="18"/>
        <v>453.00020000000001</v>
      </c>
      <c r="Q52" s="12">
        <v>0.82864000000000004</v>
      </c>
      <c r="R52" s="3">
        <f t="shared" si="13"/>
        <v>1.0919101</v>
      </c>
      <c r="S52" s="119">
        <f t="shared" si="14"/>
        <v>1.0518008000000001</v>
      </c>
      <c r="T52" s="119">
        <f t="shared" si="15"/>
        <v>1.0163869000000001</v>
      </c>
      <c r="Y52" s="3" t="s">
        <v>100</v>
      </c>
      <c r="Z52" s="3" t="s">
        <v>101</v>
      </c>
      <c r="AA52" s="17">
        <f>2*$W$48/$W$50*$Y$49*1E-24</f>
        <v>4.2955751911681023E-2</v>
      </c>
      <c r="AB52" s="3" t="s">
        <v>100</v>
      </c>
      <c r="AC52" s="3" t="s">
        <v>101</v>
      </c>
      <c r="AD52" s="17">
        <f>2*$W$48/$W$50*$AB$49*1E-24</f>
        <v>4.219851763985287E-2</v>
      </c>
      <c r="AE52" s="3" t="s">
        <v>100</v>
      </c>
      <c r="AF52" s="3" t="s">
        <v>101</v>
      </c>
      <c r="AG52" s="17">
        <f>2*$W$48/$W$50*$AE$49*1E-24</f>
        <v>4.1441283368024696E-2</v>
      </c>
      <c r="AH52" s="3" t="s">
        <v>100</v>
      </c>
      <c r="AI52" s="3" t="s">
        <v>101</v>
      </c>
      <c r="AJ52" s="17">
        <f>2*$W$48/$W$50*$AH$49*1E-24</f>
        <v>4.0684049096196551E-2</v>
      </c>
      <c r="AK52" s="3" t="s">
        <v>100</v>
      </c>
      <c r="AL52" s="3" t="s">
        <v>101</v>
      </c>
      <c r="AM52" s="17">
        <f>2*$W$48/$W$50*$AK$49*1E-24</f>
        <v>3.9926814824368391E-2</v>
      </c>
      <c r="AN52" s="3" t="s">
        <v>100</v>
      </c>
      <c r="AO52" s="3" t="s">
        <v>101</v>
      </c>
      <c r="AP52" s="17">
        <f>2*$W$48/$W$50*$AN$49*1E-24</f>
        <v>3.9169580552540238E-2</v>
      </c>
      <c r="AQ52" s="3" t="s">
        <v>100</v>
      </c>
      <c r="AR52" s="3" t="s">
        <v>101</v>
      </c>
      <c r="AS52" s="17">
        <f>2*$W$48/$W$50*$AQ$49*1E-24</f>
        <v>3.8412346280712072E-2</v>
      </c>
      <c r="AT52" s="3" t="s">
        <v>100</v>
      </c>
      <c r="AU52" s="3" t="s">
        <v>101</v>
      </c>
      <c r="AV52" s="17">
        <f>2*$W$48/$W$50*$AT$49*1E-24</f>
        <v>3.7655112008883912E-2</v>
      </c>
      <c r="AW52" s="3" t="s">
        <v>100</v>
      </c>
      <c r="AX52" s="3" t="s">
        <v>101</v>
      </c>
      <c r="AY52" s="17">
        <f>2*$W$48/$W$50*$AW$49*1E-24</f>
        <v>3.6897877737055752E-2</v>
      </c>
      <c r="AZ52" s="3" t="s">
        <v>100</v>
      </c>
      <c r="BA52" s="3" t="s">
        <v>101</v>
      </c>
      <c r="BB52" s="17">
        <f>2*$W$48/$W$50*$AZ$49*1E-24</f>
        <v>3.6140643465227586E-2</v>
      </c>
      <c r="BC52" s="3" t="s">
        <v>100</v>
      </c>
      <c r="BD52" s="3" t="s">
        <v>101</v>
      </c>
      <c r="BE52" s="17">
        <f>2*$W$48/$W$50*$BC$49*1E-24</f>
        <v>3.5383409193399426E-2</v>
      </c>
    </row>
    <row r="53" spans="1:57" x14ac:dyDescent="0.25">
      <c r="A53" s="3" t="s">
        <v>435</v>
      </c>
      <c r="B53" s="3">
        <f t="shared" si="9"/>
        <v>747.03899999999999</v>
      </c>
      <c r="C53" s="3">
        <f t="shared" si="16"/>
        <v>885.00019999999995</v>
      </c>
      <c r="D53" s="3">
        <f t="shared" si="5"/>
        <v>1.0755551999999999</v>
      </c>
      <c r="E53" s="119">
        <f t="shared" si="6"/>
        <v>1.0353059</v>
      </c>
      <c r="F53" s="3">
        <f t="shared" si="7"/>
        <v>1.0009277999999999</v>
      </c>
      <c r="H53" s="3" t="s">
        <v>451</v>
      </c>
      <c r="I53" s="3">
        <v>8</v>
      </c>
      <c r="J53" s="3">
        <f t="shared" si="10"/>
        <v>1.0356042000000001</v>
      </c>
      <c r="K53" s="119">
        <f t="shared" si="11"/>
        <v>1.0048531000000001</v>
      </c>
      <c r="L53" s="119">
        <f t="shared" si="12"/>
        <v>0.98869739999999995</v>
      </c>
      <c r="M53" s="190"/>
      <c r="N53" s="3" t="s">
        <v>451</v>
      </c>
      <c r="O53" s="3">
        <f t="shared" si="17"/>
        <v>532.03899999999999</v>
      </c>
      <c r="P53" s="3">
        <f t="shared" si="18"/>
        <v>498.00020000000001</v>
      </c>
      <c r="Q53" s="12">
        <v>0.79207000000000005</v>
      </c>
      <c r="R53" s="3">
        <f t="shared" si="13"/>
        <v>1.0836262999999999</v>
      </c>
      <c r="S53" s="119">
        <f t="shared" si="14"/>
        <v>1.0435190999999999</v>
      </c>
      <c r="T53" s="119">
        <f t="shared" si="15"/>
        <v>1.0086094999999999</v>
      </c>
      <c r="Y53" s="3" t="s">
        <v>66</v>
      </c>
      <c r="Z53" s="3" t="s">
        <v>67</v>
      </c>
      <c r="AA53" s="17">
        <f>1*$W$48/$W$50*$Y$49*1E-24</f>
        <v>2.1477875955840511E-2</v>
      </c>
      <c r="AB53" s="3" t="s">
        <v>66</v>
      </c>
      <c r="AC53" s="3" t="s">
        <v>67</v>
      </c>
      <c r="AD53" s="17">
        <f>1*$W$48/$W$50*$AB$49*1E-24</f>
        <v>2.1099258819926435E-2</v>
      </c>
      <c r="AE53" s="3" t="s">
        <v>66</v>
      </c>
      <c r="AF53" s="3" t="s">
        <v>67</v>
      </c>
      <c r="AG53" s="17">
        <f>1*$W$48/$W$50*$AE$49*1E-24</f>
        <v>2.0720641684012348E-2</v>
      </c>
      <c r="AH53" s="3" t="s">
        <v>66</v>
      </c>
      <c r="AI53" s="3" t="s">
        <v>67</v>
      </c>
      <c r="AJ53" s="17">
        <f>1*$W$48/$W$50*$AH$49*1E-24</f>
        <v>2.0342024548098275E-2</v>
      </c>
      <c r="AK53" s="3" t="s">
        <v>66</v>
      </c>
      <c r="AL53" s="3" t="s">
        <v>67</v>
      </c>
      <c r="AM53" s="17">
        <f>1*$W$48/$W$50*$AK$49*1E-24</f>
        <v>1.9963407412184195E-2</v>
      </c>
      <c r="AN53" s="3" t="s">
        <v>66</v>
      </c>
      <c r="AO53" s="3" t="s">
        <v>67</v>
      </c>
      <c r="AP53" s="17">
        <f>1*$W$48/$W$50*$AN$49*1E-24</f>
        <v>1.9584790276270119E-2</v>
      </c>
      <c r="AQ53" s="3" t="s">
        <v>66</v>
      </c>
      <c r="AR53" s="3" t="s">
        <v>67</v>
      </c>
      <c r="AS53" s="17">
        <f>1*$W$48/$W$50*$AQ$49*1E-24</f>
        <v>1.9206173140356036E-2</v>
      </c>
      <c r="AT53" s="3" t="s">
        <v>66</v>
      </c>
      <c r="AU53" s="3" t="s">
        <v>67</v>
      </c>
      <c r="AV53" s="17">
        <f>1*$W$48/$W$50*$AT$49*1E-24</f>
        <v>1.8827556004441956E-2</v>
      </c>
      <c r="AW53" s="3" t="s">
        <v>66</v>
      </c>
      <c r="AX53" s="3" t="s">
        <v>67</v>
      </c>
      <c r="AY53" s="17">
        <f>1*$W$48/$W$50*$AW$49*1E-24</f>
        <v>1.8448938868527876E-2</v>
      </c>
      <c r="AZ53" s="3" t="s">
        <v>66</v>
      </c>
      <c r="BA53" s="3" t="s">
        <v>67</v>
      </c>
      <c r="BB53" s="17">
        <f>1*$W$48/$W$50*$AZ$49*1E-24</f>
        <v>1.8070321732613793E-2</v>
      </c>
      <c r="BC53" s="3" t="s">
        <v>66</v>
      </c>
      <c r="BD53" s="3" t="s">
        <v>67</v>
      </c>
      <c r="BE53" s="17">
        <f>1*$W$48/$W$50*$BC$49*1E-24</f>
        <v>1.7691704596699713E-2</v>
      </c>
    </row>
    <row r="54" spans="1:57" x14ac:dyDescent="0.25">
      <c r="A54" s="3" t="s">
        <v>436</v>
      </c>
      <c r="B54" s="3">
        <f t="shared" si="9"/>
        <v>772.03899999999999</v>
      </c>
      <c r="C54" s="3">
        <f t="shared" si="16"/>
        <v>930.00019999999995</v>
      </c>
      <c r="D54" s="119">
        <f t="shared" si="5"/>
        <v>1.0745932</v>
      </c>
      <c r="E54" s="119">
        <f t="shared" si="6"/>
        <v>1.0344168</v>
      </c>
      <c r="F54" s="3">
        <f t="shared" si="7"/>
        <v>1.0002622999999999</v>
      </c>
      <c r="H54" s="3" t="s">
        <v>452</v>
      </c>
      <c r="I54" s="3">
        <v>10</v>
      </c>
      <c r="J54" s="3">
        <f t="shared" si="10"/>
        <v>1.0326203</v>
      </c>
      <c r="K54" s="119">
        <f t="shared" si="11"/>
        <v>1.0019293</v>
      </c>
      <c r="L54" s="119">
        <f t="shared" si="12"/>
        <v>0.98566799999999999</v>
      </c>
      <c r="M54" s="190"/>
      <c r="N54" s="3" t="s">
        <v>452</v>
      </c>
      <c r="O54" s="3">
        <f t="shared" si="17"/>
        <v>557.03899999999999</v>
      </c>
      <c r="P54" s="3">
        <f t="shared" si="18"/>
        <v>543.00019999999995</v>
      </c>
      <c r="Q54" s="12">
        <v>0.74875999999999998</v>
      </c>
      <c r="R54" s="3">
        <f t="shared" si="13"/>
        <v>1.0745932</v>
      </c>
      <c r="S54" s="119">
        <f t="shared" si="14"/>
        <v>1.0344168</v>
      </c>
      <c r="T54" s="119">
        <f t="shared" si="15"/>
        <v>1.0002622999999999</v>
      </c>
    </row>
    <row r="55" spans="1:57" x14ac:dyDescent="0.25">
      <c r="A55" s="3" t="s">
        <v>437</v>
      </c>
      <c r="B55" s="3">
        <f t="shared" si="9"/>
        <v>797.03899999999999</v>
      </c>
      <c r="C55" s="3">
        <f t="shared" si="16"/>
        <v>975.00019999999995</v>
      </c>
      <c r="D55" s="3">
        <f t="shared" si="5"/>
        <v>1.0736406000000001</v>
      </c>
      <c r="E55" s="119">
        <f t="shared" si="6"/>
        <v>1.0335411000000001</v>
      </c>
      <c r="F55" s="3">
        <f t="shared" si="7"/>
        <v>0.99937120000000002</v>
      </c>
      <c r="H55" s="3" t="s">
        <v>453</v>
      </c>
      <c r="I55" s="3">
        <v>12</v>
      </c>
      <c r="J55" s="3">
        <f t="shared" si="10"/>
        <v>1.0296198000000001</v>
      </c>
      <c r="K55" s="119">
        <f t="shared" si="11"/>
        <v>0.99896629999999997</v>
      </c>
      <c r="L55" s="119">
        <f t="shared" si="12"/>
        <v>0.98261330000000002</v>
      </c>
      <c r="M55" s="190"/>
      <c r="N55" s="3" t="s">
        <v>453</v>
      </c>
      <c r="O55" s="3">
        <f t="shared" si="17"/>
        <v>582.03899999999999</v>
      </c>
      <c r="P55" s="3">
        <f t="shared" si="18"/>
        <v>588.00019999999995</v>
      </c>
      <c r="Q55" s="12">
        <v>0.69391000000000003</v>
      </c>
      <c r="R55" s="3">
        <f t="shared" si="13"/>
        <v>1.0602365</v>
      </c>
      <c r="S55" s="119">
        <f t="shared" si="14"/>
        <v>1.0199472999999999</v>
      </c>
      <c r="T55" s="119">
        <f t="shared" si="15"/>
        <v>0.98658469999999998</v>
      </c>
    </row>
    <row r="56" spans="1:57" x14ac:dyDescent="0.25">
      <c r="A56" s="3" t="s">
        <v>438</v>
      </c>
      <c r="B56" s="3">
        <f t="shared" si="9"/>
        <v>822.03899999999999</v>
      </c>
      <c r="C56" s="3">
        <f t="shared" si="16"/>
        <v>1020.0001999999999</v>
      </c>
      <c r="D56" s="3">
        <f t="shared" si="5"/>
        <v>1.0727047999999999</v>
      </c>
      <c r="E56" s="119">
        <f t="shared" si="6"/>
        <v>1.0326799</v>
      </c>
      <c r="F56" s="3">
        <f t="shared" si="7"/>
        <v>0.99858829999999998</v>
      </c>
      <c r="H56" s="3" t="s">
        <v>454</v>
      </c>
      <c r="I56" s="3">
        <v>14</v>
      </c>
      <c r="J56" s="3">
        <f t="shared" si="10"/>
        <v>1.0266054</v>
      </c>
      <c r="K56" s="119">
        <f t="shared" si="11"/>
        <v>0.99603390000000003</v>
      </c>
      <c r="L56" s="119">
        <f t="shared" si="12"/>
        <v>0.97953619999999997</v>
      </c>
      <c r="M56" s="190"/>
      <c r="N56" s="3" t="s">
        <v>454</v>
      </c>
      <c r="O56" s="3">
        <f t="shared" si="17"/>
        <v>607.03899999999999</v>
      </c>
      <c r="P56" s="3">
        <f t="shared" si="18"/>
        <v>633.00019999999995</v>
      </c>
      <c r="Q56" s="12">
        <v>4.7914999999999999E-2</v>
      </c>
      <c r="R56" s="3">
        <f t="shared" si="13"/>
        <v>0.86030859999999998</v>
      </c>
      <c r="S56" s="119">
        <f t="shared" si="14"/>
        <v>0.83871169999999995</v>
      </c>
      <c r="T56" s="119">
        <f t="shared" si="15"/>
        <v>0.82198389999999999</v>
      </c>
      <c r="V56" s="245" t="s">
        <v>35</v>
      </c>
      <c r="W56" s="245" t="s">
        <v>36</v>
      </c>
      <c r="X56" s="245" t="s">
        <v>37</v>
      </c>
      <c r="Y56" s="218" t="s">
        <v>573</v>
      </c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</row>
    <row r="57" spans="1:57" x14ac:dyDescent="0.25">
      <c r="A57" s="3" t="s">
        <v>439</v>
      </c>
      <c r="B57" s="3">
        <f t="shared" si="9"/>
        <v>847.03899999999999</v>
      </c>
      <c r="C57" s="3">
        <f t="shared" si="16"/>
        <v>1065.0001999999999</v>
      </c>
      <c r="D57" s="3">
        <f t="shared" si="5"/>
        <v>1.0717840999999999</v>
      </c>
      <c r="E57" s="119">
        <f t="shared" si="6"/>
        <v>1.0318309999999999</v>
      </c>
      <c r="F57" s="3">
        <f t="shared" si="7"/>
        <v>0.99784759999999995</v>
      </c>
      <c r="H57" s="3" t="s">
        <v>455</v>
      </c>
      <c r="I57" s="3">
        <v>16</v>
      </c>
      <c r="J57" s="3">
        <f t="shared" si="10"/>
        <v>1.023574</v>
      </c>
      <c r="K57" s="119">
        <f t="shared" si="11"/>
        <v>0.99306729999999999</v>
      </c>
      <c r="L57" s="119">
        <f t="shared" si="12"/>
        <v>0.97643500000000005</v>
      </c>
      <c r="M57" s="190"/>
      <c r="N57" s="3" t="s">
        <v>455</v>
      </c>
      <c r="O57" s="3">
        <f t="shared" si="17"/>
        <v>632.03899999999999</v>
      </c>
      <c r="P57" s="3">
        <f t="shared" si="18"/>
        <v>678.00019999999995</v>
      </c>
      <c r="Q57" s="12">
        <v>4.3034999999999997E-2</v>
      </c>
      <c r="R57" s="3">
        <f t="shared" si="13"/>
        <v>0.85621970000000003</v>
      </c>
      <c r="S57" s="119">
        <f t="shared" si="14"/>
        <v>0.83597100000000002</v>
      </c>
      <c r="T57" s="119">
        <f t="shared" si="15"/>
        <v>0.82034779999999996</v>
      </c>
      <c r="V57" s="245"/>
      <c r="W57" s="245"/>
      <c r="X57" s="245"/>
      <c r="Y57" s="218" t="s">
        <v>559</v>
      </c>
      <c r="Z57" s="218"/>
      <c r="AA57" s="218"/>
      <c r="AB57" s="218" t="s">
        <v>560</v>
      </c>
      <c r="AC57" s="218"/>
      <c r="AD57" s="218"/>
      <c r="AE57" s="218" t="s">
        <v>561</v>
      </c>
      <c r="AF57" s="218"/>
      <c r="AG57" s="218"/>
      <c r="AH57" s="218" t="s">
        <v>562</v>
      </c>
      <c r="AI57" s="218"/>
      <c r="AJ57" s="218"/>
      <c r="AK57" s="218" t="s">
        <v>563</v>
      </c>
      <c r="AL57" s="218"/>
      <c r="AM57" s="218"/>
      <c r="AN57" s="218" t="s">
        <v>564</v>
      </c>
      <c r="AO57" s="218"/>
      <c r="AP57" s="218"/>
      <c r="AQ57" s="218" t="s">
        <v>565</v>
      </c>
      <c r="AR57" s="218"/>
      <c r="AS57" s="218"/>
      <c r="AT57" s="218" t="s">
        <v>566</v>
      </c>
      <c r="AU57" s="218"/>
      <c r="AV57" s="218"/>
      <c r="AW57" s="218" t="s">
        <v>567</v>
      </c>
      <c r="AX57" s="218"/>
      <c r="AY57" s="218"/>
      <c r="AZ57" s="218" t="s">
        <v>568</v>
      </c>
      <c r="BA57" s="218"/>
      <c r="BB57" s="218"/>
      <c r="BC57" s="218" t="s">
        <v>569</v>
      </c>
      <c r="BD57" s="218"/>
      <c r="BE57" s="218"/>
    </row>
    <row r="58" spans="1:57" x14ac:dyDescent="0.25">
      <c r="A58" s="3" t="s">
        <v>440</v>
      </c>
      <c r="B58" s="3">
        <f t="shared" si="9"/>
        <v>872.03899999999999</v>
      </c>
      <c r="C58" s="3">
        <f t="shared" si="16"/>
        <v>1110.0001999999999</v>
      </c>
      <c r="D58" s="3">
        <f t="shared" si="5"/>
        <v>1.0708768</v>
      </c>
      <c r="E58" s="119">
        <f t="shared" si="6"/>
        <v>1.0309937</v>
      </c>
      <c r="F58" s="3">
        <f t="shared" si="7"/>
        <v>0.99710370000000004</v>
      </c>
      <c r="H58" s="3" t="s">
        <v>456</v>
      </c>
      <c r="I58" s="3">
        <v>18</v>
      </c>
      <c r="J58" s="3">
        <f t="shared" si="10"/>
        <v>1.0205325000000001</v>
      </c>
      <c r="K58" s="119">
        <f t="shared" si="11"/>
        <v>0.99008770000000001</v>
      </c>
      <c r="L58" s="119">
        <f t="shared" si="12"/>
        <v>0.97329739999999998</v>
      </c>
      <c r="M58" s="190"/>
      <c r="N58" s="3" t="s">
        <v>456</v>
      </c>
      <c r="O58" s="3">
        <f t="shared" si="17"/>
        <v>657.03899999999999</v>
      </c>
      <c r="P58" s="3">
        <f t="shared" si="18"/>
        <v>723.00019999999995</v>
      </c>
      <c r="Q58" s="12">
        <v>3.9594999999999998E-2</v>
      </c>
      <c r="R58" s="3">
        <f t="shared" si="13"/>
        <v>0.85312880000000002</v>
      </c>
      <c r="S58" s="119">
        <f t="shared" si="14"/>
        <v>0.83390160000000002</v>
      </c>
      <c r="T58" s="119">
        <f t="shared" si="15"/>
        <v>0.81911849999999997</v>
      </c>
      <c r="V58" s="3" t="s">
        <v>39</v>
      </c>
      <c r="W58" s="11">
        <v>6.0221408570000002E+23</v>
      </c>
      <c r="X58" s="3" t="s">
        <v>40</v>
      </c>
      <c r="Y58" s="179" t="s">
        <v>72</v>
      </c>
      <c r="Z58" s="134"/>
      <c r="AA58" s="185" t="s">
        <v>574</v>
      </c>
      <c r="AB58" s="179" t="s">
        <v>72</v>
      </c>
      <c r="AD58" s="185" t="s">
        <v>574</v>
      </c>
      <c r="AE58" s="179" t="s">
        <v>72</v>
      </c>
      <c r="AG58" s="185" t="s">
        <v>574</v>
      </c>
      <c r="AH58" s="179" t="s">
        <v>72</v>
      </c>
      <c r="AJ58" s="185" t="s">
        <v>574</v>
      </c>
      <c r="AK58" s="179" t="s">
        <v>72</v>
      </c>
      <c r="AM58" s="185" t="s">
        <v>574</v>
      </c>
      <c r="AN58" s="179" t="s">
        <v>72</v>
      </c>
      <c r="AP58" s="185" t="s">
        <v>574</v>
      </c>
      <c r="AQ58" s="179" t="s">
        <v>72</v>
      </c>
      <c r="AS58" s="185" t="s">
        <v>574</v>
      </c>
      <c r="AT58" s="179" t="s">
        <v>72</v>
      </c>
      <c r="AV58" s="185" t="s">
        <v>574</v>
      </c>
      <c r="AW58" s="179" t="s">
        <v>72</v>
      </c>
      <c r="AY58" s="185" t="s">
        <v>574</v>
      </c>
      <c r="AZ58" s="179" t="s">
        <v>72</v>
      </c>
      <c r="BB58" s="185" t="s">
        <v>574</v>
      </c>
      <c r="BC58" s="179" t="s">
        <v>72</v>
      </c>
      <c r="BE58" s="185" t="s">
        <v>574</v>
      </c>
    </row>
    <row r="59" spans="1:57" x14ac:dyDescent="0.25">
      <c r="A59" s="3" t="s">
        <v>441</v>
      </c>
      <c r="B59" s="3">
        <f t="shared" si="9"/>
        <v>897.03899999999999</v>
      </c>
      <c r="C59" s="3">
        <f t="shared" si="16"/>
        <v>1155.0001999999999</v>
      </c>
      <c r="D59" s="3">
        <f t="shared" si="5"/>
        <v>1.0699772999999999</v>
      </c>
      <c r="E59" s="119">
        <f t="shared" si="6"/>
        <v>1.0301681</v>
      </c>
      <c r="F59" s="3">
        <f t="shared" si="7"/>
        <v>0.99641250000000003</v>
      </c>
      <c r="H59" s="3" t="s">
        <v>457</v>
      </c>
      <c r="I59" s="3">
        <v>20</v>
      </c>
      <c r="J59" s="3">
        <f t="shared" si="10"/>
        <v>1.0174732</v>
      </c>
      <c r="K59" s="119">
        <f t="shared" si="11"/>
        <v>0.98709760000000002</v>
      </c>
      <c r="L59" s="119">
        <f t="shared" si="12"/>
        <v>0.97016670000000005</v>
      </c>
      <c r="M59" s="190"/>
      <c r="N59" s="3" t="s">
        <v>457</v>
      </c>
      <c r="O59" s="3">
        <f t="shared" si="17"/>
        <v>682.03899999999999</v>
      </c>
      <c r="P59" s="3">
        <f t="shared" si="18"/>
        <v>768.00019999999995</v>
      </c>
      <c r="Q59" s="12">
        <v>3.6937999999999999E-2</v>
      </c>
      <c r="R59" s="3">
        <f t="shared" si="13"/>
        <v>0.85062150000000003</v>
      </c>
      <c r="S59" s="119">
        <f t="shared" si="14"/>
        <v>0.83220110000000003</v>
      </c>
      <c r="T59" s="119">
        <f t="shared" si="15"/>
        <v>0.81810720000000003</v>
      </c>
      <c r="V59" s="12" t="s">
        <v>97</v>
      </c>
      <c r="W59" s="3">
        <f>(2*1.00790548)+15.99940493</f>
        <v>18.01521589</v>
      </c>
      <c r="X59" s="3" t="s">
        <v>464</v>
      </c>
      <c r="Y59" s="149">
        <f>D18</f>
        <v>0.91400999999999999</v>
      </c>
      <c r="Z59" s="16"/>
      <c r="AA59" s="3">
        <f>B18</f>
        <v>432.03899999999999</v>
      </c>
      <c r="AB59" s="3">
        <f>D19</f>
        <v>0.88876999999999995</v>
      </c>
      <c r="AD59" s="3">
        <f>B19</f>
        <v>457.03899999999999</v>
      </c>
      <c r="AE59" s="3">
        <f>D20</f>
        <v>0.86051</v>
      </c>
      <c r="AG59" s="3">
        <f>B20</f>
        <v>482.03899999999999</v>
      </c>
      <c r="AH59" s="3">
        <f>D21</f>
        <v>0.82864000000000004</v>
      </c>
      <c r="AJ59" s="3">
        <f>B21</f>
        <v>507.03899999999999</v>
      </c>
      <c r="AK59" s="3">
        <f>D22</f>
        <v>0.79207000000000005</v>
      </c>
      <c r="AM59" s="3">
        <f>B22</f>
        <v>532.03899999999999</v>
      </c>
      <c r="AN59" s="3">
        <f>D23</f>
        <v>0.74875999999999998</v>
      </c>
      <c r="AP59" s="3">
        <f>B23</f>
        <v>557.03899999999999</v>
      </c>
      <c r="AQ59" s="3">
        <f>D24</f>
        <v>0.69391000000000003</v>
      </c>
      <c r="AS59" s="3">
        <f>B24</f>
        <v>582.03899999999999</v>
      </c>
      <c r="AT59" s="3">
        <f>D25</f>
        <v>4.7914999999999999E-2</v>
      </c>
      <c r="AV59" s="3">
        <f>B25</f>
        <v>607.03899999999999</v>
      </c>
      <c r="AW59" s="3">
        <f>D26</f>
        <v>4.3034999999999997E-2</v>
      </c>
      <c r="AY59" s="3">
        <f>B26</f>
        <v>632.03899999999999</v>
      </c>
      <c r="AZ59" s="3">
        <f>D27</f>
        <v>3.9594999999999998E-2</v>
      </c>
      <c r="BB59" s="3">
        <f>B27</f>
        <v>657.03899999999999</v>
      </c>
      <c r="BC59" s="3">
        <f>D28</f>
        <v>3.6937999999999999E-2</v>
      </c>
      <c r="BE59" s="3">
        <f>B28</f>
        <v>682.03899999999999</v>
      </c>
    </row>
    <row r="60" spans="1:57" x14ac:dyDescent="0.25">
      <c r="A60" s="218" t="s">
        <v>461</v>
      </c>
      <c r="B60" s="218"/>
      <c r="C60" s="218"/>
      <c r="D60" s="150">
        <v>-2.1289500000000001</v>
      </c>
      <c r="E60" s="150">
        <v>-1.9636800000000001</v>
      </c>
      <c r="F60" s="150">
        <v>-1.73604</v>
      </c>
      <c r="H60" s="218" t="s">
        <v>466</v>
      </c>
      <c r="I60" s="218"/>
      <c r="J60" s="26">
        <v>-149.61000000000001</v>
      </c>
      <c r="K60" s="26">
        <v>-146.54300000000001</v>
      </c>
      <c r="L60" s="26">
        <v>-151.982</v>
      </c>
      <c r="M60" s="191"/>
      <c r="N60" s="218" t="s">
        <v>576</v>
      </c>
      <c r="O60" s="218"/>
      <c r="P60" s="218"/>
      <c r="Q60" s="218"/>
      <c r="R60" s="26">
        <v>-149.61000000000001</v>
      </c>
      <c r="S60" s="26">
        <v>-146.54300000000001</v>
      </c>
      <c r="T60" s="26">
        <v>-151.982</v>
      </c>
      <c r="Y60" s="181"/>
      <c r="Z60" s="183"/>
      <c r="AA60" s="182"/>
      <c r="AB60" s="181"/>
      <c r="AC60" s="183"/>
      <c r="AD60" s="182"/>
      <c r="AE60" s="181"/>
      <c r="AF60" s="183"/>
      <c r="AG60" s="182"/>
      <c r="AH60" s="181"/>
      <c r="AI60" s="183"/>
      <c r="AJ60" s="182"/>
      <c r="AK60" s="181"/>
      <c r="AL60" s="183"/>
      <c r="AM60" s="182"/>
      <c r="AN60" s="181"/>
      <c r="AO60" s="183"/>
      <c r="AP60" s="182"/>
      <c r="AQ60" s="181"/>
      <c r="AR60" s="183"/>
      <c r="AS60" s="182"/>
      <c r="AT60" s="181"/>
      <c r="AU60" s="183"/>
      <c r="AV60" s="182"/>
      <c r="AW60" s="181"/>
      <c r="AX60" s="183"/>
      <c r="AY60" s="182"/>
      <c r="AZ60" s="181"/>
      <c r="BA60" s="183"/>
      <c r="BB60" s="182"/>
      <c r="BC60" s="181"/>
      <c r="BD60" s="183"/>
      <c r="BE60" s="182"/>
    </row>
    <row r="61" spans="1:57" x14ac:dyDescent="0.25">
      <c r="A61" s="218" t="s">
        <v>468</v>
      </c>
      <c r="B61" s="218"/>
      <c r="C61" s="218"/>
      <c r="D61" s="26">
        <v>-3.8321100000000001</v>
      </c>
      <c r="E61" s="26">
        <v>-3.5343599999999999</v>
      </c>
      <c r="F61" s="26">
        <v>-3.12487</v>
      </c>
      <c r="Y61" s="179" t="s">
        <v>59</v>
      </c>
      <c r="Z61" s="179" t="s">
        <v>60</v>
      </c>
      <c r="AA61" s="179" t="s">
        <v>61</v>
      </c>
      <c r="AB61" s="179" t="s">
        <v>59</v>
      </c>
      <c r="AC61" s="179" t="s">
        <v>60</v>
      </c>
      <c r="AD61" s="179" t="s">
        <v>61</v>
      </c>
      <c r="AE61" s="179" t="s">
        <v>59</v>
      </c>
      <c r="AF61" s="179" t="s">
        <v>60</v>
      </c>
      <c r="AG61" s="179" t="s">
        <v>61</v>
      </c>
      <c r="AH61" s="179" t="s">
        <v>59</v>
      </c>
      <c r="AI61" s="179" t="s">
        <v>60</v>
      </c>
      <c r="AJ61" s="179" t="s">
        <v>61</v>
      </c>
      <c r="AK61" s="179" t="s">
        <v>59</v>
      </c>
      <c r="AL61" s="179" t="s">
        <v>60</v>
      </c>
      <c r="AM61" s="179" t="s">
        <v>61</v>
      </c>
      <c r="AN61" s="179" t="s">
        <v>59</v>
      </c>
      <c r="AO61" s="179" t="s">
        <v>60</v>
      </c>
      <c r="AP61" s="179" t="s">
        <v>61</v>
      </c>
      <c r="AQ61" s="179" t="s">
        <v>59</v>
      </c>
      <c r="AR61" s="179" t="s">
        <v>60</v>
      </c>
      <c r="AS61" s="179" t="s">
        <v>61</v>
      </c>
      <c r="AT61" s="179" t="s">
        <v>59</v>
      </c>
      <c r="AU61" s="179" t="s">
        <v>60</v>
      </c>
      <c r="AV61" s="179" t="s">
        <v>61</v>
      </c>
      <c r="AW61" s="179" t="s">
        <v>59</v>
      </c>
      <c r="AX61" s="179" t="s">
        <v>60</v>
      </c>
      <c r="AY61" s="179" t="s">
        <v>61</v>
      </c>
      <c r="AZ61" s="179" t="s">
        <v>59</v>
      </c>
      <c r="BA61" s="179" t="s">
        <v>60</v>
      </c>
      <c r="BB61" s="179" t="s">
        <v>61</v>
      </c>
      <c r="BC61" s="179" t="s">
        <v>59</v>
      </c>
      <c r="BD61" s="179" t="s">
        <v>60</v>
      </c>
      <c r="BE61" s="179" t="s">
        <v>61</v>
      </c>
    </row>
    <row r="62" spans="1:57" x14ac:dyDescent="0.25">
      <c r="A62" s="218" t="s">
        <v>462</v>
      </c>
      <c r="B62" s="218"/>
      <c r="C62" s="218"/>
      <c r="D62" s="150">
        <v>-1.63</v>
      </c>
      <c r="E62" s="150"/>
      <c r="F62" s="150">
        <v>-2.0699999999999998</v>
      </c>
      <c r="Y62" s="3" t="s">
        <v>100</v>
      </c>
      <c r="Z62" s="3" t="s">
        <v>101</v>
      </c>
      <c r="AA62" s="17">
        <f>2*$W$48/$W$50*$Y$59*1E-24</f>
        <v>6.1107199584124097E-2</v>
      </c>
      <c r="AB62" s="3" t="s">
        <v>100</v>
      </c>
      <c r="AC62" s="3" t="s">
        <v>101</v>
      </c>
      <c r="AD62" s="17">
        <f>2*$W$48/$W$50*$AB$59*1E-24</f>
        <v>5.9419750084115021E-2</v>
      </c>
      <c r="AE62" s="3" t="s">
        <v>100</v>
      </c>
      <c r="AF62" s="3" t="s">
        <v>101</v>
      </c>
      <c r="AG62" s="17">
        <f>2*$W$48/$W$50*$AE$59*1E-24</f>
        <v>5.7530394978320402E-2</v>
      </c>
      <c r="AH62" s="3" t="s">
        <v>100</v>
      </c>
      <c r="AI62" s="3" t="s">
        <v>101</v>
      </c>
      <c r="AJ62" s="17">
        <f>2*$W$48/$W$50*$AH$59*1E-24</f>
        <v>5.53996891318351E-2</v>
      </c>
      <c r="AK62" s="3" t="s">
        <v>100</v>
      </c>
      <c r="AL62" s="3" t="s">
        <v>101</v>
      </c>
      <c r="AM62" s="17">
        <f>2*$W$48/$W$50*$AK$59*1E-24</f>
        <v>5.2954759329325911E-2</v>
      </c>
      <c r="AN62" s="3" t="s">
        <v>100</v>
      </c>
      <c r="AO62" s="3" t="s">
        <v>101</v>
      </c>
      <c r="AP62" s="17">
        <f>2*$W$48/$W$50*$AN$59*1E-24</f>
        <v>5.0059219002646316E-2</v>
      </c>
      <c r="AQ62" s="3" t="s">
        <v>100</v>
      </c>
      <c r="AR62" s="3" t="s">
        <v>101</v>
      </c>
      <c r="AS62" s="17">
        <f>2*$W$48/$W$50*$AQ$59*1E-24</f>
        <v>4.6392158579686829E-2</v>
      </c>
      <c r="AT62" s="3" t="s">
        <v>100</v>
      </c>
      <c r="AU62" s="3" t="s">
        <v>101</v>
      </c>
      <c r="AV62" s="17">
        <f>2*$W$48/$W$50*$AT$59*1E-24</f>
        <v>3.2034129474221356E-3</v>
      </c>
      <c r="AW62" s="3" t="s">
        <v>100</v>
      </c>
      <c r="AX62" s="3" t="s">
        <v>101</v>
      </c>
      <c r="AY62" s="17">
        <f>2*$W$48/$W$50*$AW$59*1E-24</f>
        <v>2.8771548824441532E-3</v>
      </c>
      <c r="AZ62" s="3" t="s">
        <v>100</v>
      </c>
      <c r="BA62" s="3" t="s">
        <v>101</v>
      </c>
      <c r="BB62" s="17">
        <f>2*$W$48/$W$50*$AZ$59*1E-24</f>
        <v>2.6471696890990183E-3</v>
      </c>
      <c r="BC62" s="3" t="s">
        <v>100</v>
      </c>
      <c r="BD62" s="3" t="s">
        <v>101</v>
      </c>
      <c r="BE62" s="17">
        <f>2*$W$48/$W$50*$BC$59*1E-24</f>
        <v>2.4695328697042439E-3</v>
      </c>
    </row>
    <row r="63" spans="1:57" x14ac:dyDescent="0.25">
      <c r="Y63" s="3" t="s">
        <v>66</v>
      </c>
      <c r="Z63" s="3" t="s">
        <v>67</v>
      </c>
      <c r="AA63" s="17">
        <f>1*$W$48/$W$50*$Y$59*1E-24</f>
        <v>3.0553599792062049E-2</v>
      </c>
      <c r="AB63" s="3" t="s">
        <v>66</v>
      </c>
      <c r="AC63" s="3" t="s">
        <v>67</v>
      </c>
      <c r="AD63" s="17">
        <f>1*$W$48/$W$50*$AB$59*1E-24</f>
        <v>2.970987504205751E-2</v>
      </c>
      <c r="AE63" s="3" t="s">
        <v>66</v>
      </c>
      <c r="AF63" s="3" t="s">
        <v>67</v>
      </c>
      <c r="AG63" s="17">
        <f>1*$W$48/$W$50*$AE$59*1E-24</f>
        <v>2.8765197489160201E-2</v>
      </c>
      <c r="AH63" s="3" t="s">
        <v>66</v>
      </c>
      <c r="AI63" s="3" t="s">
        <v>67</v>
      </c>
      <c r="AJ63" s="17">
        <f>1*$W$48/$W$50*$AH$59*1E-24</f>
        <v>2.769984456591755E-2</v>
      </c>
      <c r="AK63" s="3" t="s">
        <v>66</v>
      </c>
      <c r="AL63" s="3" t="s">
        <v>67</v>
      </c>
      <c r="AM63" s="17">
        <f>1*$W$48/$W$50*$AK$59*1E-24</f>
        <v>2.6477379664662955E-2</v>
      </c>
      <c r="AN63" s="3" t="s">
        <v>66</v>
      </c>
      <c r="AO63" s="3" t="s">
        <v>67</v>
      </c>
      <c r="AP63" s="17">
        <f>1*$W$48/$W$50*$AN$59*1E-24</f>
        <v>2.5029609501323158E-2</v>
      </c>
      <c r="AQ63" s="3" t="s">
        <v>66</v>
      </c>
      <c r="AR63" s="3" t="s">
        <v>67</v>
      </c>
      <c r="AS63" s="17">
        <f>1*$W$48/$W$50*$AQ$59*1E-24</f>
        <v>2.3196079289843415E-2</v>
      </c>
      <c r="AT63" s="3" t="s">
        <v>66</v>
      </c>
      <c r="AU63" s="3" t="s">
        <v>67</v>
      </c>
      <c r="AV63" s="17">
        <f>1*$W$48/$W$50*$AT$59*1E-24</f>
        <v>1.6017064737110678E-3</v>
      </c>
      <c r="AW63" s="3" t="s">
        <v>66</v>
      </c>
      <c r="AX63" s="3" t="s">
        <v>67</v>
      </c>
      <c r="AY63" s="17">
        <f>1*$W$48/$W$50*$AW$59*1E-24</f>
        <v>1.4385774412220766E-3</v>
      </c>
      <c r="AZ63" s="3" t="s">
        <v>66</v>
      </c>
      <c r="BA63" s="3" t="s">
        <v>67</v>
      </c>
      <c r="BB63" s="17">
        <f>1*$W$48/$W$50*$AZ$59*1E-24</f>
        <v>1.3235848445495091E-3</v>
      </c>
      <c r="BC63" s="3" t="s">
        <v>66</v>
      </c>
      <c r="BD63" s="3" t="s">
        <v>67</v>
      </c>
      <c r="BE63" s="17">
        <f>1*$W$48/$W$50*$BC$59*1E-24</f>
        <v>1.234766434852122E-3</v>
      </c>
    </row>
    <row r="66" spans="25:25" x14ac:dyDescent="0.25">
      <c r="Y66" s="206"/>
    </row>
  </sheetData>
  <mergeCells count="67">
    <mergeCell ref="AW47:AY47"/>
    <mergeCell ref="AZ47:BB47"/>
    <mergeCell ref="N46:T46"/>
    <mergeCell ref="P47:P48"/>
    <mergeCell ref="Q47:Q48"/>
    <mergeCell ref="R47:T47"/>
    <mergeCell ref="N47:N48"/>
    <mergeCell ref="O47:O48"/>
    <mergeCell ref="A16:A17"/>
    <mergeCell ref="B16:B17"/>
    <mergeCell ref="C16:C17"/>
    <mergeCell ref="E16:BQ16"/>
    <mergeCell ref="D16:D17"/>
    <mergeCell ref="V56:V57"/>
    <mergeCell ref="W56:W57"/>
    <mergeCell ref="X56:X57"/>
    <mergeCell ref="Y56:BE56"/>
    <mergeCell ref="Y57:AA57"/>
    <mergeCell ref="AB57:AD57"/>
    <mergeCell ref="AE57:AG57"/>
    <mergeCell ref="AW57:AY57"/>
    <mergeCell ref="AZ57:BB57"/>
    <mergeCell ref="BC57:BE57"/>
    <mergeCell ref="AH57:AJ57"/>
    <mergeCell ref="AK57:AM57"/>
    <mergeCell ref="AN57:AP57"/>
    <mergeCell ref="AQ57:AS57"/>
    <mergeCell ref="AT57:AV57"/>
    <mergeCell ref="A62:C62"/>
    <mergeCell ref="A46:F46"/>
    <mergeCell ref="D47:F47"/>
    <mergeCell ref="I47:I48"/>
    <mergeCell ref="A61:C61"/>
    <mergeCell ref="A60:C60"/>
    <mergeCell ref="H60:I60"/>
    <mergeCell ref="BC47:BE47"/>
    <mergeCell ref="A1:A2"/>
    <mergeCell ref="B1:B2"/>
    <mergeCell ref="C1:C2"/>
    <mergeCell ref="A31:A32"/>
    <mergeCell ref="B31:B32"/>
    <mergeCell ref="C31:C32"/>
    <mergeCell ref="G31:G32"/>
    <mergeCell ref="A47:A48"/>
    <mergeCell ref="B47:B48"/>
    <mergeCell ref="C47:C48"/>
    <mergeCell ref="H47:H48"/>
    <mergeCell ref="D31:D32"/>
    <mergeCell ref="E31:E32"/>
    <mergeCell ref="F31:F32"/>
    <mergeCell ref="H31:AV31"/>
    <mergeCell ref="N60:Q60"/>
    <mergeCell ref="H46:L46"/>
    <mergeCell ref="D1:BP1"/>
    <mergeCell ref="J47:L47"/>
    <mergeCell ref="V46:V47"/>
    <mergeCell ref="W46:W47"/>
    <mergeCell ref="X46:X47"/>
    <mergeCell ref="Y47:AA47"/>
    <mergeCell ref="Y46:BE46"/>
    <mergeCell ref="AB47:AD47"/>
    <mergeCell ref="AE47:AG47"/>
    <mergeCell ref="AH47:AJ47"/>
    <mergeCell ref="AK47:AM47"/>
    <mergeCell ref="AN47:AP47"/>
    <mergeCell ref="AQ47:AS47"/>
    <mergeCell ref="AT47:AV47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opLeftCell="A6" workbookViewId="0">
      <selection activeCell="H11" sqref="H11:H27"/>
    </sheetView>
  </sheetViews>
  <sheetFormatPr defaultRowHeight="15" x14ac:dyDescent="0.25"/>
  <cols>
    <col min="3" max="3" width="9.5703125" bestFit="1" customWidth="1"/>
    <col min="4" max="4" width="10" bestFit="1" customWidth="1"/>
    <col min="5" max="5" width="9.5703125" bestFit="1" customWidth="1"/>
    <col min="6" max="10" width="10" bestFit="1" customWidth="1"/>
    <col min="11" max="11" width="9.28515625" customWidth="1"/>
    <col min="12" max="19" width="10" bestFit="1" customWidth="1"/>
    <col min="20" max="20" width="9.5703125" bestFit="1" customWidth="1"/>
    <col min="21" max="23" width="10" bestFit="1" customWidth="1"/>
    <col min="24" max="24" width="9.28515625" customWidth="1"/>
    <col min="25" max="50" width="10" bestFit="1" customWidth="1"/>
    <col min="51" max="51" width="9.5703125" bestFit="1" customWidth="1"/>
    <col min="52" max="67" width="10" bestFit="1" customWidth="1"/>
  </cols>
  <sheetData>
    <row r="1" spans="1:67" ht="15" customHeight="1" x14ac:dyDescent="0.25">
      <c r="A1" s="217" t="s">
        <v>387</v>
      </c>
      <c r="B1" s="217" t="s">
        <v>591</v>
      </c>
      <c r="C1" s="266" t="s">
        <v>240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67"/>
      <c r="BN1" s="267"/>
      <c r="BO1" s="267"/>
    </row>
    <row r="2" spans="1:67" x14ac:dyDescent="0.25">
      <c r="A2" s="217"/>
      <c r="B2" s="217"/>
      <c r="C2" s="8" t="s">
        <v>390</v>
      </c>
      <c r="D2" s="193" t="s">
        <v>391</v>
      </c>
      <c r="E2" s="193" t="s">
        <v>392</v>
      </c>
      <c r="F2" s="193" t="s">
        <v>393</v>
      </c>
      <c r="G2" s="193" t="s">
        <v>394</v>
      </c>
      <c r="H2" s="193" t="s">
        <v>395</v>
      </c>
      <c r="I2" s="193" t="s">
        <v>396</v>
      </c>
      <c r="J2" s="193" t="s">
        <v>397</v>
      </c>
      <c r="K2" s="193" t="s">
        <v>398</v>
      </c>
      <c r="L2" s="193" t="s">
        <v>399</v>
      </c>
      <c r="M2" s="193" t="s">
        <v>400</v>
      </c>
      <c r="N2" s="193" t="s">
        <v>401</v>
      </c>
      <c r="O2" s="193" t="s">
        <v>402</v>
      </c>
      <c r="P2" s="193" t="s">
        <v>403</v>
      </c>
      <c r="Q2" s="193" t="s">
        <v>404</v>
      </c>
      <c r="R2" s="193" t="s">
        <v>405</v>
      </c>
      <c r="S2" s="193" t="s">
        <v>406</v>
      </c>
      <c r="T2" s="193" t="s">
        <v>407</v>
      </c>
      <c r="U2" s="193" t="s">
        <v>408</v>
      </c>
      <c r="V2" s="195" t="s">
        <v>409</v>
      </c>
      <c r="W2" s="193" t="s">
        <v>410</v>
      </c>
      <c r="X2" s="193" t="s">
        <v>411</v>
      </c>
      <c r="Y2" s="193" t="s">
        <v>412</v>
      </c>
      <c r="Z2" s="193" t="s">
        <v>413</v>
      </c>
      <c r="AA2" s="193" t="s">
        <v>414</v>
      </c>
      <c r="AB2" s="193" t="s">
        <v>415</v>
      </c>
      <c r="AC2" s="193" t="s">
        <v>416</v>
      </c>
      <c r="AD2" s="8" t="s">
        <v>417</v>
      </c>
      <c r="AE2" s="193" t="s">
        <v>418</v>
      </c>
      <c r="AF2" s="193" t="s">
        <v>419</v>
      </c>
      <c r="AG2" s="193" t="s">
        <v>420</v>
      </c>
      <c r="AH2" s="193" t="s">
        <v>421</v>
      </c>
      <c r="AI2" s="193" t="s">
        <v>422</v>
      </c>
      <c r="AJ2" s="193" t="s">
        <v>423</v>
      </c>
      <c r="AK2" s="193" t="s">
        <v>424</v>
      </c>
      <c r="AL2" s="193" t="s">
        <v>425</v>
      </c>
      <c r="AM2" s="193" t="s">
        <v>426</v>
      </c>
      <c r="AN2" s="193" t="s">
        <v>427</v>
      </c>
      <c r="AO2" s="193" t="s">
        <v>428</v>
      </c>
      <c r="AP2" s="195" t="s">
        <v>429</v>
      </c>
      <c r="AQ2" s="193" t="s">
        <v>430</v>
      </c>
      <c r="AR2" s="193" t="s">
        <v>490</v>
      </c>
      <c r="AS2" s="193" t="s">
        <v>491</v>
      </c>
      <c r="AT2" s="193" t="s">
        <v>492</v>
      </c>
      <c r="AU2" s="193" t="s">
        <v>493</v>
      </c>
      <c r="AV2" s="193" t="s">
        <v>494</v>
      </c>
      <c r="AW2" s="193" t="s">
        <v>495</v>
      </c>
      <c r="AX2" s="193" t="s">
        <v>496</v>
      </c>
      <c r="AY2" s="193" t="s">
        <v>497</v>
      </c>
      <c r="AZ2" s="193" t="s">
        <v>498</v>
      </c>
      <c r="BA2" s="193" t="s">
        <v>499</v>
      </c>
      <c r="BB2" s="193" t="s">
        <v>500</v>
      </c>
      <c r="BC2" s="193" t="s">
        <v>501</v>
      </c>
      <c r="BD2" s="193" t="s">
        <v>502</v>
      </c>
      <c r="BE2" s="8" t="s">
        <v>503</v>
      </c>
      <c r="BF2" s="193" t="s">
        <v>504</v>
      </c>
      <c r="BG2" s="193" t="s">
        <v>505</v>
      </c>
      <c r="BH2" s="193" t="s">
        <v>506</v>
      </c>
      <c r="BI2" s="193" t="s">
        <v>507</v>
      </c>
      <c r="BJ2" s="193" t="s">
        <v>508</v>
      </c>
      <c r="BK2" s="193" t="s">
        <v>509</v>
      </c>
      <c r="BL2" s="193" t="s">
        <v>510</v>
      </c>
      <c r="BM2" s="193" t="s">
        <v>511</v>
      </c>
      <c r="BN2" s="193" t="s">
        <v>512</v>
      </c>
      <c r="BO2" s="193" t="s">
        <v>513</v>
      </c>
    </row>
    <row r="3" spans="1:67" x14ac:dyDescent="0.25">
      <c r="A3" s="3" t="s">
        <v>586</v>
      </c>
      <c r="B3" s="3">
        <v>0</v>
      </c>
      <c r="C3">
        <v>1.0745932</v>
      </c>
      <c r="D3">
        <v>1.0656914</v>
      </c>
      <c r="E3">
        <v>1.0656106000000001</v>
      </c>
      <c r="F3">
        <v>1.0648196000000001</v>
      </c>
      <c r="G3">
        <v>1.0638406</v>
      </c>
      <c r="H3">
        <v>1.0618764999999999</v>
      </c>
      <c r="I3">
        <v>1.0602205</v>
      </c>
      <c r="J3">
        <v>1.0562358000000001</v>
      </c>
      <c r="K3">
        <v>1.0532428</v>
      </c>
      <c r="L3">
        <v>1.0508776</v>
      </c>
      <c r="M3">
        <v>1.0489609</v>
      </c>
      <c r="N3">
        <v>1.0474032</v>
      </c>
      <c r="O3">
        <v>1.0461530999999999</v>
      </c>
      <c r="P3">
        <v>1.0451379000000001</v>
      </c>
      <c r="Q3">
        <v>1.0442697000000001</v>
      </c>
      <c r="R3">
        <v>1.0436566</v>
      </c>
      <c r="S3">
        <v>1.0430387000000001</v>
      </c>
      <c r="T3" s="119">
        <v>1.0430428</v>
      </c>
      <c r="U3" s="119">
        <v>1.0426381</v>
      </c>
      <c r="V3" s="119">
        <v>1.0421115000000001</v>
      </c>
      <c r="W3" s="119">
        <v>1.0415988</v>
      </c>
      <c r="X3" s="119">
        <v>1.0408980999999999</v>
      </c>
      <c r="Y3" s="119">
        <v>1.0400794</v>
      </c>
      <c r="Z3" s="119">
        <v>1.0391518</v>
      </c>
      <c r="AA3" s="119">
        <v>1.0381351000000001</v>
      </c>
      <c r="AB3" s="66">
        <v>1.0369192</v>
      </c>
      <c r="AC3" s="66">
        <v>1.0356278000000001</v>
      </c>
      <c r="AD3" s="120">
        <v>1.0344168</v>
      </c>
      <c r="AE3" s="66">
        <v>1.0332698</v>
      </c>
      <c r="AF3" s="66">
        <v>1.0317752</v>
      </c>
      <c r="AG3" s="66">
        <v>1.0304869000000001</v>
      </c>
      <c r="AH3" s="66">
        <v>1.0292337</v>
      </c>
      <c r="AI3" s="66">
        <v>1.0279588</v>
      </c>
      <c r="AJ3" s="66">
        <v>1.0266869999999999</v>
      </c>
      <c r="AK3" s="66">
        <v>1.0253702</v>
      </c>
      <c r="AL3" s="66">
        <v>1.024044</v>
      </c>
      <c r="AM3" s="66">
        <v>1.0227782999999999</v>
      </c>
      <c r="AN3" s="66">
        <v>1.0214380000000001</v>
      </c>
      <c r="AO3" s="66">
        <v>1.0200549000000001</v>
      </c>
      <c r="AP3" s="66">
        <v>1.0187457</v>
      </c>
      <c r="AQ3" s="66">
        <v>1.0173752</v>
      </c>
      <c r="AR3" s="66">
        <v>1.0173873</v>
      </c>
      <c r="AS3" s="66">
        <v>1.0160203000000001</v>
      </c>
      <c r="AT3" s="66">
        <v>1.0146637999999999</v>
      </c>
      <c r="AU3" s="66">
        <v>1.0133046999999999</v>
      </c>
      <c r="AV3" s="66">
        <v>1.0120106</v>
      </c>
      <c r="AW3" s="66">
        <v>1.0106820999999999</v>
      </c>
      <c r="AX3" s="66">
        <v>1.0094205000000001</v>
      </c>
      <c r="AY3" s="66">
        <v>1.008127</v>
      </c>
      <c r="AZ3" s="66">
        <v>1.0068051</v>
      </c>
      <c r="BA3" s="66">
        <v>1.0055107999999999</v>
      </c>
      <c r="BB3" s="66">
        <v>1.0042127000000001</v>
      </c>
      <c r="BC3" s="66">
        <v>1.0029273000000001</v>
      </c>
      <c r="BD3" s="66">
        <v>1.0014189</v>
      </c>
      <c r="BE3" s="120">
        <v>1.0002622999999999</v>
      </c>
      <c r="BF3" s="66">
        <v>0.99881200000000003</v>
      </c>
      <c r="BG3" s="66">
        <v>0.99764600000000003</v>
      </c>
      <c r="BH3" s="66">
        <v>0.99633769999999999</v>
      </c>
      <c r="BI3" s="66">
        <v>0.99509420000000004</v>
      </c>
      <c r="BJ3" s="66">
        <v>0.99395199999999995</v>
      </c>
      <c r="BK3" s="66">
        <v>0.99254730000000002</v>
      </c>
      <c r="BL3" s="66">
        <v>0.99136219999999997</v>
      </c>
      <c r="BM3" s="66">
        <v>0.99005889999999996</v>
      </c>
      <c r="BN3" s="66">
        <v>0.98900189999999999</v>
      </c>
      <c r="BO3" s="66">
        <v>0.98756820000000001</v>
      </c>
    </row>
    <row r="4" spans="1:67" x14ac:dyDescent="0.25">
      <c r="A4" s="3" t="s">
        <v>587</v>
      </c>
      <c r="B4" s="3">
        <f>B3+25</f>
        <v>25</v>
      </c>
      <c r="C4">
        <v>1.069501</v>
      </c>
      <c r="D4">
        <v>1.0593212999999999</v>
      </c>
      <c r="E4">
        <v>1.0591824000000001</v>
      </c>
      <c r="F4">
        <v>1.0582346</v>
      </c>
      <c r="G4">
        <v>1.0570525</v>
      </c>
      <c r="H4">
        <v>1.0547915000000001</v>
      </c>
      <c r="I4">
        <v>1.0528957000000001</v>
      </c>
      <c r="J4">
        <v>1.0485443999999999</v>
      </c>
      <c r="K4">
        <v>1.0453672000000001</v>
      </c>
      <c r="L4">
        <v>1.0429326999999999</v>
      </c>
      <c r="M4">
        <v>1.0410359</v>
      </c>
      <c r="N4">
        <v>1.0395924999999999</v>
      </c>
      <c r="O4">
        <v>1.0384251</v>
      </c>
      <c r="P4">
        <v>1.0375799000000001</v>
      </c>
      <c r="Q4">
        <v>1.0369063999999999</v>
      </c>
      <c r="R4">
        <v>1.0362315</v>
      </c>
      <c r="S4">
        <v>1.0356498999999999</v>
      </c>
      <c r="T4">
        <v>1.035658</v>
      </c>
      <c r="U4">
        <v>1.0347504999999999</v>
      </c>
      <c r="V4">
        <v>1.0338441</v>
      </c>
      <c r="W4">
        <v>1.0328599000000001</v>
      </c>
      <c r="X4">
        <v>1.0315322</v>
      </c>
      <c r="Y4">
        <v>1.0303084</v>
      </c>
      <c r="Z4">
        <v>1.0290002</v>
      </c>
      <c r="AA4">
        <v>1.0275531</v>
      </c>
      <c r="AB4">
        <v>1.0259936999999999</v>
      </c>
      <c r="AC4">
        <v>1.0244612</v>
      </c>
      <c r="AD4">
        <v>1.0227554999999999</v>
      </c>
      <c r="AE4">
        <v>1.0210108</v>
      </c>
      <c r="AF4">
        <v>1.0189676000000001</v>
      </c>
      <c r="AG4">
        <v>1.0171692000000001</v>
      </c>
      <c r="AH4">
        <v>1.0154137999999999</v>
      </c>
      <c r="AI4">
        <v>1.0136487000000001</v>
      </c>
      <c r="AJ4">
        <v>1.0119076</v>
      </c>
      <c r="AK4">
        <v>1.0101236</v>
      </c>
      <c r="AL4">
        <v>1.0084013000000001</v>
      </c>
      <c r="AM4">
        <v>1.0066731</v>
      </c>
      <c r="AN4">
        <v>1.0049596000000001</v>
      </c>
      <c r="AO4">
        <v>1.0032387</v>
      </c>
      <c r="AP4">
        <v>1.0015567999999999</v>
      </c>
      <c r="AQ4">
        <v>0.99987349999999997</v>
      </c>
      <c r="AR4">
        <v>0.99988480000000002</v>
      </c>
      <c r="AS4">
        <v>0.9982027</v>
      </c>
      <c r="AT4">
        <v>0.99658539999999995</v>
      </c>
      <c r="AU4">
        <v>0.99493790000000004</v>
      </c>
      <c r="AV4">
        <v>0.99329230000000002</v>
      </c>
      <c r="AW4">
        <v>0.99167070000000002</v>
      </c>
      <c r="AX4">
        <v>0.99007590000000001</v>
      </c>
      <c r="AY4">
        <v>0.98847799999999997</v>
      </c>
      <c r="AZ4">
        <v>0.98689819999999995</v>
      </c>
      <c r="BA4">
        <v>0.98534010000000005</v>
      </c>
      <c r="BB4">
        <v>0.98378310000000002</v>
      </c>
      <c r="BC4">
        <v>0.98222359999999997</v>
      </c>
      <c r="BD4">
        <v>0.98038820000000004</v>
      </c>
      <c r="BE4">
        <v>0.97882539999999996</v>
      </c>
      <c r="BF4">
        <v>0.97728990000000004</v>
      </c>
      <c r="BG4">
        <v>0.97576059999999998</v>
      </c>
      <c r="BH4">
        <v>0.9742094</v>
      </c>
      <c r="BI4">
        <v>0.97267289999999995</v>
      </c>
      <c r="BJ4">
        <v>0.97113819999999995</v>
      </c>
      <c r="BK4">
        <v>0.96959169999999995</v>
      </c>
      <c r="BL4">
        <v>0.96806190000000003</v>
      </c>
      <c r="BM4">
        <v>0.96653549999999999</v>
      </c>
      <c r="BN4">
        <v>0.96501110000000001</v>
      </c>
      <c r="BO4">
        <v>0.96349720000000005</v>
      </c>
    </row>
    <row r="5" spans="1:67" x14ac:dyDescent="0.25">
      <c r="A5" s="3" t="s">
        <v>588</v>
      </c>
      <c r="B5" s="3">
        <f t="shared" ref="B5:B7" si="0">B4+25</f>
        <v>50</v>
      </c>
      <c r="C5">
        <v>1.0559894000000001</v>
      </c>
      <c r="D5">
        <v>1.0438075</v>
      </c>
      <c r="E5">
        <v>1.0435715999999999</v>
      </c>
      <c r="F5">
        <v>1.0423526000000001</v>
      </c>
      <c r="G5">
        <v>1.040821</v>
      </c>
      <c r="H5">
        <v>1.0380978999999999</v>
      </c>
      <c r="I5">
        <v>1.0359118</v>
      </c>
      <c r="J5">
        <v>1.031045</v>
      </c>
      <c r="K5">
        <v>1.0276989000000001</v>
      </c>
      <c r="L5">
        <v>1.0253079</v>
      </c>
      <c r="M5">
        <v>1.0236862</v>
      </c>
      <c r="N5">
        <v>1.0225153</v>
      </c>
      <c r="O5">
        <v>1.0217662000000001</v>
      </c>
      <c r="P5">
        <v>1.0212717</v>
      </c>
      <c r="Q5">
        <v>1.0206487</v>
      </c>
      <c r="R5">
        <v>1.0196936999999999</v>
      </c>
      <c r="S5">
        <v>1.018402</v>
      </c>
      <c r="T5">
        <v>1.0184122</v>
      </c>
      <c r="U5">
        <v>1.0167739</v>
      </c>
      <c r="V5">
        <v>1.014605</v>
      </c>
      <c r="W5">
        <v>1.0122895000000001</v>
      </c>
      <c r="X5">
        <v>1.0099081999999999</v>
      </c>
      <c r="Y5">
        <v>1.0075111000000001</v>
      </c>
      <c r="Z5">
        <v>1.0049881000000001</v>
      </c>
      <c r="AA5">
        <v>1.0024384</v>
      </c>
      <c r="AB5">
        <v>0.99993699999999996</v>
      </c>
      <c r="AC5">
        <v>0.99742280000000005</v>
      </c>
      <c r="AD5">
        <v>0.9949576</v>
      </c>
      <c r="AE5">
        <v>0.99253020000000003</v>
      </c>
      <c r="AF5">
        <v>0.98969119999999999</v>
      </c>
      <c r="AG5">
        <v>0.98738309999999996</v>
      </c>
      <c r="AH5">
        <v>0.98507509999999998</v>
      </c>
      <c r="AI5">
        <v>0.98282519999999995</v>
      </c>
      <c r="AJ5">
        <v>0.98061189999999998</v>
      </c>
      <c r="AK5">
        <v>0.9783733</v>
      </c>
      <c r="AL5">
        <v>0.97618289999999996</v>
      </c>
      <c r="AM5">
        <v>0.97400609999999999</v>
      </c>
      <c r="AN5">
        <v>0.97179090000000001</v>
      </c>
      <c r="AO5">
        <v>0.96964519999999998</v>
      </c>
      <c r="AP5">
        <v>0.96745559999999997</v>
      </c>
      <c r="AQ5">
        <v>0.96526559999999995</v>
      </c>
      <c r="AR5">
        <v>0.96526769999999995</v>
      </c>
      <c r="AS5">
        <v>0.96312160000000002</v>
      </c>
      <c r="AT5">
        <v>0.96092</v>
      </c>
      <c r="AU5">
        <v>0.95873280000000005</v>
      </c>
      <c r="AV5">
        <v>0.95654479999999997</v>
      </c>
      <c r="AW5">
        <v>0.95435029999999998</v>
      </c>
      <c r="AX5">
        <v>0.95216109999999998</v>
      </c>
      <c r="AY5">
        <v>0.94998249999999995</v>
      </c>
      <c r="AZ5">
        <v>0.94780450000000005</v>
      </c>
      <c r="BA5">
        <v>0.94559499999999996</v>
      </c>
      <c r="BB5">
        <v>0.94340979999999997</v>
      </c>
      <c r="BC5">
        <v>0.941218</v>
      </c>
      <c r="BD5">
        <v>0.93865189999999998</v>
      </c>
      <c r="BE5">
        <v>0.93646430000000003</v>
      </c>
      <c r="BF5">
        <v>0.93428789999999995</v>
      </c>
      <c r="BG5">
        <v>0.93211379999999999</v>
      </c>
      <c r="BH5">
        <v>0.92992710000000001</v>
      </c>
      <c r="BI5">
        <v>0.92774849999999998</v>
      </c>
      <c r="BJ5">
        <v>0.92558810000000002</v>
      </c>
      <c r="BK5">
        <v>0.9234443</v>
      </c>
      <c r="BL5">
        <v>0.92130889999999999</v>
      </c>
      <c r="BM5">
        <v>0.91919229999999996</v>
      </c>
      <c r="BN5">
        <v>0.91709660000000004</v>
      </c>
      <c r="BO5">
        <v>0.9150201</v>
      </c>
    </row>
    <row r="6" spans="1:67" x14ac:dyDescent="0.25">
      <c r="A6" s="3" t="s">
        <v>589</v>
      </c>
      <c r="B6" s="3">
        <f t="shared" si="0"/>
        <v>75</v>
      </c>
      <c r="C6">
        <v>1.0074453000000001</v>
      </c>
      <c r="D6">
        <v>0.9917395</v>
      </c>
      <c r="E6">
        <v>0.99127529999999997</v>
      </c>
      <c r="F6">
        <v>0.98935099999999998</v>
      </c>
      <c r="G6">
        <v>0.98713589999999996</v>
      </c>
      <c r="H6">
        <v>0.98381870000000005</v>
      </c>
      <c r="I6">
        <v>0.98129679999999997</v>
      </c>
      <c r="J6">
        <v>0.97620240000000003</v>
      </c>
      <c r="K6">
        <v>0.97361839999999999</v>
      </c>
      <c r="L6">
        <v>0.97233029999999998</v>
      </c>
      <c r="M6">
        <v>0.9715028</v>
      </c>
      <c r="N6">
        <v>0.96997670000000002</v>
      </c>
      <c r="O6">
        <v>0.96739549999999996</v>
      </c>
      <c r="P6">
        <v>0.96359240000000002</v>
      </c>
      <c r="Q6">
        <v>0.9597464</v>
      </c>
      <c r="R6">
        <v>0.95579740000000002</v>
      </c>
      <c r="S6">
        <v>0.95173200000000002</v>
      </c>
      <c r="T6">
        <v>0.95179610000000003</v>
      </c>
      <c r="U6">
        <v>0.94777579999999995</v>
      </c>
      <c r="V6">
        <v>0.94398839999999995</v>
      </c>
      <c r="W6">
        <v>0.94026460000000001</v>
      </c>
      <c r="X6">
        <v>0.93671629999999995</v>
      </c>
      <c r="Y6">
        <v>0.93324450000000003</v>
      </c>
      <c r="Z6">
        <v>0.92973799999999995</v>
      </c>
      <c r="AA6">
        <v>0.92629930000000005</v>
      </c>
      <c r="AB6">
        <v>0.92291559999999995</v>
      </c>
      <c r="AC6">
        <v>0.91949829999999999</v>
      </c>
      <c r="AD6">
        <v>0.91609750000000001</v>
      </c>
      <c r="AE6">
        <v>0.91267379999999998</v>
      </c>
      <c r="AF6">
        <v>0.90873550000000003</v>
      </c>
      <c r="AG6">
        <v>0.90540069999999995</v>
      </c>
      <c r="AH6">
        <v>0.90202899999999997</v>
      </c>
      <c r="AI6">
        <v>0.89872129999999995</v>
      </c>
      <c r="AJ6">
        <v>0.89548470000000002</v>
      </c>
      <c r="AK6">
        <v>0.89223830000000004</v>
      </c>
      <c r="AL6">
        <v>0.88901810000000003</v>
      </c>
      <c r="AM6">
        <v>0.88584770000000002</v>
      </c>
      <c r="AN6">
        <v>0.88272050000000002</v>
      </c>
      <c r="AO6">
        <v>0.87973860000000004</v>
      </c>
      <c r="AP6">
        <v>0.87677130000000003</v>
      </c>
      <c r="AQ6">
        <v>0.87391969999999997</v>
      </c>
      <c r="AR6">
        <v>0.87393880000000002</v>
      </c>
      <c r="AS6">
        <v>0.87109380000000003</v>
      </c>
      <c r="AT6">
        <v>0.86842839999999999</v>
      </c>
      <c r="AU6">
        <v>0.86582300000000001</v>
      </c>
      <c r="AV6">
        <v>0.86325410000000002</v>
      </c>
      <c r="AW6">
        <v>0.86071019999999998</v>
      </c>
      <c r="AX6">
        <v>0.85823950000000004</v>
      </c>
      <c r="AY6">
        <v>0.85590509999999997</v>
      </c>
      <c r="AZ6">
        <v>0.8535798</v>
      </c>
      <c r="BA6">
        <v>0.85131009999999996</v>
      </c>
      <c r="BB6">
        <v>0.84907889999999997</v>
      </c>
      <c r="BC6">
        <v>0.84688010000000002</v>
      </c>
      <c r="BD6">
        <v>0.84442720000000004</v>
      </c>
      <c r="BE6">
        <v>0.84245740000000002</v>
      </c>
      <c r="BF6">
        <v>0.84054379999999995</v>
      </c>
      <c r="BG6">
        <v>0.83871779999999996</v>
      </c>
      <c r="BH6">
        <v>0.83695870000000006</v>
      </c>
      <c r="BI6">
        <v>0.83525340000000003</v>
      </c>
      <c r="BJ6">
        <v>0.83360299999999998</v>
      </c>
      <c r="BK6">
        <v>0.83199440000000002</v>
      </c>
      <c r="BL6">
        <v>0.83043169999999999</v>
      </c>
      <c r="BM6">
        <v>0.82889270000000004</v>
      </c>
      <c r="BN6">
        <v>0.82740270000000005</v>
      </c>
      <c r="BO6">
        <v>0.8259978</v>
      </c>
    </row>
    <row r="7" spans="1:67" x14ac:dyDescent="0.25">
      <c r="A7" s="3" t="s">
        <v>590</v>
      </c>
      <c r="B7" s="3">
        <f t="shared" si="0"/>
        <v>100</v>
      </c>
      <c r="C7">
        <v>0.83260659999999997</v>
      </c>
      <c r="D7">
        <v>0.82801460000000005</v>
      </c>
      <c r="E7">
        <v>0.82791119999999996</v>
      </c>
      <c r="F7">
        <v>0.82729209999999997</v>
      </c>
      <c r="G7">
        <v>0.82654450000000002</v>
      </c>
      <c r="H7">
        <v>0.82513669999999995</v>
      </c>
      <c r="I7">
        <v>0.82403199999999999</v>
      </c>
      <c r="J7">
        <v>0.82153120000000002</v>
      </c>
      <c r="K7">
        <v>0.81965690000000002</v>
      </c>
      <c r="L7">
        <v>0.8181638</v>
      </c>
      <c r="M7">
        <v>0.8169303</v>
      </c>
      <c r="N7">
        <v>0.81589</v>
      </c>
      <c r="O7">
        <v>0.81503619999999999</v>
      </c>
      <c r="P7">
        <v>0.81429050000000003</v>
      </c>
      <c r="Q7">
        <v>0.81368050000000003</v>
      </c>
      <c r="R7">
        <v>0.81318000000000001</v>
      </c>
      <c r="S7">
        <v>0.81274599999999997</v>
      </c>
      <c r="T7">
        <v>0.81274729999999995</v>
      </c>
      <c r="U7">
        <v>0.81243489999999996</v>
      </c>
      <c r="V7">
        <v>0.81210970000000005</v>
      </c>
      <c r="W7">
        <v>0.81188879999999997</v>
      </c>
      <c r="X7">
        <v>0.81158319999999995</v>
      </c>
      <c r="Y7">
        <v>0.81130780000000002</v>
      </c>
      <c r="Z7">
        <v>0.81094370000000005</v>
      </c>
      <c r="AA7">
        <v>0.81057080000000004</v>
      </c>
      <c r="AB7">
        <v>0.81001630000000002</v>
      </c>
      <c r="AC7">
        <v>0.80944260000000001</v>
      </c>
      <c r="AD7">
        <v>0.80892909999999996</v>
      </c>
      <c r="AE7">
        <v>0.80840650000000003</v>
      </c>
      <c r="AF7">
        <v>0.80767770000000005</v>
      </c>
      <c r="AG7">
        <v>0.8070619</v>
      </c>
      <c r="AH7">
        <v>0.80646929999999994</v>
      </c>
      <c r="AI7">
        <v>0.80584889999999998</v>
      </c>
      <c r="AJ7">
        <v>0.80520930000000002</v>
      </c>
      <c r="AK7">
        <v>0.80457710000000005</v>
      </c>
      <c r="AL7">
        <v>0.80395280000000002</v>
      </c>
      <c r="AM7">
        <v>0.80332479999999995</v>
      </c>
      <c r="AN7">
        <v>0.80268289999999998</v>
      </c>
      <c r="AO7">
        <v>0.80202960000000001</v>
      </c>
      <c r="AP7">
        <v>0.80137460000000005</v>
      </c>
      <c r="AQ7">
        <v>0.80071919999999996</v>
      </c>
      <c r="AR7">
        <v>0.80072670000000001</v>
      </c>
      <c r="AS7">
        <v>0.80008040000000002</v>
      </c>
      <c r="AT7">
        <v>0.79942009999999997</v>
      </c>
      <c r="AU7">
        <v>0.79878079999999996</v>
      </c>
      <c r="AV7">
        <v>0.79814079999999998</v>
      </c>
      <c r="AW7">
        <v>0.79750299999999996</v>
      </c>
      <c r="AX7">
        <v>0.79683780000000004</v>
      </c>
      <c r="AY7">
        <v>0.79622970000000004</v>
      </c>
      <c r="AZ7">
        <v>0.79562940000000004</v>
      </c>
      <c r="BA7">
        <v>0.79502740000000005</v>
      </c>
      <c r="BB7">
        <v>0.79440149999999998</v>
      </c>
      <c r="BC7">
        <v>0.79376199999999997</v>
      </c>
      <c r="BD7">
        <v>0.79304240000000004</v>
      </c>
      <c r="BE7">
        <v>0.79244009999999998</v>
      </c>
      <c r="BF7">
        <v>0.79184220000000005</v>
      </c>
      <c r="BG7">
        <v>0.79122809999999999</v>
      </c>
      <c r="BH7">
        <v>0.79062350000000003</v>
      </c>
      <c r="BI7">
        <v>0.79005099999999995</v>
      </c>
      <c r="BJ7">
        <v>0.78945829999999995</v>
      </c>
      <c r="BK7">
        <v>0.78891460000000002</v>
      </c>
      <c r="BL7">
        <v>0.78830579999999995</v>
      </c>
      <c r="BM7">
        <v>0.78771349999999996</v>
      </c>
      <c r="BN7">
        <v>0.78713279999999997</v>
      </c>
      <c r="BO7">
        <v>0.7865451</v>
      </c>
    </row>
    <row r="11" spans="1:67" x14ac:dyDescent="0.25">
      <c r="A11" s="219" t="s">
        <v>592</v>
      </c>
      <c r="B11" s="220"/>
      <c r="C11" s="220"/>
      <c r="D11" s="220"/>
      <c r="E11" s="221"/>
    </row>
    <row r="12" spans="1:67" ht="15" customHeight="1" x14ac:dyDescent="0.25">
      <c r="A12" s="217" t="s">
        <v>387</v>
      </c>
      <c r="B12" s="217" t="s">
        <v>591</v>
      </c>
      <c r="C12" s="219" t="s">
        <v>240</v>
      </c>
      <c r="D12" s="220"/>
      <c r="E12" s="221"/>
    </row>
    <row r="13" spans="1:67" x14ac:dyDescent="0.25">
      <c r="A13" s="217"/>
      <c r="B13" s="217"/>
      <c r="C13" s="194" t="s">
        <v>460</v>
      </c>
      <c r="D13" s="194" t="s">
        <v>481</v>
      </c>
      <c r="E13" s="194" t="s">
        <v>264</v>
      </c>
    </row>
    <row r="14" spans="1:67" x14ac:dyDescent="0.25">
      <c r="A14" s="3" t="s">
        <v>586</v>
      </c>
      <c r="B14" s="3">
        <v>0</v>
      </c>
      <c r="C14" s="119">
        <f>C3</f>
        <v>1.0745932</v>
      </c>
      <c r="D14" s="119">
        <f>AD3</f>
        <v>1.0344168</v>
      </c>
      <c r="E14" s="119">
        <f>BE3</f>
        <v>1.0002622999999999</v>
      </c>
    </row>
    <row r="15" spans="1:67" x14ac:dyDescent="0.25">
      <c r="A15" s="3" t="s">
        <v>587</v>
      </c>
      <c r="B15" s="3">
        <f>B14+25</f>
        <v>25</v>
      </c>
      <c r="C15" s="119">
        <f t="shared" ref="C15:C18" si="1">C4</f>
        <v>1.069501</v>
      </c>
      <c r="D15" s="119">
        <f t="shared" ref="D15:D18" si="2">AD4</f>
        <v>1.0227554999999999</v>
      </c>
      <c r="E15" s="119">
        <f t="shared" ref="E15:E18" si="3">BE4</f>
        <v>0.97882539999999996</v>
      </c>
    </row>
    <row r="16" spans="1:67" x14ac:dyDescent="0.25">
      <c r="A16" s="3" t="s">
        <v>588</v>
      </c>
      <c r="B16" s="3">
        <f t="shared" ref="B16:B18" si="4">B15+25</f>
        <v>50</v>
      </c>
      <c r="C16" s="119">
        <f t="shared" si="1"/>
        <v>1.0559894000000001</v>
      </c>
      <c r="D16" s="119">
        <f t="shared" si="2"/>
        <v>0.9949576</v>
      </c>
      <c r="E16" s="119">
        <f t="shared" si="3"/>
        <v>0.93646430000000003</v>
      </c>
    </row>
    <row r="17" spans="1:5" x14ac:dyDescent="0.25">
      <c r="A17" s="3" t="s">
        <v>589</v>
      </c>
      <c r="B17" s="3">
        <f t="shared" si="4"/>
        <v>75</v>
      </c>
      <c r="C17" s="119">
        <f t="shared" si="1"/>
        <v>1.0074453000000001</v>
      </c>
      <c r="D17" s="119">
        <f t="shared" si="2"/>
        <v>0.91609750000000001</v>
      </c>
      <c r="E17" s="119">
        <f t="shared" si="3"/>
        <v>0.84245740000000002</v>
      </c>
    </row>
    <row r="18" spans="1:5" x14ac:dyDescent="0.25">
      <c r="A18" s="3" t="s">
        <v>590</v>
      </c>
      <c r="B18" s="3">
        <f t="shared" si="4"/>
        <v>100</v>
      </c>
      <c r="C18" s="119">
        <f t="shared" si="1"/>
        <v>0.83260659999999997</v>
      </c>
      <c r="D18" s="119">
        <f t="shared" si="2"/>
        <v>0.80892909999999996</v>
      </c>
      <c r="E18" s="119">
        <f t="shared" si="3"/>
        <v>0.79244009999999998</v>
      </c>
    </row>
    <row r="19" spans="1:5" x14ac:dyDescent="0.25">
      <c r="A19" s="289" t="s">
        <v>594</v>
      </c>
      <c r="B19" s="289"/>
    </row>
    <row r="20" spans="1:5" x14ac:dyDescent="0.25">
      <c r="A20" s="224" t="s">
        <v>593</v>
      </c>
      <c r="B20" s="224"/>
      <c r="C20">
        <v>14414</v>
      </c>
      <c r="D20">
        <v>14800</v>
      </c>
      <c r="E20">
        <v>15553</v>
      </c>
    </row>
  </sheetData>
  <mergeCells count="9">
    <mergeCell ref="A11:E11"/>
    <mergeCell ref="A19:B19"/>
    <mergeCell ref="A20:B20"/>
    <mergeCell ref="A1:A2"/>
    <mergeCell ref="B1:B2"/>
    <mergeCell ref="C1:BO1"/>
    <mergeCell ref="A12:A13"/>
    <mergeCell ref="B12:B13"/>
    <mergeCell ref="C12:E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Z281"/>
  <sheetViews>
    <sheetView topLeftCell="CJ1" zoomScale="57" zoomScaleNormal="55" workbookViewId="0">
      <selection activeCell="FD102" sqref="FD102"/>
    </sheetView>
  </sheetViews>
  <sheetFormatPr defaultRowHeight="15" x14ac:dyDescent="0.25"/>
  <cols>
    <col min="4" max="5" width="11.5703125" bestFit="1" customWidth="1"/>
    <col min="6" max="9" width="14.140625" bestFit="1" customWidth="1"/>
    <col min="10" max="11" width="9.28515625" bestFit="1" customWidth="1"/>
    <col min="12" max="12" width="9.28515625" customWidth="1"/>
    <col min="15" max="15" width="8.85546875" bestFit="1" customWidth="1"/>
    <col min="16" max="16" width="12.7109375" bestFit="1" customWidth="1"/>
    <col min="17" max="18" width="14.140625" bestFit="1" customWidth="1"/>
    <col min="19" max="20" width="14.42578125" bestFit="1" customWidth="1"/>
    <col min="21" max="21" width="11.28515625" bestFit="1" customWidth="1"/>
    <col min="22" max="23" width="10.7109375" bestFit="1" customWidth="1"/>
    <col min="24" max="24" width="11.85546875" bestFit="1" customWidth="1"/>
    <col min="25" max="25" width="10.7109375" bestFit="1" customWidth="1"/>
    <col min="26" max="28" width="11.85546875" bestFit="1" customWidth="1"/>
    <col min="29" max="29" width="10.7109375" bestFit="1" customWidth="1"/>
    <col min="30" max="31" width="11.42578125" bestFit="1" customWidth="1"/>
    <col min="32" max="32" width="10.42578125" bestFit="1" customWidth="1"/>
    <col min="33" max="33" width="10.7109375" bestFit="1" customWidth="1"/>
    <col min="34" max="34" width="12.28515625" customWidth="1"/>
    <col min="35" max="35" width="11.85546875" bestFit="1" customWidth="1"/>
    <col min="36" max="36" width="10.7109375" bestFit="1" customWidth="1"/>
    <col min="37" max="37" width="11.7109375" bestFit="1" customWidth="1"/>
    <col min="38" max="38" width="10.7109375" bestFit="1" customWidth="1"/>
    <col min="39" max="43" width="10.140625" bestFit="1" customWidth="1"/>
    <col min="44" max="46" width="11.7109375" bestFit="1" customWidth="1"/>
    <col min="47" max="48" width="10.140625" bestFit="1" customWidth="1"/>
    <col min="49" max="58" width="10.42578125" bestFit="1" customWidth="1"/>
    <col min="59" max="90" width="8.5703125" bestFit="1" customWidth="1"/>
    <col min="91" max="92" width="2.140625" bestFit="1" customWidth="1"/>
    <col min="93" max="99" width="8.5703125" bestFit="1" customWidth="1"/>
    <col min="100" max="100" width="8.140625" bestFit="1" customWidth="1"/>
    <col min="101" max="101" width="12.7109375" bestFit="1" customWidth="1"/>
    <col min="102" max="102" width="14.140625" bestFit="1" customWidth="1"/>
    <col min="103" max="104" width="15.140625" bestFit="1" customWidth="1"/>
    <col min="105" max="105" width="10.42578125" bestFit="1" customWidth="1"/>
    <col min="106" max="106" width="9.28515625" bestFit="1" customWidth="1"/>
    <col min="107" max="107" width="10.140625" bestFit="1" customWidth="1"/>
    <col min="108" max="119" width="9.7109375" bestFit="1" customWidth="1"/>
    <col min="120" max="120" width="10.5703125" bestFit="1" customWidth="1"/>
    <col min="121" max="129" width="9.7109375" bestFit="1" customWidth="1"/>
    <col min="130" max="132" width="11.7109375" bestFit="1" customWidth="1"/>
    <col min="133" max="141" width="9.7109375" bestFit="1" customWidth="1"/>
    <col min="142" max="142" width="9.7109375" customWidth="1"/>
    <col min="143" max="144" width="9.7109375" bestFit="1" customWidth="1"/>
    <col min="145" max="157" width="8.5703125" bestFit="1" customWidth="1"/>
    <col min="160" max="160" width="8.5703125" bestFit="1" customWidth="1"/>
    <col min="189" max="191" width="11.5703125" bestFit="1" customWidth="1"/>
  </cols>
  <sheetData>
    <row r="1" spans="2:182" x14ac:dyDescent="0.25">
      <c r="M1" s="37"/>
      <c r="O1" s="291" t="s">
        <v>515</v>
      </c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291"/>
      <c r="AW1" s="291"/>
      <c r="AX1" s="291"/>
      <c r="AY1" s="291"/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  <c r="BK1" s="291"/>
      <c r="BL1" s="291"/>
      <c r="BM1" s="291"/>
      <c r="BN1" s="291"/>
      <c r="BO1" s="291"/>
      <c r="BP1" s="291"/>
      <c r="BQ1" s="291"/>
      <c r="BR1" s="291"/>
      <c r="BS1" s="291"/>
      <c r="BT1" s="291"/>
      <c r="BU1" s="291"/>
      <c r="BV1" s="291"/>
      <c r="BW1" s="291"/>
      <c r="BX1" s="291"/>
      <c r="BY1" s="291"/>
      <c r="BZ1" s="291"/>
      <c r="CA1" s="291"/>
      <c r="CB1" s="291"/>
      <c r="CC1" s="291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37"/>
      <c r="CV1" s="291" t="s">
        <v>514</v>
      </c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1"/>
      <c r="DI1" s="291"/>
      <c r="DJ1" s="291"/>
      <c r="DK1" s="291"/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1"/>
      <c r="EB1" s="291"/>
      <c r="EC1" s="291"/>
      <c r="ED1" s="291"/>
      <c r="EE1" s="291"/>
      <c r="EF1" s="291"/>
      <c r="EG1" s="291"/>
      <c r="EH1" s="291"/>
      <c r="EI1" s="291"/>
      <c r="EJ1" s="291"/>
      <c r="EK1" s="291"/>
      <c r="EL1" s="291"/>
      <c r="EM1" s="291"/>
      <c r="EN1" s="291"/>
      <c r="EO1" s="291"/>
      <c r="EP1" s="291"/>
      <c r="EQ1" s="291"/>
      <c r="ER1" s="291"/>
      <c r="ES1" s="291"/>
      <c r="ET1" s="291"/>
      <c r="EU1" s="291"/>
      <c r="EV1" s="291"/>
      <c r="EW1" s="291"/>
      <c r="EX1" s="291"/>
      <c r="EY1" s="291"/>
      <c r="EZ1" s="291"/>
      <c r="FA1" s="291"/>
      <c r="FB1" s="291"/>
      <c r="FC1" s="291"/>
      <c r="FD1" s="291"/>
      <c r="FE1" s="291"/>
      <c r="FF1" s="291"/>
      <c r="FG1" s="291"/>
      <c r="FH1" s="291"/>
      <c r="FI1" s="291"/>
      <c r="FJ1" s="291"/>
      <c r="FK1" s="291"/>
      <c r="FL1" s="291"/>
      <c r="FM1" s="291"/>
      <c r="FN1" s="291"/>
      <c r="FO1" s="291"/>
      <c r="FP1" s="291"/>
      <c r="FQ1" s="291"/>
      <c r="FR1" s="291"/>
      <c r="FS1" s="291"/>
      <c r="FT1" s="291"/>
      <c r="FU1" s="291"/>
      <c r="FV1" s="291"/>
      <c r="FW1" s="291"/>
      <c r="FX1" s="291"/>
      <c r="FY1" s="291"/>
      <c r="FZ1" s="291"/>
    </row>
    <row r="2" spans="2:182" x14ac:dyDescent="0.25">
      <c r="M2" s="37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291"/>
      <c r="AZ2" s="291"/>
      <c r="BA2" s="291"/>
      <c r="BB2" s="291"/>
      <c r="BC2" s="291"/>
      <c r="BD2" s="291"/>
      <c r="BE2" s="291"/>
      <c r="BF2" s="291"/>
      <c r="BG2" s="291"/>
      <c r="BH2" s="291"/>
      <c r="BI2" s="291"/>
      <c r="BJ2" s="291"/>
      <c r="BK2" s="291"/>
      <c r="BL2" s="291"/>
      <c r="BM2" s="291"/>
      <c r="BN2" s="291"/>
      <c r="BO2" s="291"/>
      <c r="BP2" s="291"/>
      <c r="BQ2" s="291"/>
      <c r="BR2" s="291"/>
      <c r="BS2" s="291"/>
      <c r="BT2" s="291"/>
      <c r="BU2" s="291"/>
      <c r="BV2" s="291"/>
      <c r="BW2" s="291"/>
      <c r="BX2" s="291"/>
      <c r="BY2" s="291"/>
      <c r="BZ2" s="291"/>
      <c r="CA2" s="291"/>
      <c r="CB2" s="291"/>
      <c r="CC2" s="291"/>
      <c r="CD2" s="291"/>
      <c r="CE2" s="291"/>
      <c r="CF2" s="291"/>
      <c r="CG2" s="291"/>
      <c r="CH2" s="291"/>
      <c r="CI2" s="291"/>
      <c r="CJ2" s="291"/>
      <c r="CK2" s="291"/>
      <c r="CL2" s="291"/>
      <c r="CM2" s="291"/>
      <c r="CN2" s="291"/>
      <c r="CO2" s="291"/>
      <c r="CP2" s="291"/>
      <c r="CQ2" s="291"/>
      <c r="CR2" s="291"/>
      <c r="CS2" s="291"/>
      <c r="CT2" s="37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1"/>
      <c r="DI2" s="291"/>
      <c r="DJ2" s="291"/>
      <c r="DK2" s="291"/>
      <c r="DL2" s="291"/>
      <c r="DM2" s="291"/>
      <c r="DN2" s="291"/>
      <c r="DO2" s="291"/>
      <c r="DP2" s="291"/>
      <c r="DQ2" s="291"/>
      <c r="DR2" s="291"/>
      <c r="DS2" s="291"/>
      <c r="DT2" s="291"/>
      <c r="DU2" s="291"/>
      <c r="DV2" s="291"/>
      <c r="DW2" s="291"/>
      <c r="DX2" s="291"/>
      <c r="DY2" s="291"/>
      <c r="DZ2" s="291"/>
      <c r="EA2" s="291"/>
      <c r="EB2" s="291"/>
      <c r="EC2" s="291"/>
      <c r="ED2" s="291"/>
      <c r="EE2" s="291"/>
      <c r="EF2" s="291"/>
      <c r="EG2" s="291"/>
      <c r="EH2" s="291"/>
      <c r="EI2" s="291"/>
      <c r="EJ2" s="291"/>
      <c r="EK2" s="291"/>
      <c r="EL2" s="291"/>
      <c r="EM2" s="291"/>
      <c r="EN2" s="291"/>
      <c r="EO2" s="291"/>
      <c r="EP2" s="291"/>
      <c r="EQ2" s="291"/>
      <c r="ER2" s="291"/>
      <c r="ES2" s="291"/>
      <c r="ET2" s="291"/>
      <c r="EU2" s="291"/>
      <c r="EV2" s="291"/>
      <c r="EW2" s="291"/>
      <c r="EX2" s="291"/>
      <c r="EY2" s="291"/>
      <c r="EZ2" s="291"/>
      <c r="FA2" s="291"/>
      <c r="FB2" s="291"/>
      <c r="FC2" s="291"/>
      <c r="FD2" s="291"/>
      <c r="FE2" s="291"/>
      <c r="FF2" s="291"/>
      <c r="FG2" s="291"/>
      <c r="FH2" s="291"/>
      <c r="FI2" s="291"/>
      <c r="FJ2" s="291"/>
      <c r="FK2" s="291"/>
      <c r="FL2" s="291"/>
      <c r="FM2" s="291"/>
      <c r="FN2" s="291"/>
      <c r="FO2" s="291"/>
      <c r="FP2" s="291"/>
      <c r="FQ2" s="291"/>
      <c r="FR2" s="291"/>
      <c r="FS2" s="291"/>
      <c r="FT2" s="291"/>
      <c r="FU2" s="291"/>
      <c r="FV2" s="291"/>
      <c r="FW2" s="291"/>
      <c r="FX2" s="291"/>
      <c r="FY2" s="291"/>
      <c r="FZ2" s="291"/>
    </row>
    <row r="3" spans="2:182" x14ac:dyDescent="0.25">
      <c r="M3" s="37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1"/>
      <c r="BQ3" s="291"/>
      <c r="BR3" s="291"/>
      <c r="BS3" s="291"/>
      <c r="BT3" s="291"/>
      <c r="BU3" s="291"/>
      <c r="BV3" s="291"/>
      <c r="BW3" s="291"/>
      <c r="BX3" s="291"/>
      <c r="BY3" s="291"/>
      <c r="BZ3" s="291"/>
      <c r="CA3" s="291"/>
      <c r="CB3" s="291"/>
      <c r="CC3" s="291"/>
      <c r="CD3" s="291"/>
      <c r="CE3" s="291"/>
      <c r="CF3" s="291"/>
      <c r="CG3" s="291"/>
      <c r="CH3" s="291"/>
      <c r="CI3" s="291"/>
      <c r="CJ3" s="291"/>
      <c r="CK3" s="291"/>
      <c r="CL3" s="291"/>
      <c r="CM3" s="291"/>
      <c r="CN3" s="291"/>
      <c r="CO3" s="291"/>
      <c r="CP3" s="291"/>
      <c r="CQ3" s="291"/>
      <c r="CR3" s="291"/>
      <c r="CS3" s="291"/>
      <c r="CT3" s="37"/>
      <c r="CV3" s="291"/>
      <c r="CW3" s="291"/>
      <c r="CX3" s="291"/>
      <c r="CY3" s="291"/>
      <c r="CZ3" s="291"/>
      <c r="DA3" s="291"/>
      <c r="DB3" s="291"/>
      <c r="DC3" s="291"/>
      <c r="DD3" s="291"/>
      <c r="DE3" s="291"/>
      <c r="DF3" s="291"/>
      <c r="DG3" s="291"/>
      <c r="DH3" s="291"/>
      <c r="DI3" s="291"/>
      <c r="DJ3" s="291"/>
      <c r="DK3" s="291"/>
      <c r="DL3" s="291"/>
      <c r="DM3" s="291"/>
      <c r="DN3" s="291"/>
      <c r="DO3" s="291"/>
      <c r="DP3" s="291"/>
      <c r="DQ3" s="291"/>
      <c r="DR3" s="291"/>
      <c r="DS3" s="291"/>
      <c r="DT3" s="291"/>
      <c r="DU3" s="291"/>
      <c r="DV3" s="291"/>
      <c r="DW3" s="291"/>
      <c r="DX3" s="291"/>
      <c r="DY3" s="291"/>
      <c r="DZ3" s="291"/>
      <c r="EA3" s="291"/>
      <c r="EB3" s="291"/>
      <c r="EC3" s="291"/>
      <c r="ED3" s="291"/>
      <c r="EE3" s="291"/>
      <c r="EF3" s="291"/>
      <c r="EG3" s="291"/>
      <c r="EH3" s="291"/>
      <c r="EI3" s="291"/>
      <c r="EJ3" s="291"/>
      <c r="EK3" s="291"/>
      <c r="EL3" s="291"/>
      <c r="EM3" s="291"/>
      <c r="EN3" s="291"/>
      <c r="EO3" s="291"/>
      <c r="EP3" s="291"/>
      <c r="EQ3" s="291"/>
      <c r="ER3" s="291"/>
      <c r="ES3" s="291"/>
      <c r="ET3" s="291"/>
      <c r="EU3" s="291"/>
      <c r="EV3" s="291"/>
      <c r="EW3" s="291"/>
      <c r="EX3" s="291"/>
      <c r="EY3" s="291"/>
      <c r="EZ3" s="291"/>
      <c r="FA3" s="291"/>
      <c r="FB3" s="291"/>
      <c r="FC3" s="291"/>
      <c r="FD3" s="291"/>
      <c r="FE3" s="291"/>
      <c r="FF3" s="291"/>
      <c r="FG3" s="291"/>
      <c r="FH3" s="291"/>
      <c r="FI3" s="291"/>
      <c r="FJ3" s="291"/>
      <c r="FK3" s="291"/>
      <c r="FL3" s="291"/>
      <c r="FM3" s="291"/>
      <c r="FN3" s="291"/>
      <c r="FO3" s="291"/>
      <c r="FP3" s="291"/>
      <c r="FQ3" s="291"/>
      <c r="FR3" s="291"/>
      <c r="FS3" s="291"/>
      <c r="FT3" s="291"/>
      <c r="FU3" s="291"/>
      <c r="FV3" s="291"/>
      <c r="FW3" s="291"/>
      <c r="FX3" s="291"/>
      <c r="FY3" s="291"/>
      <c r="FZ3" s="291"/>
    </row>
    <row r="4" spans="2:182" x14ac:dyDescent="0.25">
      <c r="M4" s="37"/>
      <c r="CT4" s="37"/>
    </row>
    <row r="5" spans="2:182" x14ac:dyDescent="0.25">
      <c r="M5" s="37"/>
      <c r="CT5" s="37"/>
    </row>
    <row r="6" spans="2:182" x14ac:dyDescent="0.25">
      <c r="M6" s="37"/>
      <c r="CT6" s="37"/>
    </row>
    <row r="7" spans="2:182" x14ac:dyDescent="0.25">
      <c r="M7" s="37"/>
      <c r="CT7" s="37"/>
    </row>
    <row r="8" spans="2:182" x14ac:dyDescent="0.25">
      <c r="M8" s="37"/>
      <c r="O8" s="299" t="s">
        <v>486</v>
      </c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299"/>
      <c r="AX8" s="299"/>
      <c r="AY8" s="299"/>
      <c r="AZ8" s="299"/>
      <c r="BA8" s="299"/>
      <c r="BB8" s="299"/>
      <c r="BC8" s="299"/>
      <c r="BD8" s="299"/>
      <c r="BE8" s="299"/>
      <c r="BF8" s="299"/>
      <c r="CT8" s="37"/>
      <c r="CV8" s="292" t="s">
        <v>486</v>
      </c>
      <c r="CW8" s="292"/>
      <c r="CX8" s="292"/>
      <c r="CY8" s="292"/>
      <c r="CZ8" s="292"/>
      <c r="DA8" s="292"/>
      <c r="DB8" s="292"/>
      <c r="DC8" s="292"/>
      <c r="DD8" s="292"/>
      <c r="DE8" s="292"/>
      <c r="DF8" s="292"/>
      <c r="DG8" s="292"/>
      <c r="DH8" s="292"/>
      <c r="DI8" s="292"/>
      <c r="DJ8" s="292"/>
      <c r="DK8" s="292"/>
      <c r="DL8" s="292"/>
      <c r="DM8" s="292"/>
      <c r="DN8" s="292"/>
      <c r="DO8" s="292"/>
      <c r="DP8" s="292"/>
      <c r="DQ8" s="292"/>
      <c r="DR8" s="292"/>
      <c r="DS8" s="292"/>
      <c r="DT8" s="292"/>
      <c r="DU8" s="292"/>
      <c r="DV8" s="292"/>
      <c r="DW8" s="292"/>
      <c r="DX8" s="292"/>
      <c r="DY8" s="292"/>
      <c r="DZ8" s="292"/>
      <c r="EA8" s="292"/>
      <c r="EB8" s="292"/>
      <c r="EC8" s="292"/>
      <c r="ED8" s="292"/>
      <c r="EE8" s="292"/>
      <c r="EF8" s="292"/>
      <c r="EG8" s="292"/>
      <c r="EH8" s="292"/>
      <c r="EI8" s="292"/>
      <c r="EJ8" s="292"/>
      <c r="EK8" s="292"/>
      <c r="EL8" s="292"/>
      <c r="EM8" s="292"/>
    </row>
    <row r="9" spans="2:182" x14ac:dyDescent="0.25">
      <c r="M9" s="37"/>
      <c r="P9" s="292" t="s">
        <v>516</v>
      </c>
      <c r="Q9" s="292"/>
      <c r="R9" s="292"/>
      <c r="S9" s="292"/>
      <c r="T9" s="290" t="s">
        <v>482</v>
      </c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CT9" s="37"/>
      <c r="CV9" s="3"/>
      <c r="CW9" s="292" t="s">
        <v>516</v>
      </c>
      <c r="CX9" s="292"/>
      <c r="CY9" s="292"/>
      <c r="CZ9" s="292"/>
      <c r="DA9" s="290" t="s">
        <v>482</v>
      </c>
      <c r="DB9" s="290"/>
      <c r="DC9" s="290"/>
      <c r="DD9" s="290"/>
      <c r="DE9" s="290"/>
      <c r="DF9" s="290"/>
      <c r="DG9" s="290"/>
      <c r="DH9" s="290"/>
      <c r="DI9" s="290"/>
      <c r="DJ9" s="290"/>
      <c r="DK9" s="290"/>
      <c r="DL9" s="290"/>
      <c r="DM9" s="290"/>
      <c r="DN9" s="290"/>
      <c r="DO9" s="290"/>
      <c r="DP9" s="290"/>
      <c r="DQ9" s="290"/>
      <c r="DR9" s="290"/>
      <c r="DS9" s="290"/>
      <c r="DT9" s="290"/>
      <c r="DU9" s="290"/>
      <c r="DV9" s="290"/>
      <c r="DW9" s="290"/>
      <c r="DX9" s="290"/>
      <c r="DY9" s="290"/>
      <c r="DZ9" s="290"/>
      <c r="EA9" s="290"/>
      <c r="EB9" s="290"/>
      <c r="EC9" s="290"/>
      <c r="ED9" s="290"/>
      <c r="EE9" s="290"/>
      <c r="EF9" s="290"/>
      <c r="EG9" s="290"/>
      <c r="EH9" s="290"/>
      <c r="EI9" s="290"/>
      <c r="EJ9" s="290"/>
      <c r="EK9" s="290"/>
      <c r="EL9" s="290"/>
      <c r="EM9" s="290"/>
    </row>
    <row r="10" spans="2:182" x14ac:dyDescent="0.25">
      <c r="E10" s="224" t="s">
        <v>475</v>
      </c>
      <c r="F10" s="224"/>
      <c r="G10" s="224"/>
      <c r="H10" s="224"/>
      <c r="I10" s="224"/>
      <c r="J10" s="224"/>
      <c r="K10" s="224"/>
      <c r="L10" s="165"/>
      <c r="M10" s="37"/>
      <c r="P10" s="30" t="s">
        <v>554</v>
      </c>
      <c r="Q10" s="30" t="s">
        <v>555</v>
      </c>
      <c r="R10" s="30" t="s">
        <v>556</v>
      </c>
      <c r="S10" s="30" t="s">
        <v>366</v>
      </c>
      <c r="T10" s="2" t="s">
        <v>31</v>
      </c>
      <c r="U10" s="2" t="s">
        <v>363</v>
      </c>
      <c r="V10" s="2" t="s">
        <v>517</v>
      </c>
      <c r="W10" s="2" t="s">
        <v>518</v>
      </c>
      <c r="X10" s="2" t="s">
        <v>519</v>
      </c>
      <c r="Y10" s="2" t="s">
        <v>520</v>
      </c>
      <c r="Z10" s="2" t="s">
        <v>521</v>
      </c>
      <c r="AA10" s="2" t="s">
        <v>522</v>
      </c>
      <c r="AB10" s="2" t="s">
        <v>523</v>
      </c>
      <c r="AC10" s="2" t="s">
        <v>524</v>
      </c>
      <c r="AD10" s="2" t="s">
        <v>525</v>
      </c>
      <c r="AE10" s="2" t="s">
        <v>526</v>
      </c>
      <c r="AF10" s="2" t="s">
        <v>527</v>
      </c>
      <c r="AG10" s="2" t="s">
        <v>528</v>
      </c>
      <c r="AH10" s="2" t="s">
        <v>529</v>
      </c>
      <c r="AI10" s="2" t="s">
        <v>530</v>
      </c>
      <c r="AJ10" s="2" t="s">
        <v>531</v>
      </c>
      <c r="AK10" s="2" t="s">
        <v>532</v>
      </c>
      <c r="AL10" s="2" t="s">
        <v>533</v>
      </c>
      <c r="AM10" s="2" t="s">
        <v>534</v>
      </c>
      <c r="AN10" s="2" t="s">
        <v>535</v>
      </c>
      <c r="AO10" s="2" t="s">
        <v>536</v>
      </c>
      <c r="AP10" s="2" t="s">
        <v>537</v>
      </c>
      <c r="AQ10" s="2" t="s">
        <v>538</v>
      </c>
      <c r="AR10" s="2" t="s">
        <v>539</v>
      </c>
      <c r="AS10" s="2" t="s">
        <v>540</v>
      </c>
      <c r="AT10" s="2" t="s">
        <v>541</v>
      </c>
      <c r="AU10" s="2" t="s">
        <v>542</v>
      </c>
      <c r="AV10" s="2" t="s">
        <v>543</v>
      </c>
      <c r="AW10" s="2" t="s">
        <v>544</v>
      </c>
      <c r="AX10" s="2" t="s">
        <v>545</v>
      </c>
      <c r="AY10" s="2" t="s">
        <v>546</v>
      </c>
      <c r="AZ10" s="2" t="s">
        <v>547</v>
      </c>
      <c r="BA10" s="2" t="s">
        <v>548</v>
      </c>
      <c r="BB10" s="2" t="s">
        <v>549</v>
      </c>
      <c r="BC10" s="2" t="s">
        <v>550</v>
      </c>
      <c r="BD10" s="2" t="s">
        <v>551</v>
      </c>
      <c r="BE10" s="2" t="s">
        <v>552</v>
      </c>
      <c r="BF10" s="2" t="s">
        <v>553</v>
      </c>
      <c r="CT10" s="37"/>
      <c r="CV10" s="3"/>
      <c r="CW10" s="30" t="s">
        <v>554</v>
      </c>
      <c r="CX10" s="30" t="s">
        <v>555</v>
      </c>
      <c r="CY10" s="30" t="s">
        <v>556</v>
      </c>
      <c r="CZ10" s="30" t="s">
        <v>366</v>
      </c>
      <c r="DA10" s="2" t="s">
        <v>31</v>
      </c>
      <c r="DB10" s="2" t="s">
        <v>363</v>
      </c>
      <c r="DC10" s="2" t="s">
        <v>517</v>
      </c>
      <c r="DD10" s="2" t="s">
        <v>518</v>
      </c>
      <c r="DE10" s="2" t="s">
        <v>519</v>
      </c>
      <c r="DF10" s="2" t="s">
        <v>520</v>
      </c>
      <c r="DG10" s="2" t="s">
        <v>521</v>
      </c>
      <c r="DH10" s="2" t="s">
        <v>522</v>
      </c>
      <c r="DI10" s="2" t="s">
        <v>523</v>
      </c>
      <c r="DJ10" s="2" t="s">
        <v>524</v>
      </c>
      <c r="DK10" s="2" t="s">
        <v>525</v>
      </c>
      <c r="DL10" s="2" t="s">
        <v>526</v>
      </c>
      <c r="DM10" s="2" t="s">
        <v>527</v>
      </c>
      <c r="DN10" s="2" t="s">
        <v>528</v>
      </c>
      <c r="DO10" s="2" t="s">
        <v>529</v>
      </c>
      <c r="DP10" s="2" t="s">
        <v>530</v>
      </c>
      <c r="DQ10" s="2" t="s">
        <v>531</v>
      </c>
      <c r="DR10" s="2" t="s">
        <v>532</v>
      </c>
      <c r="DS10" s="2" t="s">
        <v>533</v>
      </c>
      <c r="DT10" s="2" t="s">
        <v>534</v>
      </c>
      <c r="DU10" s="2" t="s">
        <v>535</v>
      </c>
      <c r="DV10" s="2" t="s">
        <v>536</v>
      </c>
      <c r="DW10" s="2" t="s">
        <v>537</v>
      </c>
      <c r="DX10" s="2" t="s">
        <v>538</v>
      </c>
      <c r="DY10" s="2" t="s">
        <v>539</v>
      </c>
      <c r="DZ10" s="2" t="s">
        <v>540</v>
      </c>
      <c r="EA10" s="2" t="s">
        <v>541</v>
      </c>
      <c r="EB10" s="2" t="s">
        <v>542</v>
      </c>
      <c r="EC10" s="2" t="s">
        <v>543</v>
      </c>
      <c r="ED10" s="2" t="s">
        <v>544</v>
      </c>
      <c r="EE10" s="2" t="s">
        <v>545</v>
      </c>
      <c r="EF10" s="2" t="s">
        <v>546</v>
      </c>
      <c r="EG10" s="2" t="s">
        <v>547</v>
      </c>
      <c r="EH10" s="2" t="s">
        <v>548</v>
      </c>
      <c r="EI10" s="2" t="s">
        <v>549</v>
      </c>
      <c r="EJ10" s="2" t="s">
        <v>550</v>
      </c>
      <c r="EK10" s="2" t="s">
        <v>551</v>
      </c>
      <c r="EL10" s="2" t="s">
        <v>552</v>
      </c>
      <c r="EM10" s="2" t="s">
        <v>553</v>
      </c>
    </row>
    <row r="11" spans="2:182" x14ac:dyDescent="0.25">
      <c r="F11" t="s">
        <v>476</v>
      </c>
      <c r="H11" t="s">
        <v>477</v>
      </c>
      <c r="J11" t="s">
        <v>478</v>
      </c>
      <c r="M11" s="37"/>
      <c r="O11" t="s">
        <v>471</v>
      </c>
      <c r="P11" s="12">
        <v>1</v>
      </c>
      <c r="Q11" s="173">
        <f>$F$13</f>
        <v>10000000</v>
      </c>
      <c r="R11" s="173">
        <f>Q12</f>
        <v>1054000</v>
      </c>
      <c r="S11" s="173">
        <f>AVERAGE(Q11:R11)</f>
        <v>5527000</v>
      </c>
      <c r="T11" s="169">
        <v>1689090000000</v>
      </c>
      <c r="U11" s="169">
        <v>397785000000</v>
      </c>
      <c r="V11" s="169">
        <v>14393800000000</v>
      </c>
      <c r="W11" s="169">
        <v>23219000000000</v>
      </c>
      <c r="X11" s="169">
        <v>31007800000000</v>
      </c>
      <c r="Y11" s="169">
        <v>23219000000000</v>
      </c>
      <c r="Z11" s="169">
        <v>10876900000000</v>
      </c>
      <c r="AA11" s="169">
        <v>24083100000000</v>
      </c>
      <c r="AB11" s="169">
        <v>40570800000000</v>
      </c>
      <c r="AC11" s="169">
        <v>24083100000000</v>
      </c>
      <c r="AD11" s="169">
        <v>10877000000000</v>
      </c>
      <c r="AE11" s="169">
        <v>30743000000000</v>
      </c>
      <c r="AF11" s="169">
        <v>40689400000000</v>
      </c>
      <c r="AG11" s="169">
        <v>46474300000000</v>
      </c>
      <c r="AH11" s="169">
        <v>40689400000000</v>
      </c>
      <c r="AI11" s="169">
        <v>30743100000000</v>
      </c>
      <c r="AJ11" s="169">
        <v>10912600000000</v>
      </c>
      <c r="AK11" s="169">
        <v>24161300000000</v>
      </c>
      <c r="AL11" s="169">
        <v>40685300000000</v>
      </c>
      <c r="AM11" s="169">
        <v>24161400000000</v>
      </c>
      <c r="AN11" s="169">
        <v>10912600000000</v>
      </c>
      <c r="AO11" s="169">
        <v>23351200000000</v>
      </c>
      <c r="AP11" s="169">
        <v>31173500000000</v>
      </c>
      <c r="AQ11" s="169">
        <v>23351300000000</v>
      </c>
      <c r="AR11" s="169">
        <v>14510600000000</v>
      </c>
      <c r="AS11" s="169">
        <v>7159300000000</v>
      </c>
      <c r="AT11" s="169">
        <v>7159310000000</v>
      </c>
      <c r="AU11" s="169">
        <v>8697350000000</v>
      </c>
      <c r="AV11" s="169">
        <v>8697370000000</v>
      </c>
      <c r="AW11" s="169">
        <v>29216100000000</v>
      </c>
      <c r="AX11" s="169">
        <v>29216100000000</v>
      </c>
      <c r="AY11" s="169">
        <v>10487300000000</v>
      </c>
      <c r="AZ11" s="169">
        <v>10487400000000</v>
      </c>
      <c r="BA11" s="169">
        <v>29314100000000</v>
      </c>
      <c r="BB11" s="169">
        <v>29314100000000</v>
      </c>
      <c r="BC11" s="169">
        <v>8753030000000</v>
      </c>
      <c r="BD11" s="169">
        <v>8753060000000</v>
      </c>
      <c r="BE11" s="169">
        <v>7220890000000</v>
      </c>
      <c r="BF11" s="169">
        <v>7220900000000</v>
      </c>
      <c r="CT11" s="37"/>
      <c r="CV11" s="3" t="s">
        <v>471</v>
      </c>
      <c r="CW11" s="3">
        <v>1</v>
      </c>
      <c r="CX11" s="28">
        <f>$F$13</f>
        <v>10000000</v>
      </c>
      <c r="CY11" s="28">
        <f>CX12</f>
        <v>1054000</v>
      </c>
      <c r="CZ11" s="28">
        <f>AVERAGE(CX11:CY11)</f>
        <v>5527000</v>
      </c>
      <c r="DA11" s="11">
        <v>1716650000000</v>
      </c>
      <c r="DB11" s="11">
        <v>453533000000</v>
      </c>
      <c r="DC11" s="11">
        <v>14668500000000</v>
      </c>
      <c r="DD11" s="11">
        <v>29244000000000</v>
      </c>
      <c r="DE11" s="11">
        <v>38178300000000</v>
      </c>
      <c r="DF11" s="11">
        <v>29244000000000</v>
      </c>
      <c r="DG11" s="11">
        <v>12912000000000</v>
      </c>
      <c r="DH11" s="11">
        <v>31994400000000</v>
      </c>
      <c r="DI11" s="11">
        <v>55880800000000</v>
      </c>
      <c r="DJ11" s="11">
        <v>31994400000000</v>
      </c>
      <c r="DK11" s="11">
        <v>12912000000000</v>
      </c>
      <c r="DL11" s="11">
        <v>39398300000000</v>
      </c>
      <c r="DM11" s="11">
        <v>56731700000000</v>
      </c>
      <c r="DN11" s="11">
        <v>60659800000000</v>
      </c>
      <c r="DO11" s="11">
        <v>56731800000000</v>
      </c>
      <c r="DP11" s="11">
        <v>39398300000000</v>
      </c>
      <c r="DQ11" s="11">
        <v>12981900000000</v>
      </c>
      <c r="DR11" s="11">
        <v>32176800000000</v>
      </c>
      <c r="DS11" s="11">
        <v>56178500000000</v>
      </c>
      <c r="DT11" s="11">
        <v>32176900000000</v>
      </c>
      <c r="DU11" s="11">
        <v>12981900000000</v>
      </c>
      <c r="DV11" s="11">
        <v>29553800000000</v>
      </c>
      <c r="DW11" s="11">
        <v>38559400000000</v>
      </c>
      <c r="DX11" s="11">
        <v>29553900000000</v>
      </c>
      <c r="DY11" s="11">
        <v>14890200000000</v>
      </c>
      <c r="DZ11" s="11">
        <v>5930250000000</v>
      </c>
      <c r="EA11" s="11">
        <v>5930250000000</v>
      </c>
      <c r="EB11" s="11">
        <v>8599180000000</v>
      </c>
      <c r="EC11" s="11">
        <v>8599180000000</v>
      </c>
      <c r="ED11" s="11">
        <v>49428700000000</v>
      </c>
      <c r="EE11" s="11">
        <v>49428700000000</v>
      </c>
      <c r="EF11" s="11">
        <v>10477500000000</v>
      </c>
      <c r="EG11" s="11">
        <v>10477500000000</v>
      </c>
      <c r="EH11" s="11">
        <v>49733200000000</v>
      </c>
      <c r="EI11" s="11">
        <v>49733200000000</v>
      </c>
      <c r="EJ11" s="11">
        <v>8701800000000</v>
      </c>
      <c r="EK11" s="11">
        <v>8701820000000</v>
      </c>
      <c r="EL11" s="11">
        <v>6026850000000</v>
      </c>
      <c r="EM11" s="11">
        <v>6026850000000</v>
      </c>
    </row>
    <row r="12" spans="2:182" x14ac:dyDescent="0.25">
      <c r="B12" t="s">
        <v>488</v>
      </c>
      <c r="C12" t="s">
        <v>489</v>
      </c>
      <c r="D12" s="162" t="s">
        <v>487</v>
      </c>
      <c r="E12" s="162" t="s">
        <v>479</v>
      </c>
      <c r="F12" t="s">
        <v>473</v>
      </c>
      <c r="G12" t="s">
        <v>474</v>
      </c>
      <c r="H12" t="s">
        <v>473</v>
      </c>
      <c r="I12" t="s">
        <v>474</v>
      </c>
      <c r="J12" t="s">
        <v>473</v>
      </c>
      <c r="K12" t="s">
        <v>474</v>
      </c>
      <c r="M12" s="37"/>
      <c r="P12" s="12">
        <v>2</v>
      </c>
      <c r="Q12" s="173">
        <f>$F$22</f>
        <v>1054000</v>
      </c>
      <c r="R12" s="173">
        <f t="shared" ref="R12:R16" si="0">Q13</f>
        <v>111090</v>
      </c>
      <c r="S12" s="173">
        <f t="shared" ref="S12:S20" si="1">AVERAGE(Q12:R12)</f>
        <v>582545</v>
      </c>
      <c r="T12" s="169">
        <v>1147470000000</v>
      </c>
      <c r="U12" s="169">
        <v>628395000000</v>
      </c>
      <c r="V12" s="169">
        <v>15296800000000</v>
      </c>
      <c r="W12" s="169">
        <v>24955000000000</v>
      </c>
      <c r="X12" s="169">
        <v>33085200000000</v>
      </c>
      <c r="Y12" s="169">
        <v>24955100000000</v>
      </c>
      <c r="Z12" s="169">
        <v>11393200000000</v>
      </c>
      <c r="AA12" s="169">
        <v>25808600000000</v>
      </c>
      <c r="AB12" s="169">
        <v>43576400000000</v>
      </c>
      <c r="AC12" s="169">
        <v>25808700000000</v>
      </c>
      <c r="AD12" s="169">
        <v>11393300000000</v>
      </c>
      <c r="AE12" s="169">
        <v>32877500000000</v>
      </c>
      <c r="AF12" s="169">
        <v>43703700000000</v>
      </c>
      <c r="AG12" s="169">
        <v>49683800000000</v>
      </c>
      <c r="AH12" s="169">
        <v>43703800000000</v>
      </c>
      <c r="AI12" s="169">
        <v>32877600000000</v>
      </c>
      <c r="AJ12" s="169">
        <v>11430300000000</v>
      </c>
      <c r="AK12" s="169">
        <v>25892700000000</v>
      </c>
      <c r="AL12" s="169">
        <v>43699900000000</v>
      </c>
      <c r="AM12" s="169">
        <v>25892800000000</v>
      </c>
      <c r="AN12" s="169">
        <v>11430400000000</v>
      </c>
      <c r="AO12" s="169">
        <v>25097500000000</v>
      </c>
      <c r="AP12" s="169">
        <v>33262600000000</v>
      </c>
      <c r="AQ12" s="169">
        <v>25097500000000</v>
      </c>
      <c r="AR12" s="169">
        <v>15421000000000</v>
      </c>
      <c r="AS12" s="169">
        <v>8000880000000</v>
      </c>
      <c r="AT12" s="169">
        <v>8000900000000</v>
      </c>
      <c r="AU12" s="169">
        <v>9703670000000</v>
      </c>
      <c r="AV12" s="169">
        <v>9703700000000</v>
      </c>
      <c r="AW12" s="169">
        <v>32999100000000</v>
      </c>
      <c r="AX12" s="169">
        <v>32999100000000</v>
      </c>
      <c r="AY12" s="169">
        <v>11782400000000</v>
      </c>
      <c r="AZ12" s="169">
        <v>11782400000000</v>
      </c>
      <c r="BA12" s="169">
        <v>33109600000000</v>
      </c>
      <c r="BB12" s="169">
        <v>33109700000000</v>
      </c>
      <c r="BC12" s="169">
        <v>9765690000000</v>
      </c>
      <c r="BD12" s="169">
        <v>9765720000000</v>
      </c>
      <c r="BE12" s="169">
        <v>8069640000000</v>
      </c>
      <c r="BF12" s="169">
        <v>8069660000000</v>
      </c>
      <c r="CT12" s="37"/>
      <c r="CV12" s="3"/>
      <c r="CW12" s="3">
        <v>2</v>
      </c>
      <c r="CX12" s="28">
        <f>$F$22</f>
        <v>1054000</v>
      </c>
      <c r="CY12" s="28">
        <f t="shared" ref="CY12:CY16" si="2">CX13</f>
        <v>111090</v>
      </c>
      <c r="CZ12" s="28">
        <f t="shared" ref="CZ12:CZ20" si="3">AVERAGE(CX12:CY12)</f>
        <v>582545</v>
      </c>
      <c r="DA12" s="11">
        <v>1186600000000</v>
      </c>
      <c r="DB12" s="11">
        <v>732024000000</v>
      </c>
      <c r="DC12" s="11">
        <v>15765200000000</v>
      </c>
      <c r="DD12" s="11">
        <v>31737300000000</v>
      </c>
      <c r="DE12" s="11">
        <v>41046700000000</v>
      </c>
      <c r="DF12" s="11">
        <v>31737200000000</v>
      </c>
      <c r="DG12" s="11">
        <v>13667500000000</v>
      </c>
      <c r="DH12" s="11">
        <v>34604600000000</v>
      </c>
      <c r="DI12" s="11">
        <v>60419300000000</v>
      </c>
      <c r="DJ12" s="11">
        <v>34604600000000</v>
      </c>
      <c r="DK12" s="11">
        <v>13667500000000</v>
      </c>
      <c r="DL12" s="11">
        <v>42468500000000</v>
      </c>
      <c r="DM12" s="11">
        <v>61339800000000</v>
      </c>
      <c r="DN12" s="11">
        <v>65242700000000</v>
      </c>
      <c r="DO12" s="11">
        <v>61339900000000</v>
      </c>
      <c r="DP12" s="11">
        <v>42468600000000</v>
      </c>
      <c r="DQ12" s="11">
        <v>13741000000000</v>
      </c>
      <c r="DR12" s="11">
        <v>34801800000000</v>
      </c>
      <c r="DS12" s="11">
        <v>60740900000000</v>
      </c>
      <c r="DT12" s="11">
        <v>34801800000000</v>
      </c>
      <c r="DU12" s="11">
        <v>13741000000000</v>
      </c>
      <c r="DV12" s="11">
        <v>32073000000000</v>
      </c>
      <c r="DW12" s="11">
        <v>41456100000000</v>
      </c>
      <c r="DX12" s="11">
        <v>32073000000000</v>
      </c>
      <c r="DY12" s="11">
        <v>16002800000000</v>
      </c>
      <c r="DZ12" s="11">
        <v>6755200000000</v>
      </c>
      <c r="EA12" s="11">
        <v>6755200000000</v>
      </c>
      <c r="EB12" s="11">
        <v>9770110000000</v>
      </c>
      <c r="EC12" s="11">
        <v>9770100000000</v>
      </c>
      <c r="ED12" s="11">
        <v>55802400000000</v>
      </c>
      <c r="EE12" s="11">
        <v>55802400000000</v>
      </c>
      <c r="EF12" s="11">
        <v>11950600000000</v>
      </c>
      <c r="EG12" s="11">
        <v>11950600000000</v>
      </c>
      <c r="EH12" s="11">
        <v>56144300000000</v>
      </c>
      <c r="EI12" s="11">
        <v>56144400000000</v>
      </c>
      <c r="EJ12" s="11">
        <v>9886060000000</v>
      </c>
      <c r="EK12" s="11">
        <v>9886070000000</v>
      </c>
      <c r="EL12" s="11">
        <v>6864690000000</v>
      </c>
      <c r="EM12" s="11">
        <v>6864690000000</v>
      </c>
    </row>
    <row r="13" spans="2:182" x14ac:dyDescent="0.25">
      <c r="B13" s="163">
        <v>1</v>
      </c>
      <c r="C13" s="37">
        <v>1</v>
      </c>
      <c r="D13" s="39">
        <v>1</v>
      </c>
      <c r="E13" s="162">
        <v>1</v>
      </c>
      <c r="F13" s="160">
        <v>10000000</v>
      </c>
      <c r="G13" s="160">
        <v>7788000</v>
      </c>
      <c r="H13" s="160">
        <v>4.3739999999999997</v>
      </c>
      <c r="I13" s="160">
        <v>3860000000</v>
      </c>
      <c r="J13" s="161">
        <v>0</v>
      </c>
      <c r="K13" s="161">
        <v>0.25</v>
      </c>
      <c r="L13" s="161"/>
      <c r="M13" s="37"/>
      <c r="P13" s="12">
        <v>3</v>
      </c>
      <c r="Q13" s="173">
        <f>$F$31</f>
        <v>111090</v>
      </c>
      <c r="R13" s="173">
        <f t="shared" si="0"/>
        <v>11709</v>
      </c>
      <c r="S13" s="173">
        <f t="shared" si="1"/>
        <v>61399.5</v>
      </c>
      <c r="T13" s="169">
        <v>644370000000</v>
      </c>
      <c r="U13" s="169">
        <v>233604000000</v>
      </c>
      <c r="V13" s="169">
        <v>6816020000000</v>
      </c>
      <c r="W13" s="169">
        <v>11176200000000</v>
      </c>
      <c r="X13" s="169">
        <v>14731700000000</v>
      </c>
      <c r="Y13" s="169">
        <v>11176300000000</v>
      </c>
      <c r="Z13" s="169">
        <v>5051050000000</v>
      </c>
      <c r="AA13" s="169">
        <v>11538600000000</v>
      </c>
      <c r="AB13" s="169">
        <v>19517300000000</v>
      </c>
      <c r="AC13" s="169">
        <v>11538700000000</v>
      </c>
      <c r="AD13" s="169">
        <v>5051070000000</v>
      </c>
      <c r="AE13" s="169">
        <v>14663200000000</v>
      </c>
      <c r="AF13" s="169">
        <v>19574300000000</v>
      </c>
      <c r="AG13" s="169">
        <v>22163000000000</v>
      </c>
      <c r="AH13" s="169">
        <v>19574300000000</v>
      </c>
      <c r="AI13" s="169">
        <v>14663200000000</v>
      </c>
      <c r="AJ13" s="169">
        <v>5067450000000</v>
      </c>
      <c r="AK13" s="169">
        <v>11576300000000</v>
      </c>
      <c r="AL13" s="169">
        <v>19572800000000</v>
      </c>
      <c r="AM13" s="169">
        <v>11576300000000</v>
      </c>
      <c r="AN13" s="169">
        <v>5067470000000</v>
      </c>
      <c r="AO13" s="169">
        <v>11240200000000</v>
      </c>
      <c r="AP13" s="169">
        <v>14810900000000</v>
      </c>
      <c r="AQ13" s="169">
        <v>11240200000000</v>
      </c>
      <c r="AR13" s="169">
        <v>6871440000000</v>
      </c>
      <c r="AS13" s="169">
        <v>3919670000000</v>
      </c>
      <c r="AT13" s="169">
        <v>3919680000000</v>
      </c>
      <c r="AU13" s="169">
        <v>4752040000000</v>
      </c>
      <c r="AV13" s="169">
        <v>4752050000000</v>
      </c>
      <c r="AW13" s="169">
        <v>16120600000000</v>
      </c>
      <c r="AX13" s="169">
        <v>16120600000000</v>
      </c>
      <c r="AY13" s="169">
        <v>5774570000000</v>
      </c>
      <c r="AZ13" s="169">
        <v>5774590000000</v>
      </c>
      <c r="BA13" s="169">
        <v>16174300000000</v>
      </c>
      <c r="BB13" s="169">
        <v>16174300000000</v>
      </c>
      <c r="BC13" s="169">
        <v>4782330000000</v>
      </c>
      <c r="BD13" s="169">
        <v>4782350000000</v>
      </c>
      <c r="BE13" s="169">
        <v>3953310000000</v>
      </c>
      <c r="BF13" s="169">
        <v>3953320000000</v>
      </c>
      <c r="CT13" s="37"/>
      <c r="CV13" s="3"/>
      <c r="CW13" s="3">
        <v>3</v>
      </c>
      <c r="CX13" s="28">
        <f>$F$31</f>
        <v>111090</v>
      </c>
      <c r="CY13" s="28">
        <f t="shared" si="2"/>
        <v>11709</v>
      </c>
      <c r="CZ13" s="28">
        <f t="shared" si="3"/>
        <v>61399.5</v>
      </c>
      <c r="DA13" s="11">
        <v>662206000000</v>
      </c>
      <c r="DB13" s="11">
        <v>271147000000</v>
      </c>
      <c r="DC13" s="11">
        <v>6893670000000</v>
      </c>
      <c r="DD13" s="11">
        <v>13957600000000</v>
      </c>
      <c r="DE13" s="11">
        <v>17965600000000</v>
      </c>
      <c r="DF13" s="11">
        <v>13957600000000</v>
      </c>
      <c r="DG13" s="11">
        <v>5946590000000</v>
      </c>
      <c r="DH13" s="11">
        <v>15195700000000</v>
      </c>
      <c r="DI13" s="11">
        <v>26635500000000</v>
      </c>
      <c r="DJ13" s="11">
        <v>15195700000000</v>
      </c>
      <c r="DK13" s="11">
        <v>5946590000000</v>
      </c>
      <c r="DL13" s="11">
        <v>18615700000000</v>
      </c>
      <c r="DM13" s="11">
        <v>27041300000000</v>
      </c>
      <c r="DN13" s="11">
        <v>28675500000000</v>
      </c>
      <c r="DO13" s="11">
        <v>27041300000000</v>
      </c>
      <c r="DP13" s="11">
        <v>18615800000000</v>
      </c>
      <c r="DQ13" s="11">
        <v>5978510000000</v>
      </c>
      <c r="DR13" s="11">
        <v>15282500000000</v>
      </c>
      <c r="DS13" s="11">
        <v>26777900000000</v>
      </c>
      <c r="DT13" s="11">
        <v>15282500000000</v>
      </c>
      <c r="DU13" s="11">
        <v>5978510000000</v>
      </c>
      <c r="DV13" s="11">
        <v>14105600000000</v>
      </c>
      <c r="DW13" s="11">
        <v>18145400000000</v>
      </c>
      <c r="DX13" s="11">
        <v>14105600000000</v>
      </c>
      <c r="DY13" s="11">
        <v>6997690000000</v>
      </c>
      <c r="DZ13" s="11">
        <v>3267910000000</v>
      </c>
      <c r="EA13" s="11">
        <v>3267910000000</v>
      </c>
      <c r="EB13" s="11">
        <v>4722790000000</v>
      </c>
      <c r="EC13" s="11">
        <v>4722790000000</v>
      </c>
      <c r="ED13" s="11">
        <v>26023200000000</v>
      </c>
      <c r="EE13" s="11">
        <v>26023200000000</v>
      </c>
      <c r="EF13" s="11">
        <v>5748420000000</v>
      </c>
      <c r="EG13" s="11">
        <v>5748420000000</v>
      </c>
      <c r="EH13" s="11">
        <v>26181900000000</v>
      </c>
      <c r="EI13" s="11">
        <v>26182000000000</v>
      </c>
      <c r="EJ13" s="11">
        <v>4778460000000</v>
      </c>
      <c r="EK13" s="11">
        <v>4778460000000</v>
      </c>
      <c r="EL13" s="11">
        <v>3320620000000</v>
      </c>
      <c r="EM13" s="11">
        <v>3320620000000</v>
      </c>
    </row>
    <row r="14" spans="2:182" x14ac:dyDescent="0.25">
      <c r="E14" s="162">
        <v>2</v>
      </c>
      <c r="F14" s="160">
        <v>7788000</v>
      </c>
      <c r="G14" s="160">
        <v>6065300</v>
      </c>
      <c r="H14" s="160">
        <v>3.86</v>
      </c>
      <c r="I14" s="160">
        <v>3406500000</v>
      </c>
      <c r="J14" s="161">
        <v>0.25</v>
      </c>
      <c r="K14" s="161">
        <v>0.5</v>
      </c>
      <c r="L14" s="161"/>
      <c r="M14" s="37"/>
      <c r="P14" s="12">
        <v>4</v>
      </c>
      <c r="Q14" s="173">
        <f>$F$40</f>
        <v>11709</v>
      </c>
      <c r="R14" s="173">
        <f t="shared" si="0"/>
        <v>1234.0999999999999</v>
      </c>
      <c r="S14" s="173">
        <f t="shared" si="1"/>
        <v>6471.55</v>
      </c>
      <c r="T14" s="169">
        <v>581638000000</v>
      </c>
      <c r="U14" s="169">
        <v>202075000000</v>
      </c>
      <c r="V14" s="169">
        <v>5221560000000</v>
      </c>
      <c r="W14" s="169">
        <v>8577730000000</v>
      </c>
      <c r="X14" s="169">
        <v>11279700000000</v>
      </c>
      <c r="Y14" s="169">
        <v>8577750000000</v>
      </c>
      <c r="Z14" s="169">
        <v>3863850000000</v>
      </c>
      <c r="AA14" s="169">
        <v>8849260000000</v>
      </c>
      <c r="AB14" s="169">
        <v>14985300000000</v>
      </c>
      <c r="AC14" s="169">
        <v>8849280000000</v>
      </c>
      <c r="AD14" s="169">
        <v>3863860000000</v>
      </c>
      <c r="AE14" s="169">
        <v>11234700000000</v>
      </c>
      <c r="AF14" s="169">
        <v>15029000000000</v>
      </c>
      <c r="AG14" s="169">
        <v>16991700000000</v>
      </c>
      <c r="AH14" s="169">
        <v>15029000000000</v>
      </c>
      <c r="AI14" s="169">
        <v>11234800000000</v>
      </c>
      <c r="AJ14" s="169">
        <v>3876380000000</v>
      </c>
      <c r="AK14" s="169">
        <v>8878140000000</v>
      </c>
      <c r="AL14" s="169">
        <v>15028000000000</v>
      </c>
      <c r="AM14" s="169">
        <v>8878170000000</v>
      </c>
      <c r="AN14" s="169">
        <v>3876400000000</v>
      </c>
      <c r="AO14" s="169">
        <v>8626850000000</v>
      </c>
      <c r="AP14" s="169">
        <v>11340400000000</v>
      </c>
      <c r="AQ14" s="169">
        <v>8626870000000</v>
      </c>
      <c r="AR14" s="169">
        <v>5264070000000</v>
      </c>
      <c r="AS14" s="169">
        <v>3012240000000</v>
      </c>
      <c r="AT14" s="169">
        <v>3012250000000</v>
      </c>
      <c r="AU14" s="169">
        <v>3652080000000</v>
      </c>
      <c r="AV14" s="169">
        <v>3652090000000</v>
      </c>
      <c r="AW14" s="169">
        <v>12344100000000</v>
      </c>
      <c r="AX14" s="169">
        <v>12344200000000</v>
      </c>
      <c r="AY14" s="169">
        <v>4434950000000</v>
      </c>
      <c r="AZ14" s="169">
        <v>4434970000000</v>
      </c>
      <c r="BA14" s="169">
        <v>12385100000000</v>
      </c>
      <c r="BB14" s="169">
        <v>12385100000000</v>
      </c>
      <c r="BC14" s="169">
        <v>3675330000000</v>
      </c>
      <c r="BD14" s="169">
        <v>3675340000000</v>
      </c>
      <c r="BE14" s="169">
        <v>3038070000000</v>
      </c>
      <c r="BF14" s="169">
        <v>3038080000000</v>
      </c>
      <c r="CT14" s="37"/>
      <c r="CV14" s="3"/>
      <c r="CW14" s="3">
        <v>4</v>
      </c>
      <c r="CX14" s="28">
        <f>$F$40</f>
        <v>11709</v>
      </c>
      <c r="CY14" s="28">
        <f t="shared" si="2"/>
        <v>1234.0999999999999</v>
      </c>
      <c r="CZ14" s="28">
        <f t="shared" si="3"/>
        <v>6471.55</v>
      </c>
      <c r="DA14" s="11">
        <v>597052000000</v>
      </c>
      <c r="DB14" s="11">
        <v>234664000000</v>
      </c>
      <c r="DC14" s="11">
        <v>5310060000000</v>
      </c>
      <c r="DD14" s="11">
        <v>10773800000000</v>
      </c>
      <c r="DE14" s="11">
        <v>13844100000000</v>
      </c>
      <c r="DF14" s="11">
        <v>10773800000000</v>
      </c>
      <c r="DG14" s="11">
        <v>4572400000000</v>
      </c>
      <c r="DH14" s="11">
        <v>11720500000000</v>
      </c>
      <c r="DI14" s="11">
        <v>20595300000000</v>
      </c>
      <c r="DJ14" s="11">
        <v>11720500000000</v>
      </c>
      <c r="DK14" s="11">
        <v>4572400000000</v>
      </c>
      <c r="DL14" s="11">
        <v>14355800000000</v>
      </c>
      <c r="DM14" s="11">
        <v>20909000000000</v>
      </c>
      <c r="DN14" s="11">
        <v>22163900000000</v>
      </c>
      <c r="DO14" s="11">
        <v>20909000000000</v>
      </c>
      <c r="DP14" s="11">
        <v>14355800000000</v>
      </c>
      <c r="DQ14" s="11">
        <v>4596950000000</v>
      </c>
      <c r="DR14" s="11">
        <v>11787600000000</v>
      </c>
      <c r="DS14" s="11">
        <v>20705600000000</v>
      </c>
      <c r="DT14" s="11">
        <v>11787700000000</v>
      </c>
      <c r="DU14" s="11">
        <v>4596950000000</v>
      </c>
      <c r="DV14" s="11">
        <v>10888200000000</v>
      </c>
      <c r="DW14" s="11">
        <v>13983000000000</v>
      </c>
      <c r="DX14" s="11">
        <v>10888200000000</v>
      </c>
      <c r="DY14" s="11">
        <v>5390250000000</v>
      </c>
      <c r="DZ14" s="11">
        <v>2564000000000</v>
      </c>
      <c r="EA14" s="11">
        <v>2564000000000</v>
      </c>
      <c r="EB14" s="11">
        <v>3704640000000</v>
      </c>
      <c r="EC14" s="11">
        <v>3704640000000</v>
      </c>
      <c r="ED14" s="11">
        <v>19888500000000</v>
      </c>
      <c r="EE14" s="11">
        <v>19888500000000</v>
      </c>
      <c r="EF14" s="11">
        <v>4489850000000</v>
      </c>
      <c r="EG14" s="11">
        <v>4489860000000</v>
      </c>
      <c r="EH14" s="11">
        <v>20009400000000</v>
      </c>
      <c r="EI14" s="11">
        <v>20009400000000</v>
      </c>
      <c r="EJ14" s="11">
        <v>3748110000000</v>
      </c>
      <c r="EK14" s="11">
        <v>3748110000000</v>
      </c>
      <c r="EL14" s="11">
        <v>2605230000000</v>
      </c>
      <c r="EM14" s="11">
        <v>2605230000000</v>
      </c>
    </row>
    <row r="15" spans="2:182" x14ac:dyDescent="0.25">
      <c r="E15" s="162">
        <v>3</v>
      </c>
      <c r="F15" s="160">
        <v>6065300</v>
      </c>
      <c r="G15" s="160">
        <v>4723700</v>
      </c>
      <c r="H15" s="160">
        <v>3.4064999999999999</v>
      </c>
      <c r="I15" s="160">
        <v>3006200000</v>
      </c>
      <c r="J15" s="161">
        <v>0.5</v>
      </c>
      <c r="K15" s="161">
        <v>0.75</v>
      </c>
      <c r="L15" s="161"/>
      <c r="M15" s="37"/>
      <c r="P15" s="12">
        <v>5</v>
      </c>
      <c r="Q15" s="173">
        <f>$F$49</f>
        <v>1234.0999999999999</v>
      </c>
      <c r="R15" s="173">
        <f t="shared" si="0"/>
        <v>130.07</v>
      </c>
      <c r="S15" s="173">
        <f t="shared" si="1"/>
        <v>682.08499999999992</v>
      </c>
      <c r="T15" s="169">
        <v>586820000000</v>
      </c>
      <c r="U15" s="169">
        <v>156983000000</v>
      </c>
      <c r="V15" s="169">
        <v>4631180000000</v>
      </c>
      <c r="W15" s="169">
        <v>7613940000000</v>
      </c>
      <c r="X15" s="169">
        <v>9994830000000</v>
      </c>
      <c r="Y15" s="169">
        <v>7613960000000</v>
      </c>
      <c r="Z15" s="169">
        <v>3427010000000</v>
      </c>
      <c r="AA15" s="169">
        <v>7850330000000</v>
      </c>
      <c r="AB15" s="169">
        <v>13309900000000</v>
      </c>
      <c r="AC15" s="169">
        <v>7850340000000</v>
      </c>
      <c r="AD15" s="169">
        <v>3427020000000</v>
      </c>
      <c r="AE15" s="169">
        <v>9960190000000</v>
      </c>
      <c r="AF15" s="169">
        <v>13348700000000</v>
      </c>
      <c r="AG15" s="169">
        <v>15078400000000</v>
      </c>
      <c r="AH15" s="169">
        <v>13348700000000</v>
      </c>
      <c r="AI15" s="169">
        <v>9960220000000</v>
      </c>
      <c r="AJ15" s="169">
        <v>3438130000000</v>
      </c>
      <c r="AK15" s="169">
        <v>7876000000000</v>
      </c>
      <c r="AL15" s="169">
        <v>13347900000000</v>
      </c>
      <c r="AM15" s="169">
        <v>7876030000000</v>
      </c>
      <c r="AN15" s="169">
        <v>3438140000000</v>
      </c>
      <c r="AO15" s="169">
        <v>7657600000000</v>
      </c>
      <c r="AP15" s="169">
        <v>10048800000000</v>
      </c>
      <c r="AQ15" s="169">
        <v>7657610000000</v>
      </c>
      <c r="AR15" s="169">
        <v>4668930000000</v>
      </c>
      <c r="AS15" s="169">
        <v>2680710000000</v>
      </c>
      <c r="AT15" s="169">
        <v>2680720000000</v>
      </c>
      <c r="AU15" s="169">
        <v>3251170000000</v>
      </c>
      <c r="AV15" s="169">
        <v>3251180000000</v>
      </c>
      <c r="AW15" s="169">
        <v>10943100000000</v>
      </c>
      <c r="AX15" s="169">
        <v>10943100000000</v>
      </c>
      <c r="AY15" s="169">
        <v>3942260000000</v>
      </c>
      <c r="AZ15" s="169">
        <v>3942280000000</v>
      </c>
      <c r="BA15" s="169">
        <v>10979300000000</v>
      </c>
      <c r="BB15" s="169">
        <v>10979300000000</v>
      </c>
      <c r="BC15" s="169">
        <v>3271840000000</v>
      </c>
      <c r="BD15" s="169">
        <v>3271860000000</v>
      </c>
      <c r="BE15" s="169">
        <v>2703690000000</v>
      </c>
      <c r="BF15" s="169">
        <v>2703690000000</v>
      </c>
      <c r="CT15" s="37"/>
      <c r="CV15" s="3"/>
      <c r="CW15" s="3">
        <v>5</v>
      </c>
      <c r="CX15" s="28">
        <f>$F$49</f>
        <v>1234.0999999999999</v>
      </c>
      <c r="CY15" s="28">
        <f t="shared" si="2"/>
        <v>130.07</v>
      </c>
      <c r="CZ15" s="28">
        <f t="shared" si="3"/>
        <v>682.08499999999992</v>
      </c>
      <c r="DA15" s="11">
        <v>603389000000</v>
      </c>
      <c r="DB15" s="11">
        <v>181313000000</v>
      </c>
      <c r="DC15" s="11">
        <v>4826540000000</v>
      </c>
      <c r="DD15" s="11">
        <v>9802720000000</v>
      </c>
      <c r="DE15" s="11">
        <v>12588000000000</v>
      </c>
      <c r="DF15" s="11">
        <v>9802710000000</v>
      </c>
      <c r="DG15" s="11">
        <v>4153010000000</v>
      </c>
      <c r="DH15" s="11">
        <v>10657600000000</v>
      </c>
      <c r="DI15" s="11">
        <v>18779300000000</v>
      </c>
      <c r="DJ15" s="11">
        <v>10657600000000</v>
      </c>
      <c r="DK15" s="11">
        <v>4153010000000</v>
      </c>
      <c r="DL15" s="11">
        <v>13061300000000</v>
      </c>
      <c r="DM15" s="11">
        <v>19065400000000</v>
      </c>
      <c r="DN15" s="11">
        <v>20223500000000</v>
      </c>
      <c r="DO15" s="11">
        <v>19065400000000</v>
      </c>
      <c r="DP15" s="11">
        <v>13061300000000</v>
      </c>
      <c r="DQ15" s="11">
        <v>4175310000000</v>
      </c>
      <c r="DR15" s="11">
        <v>10718700000000</v>
      </c>
      <c r="DS15" s="11">
        <v>18880200000000</v>
      </c>
      <c r="DT15" s="11">
        <v>10718700000000</v>
      </c>
      <c r="DU15" s="11">
        <v>4175320000000</v>
      </c>
      <c r="DV15" s="11">
        <v>9906950000000</v>
      </c>
      <c r="DW15" s="11">
        <v>12714500000000</v>
      </c>
      <c r="DX15" s="11">
        <v>9906960000000</v>
      </c>
      <c r="DY15" s="11">
        <v>4899520000000</v>
      </c>
      <c r="DZ15" s="11">
        <v>2359490000000</v>
      </c>
      <c r="EA15" s="11">
        <v>2359480000000</v>
      </c>
      <c r="EB15" s="11">
        <v>3409210000000</v>
      </c>
      <c r="EC15" s="11">
        <v>3409210000000</v>
      </c>
      <c r="ED15" s="11">
        <v>17884800000000</v>
      </c>
      <c r="EE15" s="11">
        <v>17884800000000</v>
      </c>
      <c r="EF15" s="11">
        <v>4114080000000</v>
      </c>
      <c r="EG15" s="11">
        <v>4114080000000</v>
      </c>
      <c r="EH15" s="11">
        <v>17993200000000</v>
      </c>
      <c r="EI15" s="11">
        <v>17993200000000</v>
      </c>
      <c r="EJ15" s="11">
        <v>3449060000000</v>
      </c>
      <c r="EK15" s="11">
        <v>3449070000000</v>
      </c>
      <c r="EL15" s="11">
        <v>2397340000000</v>
      </c>
      <c r="EM15" s="11">
        <v>2397340000000</v>
      </c>
    </row>
    <row r="16" spans="2:182" x14ac:dyDescent="0.25">
      <c r="B16" s="163">
        <v>2</v>
      </c>
      <c r="E16" s="162">
        <v>4</v>
      </c>
      <c r="F16" s="160">
        <v>4723700</v>
      </c>
      <c r="G16" s="160">
        <v>3678800</v>
      </c>
      <c r="H16" s="160">
        <v>3.0062000000000002</v>
      </c>
      <c r="I16" s="160">
        <v>2652900000</v>
      </c>
      <c r="J16" s="161">
        <v>0.75</v>
      </c>
      <c r="K16" s="161">
        <v>1</v>
      </c>
      <c r="L16" s="161"/>
      <c r="M16" s="37"/>
      <c r="P16" s="12">
        <v>6</v>
      </c>
      <c r="Q16" s="173">
        <f>$F$58</f>
        <v>130.07</v>
      </c>
      <c r="R16" s="173">
        <f t="shared" si="0"/>
        <v>13.71</v>
      </c>
      <c r="S16" s="173">
        <f t="shared" si="1"/>
        <v>71.89</v>
      </c>
      <c r="T16" s="169">
        <v>588234000000</v>
      </c>
      <c r="U16" s="169">
        <v>145806000000</v>
      </c>
      <c r="V16" s="169">
        <v>3622680000000</v>
      </c>
      <c r="W16" s="169">
        <v>5946100000000</v>
      </c>
      <c r="X16" s="169">
        <v>7800670000000</v>
      </c>
      <c r="Y16" s="169">
        <v>5946110000000</v>
      </c>
      <c r="Z16" s="169">
        <v>2689310000000</v>
      </c>
      <c r="AA16" s="169">
        <v>6129510000000</v>
      </c>
      <c r="AB16" s="169">
        <v>10401900000000</v>
      </c>
      <c r="AC16" s="169">
        <v>6129520000000</v>
      </c>
      <c r="AD16" s="169">
        <v>2689320000000</v>
      </c>
      <c r="AE16" s="169">
        <v>7774940000000</v>
      </c>
      <c r="AF16" s="169">
        <v>10432200000000</v>
      </c>
      <c r="AG16" s="169">
        <v>11783100000000</v>
      </c>
      <c r="AH16" s="169">
        <v>10432200000000</v>
      </c>
      <c r="AI16" s="169">
        <v>7774970000000</v>
      </c>
      <c r="AJ16" s="169">
        <v>2698060000000</v>
      </c>
      <c r="AK16" s="169">
        <v>6149560000000</v>
      </c>
      <c r="AL16" s="169">
        <v>10431600000000</v>
      </c>
      <c r="AM16" s="169">
        <v>6149580000000</v>
      </c>
      <c r="AN16" s="169">
        <v>2698070000000</v>
      </c>
      <c r="AO16" s="169">
        <v>5980230000000</v>
      </c>
      <c r="AP16" s="169">
        <v>7842850000000</v>
      </c>
      <c r="AQ16" s="169">
        <v>5980250000000</v>
      </c>
      <c r="AR16" s="169">
        <v>3652240000000</v>
      </c>
      <c r="AS16" s="169">
        <v>2079580000000</v>
      </c>
      <c r="AT16" s="169">
        <v>2079580000000</v>
      </c>
      <c r="AU16" s="169">
        <v>2524240000000</v>
      </c>
      <c r="AV16" s="169">
        <v>2524240000000</v>
      </c>
      <c r="AW16" s="169">
        <v>8451970000000</v>
      </c>
      <c r="AX16" s="169">
        <v>8451980000000</v>
      </c>
      <c r="AY16" s="169">
        <v>3051610000000</v>
      </c>
      <c r="AZ16" s="169">
        <v>3051620000000</v>
      </c>
      <c r="BA16" s="169">
        <v>8479890000000</v>
      </c>
      <c r="BB16" s="169">
        <v>8479900000000</v>
      </c>
      <c r="BC16" s="169">
        <v>2540290000000</v>
      </c>
      <c r="BD16" s="169">
        <v>2540300000000</v>
      </c>
      <c r="BE16" s="169">
        <v>2097420000000</v>
      </c>
      <c r="BF16" s="169">
        <v>2097420000000</v>
      </c>
      <c r="CT16" s="37"/>
      <c r="CV16" s="3"/>
      <c r="CW16" s="3">
        <v>6</v>
      </c>
      <c r="CX16" s="28">
        <f>$F$58</f>
        <v>130.07</v>
      </c>
      <c r="CY16" s="28">
        <f t="shared" si="2"/>
        <v>13.71</v>
      </c>
      <c r="CZ16" s="28">
        <f t="shared" si="3"/>
        <v>71.89</v>
      </c>
      <c r="DA16" s="11">
        <v>609762000000</v>
      </c>
      <c r="DB16" s="11">
        <v>167995000000</v>
      </c>
      <c r="DC16" s="11">
        <v>4128480000000</v>
      </c>
      <c r="DD16" s="11">
        <v>8373400000000</v>
      </c>
      <c r="DE16" s="11">
        <v>10756200000000</v>
      </c>
      <c r="DF16" s="11">
        <v>8373400000000</v>
      </c>
      <c r="DG16" s="11">
        <v>3558700000000</v>
      </c>
      <c r="DH16" s="11">
        <v>9100960000000</v>
      </c>
      <c r="DI16" s="11">
        <v>16062800000000</v>
      </c>
      <c r="DJ16" s="11">
        <v>9100970000000</v>
      </c>
      <c r="DK16" s="11">
        <v>3558700000000</v>
      </c>
      <c r="DL16" s="11">
        <v>11163800000000</v>
      </c>
      <c r="DM16" s="11">
        <v>16307500000000</v>
      </c>
      <c r="DN16" s="11">
        <v>17325200000000</v>
      </c>
      <c r="DO16" s="11">
        <v>16307600000000</v>
      </c>
      <c r="DP16" s="11">
        <v>11163800000000</v>
      </c>
      <c r="DQ16" s="11">
        <v>3577870000000</v>
      </c>
      <c r="DR16" s="11">
        <v>9153200000000</v>
      </c>
      <c r="DS16" s="11">
        <v>16149300000000</v>
      </c>
      <c r="DT16" s="11">
        <v>9153220000000</v>
      </c>
      <c r="DU16" s="11">
        <v>3577870000000</v>
      </c>
      <c r="DV16" s="11">
        <v>8462500000000</v>
      </c>
      <c r="DW16" s="11">
        <v>10864600000000</v>
      </c>
      <c r="DX16" s="11">
        <v>8462510000000</v>
      </c>
      <c r="DY16" s="11">
        <v>4190960000000</v>
      </c>
      <c r="DZ16" s="11">
        <v>2008360000000</v>
      </c>
      <c r="EA16" s="11">
        <v>2008360000000</v>
      </c>
      <c r="EB16" s="11">
        <v>2902970000000</v>
      </c>
      <c r="EC16" s="11">
        <v>2902970000000</v>
      </c>
      <c r="ED16" s="11">
        <v>14916100000000</v>
      </c>
      <c r="EE16" s="11">
        <v>14916100000000</v>
      </c>
      <c r="EF16" s="11">
        <v>3487570000000</v>
      </c>
      <c r="EG16" s="11">
        <v>3487570000000</v>
      </c>
      <c r="EH16" s="11">
        <v>15006200000000</v>
      </c>
      <c r="EI16" s="11">
        <v>15006300000000</v>
      </c>
      <c r="EJ16" s="11">
        <v>2936830000000</v>
      </c>
      <c r="EK16" s="11">
        <v>2936840000000</v>
      </c>
      <c r="EL16" s="11">
        <v>2040550000000</v>
      </c>
      <c r="EM16" s="11">
        <v>2040560000000</v>
      </c>
    </row>
    <row r="17" spans="2:143" x14ac:dyDescent="0.25">
      <c r="E17" s="162">
        <v>5</v>
      </c>
      <c r="F17" s="160">
        <v>3678800</v>
      </c>
      <c r="G17" s="160">
        <v>2865000</v>
      </c>
      <c r="H17" s="160">
        <v>2.6528999999999998</v>
      </c>
      <c r="I17" s="160">
        <v>2341200000</v>
      </c>
      <c r="J17" s="161">
        <v>1</v>
      </c>
      <c r="K17" s="161">
        <v>1.25</v>
      </c>
      <c r="L17" s="161"/>
      <c r="M17" s="37"/>
      <c r="P17" s="12">
        <v>7</v>
      </c>
      <c r="Q17" s="173">
        <f>$F$67</f>
        <v>13.71</v>
      </c>
      <c r="R17" s="173">
        <f>Q18</f>
        <v>1.8553999999999999</v>
      </c>
      <c r="S17" s="173">
        <f t="shared" si="1"/>
        <v>7.7827000000000002</v>
      </c>
      <c r="T17" s="169">
        <v>515476000000</v>
      </c>
      <c r="U17" s="169">
        <v>100312000000</v>
      </c>
      <c r="V17" s="169">
        <v>2434700000000</v>
      </c>
      <c r="W17" s="169">
        <v>3971110000000</v>
      </c>
      <c r="X17" s="169">
        <v>5197710000000</v>
      </c>
      <c r="Y17" s="169">
        <v>3971120000000</v>
      </c>
      <c r="Z17" s="169">
        <v>1820700000000</v>
      </c>
      <c r="AA17" s="169">
        <v>4093460000000</v>
      </c>
      <c r="AB17" s="169">
        <v>6913310000000</v>
      </c>
      <c r="AC17" s="169">
        <v>4093470000000</v>
      </c>
      <c r="AD17" s="169">
        <v>1820710000000</v>
      </c>
      <c r="AE17" s="169">
        <v>5180890000000</v>
      </c>
      <c r="AF17" s="169">
        <v>6933530000000</v>
      </c>
      <c r="AG17" s="169">
        <v>7820180000000</v>
      </c>
      <c r="AH17" s="169">
        <v>6933540000000</v>
      </c>
      <c r="AI17" s="169">
        <v>5180900000000</v>
      </c>
      <c r="AJ17" s="169">
        <v>1826610000000</v>
      </c>
      <c r="AK17" s="169">
        <v>4106770000000</v>
      </c>
      <c r="AL17" s="169">
        <v>6932920000000</v>
      </c>
      <c r="AM17" s="169">
        <v>4106790000000</v>
      </c>
      <c r="AN17" s="169">
        <v>1826620000000</v>
      </c>
      <c r="AO17" s="169">
        <v>3993770000000</v>
      </c>
      <c r="AP17" s="169">
        <v>5225620000000</v>
      </c>
      <c r="AQ17" s="169">
        <v>3993780000000</v>
      </c>
      <c r="AR17" s="169">
        <v>2454510000000</v>
      </c>
      <c r="AS17" s="169">
        <v>1375420000000</v>
      </c>
      <c r="AT17" s="169">
        <v>1375420000000</v>
      </c>
      <c r="AU17" s="169">
        <v>1670800000000</v>
      </c>
      <c r="AV17" s="169">
        <v>1670810000000</v>
      </c>
      <c r="AW17" s="169">
        <v>5522790000000</v>
      </c>
      <c r="AX17" s="169">
        <v>5522800000000</v>
      </c>
      <c r="AY17" s="169">
        <v>2009280000000</v>
      </c>
      <c r="AZ17" s="169">
        <v>2009290000000</v>
      </c>
      <c r="BA17" s="169">
        <v>5540940000000</v>
      </c>
      <c r="BB17" s="169">
        <v>5540950000000</v>
      </c>
      <c r="BC17" s="169">
        <v>1681410000000</v>
      </c>
      <c r="BD17" s="169">
        <v>1681420000000</v>
      </c>
      <c r="BE17" s="169">
        <v>1387200000000</v>
      </c>
      <c r="BF17" s="169">
        <v>1387200000000</v>
      </c>
      <c r="CT17" s="37"/>
      <c r="CV17" s="3"/>
      <c r="CW17" s="3">
        <v>7</v>
      </c>
      <c r="CX17" s="28">
        <f>$F$67</f>
        <v>13.71</v>
      </c>
      <c r="CY17" s="28">
        <f>CX18</f>
        <v>1.8553999999999999</v>
      </c>
      <c r="CZ17" s="28">
        <f t="shared" si="3"/>
        <v>7.7827000000000002</v>
      </c>
      <c r="DA17" s="11">
        <v>540611000000</v>
      </c>
      <c r="DB17" s="11">
        <v>115214000000</v>
      </c>
      <c r="DC17" s="11">
        <v>3121040000000</v>
      </c>
      <c r="DD17" s="11">
        <v>6301520000000</v>
      </c>
      <c r="DE17" s="11">
        <v>8083190000000</v>
      </c>
      <c r="DF17" s="11">
        <v>6301520000000</v>
      </c>
      <c r="DG17" s="11">
        <v>2702160000000</v>
      </c>
      <c r="DH17" s="11">
        <v>6846190000000</v>
      </c>
      <c r="DI17" s="11">
        <v>12046600000000</v>
      </c>
      <c r="DJ17" s="11">
        <v>6846200000000</v>
      </c>
      <c r="DK17" s="11">
        <v>2702160000000</v>
      </c>
      <c r="DL17" s="11">
        <v>8391300000000</v>
      </c>
      <c r="DM17" s="11">
        <v>12229900000000</v>
      </c>
      <c r="DN17" s="11">
        <v>12995500000000</v>
      </c>
      <c r="DO17" s="11">
        <v>12229900000000</v>
      </c>
      <c r="DP17" s="11">
        <v>8391310000000</v>
      </c>
      <c r="DQ17" s="11">
        <v>2716710000000</v>
      </c>
      <c r="DR17" s="11">
        <v>6885370000000</v>
      </c>
      <c r="DS17" s="11">
        <v>12111200000000</v>
      </c>
      <c r="DT17" s="11">
        <v>6885380000000</v>
      </c>
      <c r="DU17" s="11">
        <v>2716720000000</v>
      </c>
      <c r="DV17" s="11">
        <v>6368400000000</v>
      </c>
      <c r="DW17" s="11">
        <v>8164350000000</v>
      </c>
      <c r="DX17" s="11">
        <v>6368400000000</v>
      </c>
      <c r="DY17" s="11">
        <v>3168200000000</v>
      </c>
      <c r="DZ17" s="11">
        <v>1505540000000</v>
      </c>
      <c r="EA17" s="11">
        <v>1505540000000</v>
      </c>
      <c r="EB17" s="11">
        <v>2177440000000</v>
      </c>
      <c r="EC17" s="11">
        <v>2177440000000</v>
      </c>
      <c r="ED17" s="11">
        <v>10997800000000</v>
      </c>
      <c r="EE17" s="11">
        <v>10997800000000</v>
      </c>
      <c r="EF17" s="11">
        <v>2604500000000</v>
      </c>
      <c r="EG17" s="11">
        <v>2604500000000</v>
      </c>
      <c r="EH17" s="11">
        <v>11063800000000</v>
      </c>
      <c r="EI17" s="11">
        <v>11063800000000</v>
      </c>
      <c r="EJ17" s="11">
        <v>2202810000000</v>
      </c>
      <c r="EK17" s="11">
        <v>2202820000000</v>
      </c>
      <c r="EL17" s="11">
        <v>1529660000000</v>
      </c>
      <c r="EM17" s="11">
        <v>1529660000000</v>
      </c>
    </row>
    <row r="18" spans="2:143" x14ac:dyDescent="0.25">
      <c r="C18" s="37">
        <v>2</v>
      </c>
      <c r="E18" s="162">
        <v>6</v>
      </c>
      <c r="F18" s="160">
        <v>2865000</v>
      </c>
      <c r="G18" s="160">
        <v>2231300</v>
      </c>
      <c r="H18" s="160">
        <v>2.3412000000000002</v>
      </c>
      <c r="I18" s="160">
        <v>2066100000</v>
      </c>
      <c r="J18" s="161">
        <v>1.25</v>
      </c>
      <c r="K18" s="161">
        <v>1.5</v>
      </c>
      <c r="L18" s="161"/>
      <c r="M18" s="37"/>
      <c r="O18" t="s">
        <v>472</v>
      </c>
      <c r="P18" s="12">
        <v>1</v>
      </c>
      <c r="Q18" s="173">
        <f>$F$76</f>
        <v>1.8553999999999999</v>
      </c>
      <c r="R18" s="173">
        <f>Q19</f>
        <v>0.34205999999999998</v>
      </c>
      <c r="S18" s="173">
        <f t="shared" si="1"/>
        <v>1.09873</v>
      </c>
      <c r="T18" s="169">
        <v>786602000000</v>
      </c>
      <c r="U18" s="169">
        <v>74857200000</v>
      </c>
      <c r="V18" s="169">
        <v>1476000000000</v>
      </c>
      <c r="W18" s="169">
        <v>2374740000000</v>
      </c>
      <c r="X18" s="169">
        <v>3103170000000</v>
      </c>
      <c r="Y18" s="169">
        <v>2374750000000</v>
      </c>
      <c r="Z18" s="169">
        <v>1125640000000</v>
      </c>
      <c r="AA18" s="169">
        <v>2448170000000</v>
      </c>
      <c r="AB18" s="169">
        <v>4122500000000</v>
      </c>
      <c r="AC18" s="169">
        <v>2448170000000</v>
      </c>
      <c r="AD18" s="169">
        <v>1125640000000</v>
      </c>
      <c r="AE18" s="169">
        <v>3093120000000</v>
      </c>
      <c r="AF18" s="169">
        <v>4134570000000</v>
      </c>
      <c r="AG18" s="169">
        <v>4659640000000</v>
      </c>
      <c r="AH18" s="169">
        <v>4134580000000</v>
      </c>
      <c r="AI18" s="169">
        <v>3093130000000</v>
      </c>
      <c r="AJ18" s="169">
        <v>1129320000000</v>
      </c>
      <c r="AK18" s="169">
        <v>2456090000000</v>
      </c>
      <c r="AL18" s="169">
        <v>4134140000000</v>
      </c>
      <c r="AM18" s="169">
        <v>2456100000000</v>
      </c>
      <c r="AN18" s="169">
        <v>1129330000000</v>
      </c>
      <c r="AO18" s="169">
        <v>2388240000000</v>
      </c>
      <c r="AP18" s="169">
        <v>3119770000000</v>
      </c>
      <c r="AQ18" s="169">
        <v>2388250000000</v>
      </c>
      <c r="AR18" s="169">
        <v>1488010000000</v>
      </c>
      <c r="AS18" s="169">
        <v>846789000000</v>
      </c>
      <c r="AT18" s="169">
        <v>846791000000</v>
      </c>
      <c r="AU18" s="169">
        <v>1032620000000</v>
      </c>
      <c r="AV18" s="169">
        <v>1032630000000</v>
      </c>
      <c r="AW18" s="169">
        <v>3331280000000</v>
      </c>
      <c r="AX18" s="169">
        <v>3331290000000</v>
      </c>
      <c r="AY18" s="169">
        <v>1223500000000</v>
      </c>
      <c r="AZ18" s="169">
        <v>1223510000000</v>
      </c>
      <c r="BA18" s="169">
        <v>3342200000000</v>
      </c>
      <c r="BB18" s="169">
        <v>3342200000000</v>
      </c>
      <c r="BC18" s="169">
        <v>1039210000000</v>
      </c>
      <c r="BD18" s="169">
        <v>1039210000000</v>
      </c>
      <c r="BE18" s="169">
        <v>854065000000</v>
      </c>
      <c r="BF18" s="169">
        <v>854067000000</v>
      </c>
      <c r="CT18" s="37"/>
      <c r="CV18" s="3" t="s">
        <v>472</v>
      </c>
      <c r="CW18" s="3">
        <v>1</v>
      </c>
      <c r="CX18" s="28">
        <f>$F$76</f>
        <v>1.8553999999999999</v>
      </c>
      <c r="CY18" s="28">
        <f>CX19</f>
        <v>0.34205999999999998</v>
      </c>
      <c r="CZ18" s="28">
        <f t="shared" si="3"/>
        <v>1.09873</v>
      </c>
      <c r="DA18" s="11">
        <v>848154000000</v>
      </c>
      <c r="DB18" s="11">
        <v>86525300000</v>
      </c>
      <c r="DC18" s="11">
        <v>2956730000000</v>
      </c>
      <c r="DD18" s="11">
        <v>5835550000000</v>
      </c>
      <c r="DE18" s="11">
        <v>7366650000000</v>
      </c>
      <c r="DF18" s="11">
        <v>5835540000000</v>
      </c>
      <c r="DG18" s="11">
        <v>2616960000000</v>
      </c>
      <c r="DH18" s="11">
        <v>6325790000000</v>
      </c>
      <c r="DI18" s="11">
        <v>10811800000000</v>
      </c>
      <c r="DJ18" s="11">
        <v>6325790000000</v>
      </c>
      <c r="DK18" s="11">
        <v>2616960000000</v>
      </c>
      <c r="DL18" s="11">
        <v>7653040000000</v>
      </c>
      <c r="DM18" s="11">
        <v>10974900000000</v>
      </c>
      <c r="DN18" s="11">
        <v>11562800000000</v>
      </c>
      <c r="DO18" s="11">
        <v>10974900000000</v>
      </c>
      <c r="DP18" s="11">
        <v>7653050000000</v>
      </c>
      <c r="DQ18" s="11">
        <v>2630970000000</v>
      </c>
      <c r="DR18" s="11">
        <v>6361080000000</v>
      </c>
      <c r="DS18" s="11">
        <v>10867900000000</v>
      </c>
      <c r="DT18" s="11">
        <v>6361090000000</v>
      </c>
      <c r="DU18" s="11">
        <v>2630970000000</v>
      </c>
      <c r="DV18" s="11">
        <v>5896030000000</v>
      </c>
      <c r="DW18" s="11">
        <v>7438590000000</v>
      </c>
      <c r="DX18" s="11">
        <v>5896030000000</v>
      </c>
      <c r="DY18" s="11">
        <v>3000840000000</v>
      </c>
      <c r="DZ18" s="11">
        <v>1462410000000</v>
      </c>
      <c r="EA18" s="11">
        <v>1462410000000</v>
      </c>
      <c r="EB18" s="11">
        <v>2119330000000</v>
      </c>
      <c r="EC18" s="11">
        <v>2119330000000</v>
      </c>
      <c r="ED18" s="11">
        <v>10057800000000</v>
      </c>
      <c r="EE18" s="11">
        <v>10057800000000</v>
      </c>
      <c r="EF18" s="11">
        <v>2503940000000</v>
      </c>
      <c r="EG18" s="11">
        <v>2503940000000</v>
      </c>
      <c r="EH18" s="11">
        <v>10115600000000</v>
      </c>
      <c r="EI18" s="11">
        <v>10115600000000</v>
      </c>
      <c r="EJ18" s="11">
        <v>2144010000000</v>
      </c>
      <c r="EK18" s="11">
        <v>2144010000000</v>
      </c>
      <c r="EL18" s="11">
        <v>1485960000000</v>
      </c>
      <c r="EM18" s="11">
        <v>1485960000000</v>
      </c>
    </row>
    <row r="19" spans="2:143" x14ac:dyDescent="0.25">
      <c r="B19" s="163">
        <v>3</v>
      </c>
      <c r="E19" s="162">
        <v>7</v>
      </c>
      <c r="F19" s="160">
        <v>2231300</v>
      </c>
      <c r="G19" s="160">
        <v>1737700</v>
      </c>
      <c r="H19" s="160">
        <v>2.0661</v>
      </c>
      <c r="I19" s="160">
        <v>1823300000</v>
      </c>
      <c r="J19" s="161">
        <v>1.5</v>
      </c>
      <c r="K19" s="161">
        <v>1.75</v>
      </c>
      <c r="L19" s="161"/>
      <c r="M19" s="37"/>
      <c r="P19" s="12">
        <v>2</v>
      </c>
      <c r="Q19" s="173">
        <f>$F$91</f>
        <v>0.34205999999999998</v>
      </c>
      <c r="R19" s="173">
        <f t="shared" ref="R19:R20" si="4">Q20</f>
        <v>8.5296999999999998E-2</v>
      </c>
      <c r="S19" s="173">
        <f t="shared" si="1"/>
        <v>0.21367849999999999</v>
      </c>
      <c r="T19" s="169">
        <v>5578040000000</v>
      </c>
      <c r="U19" s="169">
        <v>123032000000</v>
      </c>
      <c r="V19" s="169">
        <v>971471000000</v>
      </c>
      <c r="W19" s="169">
        <v>1447930000000</v>
      </c>
      <c r="X19" s="169">
        <v>1907720000000</v>
      </c>
      <c r="Y19" s="169">
        <v>1447930000000</v>
      </c>
      <c r="Z19" s="169">
        <v>830152000000</v>
      </c>
      <c r="AA19" s="169">
        <v>1495290000000</v>
      </c>
      <c r="AB19" s="169">
        <v>2548370000000</v>
      </c>
      <c r="AC19" s="169">
        <v>1495300000000</v>
      </c>
      <c r="AD19" s="169">
        <v>830155000000</v>
      </c>
      <c r="AE19" s="169">
        <v>1898480000000</v>
      </c>
      <c r="AF19" s="169">
        <v>2555620000000</v>
      </c>
      <c r="AG19" s="169">
        <v>2900900000000</v>
      </c>
      <c r="AH19" s="169">
        <v>2555620000000</v>
      </c>
      <c r="AI19" s="169">
        <v>1898490000000</v>
      </c>
      <c r="AJ19" s="169">
        <v>833078000000</v>
      </c>
      <c r="AK19" s="169">
        <v>1500210000000</v>
      </c>
      <c r="AL19" s="169">
        <v>2555740000000</v>
      </c>
      <c r="AM19" s="169">
        <v>1500210000000</v>
      </c>
      <c r="AN19" s="169">
        <v>833082000000</v>
      </c>
      <c r="AO19" s="169">
        <v>1456250000000</v>
      </c>
      <c r="AP19" s="169">
        <v>1918080000000</v>
      </c>
      <c r="AQ19" s="169">
        <v>1456250000000</v>
      </c>
      <c r="AR19" s="169">
        <v>979549000000</v>
      </c>
      <c r="AS19" s="169">
        <v>513652000000</v>
      </c>
      <c r="AT19" s="169">
        <v>513653000000</v>
      </c>
      <c r="AU19" s="169">
        <v>645928000000</v>
      </c>
      <c r="AV19" s="169">
        <v>645930000000</v>
      </c>
      <c r="AW19" s="169">
        <v>1920660000000</v>
      </c>
      <c r="AX19" s="169">
        <v>1920660000000</v>
      </c>
      <c r="AY19" s="169">
        <v>698234000000</v>
      </c>
      <c r="AZ19" s="169">
        <v>698236000000</v>
      </c>
      <c r="BA19" s="169">
        <v>1927510000000</v>
      </c>
      <c r="BB19" s="169">
        <v>1927510000000</v>
      </c>
      <c r="BC19" s="169">
        <v>650281000000</v>
      </c>
      <c r="BD19" s="169">
        <v>650284000000</v>
      </c>
      <c r="BE19" s="169">
        <v>518251000000</v>
      </c>
      <c r="BF19" s="169">
        <v>518252000000</v>
      </c>
      <c r="CT19" s="37"/>
      <c r="CV19" s="3"/>
      <c r="CW19" s="3">
        <v>2</v>
      </c>
      <c r="CX19" s="28">
        <f>$F$91</f>
        <v>0.34205999999999998</v>
      </c>
      <c r="CY19" s="28">
        <f t="shared" ref="CY19:CY20" si="5">CX20</f>
        <v>8.5296999999999998E-2</v>
      </c>
      <c r="CZ19" s="28">
        <f t="shared" si="3"/>
        <v>0.21367849999999999</v>
      </c>
      <c r="DA19" s="11">
        <v>6069970000000</v>
      </c>
      <c r="DB19" s="11">
        <v>142941000000</v>
      </c>
      <c r="DC19" s="11">
        <v>4847780000000</v>
      </c>
      <c r="DD19" s="11">
        <v>8997310000000</v>
      </c>
      <c r="DE19" s="11">
        <v>11449000000000</v>
      </c>
      <c r="DF19" s="11">
        <v>8997310000000</v>
      </c>
      <c r="DG19" s="11">
        <v>4702810000000</v>
      </c>
      <c r="DH19" s="11">
        <v>9801450000000</v>
      </c>
      <c r="DI19" s="11">
        <v>16630500000000</v>
      </c>
      <c r="DJ19" s="11">
        <v>9801450000000</v>
      </c>
      <c r="DK19" s="11">
        <v>4702810000000</v>
      </c>
      <c r="DL19" s="11">
        <v>11812900000000</v>
      </c>
      <c r="DM19" s="11">
        <v>16879500000000</v>
      </c>
      <c r="DN19" s="11">
        <v>17919200000000</v>
      </c>
      <c r="DO19" s="11">
        <v>16879500000000</v>
      </c>
      <c r="DP19" s="11">
        <v>11813000000000</v>
      </c>
      <c r="DQ19" s="11">
        <v>4728600000000</v>
      </c>
      <c r="DR19" s="11">
        <v>9855020000000</v>
      </c>
      <c r="DS19" s="11">
        <v>16717300000000</v>
      </c>
      <c r="DT19" s="11">
        <v>9855040000000</v>
      </c>
      <c r="DU19" s="11">
        <v>4728600000000</v>
      </c>
      <c r="DV19" s="11">
        <v>9088860000000</v>
      </c>
      <c r="DW19" s="11">
        <v>11559600000000</v>
      </c>
      <c r="DX19" s="11">
        <v>9088860000000</v>
      </c>
      <c r="DY19" s="11">
        <v>4919670000000</v>
      </c>
      <c r="DZ19" s="11">
        <v>1378750000000</v>
      </c>
      <c r="EA19" s="11">
        <v>1378750000000</v>
      </c>
      <c r="EB19" s="11">
        <v>2073980000000</v>
      </c>
      <c r="EC19" s="11">
        <v>2073980000000</v>
      </c>
      <c r="ED19" s="11">
        <v>14096500000000</v>
      </c>
      <c r="EE19" s="11">
        <v>14096500000000</v>
      </c>
      <c r="EF19" s="11">
        <v>2491500000000</v>
      </c>
      <c r="EG19" s="11">
        <v>2491500000000</v>
      </c>
      <c r="EH19" s="11">
        <v>14183500000000</v>
      </c>
      <c r="EI19" s="11">
        <v>14183500000000</v>
      </c>
      <c r="EJ19" s="11">
        <v>2101090000000</v>
      </c>
      <c r="EK19" s="11">
        <v>2101090000000</v>
      </c>
      <c r="EL19" s="11">
        <v>1403210000000</v>
      </c>
      <c r="EM19" s="11">
        <v>1403210000000</v>
      </c>
    </row>
    <row r="20" spans="2:143" x14ac:dyDescent="0.25">
      <c r="E20" s="162">
        <v>8</v>
      </c>
      <c r="F20" s="160">
        <v>1737700</v>
      </c>
      <c r="G20" s="160">
        <v>1353400</v>
      </c>
      <c r="H20" s="160">
        <v>1.8232999999999999</v>
      </c>
      <c r="I20" s="160">
        <v>1609100000</v>
      </c>
      <c r="J20" s="161">
        <v>1.75</v>
      </c>
      <c r="K20" s="161">
        <v>2</v>
      </c>
      <c r="L20" s="161"/>
      <c r="M20" s="37"/>
      <c r="P20" s="12">
        <v>3</v>
      </c>
      <c r="Q20" s="173">
        <f>$F$106</f>
        <v>8.5296999999999998E-2</v>
      </c>
      <c r="R20" s="173">
        <f t="shared" si="4"/>
        <v>1.0000000000000001E-5</v>
      </c>
      <c r="S20" s="173">
        <f t="shared" si="1"/>
        <v>4.2653499999999997E-2</v>
      </c>
      <c r="T20" s="169">
        <v>6246500000000</v>
      </c>
      <c r="U20" s="169">
        <v>89334800000</v>
      </c>
      <c r="V20" s="169">
        <v>600198000000</v>
      </c>
      <c r="W20" s="169">
        <v>861772000000</v>
      </c>
      <c r="X20" s="169">
        <v>1137260000000</v>
      </c>
      <c r="Y20" s="169">
        <v>861774000000</v>
      </c>
      <c r="Z20" s="169">
        <v>536737000000</v>
      </c>
      <c r="AA20" s="169">
        <v>890602000000</v>
      </c>
      <c r="AB20" s="169">
        <v>1517010000000</v>
      </c>
      <c r="AC20" s="169">
        <v>890604000000</v>
      </c>
      <c r="AD20" s="169">
        <v>536739000000</v>
      </c>
      <c r="AE20" s="169">
        <v>1130930000000</v>
      </c>
      <c r="AF20" s="169">
        <v>1521270000000</v>
      </c>
      <c r="AG20" s="169">
        <v>1729580000000</v>
      </c>
      <c r="AH20" s="169">
        <v>1521270000000</v>
      </c>
      <c r="AI20" s="169">
        <v>1130930000000</v>
      </c>
      <c r="AJ20" s="169">
        <v>538665000000</v>
      </c>
      <c r="AK20" s="169">
        <v>893520000000</v>
      </c>
      <c r="AL20" s="169">
        <v>1521390000000</v>
      </c>
      <c r="AM20" s="169">
        <v>893523000000</v>
      </c>
      <c r="AN20" s="169">
        <v>538668000000</v>
      </c>
      <c r="AO20" s="169">
        <v>866712000000</v>
      </c>
      <c r="AP20" s="169">
        <v>1143420000000</v>
      </c>
      <c r="AQ20" s="169">
        <v>866713000000</v>
      </c>
      <c r="AR20" s="169">
        <v>605207000000</v>
      </c>
      <c r="AS20" s="169">
        <v>257888000000</v>
      </c>
      <c r="AT20" s="169">
        <v>257889000000</v>
      </c>
      <c r="AU20" s="169">
        <v>328704000000</v>
      </c>
      <c r="AV20" s="169">
        <v>328704000000</v>
      </c>
      <c r="AW20" s="169">
        <v>980074000000</v>
      </c>
      <c r="AX20" s="169">
        <v>980076000000</v>
      </c>
      <c r="AY20" s="169">
        <v>341330000000</v>
      </c>
      <c r="AZ20" s="169">
        <v>341331000000</v>
      </c>
      <c r="BA20" s="169">
        <v>983967000000</v>
      </c>
      <c r="BB20" s="169">
        <v>983969000000</v>
      </c>
      <c r="BC20" s="169">
        <v>330975000000</v>
      </c>
      <c r="BD20" s="169">
        <v>330976000000</v>
      </c>
      <c r="BE20" s="169">
        <v>260245000000</v>
      </c>
      <c r="BF20" s="169">
        <v>260245000000</v>
      </c>
      <c r="CT20" s="37"/>
      <c r="CV20" s="3"/>
      <c r="CW20" s="3">
        <v>3</v>
      </c>
      <c r="CX20" s="28">
        <f>$F$106</f>
        <v>8.5296999999999998E-2</v>
      </c>
      <c r="CY20" s="28">
        <f t="shared" si="5"/>
        <v>1.0000000000000001E-5</v>
      </c>
      <c r="CZ20" s="28">
        <f t="shared" si="3"/>
        <v>4.2653499999999997E-2</v>
      </c>
      <c r="DA20" s="11">
        <v>6797470000000</v>
      </c>
      <c r="DB20" s="11">
        <v>103485000000</v>
      </c>
      <c r="DC20" s="11">
        <v>3366740000000</v>
      </c>
      <c r="DD20" s="11">
        <v>6239130000000</v>
      </c>
      <c r="DE20" s="11">
        <v>8082680000000</v>
      </c>
      <c r="DF20" s="11">
        <v>6239120000000</v>
      </c>
      <c r="DG20" s="11">
        <v>3305030000000</v>
      </c>
      <c r="DH20" s="11">
        <v>6820870000000</v>
      </c>
      <c r="DI20" s="11">
        <v>11868400000000</v>
      </c>
      <c r="DJ20" s="11">
        <v>6820870000000</v>
      </c>
      <c r="DK20" s="11">
        <v>3305030000000</v>
      </c>
      <c r="DL20" s="11">
        <v>8317160000000</v>
      </c>
      <c r="DM20" s="11">
        <v>12046900000000</v>
      </c>
      <c r="DN20" s="11">
        <v>12931100000000</v>
      </c>
      <c r="DO20" s="11">
        <v>12046900000000</v>
      </c>
      <c r="DP20" s="11">
        <v>8317170000000</v>
      </c>
      <c r="DQ20" s="11">
        <v>3323450000000</v>
      </c>
      <c r="DR20" s="11">
        <v>6858830000000</v>
      </c>
      <c r="DS20" s="11">
        <v>11932100000000</v>
      </c>
      <c r="DT20" s="11">
        <v>6858840000000</v>
      </c>
      <c r="DU20" s="11">
        <v>3323460000000</v>
      </c>
      <c r="DV20" s="11">
        <v>6303660000000</v>
      </c>
      <c r="DW20" s="11">
        <v>8162400000000</v>
      </c>
      <c r="DX20" s="11">
        <v>6303660000000</v>
      </c>
      <c r="DY20" s="11">
        <v>3417230000000</v>
      </c>
      <c r="DZ20" s="11">
        <v>538442000000</v>
      </c>
      <c r="EA20" s="11">
        <v>538441000000</v>
      </c>
      <c r="EB20" s="11">
        <v>828086000000</v>
      </c>
      <c r="EC20" s="11">
        <v>828086000000</v>
      </c>
      <c r="ED20" s="11">
        <v>9266110000000</v>
      </c>
      <c r="EE20" s="11">
        <v>9266110000000</v>
      </c>
      <c r="EF20" s="11">
        <v>1028280000000</v>
      </c>
      <c r="EG20" s="11">
        <v>1028280000000</v>
      </c>
      <c r="EH20" s="11">
        <v>9330300000000</v>
      </c>
      <c r="EI20" s="11">
        <v>9330310000000</v>
      </c>
      <c r="EJ20" s="11">
        <v>839789000000</v>
      </c>
      <c r="EK20" s="11">
        <v>839789000000</v>
      </c>
      <c r="EL20" s="11">
        <v>548207000000</v>
      </c>
      <c r="EM20" s="11">
        <v>548207000000</v>
      </c>
    </row>
    <row r="21" spans="2:143" x14ac:dyDescent="0.25">
      <c r="E21" s="162">
        <v>9</v>
      </c>
      <c r="F21" s="160">
        <v>1353400</v>
      </c>
      <c r="G21" s="160">
        <v>1054000</v>
      </c>
      <c r="H21" s="160">
        <v>1.6091</v>
      </c>
      <c r="I21" s="160">
        <v>1420000000</v>
      </c>
      <c r="J21" s="161">
        <v>2</v>
      </c>
      <c r="K21" s="161">
        <v>2.25</v>
      </c>
      <c r="L21" s="161"/>
      <c r="M21" s="37"/>
      <c r="P21" s="12"/>
      <c r="Q21" s="173">
        <f>$G$120</f>
        <v>1.0000000000000001E-5</v>
      </c>
      <c r="R21" s="174"/>
      <c r="S21" s="12"/>
      <c r="T21" s="292" t="s">
        <v>483</v>
      </c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2"/>
      <c r="BB21" s="292"/>
      <c r="BC21" s="292"/>
      <c r="BD21" s="292"/>
      <c r="BE21" s="292"/>
      <c r="BF21" s="292"/>
      <c r="CT21" s="37"/>
      <c r="CV21" s="3"/>
      <c r="CW21" s="3"/>
      <c r="CX21" s="28">
        <f>$G$120</f>
        <v>1.0000000000000001E-5</v>
      </c>
      <c r="CY21" s="3"/>
      <c r="CZ21" s="3"/>
      <c r="DA21" s="290" t="s">
        <v>483</v>
      </c>
      <c r="DB21" s="290"/>
      <c r="DC21" s="290"/>
      <c r="DD21" s="290"/>
      <c r="DE21" s="290"/>
      <c r="DF21" s="290"/>
      <c r="DG21" s="290"/>
      <c r="DH21" s="290"/>
      <c r="DI21" s="290"/>
      <c r="DJ21" s="290"/>
      <c r="DK21" s="290"/>
      <c r="DL21" s="290"/>
      <c r="DM21" s="290"/>
      <c r="DN21" s="290"/>
      <c r="DO21" s="290"/>
      <c r="DP21" s="290"/>
      <c r="DQ21" s="290"/>
      <c r="DR21" s="290"/>
      <c r="DS21" s="290"/>
      <c r="DT21" s="290"/>
      <c r="DU21" s="290"/>
      <c r="DV21" s="290"/>
      <c r="DW21" s="290"/>
      <c r="DX21" s="290"/>
      <c r="DY21" s="290"/>
      <c r="DZ21" s="290"/>
      <c r="EA21" s="290"/>
      <c r="EB21" s="290"/>
      <c r="EC21" s="290"/>
      <c r="ED21" s="290"/>
      <c r="EE21" s="290"/>
      <c r="EF21" s="290"/>
      <c r="EG21" s="290"/>
      <c r="EH21" s="290"/>
      <c r="EI21" s="290"/>
      <c r="EJ21" s="290"/>
      <c r="EK21" s="290"/>
      <c r="EL21" s="290"/>
      <c r="EM21" s="290"/>
    </row>
    <row r="22" spans="2:143" x14ac:dyDescent="0.25">
      <c r="B22" s="163">
        <v>4</v>
      </c>
      <c r="D22" s="39">
        <v>2</v>
      </c>
      <c r="E22" s="162">
        <v>10</v>
      </c>
      <c r="F22" s="160">
        <v>1054000</v>
      </c>
      <c r="G22" s="160">
        <v>820850</v>
      </c>
      <c r="H22" s="160">
        <v>1.42</v>
      </c>
      <c r="I22" s="160">
        <v>1253200000</v>
      </c>
      <c r="J22" s="161">
        <v>2.25</v>
      </c>
      <c r="K22" s="161">
        <v>2.5</v>
      </c>
      <c r="L22" s="161"/>
      <c r="M22" s="37"/>
      <c r="P22" s="162"/>
      <c r="Q22" s="162"/>
      <c r="R22" s="162"/>
      <c r="S22" s="30" t="s">
        <v>366</v>
      </c>
      <c r="T22" s="2" t="s">
        <v>31</v>
      </c>
      <c r="U22" s="2" t="s">
        <v>363</v>
      </c>
      <c r="V22" s="2" t="s">
        <v>517</v>
      </c>
      <c r="W22" s="2" t="s">
        <v>518</v>
      </c>
      <c r="X22" s="2" t="s">
        <v>519</v>
      </c>
      <c r="Y22" s="2" t="s">
        <v>520</v>
      </c>
      <c r="Z22" s="2" t="s">
        <v>521</v>
      </c>
      <c r="AA22" s="2" t="s">
        <v>522</v>
      </c>
      <c r="AB22" s="2" t="s">
        <v>523</v>
      </c>
      <c r="AC22" s="2" t="s">
        <v>524</v>
      </c>
      <c r="AD22" s="2" t="s">
        <v>525</v>
      </c>
      <c r="AE22" s="2" t="s">
        <v>526</v>
      </c>
      <c r="AF22" s="2" t="s">
        <v>527</v>
      </c>
      <c r="AG22" s="2" t="s">
        <v>528</v>
      </c>
      <c r="AH22" s="2" t="s">
        <v>529</v>
      </c>
      <c r="AI22" s="2" t="s">
        <v>530</v>
      </c>
      <c r="AJ22" s="2" t="s">
        <v>531</v>
      </c>
      <c r="AK22" s="2" t="s">
        <v>532</v>
      </c>
      <c r="AL22" s="2" t="s">
        <v>533</v>
      </c>
      <c r="AM22" s="2" t="s">
        <v>534</v>
      </c>
      <c r="AN22" s="2" t="s">
        <v>535</v>
      </c>
      <c r="AO22" s="2" t="s">
        <v>536</v>
      </c>
      <c r="AP22" s="2" t="s">
        <v>537</v>
      </c>
      <c r="AQ22" s="2" t="s">
        <v>538</v>
      </c>
      <c r="AR22" s="2" t="s">
        <v>539</v>
      </c>
      <c r="AS22" s="2" t="s">
        <v>540</v>
      </c>
      <c r="AT22" s="2" t="s">
        <v>541</v>
      </c>
      <c r="AU22" s="2" t="s">
        <v>542</v>
      </c>
      <c r="AV22" s="2" t="s">
        <v>543</v>
      </c>
      <c r="AW22" s="2" t="s">
        <v>544</v>
      </c>
      <c r="AX22" s="2" t="s">
        <v>545</v>
      </c>
      <c r="AY22" s="2" t="s">
        <v>546</v>
      </c>
      <c r="AZ22" s="2" t="s">
        <v>547</v>
      </c>
      <c r="BA22" s="2" t="s">
        <v>548</v>
      </c>
      <c r="BB22" s="2" t="s">
        <v>549</v>
      </c>
      <c r="BC22" s="2" t="s">
        <v>550</v>
      </c>
      <c r="BD22" s="2" t="s">
        <v>551</v>
      </c>
      <c r="BE22" s="2" t="s">
        <v>552</v>
      </c>
      <c r="BF22" s="2" t="s">
        <v>553</v>
      </c>
      <c r="CT22" s="37"/>
      <c r="CZ22" s="30" t="s">
        <v>366</v>
      </c>
      <c r="DA22" s="2" t="s">
        <v>31</v>
      </c>
      <c r="DB22" s="2" t="s">
        <v>363</v>
      </c>
      <c r="DC22" s="2" t="s">
        <v>517</v>
      </c>
      <c r="DD22" s="2" t="s">
        <v>518</v>
      </c>
      <c r="DE22" s="2" t="s">
        <v>519</v>
      </c>
      <c r="DF22" s="2" t="s">
        <v>520</v>
      </c>
      <c r="DG22" s="2" t="s">
        <v>521</v>
      </c>
      <c r="DH22" s="2" t="s">
        <v>522</v>
      </c>
      <c r="DI22" s="2" t="s">
        <v>523</v>
      </c>
      <c r="DJ22" s="2" t="s">
        <v>524</v>
      </c>
      <c r="DK22" s="2" t="s">
        <v>525</v>
      </c>
      <c r="DL22" s="2" t="s">
        <v>526</v>
      </c>
      <c r="DM22" s="2" t="s">
        <v>527</v>
      </c>
      <c r="DN22" s="2" t="s">
        <v>528</v>
      </c>
      <c r="DO22" s="2" t="s">
        <v>529</v>
      </c>
      <c r="DP22" s="2" t="s">
        <v>530</v>
      </c>
      <c r="DQ22" s="2" t="s">
        <v>531</v>
      </c>
      <c r="DR22" s="2" t="s">
        <v>532</v>
      </c>
      <c r="DS22" s="2" t="s">
        <v>533</v>
      </c>
      <c r="DT22" s="2" t="s">
        <v>534</v>
      </c>
      <c r="DU22" s="2" t="s">
        <v>535</v>
      </c>
      <c r="DV22" s="2" t="s">
        <v>536</v>
      </c>
      <c r="DW22" s="2" t="s">
        <v>537</v>
      </c>
      <c r="DX22" s="2" t="s">
        <v>538</v>
      </c>
      <c r="DY22" s="2" t="s">
        <v>539</v>
      </c>
      <c r="DZ22" s="2" t="s">
        <v>540</v>
      </c>
      <c r="EA22" s="2" t="s">
        <v>541</v>
      </c>
      <c r="EB22" s="2" t="s">
        <v>542</v>
      </c>
      <c r="EC22" s="2" t="s">
        <v>543</v>
      </c>
      <c r="ED22" s="2" t="s">
        <v>544</v>
      </c>
      <c r="EE22" s="2" t="s">
        <v>545</v>
      </c>
      <c r="EF22" s="2" t="s">
        <v>546</v>
      </c>
      <c r="EG22" s="2" t="s">
        <v>547</v>
      </c>
      <c r="EH22" s="2" t="s">
        <v>548</v>
      </c>
      <c r="EI22" s="2" t="s">
        <v>549</v>
      </c>
      <c r="EJ22" s="2" t="s">
        <v>550</v>
      </c>
      <c r="EK22" s="2" t="s">
        <v>551</v>
      </c>
      <c r="EL22" s="2" t="s">
        <v>552</v>
      </c>
      <c r="EM22" s="2" t="s">
        <v>553</v>
      </c>
    </row>
    <row r="23" spans="2:143" x14ac:dyDescent="0.25">
      <c r="C23" s="37">
        <v>3</v>
      </c>
      <c r="E23" s="162">
        <v>11</v>
      </c>
      <c r="F23" s="160">
        <v>820850</v>
      </c>
      <c r="G23" s="160">
        <v>639280</v>
      </c>
      <c r="H23" s="160">
        <v>1.2532000000000001</v>
      </c>
      <c r="I23" s="160">
        <v>1105900000</v>
      </c>
      <c r="J23" s="161">
        <v>2.5</v>
      </c>
      <c r="K23" s="161">
        <v>2.75</v>
      </c>
      <c r="L23" s="161"/>
      <c r="M23" s="37"/>
      <c r="P23" s="162"/>
      <c r="Q23" s="162"/>
      <c r="R23" s="162"/>
      <c r="S23" s="173">
        <f>S11</f>
        <v>5527000</v>
      </c>
      <c r="T23" s="169">
        <v>1689090000000</v>
      </c>
      <c r="U23" s="169">
        <v>397785000000</v>
      </c>
      <c r="V23" s="169">
        <v>25676800000000</v>
      </c>
      <c r="W23" s="169">
        <v>42799300000000</v>
      </c>
      <c r="X23" s="169">
        <v>54406400000000</v>
      </c>
      <c r="Y23" s="169">
        <v>42799300000000</v>
      </c>
      <c r="Z23" s="169">
        <v>20099900000000</v>
      </c>
      <c r="AA23" s="169">
        <v>44428200000000</v>
      </c>
      <c r="AB23" s="169">
        <v>71035400000000</v>
      </c>
      <c r="AC23" s="169">
        <v>44428400000000</v>
      </c>
      <c r="AD23" s="169">
        <v>20100000000000</v>
      </c>
      <c r="AE23" s="169">
        <v>54554800000000</v>
      </c>
      <c r="AF23" s="169">
        <v>71339800000000</v>
      </c>
      <c r="AG23" s="169">
        <v>78440900000000</v>
      </c>
      <c r="AH23" s="169">
        <v>71339800000000</v>
      </c>
      <c r="AI23" s="169">
        <v>54555000000000</v>
      </c>
      <c r="AJ23" s="169">
        <v>20136400000000</v>
      </c>
      <c r="AK23" s="169">
        <v>44506400000000</v>
      </c>
      <c r="AL23" s="169">
        <v>71154200000000</v>
      </c>
      <c r="AM23" s="169">
        <v>44506500000000</v>
      </c>
      <c r="AN23" s="169">
        <v>20136400000000</v>
      </c>
      <c r="AO23" s="169">
        <v>42956900000000</v>
      </c>
      <c r="AP23" s="169">
        <v>54597300000000</v>
      </c>
      <c r="AQ23" s="169">
        <v>42956900000000</v>
      </c>
      <c r="AR23" s="169">
        <v>25822600000000</v>
      </c>
      <c r="AS23" s="169">
        <v>13565500000000</v>
      </c>
      <c r="AT23" s="169">
        <v>13565600000000</v>
      </c>
      <c r="AU23" s="169">
        <v>17327000000000</v>
      </c>
      <c r="AV23" s="169">
        <v>17327000000000</v>
      </c>
      <c r="AW23" s="169">
        <v>57117700000000</v>
      </c>
      <c r="AX23" s="169">
        <v>57117700000000</v>
      </c>
      <c r="AY23" s="169">
        <v>20233400000000</v>
      </c>
      <c r="AZ23" s="169">
        <v>20233500000000</v>
      </c>
      <c r="BA23" s="169">
        <v>57222200000000</v>
      </c>
      <c r="BB23" s="169">
        <v>57222200000000</v>
      </c>
      <c r="BC23" s="169">
        <v>17397300000000</v>
      </c>
      <c r="BD23" s="169">
        <v>17397400000000</v>
      </c>
      <c r="BE23" s="169">
        <v>13649100000000</v>
      </c>
      <c r="BF23" s="169">
        <v>13649100000000</v>
      </c>
      <c r="CT23" s="37"/>
      <c r="CZ23" s="28">
        <f>CZ11</f>
        <v>5527000</v>
      </c>
      <c r="DA23" s="11">
        <v>1716650000000</v>
      </c>
      <c r="DB23" s="11">
        <v>453533000000</v>
      </c>
      <c r="DC23" s="11">
        <v>17994400000000</v>
      </c>
      <c r="DD23" s="11">
        <v>33401800000000</v>
      </c>
      <c r="DE23" s="11">
        <v>40788700000000</v>
      </c>
      <c r="DF23" s="11">
        <v>33401800000000</v>
      </c>
      <c r="DG23" s="11">
        <v>19495800000000</v>
      </c>
      <c r="DH23" s="11">
        <v>38628500000000</v>
      </c>
      <c r="DI23" s="11">
        <v>54272500000000</v>
      </c>
      <c r="DJ23" s="11">
        <v>38628500000000</v>
      </c>
      <c r="DK23" s="11">
        <v>19495800000000</v>
      </c>
      <c r="DL23" s="11">
        <v>46240400000000</v>
      </c>
      <c r="DM23" s="11">
        <v>55985000000000</v>
      </c>
      <c r="DN23" s="11">
        <v>57316300000000</v>
      </c>
      <c r="DO23" s="11">
        <v>55985000000000</v>
      </c>
      <c r="DP23" s="11">
        <v>46240500000000</v>
      </c>
      <c r="DQ23" s="11">
        <v>19538700000000</v>
      </c>
      <c r="DR23" s="11">
        <v>38721800000000</v>
      </c>
      <c r="DS23" s="11">
        <v>54358200000000</v>
      </c>
      <c r="DT23" s="11">
        <v>38721800000000</v>
      </c>
      <c r="DU23" s="11">
        <v>19538700000000</v>
      </c>
      <c r="DV23" s="11">
        <v>33535400000000</v>
      </c>
      <c r="DW23" s="11">
        <v>40920600000000</v>
      </c>
      <c r="DX23" s="11">
        <v>33535400000000</v>
      </c>
      <c r="DY23" s="11">
        <v>18089900000000</v>
      </c>
      <c r="DZ23" s="11">
        <v>8489710000000</v>
      </c>
      <c r="EA23" s="11">
        <v>8489710000000</v>
      </c>
      <c r="EB23" s="11">
        <v>13880300000000</v>
      </c>
      <c r="EC23" s="11">
        <v>13880300000000</v>
      </c>
      <c r="ED23" s="11">
        <v>50183500000000</v>
      </c>
      <c r="EE23" s="11">
        <v>50183600000000</v>
      </c>
      <c r="EF23" s="11">
        <v>21256200000000</v>
      </c>
      <c r="EG23" s="11">
        <v>21256300000000</v>
      </c>
      <c r="EH23" s="11">
        <v>50277100000000</v>
      </c>
      <c r="EI23" s="11">
        <v>50277200000000</v>
      </c>
      <c r="EJ23" s="11">
        <v>13980900000000</v>
      </c>
      <c r="EK23" s="11">
        <v>13980900000000</v>
      </c>
      <c r="EL23" s="11">
        <v>8553930000000</v>
      </c>
      <c r="EM23" s="11">
        <v>8553940000000</v>
      </c>
    </row>
    <row r="24" spans="2:143" x14ac:dyDescent="0.25">
      <c r="E24" s="162">
        <v>12</v>
      </c>
      <c r="F24" s="160">
        <v>639280</v>
      </c>
      <c r="G24" s="160">
        <v>497870</v>
      </c>
      <c r="H24" s="160">
        <v>1.1059000000000001</v>
      </c>
      <c r="I24" s="160">
        <v>975960000</v>
      </c>
      <c r="J24" s="161">
        <v>2.75</v>
      </c>
      <c r="K24" s="161">
        <v>3</v>
      </c>
      <c r="L24" s="161"/>
      <c r="M24" s="37"/>
      <c r="P24" s="162"/>
      <c r="Q24" s="162"/>
      <c r="R24" s="162"/>
      <c r="S24" s="173">
        <f t="shared" ref="S24:S32" si="6">S12</f>
        <v>582545</v>
      </c>
      <c r="T24" s="169">
        <v>1147470000000</v>
      </c>
      <c r="U24" s="169">
        <v>628395000000</v>
      </c>
      <c r="V24" s="169">
        <v>27350300000000</v>
      </c>
      <c r="W24" s="169">
        <v>46141300000000</v>
      </c>
      <c r="X24" s="169">
        <v>58266300000000</v>
      </c>
      <c r="Y24" s="169">
        <v>46141400000000</v>
      </c>
      <c r="Z24" s="169">
        <v>21089100000000</v>
      </c>
      <c r="AA24" s="169">
        <v>47761700000000</v>
      </c>
      <c r="AB24" s="169">
        <v>76628200000000</v>
      </c>
      <c r="AC24" s="169">
        <v>47761800000000</v>
      </c>
      <c r="AD24" s="169">
        <v>21089100000000</v>
      </c>
      <c r="AE24" s="169">
        <v>58556500000000</v>
      </c>
      <c r="AF24" s="169">
        <v>76956000000000</v>
      </c>
      <c r="AG24" s="169">
        <v>84262100000000</v>
      </c>
      <c r="AH24" s="169">
        <v>76956000000000</v>
      </c>
      <c r="AI24" s="169">
        <v>58556700000000</v>
      </c>
      <c r="AJ24" s="169">
        <v>21126900000000</v>
      </c>
      <c r="AK24" s="169">
        <v>47846000000000</v>
      </c>
      <c r="AL24" s="169">
        <v>76756900000000</v>
      </c>
      <c r="AM24" s="169">
        <v>47846100000000</v>
      </c>
      <c r="AN24" s="169">
        <v>21127000000000</v>
      </c>
      <c r="AO24" s="169">
        <v>46311700000000</v>
      </c>
      <c r="AP24" s="169">
        <v>58471500000000</v>
      </c>
      <c r="AQ24" s="169">
        <v>46311700000000</v>
      </c>
      <c r="AR24" s="169">
        <v>27505400000000</v>
      </c>
      <c r="AS24" s="169">
        <v>15170700000000</v>
      </c>
      <c r="AT24" s="169">
        <v>15170700000000</v>
      </c>
      <c r="AU24" s="169">
        <v>19350800000000</v>
      </c>
      <c r="AV24" s="169">
        <v>19350900000000</v>
      </c>
      <c r="AW24" s="169">
        <v>64599500000000</v>
      </c>
      <c r="AX24" s="169">
        <v>64599500000000</v>
      </c>
      <c r="AY24" s="169">
        <v>22748500000000</v>
      </c>
      <c r="AZ24" s="169">
        <v>22748600000000</v>
      </c>
      <c r="BA24" s="169">
        <v>64717800000000</v>
      </c>
      <c r="BB24" s="169">
        <v>64717800000000</v>
      </c>
      <c r="BC24" s="169">
        <v>19429100000000</v>
      </c>
      <c r="BD24" s="169">
        <v>19429100000000</v>
      </c>
      <c r="BE24" s="169">
        <v>15263700000000</v>
      </c>
      <c r="BF24" s="169">
        <v>15263700000000</v>
      </c>
      <c r="CT24" s="37"/>
      <c r="CZ24" s="28">
        <f t="shared" ref="CZ24:CZ32" si="7">CZ12</f>
        <v>582545</v>
      </c>
      <c r="DA24" s="11">
        <v>1186600000000</v>
      </c>
      <c r="DB24" s="11">
        <v>732024000000</v>
      </c>
      <c r="DC24" s="11">
        <v>19332600000000</v>
      </c>
      <c r="DD24" s="11">
        <v>36284000000000</v>
      </c>
      <c r="DE24" s="11">
        <v>43934200000000</v>
      </c>
      <c r="DF24" s="11">
        <v>36284000000000</v>
      </c>
      <c r="DG24" s="11">
        <v>20596700000000</v>
      </c>
      <c r="DH24" s="11">
        <v>41807800000000</v>
      </c>
      <c r="DI24" s="11">
        <v>58837000000000</v>
      </c>
      <c r="DJ24" s="11">
        <v>41807800000000</v>
      </c>
      <c r="DK24" s="11">
        <v>20596800000000</v>
      </c>
      <c r="DL24" s="11">
        <v>49934700000000</v>
      </c>
      <c r="DM24" s="11">
        <v>60694400000000</v>
      </c>
      <c r="DN24" s="11">
        <v>61844100000000</v>
      </c>
      <c r="DO24" s="11">
        <v>60694400000000</v>
      </c>
      <c r="DP24" s="11">
        <v>49934700000000</v>
      </c>
      <c r="DQ24" s="11">
        <v>20641600000000</v>
      </c>
      <c r="DR24" s="11">
        <v>41908700000000</v>
      </c>
      <c r="DS24" s="11">
        <v>58930400000000</v>
      </c>
      <c r="DT24" s="11">
        <v>41908800000000</v>
      </c>
      <c r="DU24" s="11">
        <v>20641700000000</v>
      </c>
      <c r="DV24" s="11">
        <v>36429200000000</v>
      </c>
      <c r="DW24" s="11">
        <v>44076700000000</v>
      </c>
      <c r="DX24" s="11">
        <v>36429200000000</v>
      </c>
      <c r="DY24" s="11">
        <v>19435100000000</v>
      </c>
      <c r="DZ24" s="11">
        <v>9609560000000</v>
      </c>
      <c r="EA24" s="11">
        <v>9609560000000</v>
      </c>
      <c r="EB24" s="11">
        <v>15623100000000</v>
      </c>
      <c r="EC24" s="11">
        <v>15623100000000</v>
      </c>
      <c r="ED24" s="11">
        <v>56713500000000</v>
      </c>
      <c r="EE24" s="11">
        <v>56713500000000</v>
      </c>
      <c r="EF24" s="11">
        <v>23962400000000</v>
      </c>
      <c r="EG24" s="11">
        <v>23962400000000</v>
      </c>
      <c r="EH24" s="11">
        <v>56819400000000</v>
      </c>
      <c r="EI24" s="11">
        <v>56819500000000</v>
      </c>
      <c r="EJ24" s="11">
        <v>15734900000000</v>
      </c>
      <c r="EK24" s="11">
        <v>15734900000000</v>
      </c>
      <c r="EL24" s="11">
        <v>9681460000000</v>
      </c>
      <c r="EM24" s="11">
        <v>9681460000000</v>
      </c>
    </row>
    <row r="25" spans="2:143" x14ac:dyDescent="0.25">
      <c r="B25" s="163">
        <v>5</v>
      </c>
      <c r="E25" s="162">
        <v>13</v>
      </c>
      <c r="F25" s="160">
        <v>497870</v>
      </c>
      <c r="G25" s="160">
        <v>387740</v>
      </c>
      <c r="H25" s="160">
        <v>975960000</v>
      </c>
      <c r="I25" s="160">
        <v>861290000</v>
      </c>
      <c r="J25" s="161">
        <v>3</v>
      </c>
      <c r="K25" s="161">
        <v>3.25</v>
      </c>
      <c r="L25" s="161"/>
      <c r="M25" s="37"/>
      <c r="P25" s="162"/>
      <c r="Q25" s="162"/>
      <c r="R25" s="162"/>
      <c r="S25" s="173">
        <f t="shared" si="6"/>
        <v>61399.5</v>
      </c>
      <c r="T25" s="169">
        <v>644370000000</v>
      </c>
      <c r="U25" s="169">
        <v>233604000000</v>
      </c>
      <c r="V25" s="169">
        <v>12212100000000</v>
      </c>
      <c r="W25" s="169">
        <v>20721400000000</v>
      </c>
      <c r="X25" s="169">
        <v>26024700000000</v>
      </c>
      <c r="Y25" s="169">
        <v>20721400000000</v>
      </c>
      <c r="Z25" s="169">
        <v>9365850000000</v>
      </c>
      <c r="AA25" s="169">
        <v>21413000000000</v>
      </c>
      <c r="AB25" s="169">
        <v>34453800000000</v>
      </c>
      <c r="AC25" s="169">
        <v>21413100000000</v>
      </c>
      <c r="AD25" s="169">
        <v>9365880000000</v>
      </c>
      <c r="AE25" s="169">
        <v>26197600000000</v>
      </c>
      <c r="AF25" s="169">
        <v>34600900000000</v>
      </c>
      <c r="AG25" s="169">
        <v>37740000000000</v>
      </c>
      <c r="AH25" s="169">
        <v>34600900000000</v>
      </c>
      <c r="AI25" s="169">
        <v>26197700000000</v>
      </c>
      <c r="AJ25" s="169">
        <v>9382590000000</v>
      </c>
      <c r="AK25" s="169">
        <v>21450900000000</v>
      </c>
      <c r="AL25" s="169">
        <v>34511900000000</v>
      </c>
      <c r="AM25" s="169">
        <v>21450900000000</v>
      </c>
      <c r="AN25" s="169">
        <v>9382620000000</v>
      </c>
      <c r="AO25" s="169">
        <v>20798000000000</v>
      </c>
      <c r="AP25" s="169">
        <v>26116600000000</v>
      </c>
      <c r="AQ25" s="169">
        <v>20798000000000</v>
      </c>
      <c r="AR25" s="169">
        <v>12281300000000</v>
      </c>
      <c r="AS25" s="169">
        <v>7419960000000</v>
      </c>
      <c r="AT25" s="169">
        <v>7419970000000</v>
      </c>
      <c r="AU25" s="169">
        <v>9454190000000</v>
      </c>
      <c r="AV25" s="169">
        <v>9454210000000</v>
      </c>
      <c r="AW25" s="169">
        <v>31455300000000</v>
      </c>
      <c r="AX25" s="169">
        <v>31455300000000</v>
      </c>
      <c r="AY25" s="169">
        <v>11121300000000</v>
      </c>
      <c r="AZ25" s="169">
        <v>11121300000000</v>
      </c>
      <c r="BA25" s="169">
        <v>31512800000000</v>
      </c>
      <c r="BB25" s="169">
        <v>31512800000000</v>
      </c>
      <c r="BC25" s="169">
        <v>9492040000000</v>
      </c>
      <c r="BD25" s="169">
        <v>9492050000000</v>
      </c>
      <c r="BE25" s="169">
        <v>7465150000000</v>
      </c>
      <c r="BF25" s="169">
        <v>7465150000000</v>
      </c>
      <c r="CT25" s="37"/>
      <c r="CZ25" s="28">
        <f t="shared" si="7"/>
        <v>61399.5</v>
      </c>
      <c r="DA25" s="11">
        <v>662206000000</v>
      </c>
      <c r="DB25" s="11">
        <v>271147000000</v>
      </c>
      <c r="DC25" s="11">
        <v>8480250000000</v>
      </c>
      <c r="DD25" s="11">
        <v>16030500000000</v>
      </c>
      <c r="DE25" s="11">
        <v>19337400000000</v>
      </c>
      <c r="DF25" s="11">
        <v>16030500000000</v>
      </c>
      <c r="DG25" s="11">
        <v>8987800000000</v>
      </c>
      <c r="DH25" s="11">
        <v>18442100000000</v>
      </c>
      <c r="DI25" s="11">
        <v>26119800000000</v>
      </c>
      <c r="DJ25" s="11">
        <v>18442100000000</v>
      </c>
      <c r="DK25" s="11">
        <v>8987810000000</v>
      </c>
      <c r="DL25" s="11">
        <v>22017700000000</v>
      </c>
      <c r="DM25" s="11">
        <v>26944500000000</v>
      </c>
      <c r="DN25" s="11">
        <v>27379500000000</v>
      </c>
      <c r="DO25" s="11">
        <v>26944500000000</v>
      </c>
      <c r="DP25" s="11">
        <v>22017700000000</v>
      </c>
      <c r="DQ25" s="11">
        <v>9007410000000</v>
      </c>
      <c r="DR25" s="11">
        <v>18486900000000</v>
      </c>
      <c r="DS25" s="11">
        <v>26161800000000</v>
      </c>
      <c r="DT25" s="11">
        <v>18486900000000</v>
      </c>
      <c r="DU25" s="11">
        <v>9007420000000</v>
      </c>
      <c r="DV25" s="11">
        <v>16095100000000</v>
      </c>
      <c r="DW25" s="11">
        <v>19400800000000</v>
      </c>
      <c r="DX25" s="11">
        <v>16095100000000</v>
      </c>
      <c r="DY25" s="11">
        <v>8525530000000</v>
      </c>
      <c r="DZ25" s="11">
        <v>4599030000000</v>
      </c>
      <c r="EA25" s="11">
        <v>4599030000000</v>
      </c>
      <c r="EB25" s="11">
        <v>7413010000000</v>
      </c>
      <c r="EC25" s="11">
        <v>7413010000000</v>
      </c>
      <c r="ED25" s="11">
        <v>26611300000000</v>
      </c>
      <c r="EE25" s="11">
        <v>26611300000000</v>
      </c>
      <c r="EF25" s="11">
        <v>11251900000000</v>
      </c>
      <c r="EG25" s="11">
        <v>11251900000000</v>
      </c>
      <c r="EH25" s="11">
        <v>26661400000000</v>
      </c>
      <c r="EI25" s="11">
        <v>26661400000000</v>
      </c>
      <c r="EJ25" s="11">
        <v>7464630000000</v>
      </c>
      <c r="EK25" s="11">
        <v>7464640000000</v>
      </c>
      <c r="EL25" s="11">
        <v>4632810000000</v>
      </c>
      <c r="EM25" s="11">
        <v>4632810000000</v>
      </c>
    </row>
    <row r="26" spans="2:143" x14ac:dyDescent="0.25">
      <c r="E26" s="162">
        <v>14</v>
      </c>
      <c r="F26" s="160">
        <v>387740</v>
      </c>
      <c r="G26" s="160">
        <v>301970</v>
      </c>
      <c r="H26" s="160">
        <v>861290000</v>
      </c>
      <c r="I26" s="160">
        <v>760080000</v>
      </c>
      <c r="J26" s="161">
        <v>3.25</v>
      </c>
      <c r="K26" s="161">
        <v>3.5</v>
      </c>
      <c r="L26" s="161"/>
      <c r="M26" s="37"/>
      <c r="P26" s="162"/>
      <c r="Q26" s="162"/>
      <c r="R26" s="162"/>
      <c r="S26" s="173">
        <f t="shared" si="6"/>
        <v>6471.55</v>
      </c>
      <c r="T26" s="169">
        <v>581638000000</v>
      </c>
      <c r="U26" s="169">
        <v>202075000000</v>
      </c>
      <c r="V26" s="169">
        <v>9367200000000</v>
      </c>
      <c r="W26" s="169">
        <v>15928900000000</v>
      </c>
      <c r="X26" s="169">
        <v>19966800000000</v>
      </c>
      <c r="Y26" s="169">
        <v>15929000000000</v>
      </c>
      <c r="Z26" s="169">
        <v>7172000000000</v>
      </c>
      <c r="AA26" s="169">
        <v>16449000000000</v>
      </c>
      <c r="AB26" s="169">
        <v>26516500000000</v>
      </c>
      <c r="AC26" s="169">
        <v>16449100000000</v>
      </c>
      <c r="AD26" s="169">
        <v>7172030000000</v>
      </c>
      <c r="AE26" s="169">
        <v>20112200000000</v>
      </c>
      <c r="AF26" s="169">
        <v>26629600000000</v>
      </c>
      <c r="AG26" s="169">
        <v>29011600000000</v>
      </c>
      <c r="AH26" s="169">
        <v>26629600000000</v>
      </c>
      <c r="AI26" s="169">
        <v>20112300000000</v>
      </c>
      <c r="AJ26" s="169">
        <v>7184790000000</v>
      </c>
      <c r="AK26" s="169">
        <v>16478100000000</v>
      </c>
      <c r="AL26" s="169">
        <v>26561400000000</v>
      </c>
      <c r="AM26" s="169">
        <v>16478200000000</v>
      </c>
      <c r="AN26" s="169">
        <v>7184810000000</v>
      </c>
      <c r="AO26" s="169">
        <v>15987800000000</v>
      </c>
      <c r="AP26" s="169">
        <v>20037400000000</v>
      </c>
      <c r="AQ26" s="169">
        <v>15987800000000</v>
      </c>
      <c r="AR26" s="169">
        <v>9420250000000</v>
      </c>
      <c r="AS26" s="169">
        <v>5695850000000</v>
      </c>
      <c r="AT26" s="169">
        <v>5695860000000</v>
      </c>
      <c r="AU26" s="169">
        <v>7253840000000</v>
      </c>
      <c r="AV26" s="169">
        <v>7253850000000</v>
      </c>
      <c r="AW26" s="169">
        <v>24029600000000</v>
      </c>
      <c r="AX26" s="169">
        <v>24029600000000</v>
      </c>
      <c r="AY26" s="169">
        <v>8526430000000</v>
      </c>
      <c r="AZ26" s="169">
        <v>8526470000000</v>
      </c>
      <c r="BA26" s="169">
        <v>24073400000000</v>
      </c>
      <c r="BB26" s="169">
        <v>24073400000000</v>
      </c>
      <c r="BC26" s="169">
        <v>7282730000000</v>
      </c>
      <c r="BD26" s="169">
        <v>7282740000000</v>
      </c>
      <c r="BE26" s="169">
        <v>5730340000000</v>
      </c>
      <c r="BF26" s="169">
        <v>5730340000000</v>
      </c>
      <c r="CT26" s="37"/>
      <c r="CZ26" s="28">
        <f t="shared" si="7"/>
        <v>6471.55</v>
      </c>
      <c r="DA26" s="11">
        <v>597052000000</v>
      </c>
      <c r="DB26" s="11">
        <v>234664000000</v>
      </c>
      <c r="DC26" s="11">
        <v>6545110000000</v>
      </c>
      <c r="DD26" s="11">
        <v>12410700000000</v>
      </c>
      <c r="DE26" s="11">
        <v>14958500000000</v>
      </c>
      <c r="DF26" s="11">
        <v>12410700000000</v>
      </c>
      <c r="DG26" s="11">
        <v>6922280000000</v>
      </c>
      <c r="DH26" s="11">
        <v>14267900000000</v>
      </c>
      <c r="DI26" s="11">
        <v>20293300000000</v>
      </c>
      <c r="DJ26" s="11">
        <v>14268000000000</v>
      </c>
      <c r="DK26" s="11">
        <v>6922290000000</v>
      </c>
      <c r="DL26" s="11">
        <v>17043300000000</v>
      </c>
      <c r="DM26" s="11">
        <v>20934200000000</v>
      </c>
      <c r="DN26" s="11">
        <v>21267400000000</v>
      </c>
      <c r="DO26" s="11">
        <v>20934200000000</v>
      </c>
      <c r="DP26" s="11">
        <v>17043300000000</v>
      </c>
      <c r="DQ26" s="11">
        <v>6937420000000</v>
      </c>
      <c r="DR26" s="11">
        <v>14302700000000</v>
      </c>
      <c r="DS26" s="11">
        <v>20326200000000</v>
      </c>
      <c r="DT26" s="11">
        <v>14302700000000</v>
      </c>
      <c r="DU26" s="11">
        <v>6937430000000</v>
      </c>
      <c r="DV26" s="11">
        <v>12461000000000</v>
      </c>
      <c r="DW26" s="11">
        <v>15007900000000</v>
      </c>
      <c r="DX26" s="11">
        <v>12461000000000</v>
      </c>
      <c r="DY26" s="11">
        <v>6580210000000</v>
      </c>
      <c r="DZ26" s="11">
        <v>3583810000000</v>
      </c>
      <c r="EA26" s="11">
        <v>3583810000000</v>
      </c>
      <c r="EB26" s="11">
        <v>5744830000000</v>
      </c>
      <c r="EC26" s="11">
        <v>5744830000000</v>
      </c>
      <c r="ED26" s="11">
        <v>20427600000000</v>
      </c>
      <c r="EE26" s="11">
        <v>20427600000000</v>
      </c>
      <c r="EF26" s="11">
        <v>8647760000000</v>
      </c>
      <c r="EG26" s="11">
        <v>8647770000000</v>
      </c>
      <c r="EH26" s="11">
        <v>20466400000000</v>
      </c>
      <c r="EI26" s="11">
        <v>20466400000000</v>
      </c>
      <c r="EJ26" s="11">
        <v>5784100000000</v>
      </c>
      <c r="EK26" s="11">
        <v>5784110000000</v>
      </c>
      <c r="EL26" s="11">
        <v>3609820000000</v>
      </c>
      <c r="EM26" s="11">
        <v>3609820000000</v>
      </c>
    </row>
    <row r="27" spans="2:143" x14ac:dyDescent="0.25">
      <c r="E27" s="162">
        <v>15</v>
      </c>
      <c r="F27" s="160">
        <v>301970</v>
      </c>
      <c r="G27" s="160">
        <v>235180</v>
      </c>
      <c r="H27" s="160">
        <v>760080000</v>
      </c>
      <c r="I27" s="160">
        <v>670770000</v>
      </c>
      <c r="J27" s="161">
        <v>3.5</v>
      </c>
      <c r="K27" s="161">
        <v>3.75</v>
      </c>
      <c r="L27" s="161"/>
      <c r="M27" s="37"/>
      <c r="P27" s="162"/>
      <c r="Q27" s="162"/>
      <c r="R27" s="162"/>
      <c r="S27" s="173">
        <f t="shared" si="6"/>
        <v>682.08499999999992</v>
      </c>
      <c r="T27" s="169">
        <v>586820000000</v>
      </c>
      <c r="U27" s="169">
        <v>156983000000</v>
      </c>
      <c r="V27" s="169">
        <v>8318190000000</v>
      </c>
      <c r="W27" s="169">
        <v>14161000000000</v>
      </c>
      <c r="X27" s="169">
        <v>17729800000000</v>
      </c>
      <c r="Y27" s="169">
        <v>14161000000000</v>
      </c>
      <c r="Z27" s="169">
        <v>6367420000000</v>
      </c>
      <c r="AA27" s="169">
        <v>14615600000000</v>
      </c>
      <c r="AB27" s="169">
        <v>23609600000000</v>
      </c>
      <c r="AC27" s="169">
        <v>14615700000000</v>
      </c>
      <c r="AD27" s="169">
        <v>6367440000000</v>
      </c>
      <c r="AE27" s="169">
        <v>17867200000000</v>
      </c>
      <c r="AF27" s="169">
        <v>23710100000000</v>
      </c>
      <c r="AG27" s="169">
        <v>25818800000000</v>
      </c>
      <c r="AH27" s="169">
        <v>23710100000000</v>
      </c>
      <c r="AI27" s="169">
        <v>17867300000000</v>
      </c>
      <c r="AJ27" s="169">
        <v>6378760000000</v>
      </c>
      <c r="AK27" s="169">
        <v>14641500000000</v>
      </c>
      <c r="AL27" s="169">
        <v>23649600000000</v>
      </c>
      <c r="AM27" s="169">
        <v>14641600000000</v>
      </c>
      <c r="AN27" s="169">
        <v>6378780000000</v>
      </c>
      <c r="AO27" s="169">
        <v>14213400000000</v>
      </c>
      <c r="AP27" s="169">
        <v>17792600000000</v>
      </c>
      <c r="AQ27" s="169">
        <v>14213400000000</v>
      </c>
      <c r="AR27" s="169">
        <v>8365290000000</v>
      </c>
      <c r="AS27" s="169">
        <v>5065340000000</v>
      </c>
      <c r="AT27" s="169">
        <v>5065340000000</v>
      </c>
      <c r="AU27" s="169">
        <v>6450000000000</v>
      </c>
      <c r="AV27" s="169">
        <v>6450010000000</v>
      </c>
      <c r="AW27" s="169">
        <v>21268800000000</v>
      </c>
      <c r="AX27" s="169">
        <v>21268900000000</v>
      </c>
      <c r="AY27" s="169">
        <v>7570090000000</v>
      </c>
      <c r="AZ27" s="169">
        <v>7570120000000</v>
      </c>
      <c r="BA27" s="169">
        <v>21307500000000</v>
      </c>
      <c r="BB27" s="169">
        <v>21307500000000</v>
      </c>
      <c r="BC27" s="169">
        <v>6475560000000</v>
      </c>
      <c r="BD27" s="169">
        <v>6475570000000</v>
      </c>
      <c r="BE27" s="169">
        <v>5095890000000</v>
      </c>
      <c r="BF27" s="169">
        <v>5095890000000</v>
      </c>
      <c r="CT27" s="37"/>
      <c r="CZ27" s="28">
        <f t="shared" si="7"/>
        <v>682.08499999999992</v>
      </c>
      <c r="DA27" s="11">
        <v>603389000000</v>
      </c>
      <c r="DB27" s="11">
        <v>181313000000</v>
      </c>
      <c r="DC27" s="11">
        <v>5961660000000</v>
      </c>
      <c r="DD27" s="11">
        <v>11329300000000</v>
      </c>
      <c r="DE27" s="11">
        <v>13659600000000</v>
      </c>
      <c r="DF27" s="11">
        <v>11329300000000</v>
      </c>
      <c r="DG27" s="11">
        <v>6297590000000</v>
      </c>
      <c r="DH27" s="11">
        <v>13018700000000</v>
      </c>
      <c r="DI27" s="11">
        <v>18602900000000</v>
      </c>
      <c r="DJ27" s="11">
        <v>13018700000000</v>
      </c>
      <c r="DK27" s="11">
        <v>6297600000000</v>
      </c>
      <c r="DL27" s="11">
        <v>15569300000000</v>
      </c>
      <c r="DM27" s="11">
        <v>19190700000000</v>
      </c>
      <c r="DN27" s="11">
        <v>19512500000000</v>
      </c>
      <c r="DO27" s="11">
        <v>19190700000000</v>
      </c>
      <c r="DP27" s="11">
        <v>15569300000000</v>
      </c>
      <c r="DQ27" s="11">
        <v>6311400000000</v>
      </c>
      <c r="DR27" s="11">
        <v>13050500000000</v>
      </c>
      <c r="DS27" s="11">
        <v>18633400000000</v>
      </c>
      <c r="DT27" s="11">
        <v>13050500000000</v>
      </c>
      <c r="DU27" s="11">
        <v>6311410000000</v>
      </c>
      <c r="DV27" s="11">
        <v>11375300000000</v>
      </c>
      <c r="DW27" s="11">
        <v>13705100000000</v>
      </c>
      <c r="DX27" s="11">
        <v>11375300000000</v>
      </c>
      <c r="DY27" s="11">
        <v>5993800000000</v>
      </c>
      <c r="DZ27" s="11">
        <v>3280510000000</v>
      </c>
      <c r="EA27" s="11">
        <v>3280510000000</v>
      </c>
      <c r="EB27" s="11">
        <v>5235050000000</v>
      </c>
      <c r="EC27" s="11">
        <v>5235050000000</v>
      </c>
      <c r="ED27" s="11">
        <v>18462900000000</v>
      </c>
      <c r="EE27" s="11">
        <v>18462900000000</v>
      </c>
      <c r="EF27" s="11">
        <v>7817800000000</v>
      </c>
      <c r="EG27" s="11">
        <v>7817810000000</v>
      </c>
      <c r="EH27" s="11">
        <v>18498300000000</v>
      </c>
      <c r="EI27" s="11">
        <v>18498300000000</v>
      </c>
      <c r="EJ27" s="11">
        <v>5270250000000</v>
      </c>
      <c r="EK27" s="11">
        <v>5270260000000</v>
      </c>
      <c r="EL27" s="11">
        <v>3304090000000</v>
      </c>
      <c r="EM27" s="11">
        <v>3304090000000</v>
      </c>
    </row>
    <row r="28" spans="2:143" x14ac:dyDescent="0.25">
      <c r="B28" s="163">
        <v>6</v>
      </c>
      <c r="C28" s="37">
        <v>4</v>
      </c>
      <c r="E28" s="162">
        <v>16</v>
      </c>
      <c r="F28" s="160">
        <v>235180</v>
      </c>
      <c r="G28" s="160">
        <v>183160</v>
      </c>
      <c r="H28" s="160">
        <v>670770000</v>
      </c>
      <c r="I28" s="160">
        <v>591950000</v>
      </c>
      <c r="J28" s="161">
        <v>3.75</v>
      </c>
      <c r="K28" s="161">
        <v>4</v>
      </c>
      <c r="L28" s="161"/>
      <c r="M28" s="37"/>
      <c r="P28" s="162"/>
      <c r="Q28" s="162"/>
      <c r="R28" s="162"/>
      <c r="S28" s="173">
        <f t="shared" si="6"/>
        <v>71.89</v>
      </c>
      <c r="T28" s="169">
        <v>588234000000</v>
      </c>
      <c r="U28" s="169">
        <v>145806000000</v>
      </c>
      <c r="V28" s="169">
        <v>6511710000000</v>
      </c>
      <c r="W28" s="169">
        <v>11070500000000</v>
      </c>
      <c r="X28" s="169">
        <v>13859900000000</v>
      </c>
      <c r="Y28" s="169">
        <v>11070600000000</v>
      </c>
      <c r="Z28" s="169">
        <v>4999650000000</v>
      </c>
      <c r="AA28" s="169">
        <v>11424100000000</v>
      </c>
      <c r="AB28" s="169">
        <v>18489700000000</v>
      </c>
      <c r="AC28" s="169">
        <v>11424200000000</v>
      </c>
      <c r="AD28" s="169">
        <v>4999670000000</v>
      </c>
      <c r="AE28" s="169">
        <v>13969100000000</v>
      </c>
      <c r="AF28" s="169">
        <v>18568200000000</v>
      </c>
      <c r="AG28" s="169">
        <v>20228600000000</v>
      </c>
      <c r="AH28" s="169">
        <v>18568200000000</v>
      </c>
      <c r="AI28" s="169">
        <v>13969100000000</v>
      </c>
      <c r="AJ28" s="169">
        <v>5008560000000</v>
      </c>
      <c r="AK28" s="169">
        <v>11444400000000</v>
      </c>
      <c r="AL28" s="169">
        <v>18521100000000</v>
      </c>
      <c r="AM28" s="169">
        <v>11444400000000</v>
      </c>
      <c r="AN28" s="169">
        <v>5008570000000</v>
      </c>
      <c r="AO28" s="169">
        <v>11111500000000</v>
      </c>
      <c r="AP28" s="169">
        <v>13909000000000</v>
      </c>
      <c r="AQ28" s="169">
        <v>11111500000000</v>
      </c>
      <c r="AR28" s="169">
        <v>6548580000000</v>
      </c>
      <c r="AS28" s="169">
        <v>3929730000000</v>
      </c>
      <c r="AT28" s="169">
        <v>3929740000000</v>
      </c>
      <c r="AU28" s="169">
        <v>5006510000000</v>
      </c>
      <c r="AV28" s="169">
        <v>5006520000000</v>
      </c>
      <c r="AW28" s="169">
        <v>16419600000000</v>
      </c>
      <c r="AX28" s="169">
        <v>16419600000000</v>
      </c>
      <c r="AY28" s="169">
        <v>5858670000000</v>
      </c>
      <c r="AZ28" s="169">
        <v>5858700000000</v>
      </c>
      <c r="BA28" s="169">
        <v>16449500000000</v>
      </c>
      <c r="BB28" s="169">
        <v>16449500000000</v>
      </c>
      <c r="BC28" s="169">
        <v>5026290000000</v>
      </c>
      <c r="BD28" s="169">
        <v>5026300000000</v>
      </c>
      <c r="BE28" s="169">
        <v>3953390000000</v>
      </c>
      <c r="BF28" s="169">
        <v>3953390000000</v>
      </c>
      <c r="CT28" s="37"/>
      <c r="CZ28" s="28">
        <f t="shared" si="7"/>
        <v>71.89</v>
      </c>
      <c r="DA28" s="11">
        <v>609762000000</v>
      </c>
      <c r="DB28" s="11">
        <v>167995000000</v>
      </c>
      <c r="DC28" s="11">
        <v>5105510000000</v>
      </c>
      <c r="DD28" s="11">
        <v>9696590000000</v>
      </c>
      <c r="DE28" s="11">
        <v>11706100000000</v>
      </c>
      <c r="DF28" s="11">
        <v>9696590000000</v>
      </c>
      <c r="DG28" s="11">
        <v>5400170000000</v>
      </c>
      <c r="DH28" s="11">
        <v>11141300000000</v>
      </c>
      <c r="DI28" s="11">
        <v>15973500000000</v>
      </c>
      <c r="DJ28" s="11">
        <v>11141300000000</v>
      </c>
      <c r="DK28" s="11">
        <v>5400170000000</v>
      </c>
      <c r="DL28" s="11">
        <v>13341700000000</v>
      </c>
      <c r="DM28" s="11">
        <v>16478300000000</v>
      </c>
      <c r="DN28" s="11">
        <v>16784000000000</v>
      </c>
      <c r="DO28" s="11">
        <v>16478400000000</v>
      </c>
      <c r="DP28" s="11">
        <v>13341700000000</v>
      </c>
      <c r="DQ28" s="11">
        <v>5412070000000</v>
      </c>
      <c r="DR28" s="11">
        <v>11168500000000</v>
      </c>
      <c r="DS28" s="11">
        <v>15999800000000</v>
      </c>
      <c r="DT28" s="11">
        <v>11168600000000</v>
      </c>
      <c r="DU28" s="11">
        <v>5412080000000</v>
      </c>
      <c r="DV28" s="11">
        <v>9736160000000</v>
      </c>
      <c r="DW28" s="11">
        <v>11745300000000</v>
      </c>
      <c r="DX28" s="11">
        <v>9736160000000</v>
      </c>
      <c r="DY28" s="11">
        <v>5133170000000</v>
      </c>
      <c r="DZ28" s="11">
        <v>2782720000000</v>
      </c>
      <c r="EA28" s="11">
        <v>2782720000000</v>
      </c>
      <c r="EB28" s="11">
        <v>4426010000000</v>
      </c>
      <c r="EC28" s="11">
        <v>4426010000000</v>
      </c>
      <c r="ED28" s="11">
        <v>15453700000000</v>
      </c>
      <c r="EE28" s="11">
        <v>15453700000000</v>
      </c>
      <c r="EF28" s="11">
        <v>6557760000000</v>
      </c>
      <c r="EG28" s="11">
        <v>6557770000000</v>
      </c>
      <c r="EH28" s="11">
        <v>15483400000000</v>
      </c>
      <c r="EI28" s="11">
        <v>15483400000000</v>
      </c>
      <c r="EJ28" s="11">
        <v>4455420000000</v>
      </c>
      <c r="EK28" s="11">
        <v>4455430000000</v>
      </c>
      <c r="EL28" s="11">
        <v>2802590000000</v>
      </c>
      <c r="EM28" s="11">
        <v>2802590000000</v>
      </c>
    </row>
    <row r="29" spans="2:143" x14ac:dyDescent="0.25">
      <c r="E29" s="162">
        <v>17</v>
      </c>
      <c r="F29" s="160">
        <v>183160</v>
      </c>
      <c r="G29" s="160">
        <v>142640</v>
      </c>
      <c r="H29" s="160">
        <v>591950000</v>
      </c>
      <c r="I29" s="160">
        <v>522400000</v>
      </c>
      <c r="J29" s="161">
        <v>4</v>
      </c>
      <c r="K29" s="161">
        <v>4.25</v>
      </c>
      <c r="L29" s="161"/>
      <c r="M29" s="37"/>
      <c r="P29" s="162"/>
      <c r="Q29" s="162"/>
      <c r="R29" s="162"/>
      <c r="S29" s="173">
        <f t="shared" si="6"/>
        <v>7.7827000000000002</v>
      </c>
      <c r="T29" s="169">
        <v>515476000000</v>
      </c>
      <c r="U29" s="169">
        <v>100312000000</v>
      </c>
      <c r="V29" s="169">
        <v>4358560000000</v>
      </c>
      <c r="W29" s="169">
        <v>7351750000000</v>
      </c>
      <c r="X29" s="169">
        <v>9176760000000</v>
      </c>
      <c r="Y29" s="169">
        <v>7351760000000</v>
      </c>
      <c r="Z29" s="169">
        <v>3373060000000</v>
      </c>
      <c r="AA29" s="169">
        <v>7585670000000</v>
      </c>
      <c r="AB29" s="169">
        <v>12198000000000</v>
      </c>
      <c r="AC29" s="169">
        <v>7585690000000</v>
      </c>
      <c r="AD29" s="169">
        <v>3373070000000</v>
      </c>
      <c r="AE29" s="169">
        <v>9249520000000</v>
      </c>
      <c r="AF29" s="169">
        <v>12249800000000</v>
      </c>
      <c r="AG29" s="169">
        <v>13324700000000</v>
      </c>
      <c r="AH29" s="169">
        <v>12249800000000</v>
      </c>
      <c r="AI29" s="169">
        <v>9249550000000</v>
      </c>
      <c r="AJ29" s="169">
        <v>3379040000000</v>
      </c>
      <c r="AK29" s="169">
        <v>7598930000000</v>
      </c>
      <c r="AL29" s="169">
        <v>12218300000000</v>
      </c>
      <c r="AM29" s="169">
        <v>7598950000000</v>
      </c>
      <c r="AN29" s="169">
        <v>3379050000000</v>
      </c>
      <c r="AO29" s="169">
        <v>7378580000000</v>
      </c>
      <c r="AP29" s="169">
        <v>9208780000000</v>
      </c>
      <c r="AQ29" s="169">
        <v>7378590000000</v>
      </c>
      <c r="AR29" s="169">
        <v>4383010000000</v>
      </c>
      <c r="AS29" s="169">
        <v>2593240000000</v>
      </c>
      <c r="AT29" s="169">
        <v>2593250000000</v>
      </c>
      <c r="AU29" s="169">
        <v>3303850000000</v>
      </c>
      <c r="AV29" s="169">
        <v>3303860000000</v>
      </c>
      <c r="AW29" s="169">
        <v>10663700000000</v>
      </c>
      <c r="AX29" s="169">
        <v>10663700000000</v>
      </c>
      <c r="AY29" s="169">
        <v>3845710000000</v>
      </c>
      <c r="AZ29" s="169">
        <v>3845730000000</v>
      </c>
      <c r="BA29" s="169">
        <v>10682900000000</v>
      </c>
      <c r="BB29" s="169">
        <v>10682900000000</v>
      </c>
      <c r="BC29" s="169">
        <v>3316830000000</v>
      </c>
      <c r="BD29" s="169">
        <v>3316830000000</v>
      </c>
      <c r="BE29" s="169">
        <v>2608770000000</v>
      </c>
      <c r="BF29" s="169">
        <v>2608770000000</v>
      </c>
      <c r="CT29" s="37"/>
      <c r="CZ29" s="28">
        <f t="shared" si="7"/>
        <v>7.7827000000000002</v>
      </c>
      <c r="DA29" s="11">
        <v>540611000000</v>
      </c>
      <c r="DB29" s="11">
        <v>115214000000</v>
      </c>
      <c r="DC29" s="11">
        <v>3851400000000</v>
      </c>
      <c r="DD29" s="11">
        <v>7274910000000</v>
      </c>
      <c r="DE29" s="11">
        <v>8770120000000</v>
      </c>
      <c r="DF29" s="11">
        <v>7274910000000</v>
      </c>
      <c r="DG29" s="11">
        <v>4090500000000</v>
      </c>
      <c r="DH29" s="11">
        <v>8354900000000</v>
      </c>
      <c r="DI29" s="11">
        <v>11935100000000</v>
      </c>
      <c r="DJ29" s="11">
        <v>8354910000000</v>
      </c>
      <c r="DK29" s="11">
        <v>4090500000000</v>
      </c>
      <c r="DL29" s="11">
        <v>9993560000000</v>
      </c>
      <c r="DM29" s="11">
        <v>12311900000000</v>
      </c>
      <c r="DN29" s="11">
        <v>12542200000000</v>
      </c>
      <c r="DO29" s="11">
        <v>12311900000000</v>
      </c>
      <c r="DP29" s="11">
        <v>9993570000000</v>
      </c>
      <c r="DQ29" s="11">
        <v>4099530000000</v>
      </c>
      <c r="DR29" s="11">
        <v>8375230000000</v>
      </c>
      <c r="DS29" s="11">
        <v>11954700000000</v>
      </c>
      <c r="DT29" s="11">
        <v>8375240000000</v>
      </c>
      <c r="DU29" s="11">
        <v>4099530000000</v>
      </c>
      <c r="DV29" s="11">
        <v>7304450000000</v>
      </c>
      <c r="DW29" s="11">
        <v>8799410000000</v>
      </c>
      <c r="DX29" s="11">
        <v>7304460000000</v>
      </c>
      <c r="DY29" s="11">
        <v>3872210000000</v>
      </c>
      <c r="DZ29" s="11">
        <v>2082190000000</v>
      </c>
      <c r="EA29" s="11">
        <v>2082190000000</v>
      </c>
      <c r="EB29" s="11">
        <v>3306510000000</v>
      </c>
      <c r="EC29" s="11">
        <v>3306510000000</v>
      </c>
      <c r="ED29" s="11">
        <v>11339400000000</v>
      </c>
      <c r="EE29" s="11">
        <v>11339400000000</v>
      </c>
      <c r="EF29" s="11">
        <v>4867810000000</v>
      </c>
      <c r="EG29" s="11">
        <v>4867820000000</v>
      </c>
      <c r="EH29" s="11">
        <v>11361100000000</v>
      </c>
      <c r="EI29" s="11">
        <v>11361100000000</v>
      </c>
      <c r="EJ29" s="11">
        <v>3328320000000</v>
      </c>
      <c r="EK29" s="11">
        <v>3328320000000</v>
      </c>
      <c r="EL29" s="11">
        <v>2097020000000</v>
      </c>
      <c r="EM29" s="11">
        <v>2097020000000</v>
      </c>
    </row>
    <row r="30" spans="2:143" x14ac:dyDescent="0.25">
      <c r="E30" s="162">
        <v>18</v>
      </c>
      <c r="F30" s="160">
        <v>142640</v>
      </c>
      <c r="G30" s="160">
        <v>111090</v>
      </c>
      <c r="H30" s="160">
        <v>522400000</v>
      </c>
      <c r="I30" s="160">
        <v>461010000</v>
      </c>
      <c r="J30" s="161">
        <v>4.25</v>
      </c>
      <c r="K30" s="161">
        <v>4.5</v>
      </c>
      <c r="L30" s="161"/>
      <c r="M30" s="37"/>
      <c r="P30" s="162"/>
      <c r="Q30" s="162"/>
      <c r="R30" s="162"/>
      <c r="S30" s="173">
        <f t="shared" si="6"/>
        <v>1.09873</v>
      </c>
      <c r="T30" s="169">
        <v>786602000000</v>
      </c>
      <c r="U30" s="169">
        <v>74857200000</v>
      </c>
      <c r="V30" s="169">
        <v>2631820000000</v>
      </c>
      <c r="W30" s="169">
        <v>4376180000000</v>
      </c>
      <c r="X30" s="169">
        <v>5454160000000</v>
      </c>
      <c r="Y30" s="169">
        <v>4376180000000</v>
      </c>
      <c r="Z30" s="169">
        <v>2078030000000</v>
      </c>
      <c r="AA30" s="169">
        <v>4515620000000</v>
      </c>
      <c r="AB30" s="169">
        <v>7245610000000</v>
      </c>
      <c r="AC30" s="169">
        <v>4515630000000</v>
      </c>
      <c r="AD30" s="169">
        <v>2078040000000</v>
      </c>
      <c r="AE30" s="169">
        <v>5497460000000</v>
      </c>
      <c r="AF30" s="169">
        <v>7276390000000</v>
      </c>
      <c r="AG30" s="169">
        <v>7912680000000</v>
      </c>
      <c r="AH30" s="169">
        <v>7276390000000</v>
      </c>
      <c r="AI30" s="169">
        <v>5497480000000</v>
      </c>
      <c r="AJ30" s="169">
        <v>2081750000000</v>
      </c>
      <c r="AK30" s="169">
        <v>4523480000000</v>
      </c>
      <c r="AL30" s="169">
        <v>7257690000000</v>
      </c>
      <c r="AM30" s="169">
        <v>4523490000000</v>
      </c>
      <c r="AN30" s="169">
        <v>2081750000000</v>
      </c>
      <c r="AO30" s="169">
        <v>4392050000000</v>
      </c>
      <c r="AP30" s="169">
        <v>5473060000000</v>
      </c>
      <c r="AQ30" s="169">
        <v>4392050000000</v>
      </c>
      <c r="AR30" s="169">
        <v>2646550000000</v>
      </c>
      <c r="AS30" s="169">
        <v>1595530000000</v>
      </c>
      <c r="AT30" s="169">
        <v>1595530000000</v>
      </c>
      <c r="AU30" s="169">
        <v>2039100000000</v>
      </c>
      <c r="AV30" s="169">
        <v>2039100000000</v>
      </c>
      <c r="AW30" s="169">
        <v>6411470000000</v>
      </c>
      <c r="AX30" s="169">
        <v>6411480000000</v>
      </c>
      <c r="AY30" s="169">
        <v>2339150000000</v>
      </c>
      <c r="AZ30" s="169">
        <v>2339160000000</v>
      </c>
      <c r="BA30" s="169">
        <v>6422920000000</v>
      </c>
      <c r="BB30" s="169">
        <v>6422920000000</v>
      </c>
      <c r="BC30" s="169">
        <v>2047140000000</v>
      </c>
      <c r="BD30" s="169">
        <v>2047140000000</v>
      </c>
      <c r="BE30" s="169">
        <v>1605110000000</v>
      </c>
      <c r="BF30" s="169">
        <v>1605110000000</v>
      </c>
      <c r="CT30" s="37"/>
      <c r="CZ30" s="28">
        <f t="shared" si="7"/>
        <v>1.09873</v>
      </c>
      <c r="DA30" s="11">
        <v>848154000000</v>
      </c>
      <c r="DB30" s="11">
        <v>86525300000</v>
      </c>
      <c r="DC30" s="11">
        <v>3569890000000</v>
      </c>
      <c r="DD30" s="11">
        <v>6528340000000</v>
      </c>
      <c r="DE30" s="11">
        <v>7740810000000</v>
      </c>
      <c r="DF30" s="11">
        <v>6528340000000</v>
      </c>
      <c r="DG30" s="11">
        <v>3879780000000</v>
      </c>
      <c r="DH30" s="11">
        <v>7473210000000</v>
      </c>
      <c r="DI30" s="11">
        <v>10354500000000</v>
      </c>
      <c r="DJ30" s="11">
        <v>7473220000000</v>
      </c>
      <c r="DK30" s="11">
        <v>3879790000000</v>
      </c>
      <c r="DL30" s="11">
        <v>8821280000000</v>
      </c>
      <c r="DM30" s="11">
        <v>10679000000000</v>
      </c>
      <c r="DN30" s="11">
        <v>10809700000000</v>
      </c>
      <c r="DO30" s="11">
        <v>10679000000000</v>
      </c>
      <c r="DP30" s="11">
        <v>8821290000000</v>
      </c>
      <c r="DQ30" s="11">
        <v>3888200000000</v>
      </c>
      <c r="DR30" s="11">
        <v>7490860000000</v>
      </c>
      <c r="DS30" s="11">
        <v>10370800000000</v>
      </c>
      <c r="DT30" s="11">
        <v>7490870000000</v>
      </c>
      <c r="DU30" s="11">
        <v>3888200000000</v>
      </c>
      <c r="DV30" s="11">
        <v>6553840000000</v>
      </c>
      <c r="DW30" s="11">
        <v>7765410000000</v>
      </c>
      <c r="DX30" s="11">
        <v>6553840000000</v>
      </c>
      <c r="DY30" s="11">
        <v>3588460000000</v>
      </c>
      <c r="DZ30" s="11">
        <v>2011570000000</v>
      </c>
      <c r="EA30" s="11">
        <v>2011570000000</v>
      </c>
      <c r="EB30" s="11">
        <v>3184550000000</v>
      </c>
      <c r="EC30" s="11">
        <v>3184560000000</v>
      </c>
      <c r="ED30" s="11">
        <v>9931320000000</v>
      </c>
      <c r="EE30" s="11">
        <v>9931330000000</v>
      </c>
      <c r="EF30" s="11">
        <v>4590770000000</v>
      </c>
      <c r="EG30" s="11">
        <v>4590780000000</v>
      </c>
      <c r="EH30" s="11">
        <v>9949420000000</v>
      </c>
      <c r="EI30" s="11">
        <v>9949420000000</v>
      </c>
      <c r="EJ30" s="11">
        <v>3205280000000</v>
      </c>
      <c r="EK30" s="11">
        <v>3205280000000</v>
      </c>
      <c r="EL30" s="11">
        <v>2025700000000</v>
      </c>
      <c r="EM30" s="11">
        <v>2025700000000</v>
      </c>
    </row>
    <row r="31" spans="2:143" x14ac:dyDescent="0.25">
      <c r="B31" s="163">
        <v>7</v>
      </c>
      <c r="D31" s="39">
        <v>3</v>
      </c>
      <c r="E31" s="162">
        <v>19</v>
      </c>
      <c r="F31" s="160">
        <v>111090</v>
      </c>
      <c r="G31" s="160">
        <v>86517</v>
      </c>
      <c r="H31" s="160">
        <v>461010000</v>
      </c>
      <c r="I31" s="160">
        <v>406840000</v>
      </c>
      <c r="J31" s="161">
        <v>4.5</v>
      </c>
      <c r="K31" s="161">
        <v>4.75</v>
      </c>
      <c r="L31" s="161"/>
      <c r="M31" s="37"/>
      <c r="P31" s="162"/>
      <c r="Q31" s="162"/>
      <c r="R31" s="162"/>
      <c r="S31" s="173">
        <f t="shared" si="6"/>
        <v>0.21367849999999999</v>
      </c>
      <c r="T31" s="169">
        <v>5578040000000</v>
      </c>
      <c r="U31" s="169">
        <v>123032000000</v>
      </c>
      <c r="V31" s="169">
        <v>1727920000000</v>
      </c>
      <c r="W31" s="169">
        <v>2671300000000</v>
      </c>
      <c r="X31" s="169">
        <v>3367470000000</v>
      </c>
      <c r="Y31" s="169">
        <v>2671300000000</v>
      </c>
      <c r="Z31" s="169">
        <v>1529720000000</v>
      </c>
      <c r="AA31" s="169">
        <v>2761470000000</v>
      </c>
      <c r="AB31" s="169">
        <v>4532410000000</v>
      </c>
      <c r="AC31" s="169">
        <v>2761480000000</v>
      </c>
      <c r="AD31" s="169">
        <v>1529730000000</v>
      </c>
      <c r="AE31" s="169">
        <v>3389190000000</v>
      </c>
      <c r="AF31" s="169">
        <v>4551320000000</v>
      </c>
      <c r="AG31" s="169">
        <v>4995030000000</v>
      </c>
      <c r="AH31" s="169">
        <v>4551330000000</v>
      </c>
      <c r="AI31" s="169">
        <v>3389200000000</v>
      </c>
      <c r="AJ31" s="169">
        <v>1532770000000</v>
      </c>
      <c r="AK31" s="169">
        <v>2766430000000</v>
      </c>
      <c r="AL31" s="169">
        <v>4540430000000</v>
      </c>
      <c r="AM31" s="169">
        <v>2766440000000</v>
      </c>
      <c r="AN31" s="169">
        <v>1532770000000</v>
      </c>
      <c r="AO31" s="169">
        <v>2681320000000</v>
      </c>
      <c r="AP31" s="169">
        <v>3379680000000</v>
      </c>
      <c r="AQ31" s="169">
        <v>2681320000000</v>
      </c>
      <c r="AR31" s="169">
        <v>1738100000000</v>
      </c>
      <c r="AS31" s="169">
        <v>990761000000</v>
      </c>
      <c r="AT31" s="169">
        <v>990762000000</v>
      </c>
      <c r="AU31" s="169">
        <v>1311150000000</v>
      </c>
      <c r="AV31" s="169">
        <v>1311150000000</v>
      </c>
      <c r="AW31" s="169">
        <v>3931520000000</v>
      </c>
      <c r="AX31" s="169">
        <v>3931520000000</v>
      </c>
      <c r="AY31" s="169">
        <v>1382620000000</v>
      </c>
      <c r="AZ31" s="169">
        <v>1382630000000</v>
      </c>
      <c r="BA31" s="169">
        <v>3939130000000</v>
      </c>
      <c r="BB31" s="169">
        <v>3939130000000</v>
      </c>
      <c r="BC31" s="169">
        <v>1316960000000</v>
      </c>
      <c r="BD31" s="169">
        <v>1316960000000</v>
      </c>
      <c r="BE31" s="169">
        <v>997312000000</v>
      </c>
      <c r="BF31" s="169">
        <v>997312000000</v>
      </c>
      <c r="CT31" s="37"/>
      <c r="CZ31" s="28">
        <f t="shared" si="7"/>
        <v>0.21367849999999999</v>
      </c>
      <c r="DA31" s="11">
        <v>6069970000000</v>
      </c>
      <c r="DB31" s="11">
        <v>142941000000</v>
      </c>
      <c r="DC31" s="11">
        <v>5742500000000</v>
      </c>
      <c r="DD31" s="11">
        <v>9877140000000</v>
      </c>
      <c r="DE31" s="11">
        <v>11912200000000</v>
      </c>
      <c r="DF31" s="11">
        <v>9877140000000</v>
      </c>
      <c r="DG31" s="11">
        <v>6853710000000</v>
      </c>
      <c r="DH31" s="11">
        <v>11381600000000</v>
      </c>
      <c r="DI31" s="11">
        <v>16035000000000</v>
      </c>
      <c r="DJ31" s="11">
        <v>11381600000000</v>
      </c>
      <c r="DK31" s="11">
        <v>6853720000000</v>
      </c>
      <c r="DL31" s="11">
        <v>13508200000000</v>
      </c>
      <c r="DM31" s="11">
        <v>16538400000000</v>
      </c>
      <c r="DN31" s="11">
        <v>17004800000000</v>
      </c>
      <c r="DO31" s="11">
        <v>16538400000000</v>
      </c>
      <c r="DP31" s="11">
        <v>13508200000000</v>
      </c>
      <c r="DQ31" s="11">
        <v>6868940000000</v>
      </c>
      <c r="DR31" s="11">
        <v>11408600000000</v>
      </c>
      <c r="DS31" s="11">
        <v>16061300000000</v>
      </c>
      <c r="DT31" s="11">
        <v>11408600000000</v>
      </c>
      <c r="DU31" s="11">
        <v>6868950000000</v>
      </c>
      <c r="DV31" s="11">
        <v>9915810000000</v>
      </c>
      <c r="DW31" s="11">
        <v>11950500000000</v>
      </c>
      <c r="DX31" s="11">
        <v>9915820000000</v>
      </c>
      <c r="DY31" s="11">
        <v>5771950000000</v>
      </c>
      <c r="DZ31" s="11">
        <v>2241490000000</v>
      </c>
      <c r="EA31" s="11">
        <v>2241490000000</v>
      </c>
      <c r="EB31" s="11">
        <v>3986740000000</v>
      </c>
      <c r="EC31" s="11">
        <v>3986740000000</v>
      </c>
      <c r="ED31" s="11">
        <v>13909100000000</v>
      </c>
      <c r="EE31" s="11">
        <v>13909100000000</v>
      </c>
      <c r="EF31" s="11">
        <v>6122460000000</v>
      </c>
      <c r="EG31" s="11">
        <v>6122460000000</v>
      </c>
      <c r="EH31" s="11">
        <v>13934600000000</v>
      </c>
      <c r="EI31" s="11">
        <v>13934600000000</v>
      </c>
      <c r="EJ31" s="11">
        <v>4021290000000</v>
      </c>
      <c r="EK31" s="11">
        <v>4021290000000</v>
      </c>
      <c r="EL31" s="11">
        <v>2261510000000</v>
      </c>
      <c r="EM31" s="11">
        <v>2261510000000</v>
      </c>
    </row>
    <row r="32" spans="2:143" x14ac:dyDescent="0.25">
      <c r="E32" s="162">
        <v>20</v>
      </c>
      <c r="F32" s="160">
        <v>86517</v>
      </c>
      <c r="G32" s="160">
        <v>67380</v>
      </c>
      <c r="H32" s="160">
        <v>406840000</v>
      </c>
      <c r="I32" s="160">
        <v>359040000</v>
      </c>
      <c r="J32" s="161">
        <v>4.75</v>
      </c>
      <c r="K32" s="161">
        <v>5</v>
      </c>
      <c r="L32" s="161"/>
      <c r="M32" s="37"/>
      <c r="P32" s="162"/>
      <c r="Q32" s="162"/>
      <c r="R32" s="162"/>
      <c r="S32" s="173">
        <f t="shared" si="6"/>
        <v>4.2653499999999997E-2</v>
      </c>
      <c r="T32" s="169">
        <v>6246500000000</v>
      </c>
      <c r="U32" s="169">
        <v>89334800000</v>
      </c>
      <c r="V32" s="169">
        <v>1061490000000</v>
      </c>
      <c r="W32" s="169">
        <v>1579650000000</v>
      </c>
      <c r="X32" s="169">
        <v>1994800000000</v>
      </c>
      <c r="Y32" s="169">
        <v>1579660000000</v>
      </c>
      <c r="Z32" s="169">
        <v>984621000000</v>
      </c>
      <c r="AA32" s="169">
        <v>1633980000000</v>
      </c>
      <c r="AB32" s="169">
        <v>2685780000000</v>
      </c>
      <c r="AC32" s="169">
        <v>1633990000000</v>
      </c>
      <c r="AD32" s="169">
        <v>984624000000</v>
      </c>
      <c r="AE32" s="169">
        <v>2006200000000</v>
      </c>
      <c r="AF32" s="169">
        <v>2696840000000</v>
      </c>
      <c r="AG32" s="169">
        <v>2964740000000</v>
      </c>
      <c r="AH32" s="169">
        <v>2696850000000</v>
      </c>
      <c r="AI32" s="169">
        <v>2006210000000</v>
      </c>
      <c r="AJ32" s="169">
        <v>986630000000</v>
      </c>
      <c r="AK32" s="169">
        <v>1636920000000</v>
      </c>
      <c r="AL32" s="169">
        <v>2690540000000</v>
      </c>
      <c r="AM32" s="169">
        <v>1636920000000</v>
      </c>
      <c r="AN32" s="169">
        <v>986633000000</v>
      </c>
      <c r="AO32" s="169">
        <v>1585560000000</v>
      </c>
      <c r="AP32" s="169">
        <v>2002020000000</v>
      </c>
      <c r="AQ32" s="169">
        <v>1585560000000</v>
      </c>
      <c r="AR32" s="169">
        <v>1067790000000</v>
      </c>
      <c r="AS32" s="169">
        <v>505693000000</v>
      </c>
      <c r="AT32" s="169">
        <v>505693000000</v>
      </c>
      <c r="AU32" s="169">
        <v>682630000000</v>
      </c>
      <c r="AV32" s="169">
        <v>682631000000</v>
      </c>
      <c r="AW32" s="169">
        <v>2216520000000</v>
      </c>
      <c r="AX32" s="169">
        <v>2216520000000</v>
      </c>
      <c r="AY32" s="169">
        <v>698946000000</v>
      </c>
      <c r="AZ32" s="169">
        <v>698949000000</v>
      </c>
      <c r="BA32" s="169">
        <v>2221200000000</v>
      </c>
      <c r="BB32" s="169">
        <v>2221200000000</v>
      </c>
      <c r="BC32" s="169">
        <v>685895000000</v>
      </c>
      <c r="BD32" s="169">
        <v>685896000000</v>
      </c>
      <c r="BE32" s="169">
        <v>509230000000</v>
      </c>
      <c r="BF32" s="169">
        <v>509230000000</v>
      </c>
      <c r="CT32" s="37"/>
      <c r="CZ32" s="28">
        <f t="shared" si="7"/>
        <v>4.2653499999999997E-2</v>
      </c>
      <c r="DA32" s="11">
        <v>6797470000000</v>
      </c>
      <c r="DB32" s="11">
        <v>103485000000</v>
      </c>
      <c r="DC32" s="11">
        <v>4052610000000</v>
      </c>
      <c r="DD32" s="11">
        <v>7015010000000</v>
      </c>
      <c r="DE32" s="11">
        <v>8644430000000</v>
      </c>
      <c r="DF32" s="11">
        <v>7015010000000</v>
      </c>
      <c r="DG32" s="11">
        <v>4896910000000</v>
      </c>
      <c r="DH32" s="11">
        <v>8123060000000</v>
      </c>
      <c r="DI32" s="11">
        <v>11843000000000</v>
      </c>
      <c r="DJ32" s="11">
        <v>8123070000000</v>
      </c>
      <c r="DK32" s="11">
        <v>4896920000000</v>
      </c>
      <c r="DL32" s="11">
        <v>9783660000000</v>
      </c>
      <c r="DM32" s="11">
        <v>12217400000000</v>
      </c>
      <c r="DN32" s="11">
        <v>12705000000000</v>
      </c>
      <c r="DO32" s="11">
        <v>12217400000000</v>
      </c>
      <c r="DP32" s="11">
        <v>9783670000000</v>
      </c>
      <c r="DQ32" s="11">
        <v>4908110000000</v>
      </c>
      <c r="DR32" s="11">
        <v>8142900000000</v>
      </c>
      <c r="DS32" s="11">
        <v>11863500000000</v>
      </c>
      <c r="DT32" s="11">
        <v>8142910000000</v>
      </c>
      <c r="DU32" s="11">
        <v>4908120000000</v>
      </c>
      <c r="DV32" s="11">
        <v>7043540000000</v>
      </c>
      <c r="DW32" s="11">
        <v>8673740000000</v>
      </c>
      <c r="DX32" s="11">
        <v>7043540000000</v>
      </c>
      <c r="DY32" s="11">
        <v>4074180000000</v>
      </c>
      <c r="DZ32" s="11">
        <v>1000940000000</v>
      </c>
      <c r="EA32" s="11">
        <v>1000940000000</v>
      </c>
      <c r="EB32" s="11">
        <v>2020600000000</v>
      </c>
      <c r="EC32" s="11">
        <v>2020610000000</v>
      </c>
      <c r="ED32" s="11">
        <v>9544120000000</v>
      </c>
      <c r="EE32" s="11">
        <v>9544120000000</v>
      </c>
      <c r="EF32" s="11">
        <v>3558640000000</v>
      </c>
      <c r="EG32" s="11">
        <v>3558650000000</v>
      </c>
      <c r="EH32" s="11">
        <v>9562450000000</v>
      </c>
      <c r="EI32" s="11">
        <v>9562450000000</v>
      </c>
      <c r="EJ32" s="11">
        <v>2042940000000</v>
      </c>
      <c r="EK32" s="11">
        <v>2042940000000</v>
      </c>
      <c r="EL32" s="11">
        <v>1012220000000</v>
      </c>
      <c r="EM32" s="11">
        <v>1012220000000</v>
      </c>
    </row>
    <row r="33" spans="2:143" x14ac:dyDescent="0.25">
      <c r="C33" s="37">
        <v>5</v>
      </c>
      <c r="E33" s="162">
        <v>21</v>
      </c>
      <c r="F33" s="160">
        <v>67380</v>
      </c>
      <c r="G33" s="160">
        <v>52475</v>
      </c>
      <c r="H33" s="160">
        <v>359040000</v>
      </c>
      <c r="I33" s="160">
        <v>316850000</v>
      </c>
      <c r="J33" s="161">
        <v>5</v>
      </c>
      <c r="K33" s="161">
        <v>5.25</v>
      </c>
      <c r="L33" s="161"/>
      <c r="M33" s="37"/>
      <c r="P33" s="162"/>
      <c r="Q33" s="162"/>
      <c r="R33" s="162"/>
      <c r="S33" s="12"/>
      <c r="T33" s="293" t="s">
        <v>484</v>
      </c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5"/>
      <c r="CT33" s="37"/>
      <c r="CZ33" s="3"/>
      <c r="DA33" s="290" t="s">
        <v>484</v>
      </c>
      <c r="DB33" s="290"/>
      <c r="DC33" s="290"/>
      <c r="DD33" s="290"/>
      <c r="DE33" s="290"/>
      <c r="DF33" s="290"/>
      <c r="DG33" s="290"/>
      <c r="DH33" s="290"/>
      <c r="DI33" s="290"/>
      <c r="DJ33" s="290"/>
      <c r="DK33" s="290"/>
      <c r="DL33" s="290"/>
      <c r="DM33" s="290"/>
      <c r="DN33" s="290"/>
      <c r="DO33" s="290"/>
      <c r="DP33" s="290"/>
      <c r="DQ33" s="290"/>
      <c r="DR33" s="290"/>
      <c r="DS33" s="290"/>
      <c r="DT33" s="290"/>
      <c r="DU33" s="290"/>
      <c r="DV33" s="290"/>
      <c r="DW33" s="290"/>
      <c r="DX33" s="290"/>
      <c r="DY33" s="290"/>
      <c r="DZ33" s="290"/>
      <c r="EA33" s="290"/>
      <c r="EB33" s="290"/>
      <c r="EC33" s="290"/>
      <c r="ED33" s="290"/>
      <c r="EE33" s="290"/>
      <c r="EF33" s="290"/>
      <c r="EG33" s="290"/>
      <c r="EH33" s="290"/>
      <c r="EI33" s="290"/>
      <c r="EJ33" s="290"/>
      <c r="EK33" s="290"/>
      <c r="EL33" s="290"/>
      <c r="EM33" s="290"/>
    </row>
    <row r="34" spans="2:143" x14ac:dyDescent="0.25">
      <c r="B34" s="163">
        <v>8</v>
      </c>
      <c r="E34" s="162">
        <v>22</v>
      </c>
      <c r="F34" s="160">
        <v>52475</v>
      </c>
      <c r="G34" s="160">
        <v>40868</v>
      </c>
      <c r="H34" s="160">
        <v>316850000</v>
      </c>
      <c r="I34" s="160">
        <v>279620000</v>
      </c>
      <c r="J34" s="161">
        <v>5.25</v>
      </c>
      <c r="K34" s="161">
        <v>5.5</v>
      </c>
      <c r="L34" s="161"/>
      <c r="M34" s="37"/>
      <c r="P34" s="162"/>
      <c r="Q34" s="162"/>
      <c r="R34" s="162"/>
      <c r="S34" s="30" t="s">
        <v>366</v>
      </c>
      <c r="T34" s="2" t="s">
        <v>31</v>
      </c>
      <c r="U34" s="2" t="s">
        <v>363</v>
      </c>
      <c r="V34" s="2" t="s">
        <v>517</v>
      </c>
      <c r="W34" s="2" t="s">
        <v>518</v>
      </c>
      <c r="X34" s="2" t="s">
        <v>519</v>
      </c>
      <c r="Y34" s="2" t="s">
        <v>520</v>
      </c>
      <c r="Z34" s="2" t="s">
        <v>521</v>
      </c>
      <c r="AA34" s="2" t="s">
        <v>522</v>
      </c>
      <c r="AB34" s="2" t="s">
        <v>523</v>
      </c>
      <c r="AC34" s="2" t="s">
        <v>524</v>
      </c>
      <c r="AD34" s="2" t="s">
        <v>525</v>
      </c>
      <c r="AE34" s="2" t="s">
        <v>526</v>
      </c>
      <c r="AF34" s="2" t="s">
        <v>527</v>
      </c>
      <c r="AG34" s="2" t="s">
        <v>528</v>
      </c>
      <c r="AH34" s="2" t="s">
        <v>529</v>
      </c>
      <c r="AI34" s="2" t="s">
        <v>530</v>
      </c>
      <c r="AJ34" s="2" t="s">
        <v>531</v>
      </c>
      <c r="AK34" s="2" t="s">
        <v>532</v>
      </c>
      <c r="AL34" s="2" t="s">
        <v>533</v>
      </c>
      <c r="AM34" s="2" t="s">
        <v>534</v>
      </c>
      <c r="AN34" s="2" t="s">
        <v>535</v>
      </c>
      <c r="AO34" s="2" t="s">
        <v>536</v>
      </c>
      <c r="AP34" s="2" t="s">
        <v>537</v>
      </c>
      <c r="AQ34" s="2" t="s">
        <v>538</v>
      </c>
      <c r="AR34" s="2" t="s">
        <v>539</v>
      </c>
      <c r="AS34" s="2" t="s">
        <v>540</v>
      </c>
      <c r="AT34" s="2" t="s">
        <v>541</v>
      </c>
      <c r="AU34" s="2" t="s">
        <v>542</v>
      </c>
      <c r="AV34" s="2" t="s">
        <v>543</v>
      </c>
      <c r="AW34" s="2" t="s">
        <v>544</v>
      </c>
      <c r="AX34" s="2" t="s">
        <v>545</v>
      </c>
      <c r="AY34" s="2" t="s">
        <v>546</v>
      </c>
      <c r="AZ34" s="2" t="s">
        <v>547</v>
      </c>
      <c r="BA34" s="2" t="s">
        <v>548</v>
      </c>
      <c r="BB34" s="2" t="s">
        <v>549</v>
      </c>
      <c r="BC34" s="2" t="s">
        <v>550</v>
      </c>
      <c r="BD34" s="2" t="s">
        <v>551</v>
      </c>
      <c r="BE34" s="2" t="s">
        <v>552</v>
      </c>
      <c r="BF34" s="2" t="s">
        <v>553</v>
      </c>
      <c r="CT34" s="37"/>
      <c r="CZ34" s="30" t="s">
        <v>366</v>
      </c>
      <c r="DA34" s="2" t="s">
        <v>31</v>
      </c>
      <c r="DB34" s="2" t="s">
        <v>363</v>
      </c>
      <c r="DC34" s="2" t="s">
        <v>517</v>
      </c>
      <c r="DD34" s="2" t="s">
        <v>518</v>
      </c>
      <c r="DE34" s="2" t="s">
        <v>519</v>
      </c>
      <c r="DF34" s="2" t="s">
        <v>520</v>
      </c>
      <c r="DG34" s="2" t="s">
        <v>521</v>
      </c>
      <c r="DH34" s="2" t="s">
        <v>522</v>
      </c>
      <c r="DI34" s="2" t="s">
        <v>523</v>
      </c>
      <c r="DJ34" s="2" t="s">
        <v>524</v>
      </c>
      <c r="DK34" s="2" t="s">
        <v>525</v>
      </c>
      <c r="DL34" s="2" t="s">
        <v>526</v>
      </c>
      <c r="DM34" s="2" t="s">
        <v>527</v>
      </c>
      <c r="DN34" s="2" t="s">
        <v>528</v>
      </c>
      <c r="DO34" s="2" t="s">
        <v>529</v>
      </c>
      <c r="DP34" s="2" t="s">
        <v>530</v>
      </c>
      <c r="DQ34" s="2" t="s">
        <v>531</v>
      </c>
      <c r="DR34" s="2" t="s">
        <v>532</v>
      </c>
      <c r="DS34" s="2" t="s">
        <v>533</v>
      </c>
      <c r="DT34" s="2" t="s">
        <v>534</v>
      </c>
      <c r="DU34" s="2" t="s">
        <v>535</v>
      </c>
      <c r="DV34" s="2" t="s">
        <v>536</v>
      </c>
      <c r="DW34" s="2" t="s">
        <v>537</v>
      </c>
      <c r="DX34" s="2" t="s">
        <v>538</v>
      </c>
      <c r="DY34" s="2" t="s">
        <v>539</v>
      </c>
      <c r="DZ34" s="2" t="s">
        <v>540</v>
      </c>
      <c r="EA34" s="2" t="s">
        <v>541</v>
      </c>
      <c r="EB34" s="2" t="s">
        <v>542</v>
      </c>
      <c r="EC34" s="2" t="s">
        <v>543</v>
      </c>
      <c r="ED34" s="2" t="s">
        <v>544</v>
      </c>
      <c r="EE34" s="2" t="s">
        <v>545</v>
      </c>
      <c r="EF34" s="2" t="s">
        <v>546</v>
      </c>
      <c r="EG34" s="2" t="s">
        <v>547</v>
      </c>
      <c r="EH34" s="2" t="s">
        <v>548</v>
      </c>
      <c r="EI34" s="2" t="s">
        <v>549</v>
      </c>
      <c r="EJ34" s="2" t="s">
        <v>550</v>
      </c>
      <c r="EK34" s="2" t="s">
        <v>551</v>
      </c>
      <c r="EL34" s="2" t="s">
        <v>552</v>
      </c>
      <c r="EM34" s="2" t="s">
        <v>553</v>
      </c>
    </row>
    <row r="35" spans="2:143" x14ac:dyDescent="0.25">
      <c r="E35" s="162">
        <v>23</v>
      </c>
      <c r="F35" s="160">
        <v>40868</v>
      </c>
      <c r="G35" s="160">
        <v>31828</v>
      </c>
      <c r="H35" s="160">
        <v>279620000</v>
      </c>
      <c r="I35" s="160">
        <v>246760000</v>
      </c>
      <c r="J35" s="161">
        <v>5.5</v>
      </c>
      <c r="K35" s="161">
        <v>5.75</v>
      </c>
      <c r="L35" s="161"/>
      <c r="M35" s="37"/>
      <c r="P35" s="162"/>
      <c r="Q35" s="162"/>
      <c r="R35" s="162"/>
      <c r="S35" s="173">
        <f>S23</f>
        <v>5527000</v>
      </c>
      <c r="T35" s="169">
        <v>1689090000000</v>
      </c>
      <c r="U35" s="169">
        <v>397785000000</v>
      </c>
      <c r="V35" s="169">
        <v>26621800000000</v>
      </c>
      <c r="W35" s="169">
        <v>44351500000000</v>
      </c>
      <c r="X35" s="169">
        <v>56208800000000</v>
      </c>
      <c r="Y35" s="169">
        <v>44351500000000</v>
      </c>
      <c r="Z35" s="169">
        <v>20888000000000</v>
      </c>
      <c r="AA35" s="169">
        <v>46031600000000</v>
      </c>
      <c r="AB35" s="169">
        <v>73216500000000</v>
      </c>
      <c r="AC35" s="169">
        <v>46031600000000</v>
      </c>
      <c r="AD35" s="169">
        <v>20888000000000</v>
      </c>
      <c r="AE35" s="169">
        <v>56321300000000</v>
      </c>
      <c r="AF35" s="169">
        <v>73460000000000</v>
      </c>
      <c r="AG35" s="169">
        <v>80611500000000</v>
      </c>
      <c r="AH35" s="169">
        <v>73460000000000</v>
      </c>
      <c r="AI35" s="169">
        <v>56321300000000</v>
      </c>
      <c r="AJ35" s="169">
        <v>20860500000000</v>
      </c>
      <c r="AK35" s="169">
        <v>45968800000000</v>
      </c>
      <c r="AL35" s="169">
        <v>73126400000000</v>
      </c>
      <c r="AM35" s="169">
        <v>45968800000000</v>
      </c>
      <c r="AN35" s="169">
        <v>20860600000000</v>
      </c>
      <c r="AO35" s="169">
        <v>44258600000000</v>
      </c>
      <c r="AP35" s="169">
        <v>56099500000000</v>
      </c>
      <c r="AQ35" s="169">
        <v>44258600000000</v>
      </c>
      <c r="AR35" s="169">
        <v>26560000000000</v>
      </c>
      <c r="AS35" s="169">
        <v>14134800000000</v>
      </c>
      <c r="AT35" s="169">
        <v>14134800000000</v>
      </c>
      <c r="AU35" s="169">
        <v>18099700000000</v>
      </c>
      <c r="AV35" s="169">
        <v>18099700000000</v>
      </c>
      <c r="AW35" s="169">
        <v>59133900000000</v>
      </c>
      <c r="AX35" s="169">
        <v>59133900000000</v>
      </c>
      <c r="AY35" s="169">
        <v>21058600000000</v>
      </c>
      <c r="AZ35" s="169">
        <v>21058600000000</v>
      </c>
      <c r="BA35" s="169">
        <v>59053200000000</v>
      </c>
      <c r="BB35" s="169">
        <v>59053200000000</v>
      </c>
      <c r="BC35" s="169">
        <v>18052900000000</v>
      </c>
      <c r="BD35" s="169">
        <v>18052900000000</v>
      </c>
      <c r="BE35" s="169">
        <v>14097200000000</v>
      </c>
      <c r="BF35" s="169">
        <v>14097200000000</v>
      </c>
      <c r="CT35" s="37"/>
      <c r="CZ35" s="28">
        <f>CZ23</f>
        <v>5527000</v>
      </c>
      <c r="DA35" s="11">
        <v>1716650000000</v>
      </c>
      <c r="DB35" s="11">
        <v>453533000000</v>
      </c>
      <c r="DC35" s="11">
        <v>17518500000000</v>
      </c>
      <c r="DD35" s="11">
        <v>32207100000000</v>
      </c>
      <c r="DE35" s="11">
        <v>38846300000000</v>
      </c>
      <c r="DF35" s="11">
        <v>32207100000000</v>
      </c>
      <c r="DG35" s="11">
        <v>19430600000000</v>
      </c>
      <c r="DH35" s="11">
        <v>37454000000000</v>
      </c>
      <c r="DI35" s="11">
        <v>50830800000000</v>
      </c>
      <c r="DJ35" s="11">
        <v>37454100000000</v>
      </c>
      <c r="DK35" s="11">
        <v>19430700000000</v>
      </c>
      <c r="DL35" s="11">
        <v>44472400000000</v>
      </c>
      <c r="DM35" s="11">
        <v>52497600000000</v>
      </c>
      <c r="DN35" s="11">
        <v>53373200000000</v>
      </c>
      <c r="DO35" s="11">
        <v>52497600000000</v>
      </c>
      <c r="DP35" s="11">
        <v>44472500000000</v>
      </c>
      <c r="DQ35" s="11">
        <v>19393000000000</v>
      </c>
      <c r="DR35" s="11">
        <v>37382100000000</v>
      </c>
      <c r="DS35" s="11">
        <v>50765100000000</v>
      </c>
      <c r="DT35" s="11">
        <v>37382100000000</v>
      </c>
      <c r="DU35" s="11">
        <v>19393000000000</v>
      </c>
      <c r="DV35" s="11">
        <v>32076900000000</v>
      </c>
      <c r="DW35" s="11">
        <v>38702500000000</v>
      </c>
      <c r="DX35" s="11">
        <v>32076900000000</v>
      </c>
      <c r="DY35" s="11">
        <v>17391800000000</v>
      </c>
      <c r="DZ35" s="11">
        <v>8468470000000</v>
      </c>
      <c r="EA35" s="11">
        <v>8468470000000</v>
      </c>
      <c r="EB35" s="11">
        <v>14214400000000</v>
      </c>
      <c r="EC35" s="11">
        <v>14214500000000</v>
      </c>
      <c r="ED35" s="11">
        <v>47357900000000</v>
      </c>
      <c r="EE35" s="11">
        <v>47358000000000</v>
      </c>
      <c r="EF35" s="11">
        <v>21729200000000</v>
      </c>
      <c r="EG35" s="11">
        <v>21729300000000</v>
      </c>
      <c r="EH35" s="11">
        <v>47289500000000</v>
      </c>
      <c r="EI35" s="11">
        <v>47289600000000</v>
      </c>
      <c r="EJ35" s="11">
        <v>14131600000000</v>
      </c>
      <c r="EK35" s="11">
        <v>14131500000000</v>
      </c>
      <c r="EL35" s="11">
        <v>8398490000000</v>
      </c>
      <c r="EM35" s="11">
        <v>8398490000000</v>
      </c>
    </row>
    <row r="36" spans="2:143" x14ac:dyDescent="0.25">
      <c r="E36" s="162">
        <v>24</v>
      </c>
      <c r="F36" s="160">
        <v>31828</v>
      </c>
      <c r="G36" s="160">
        <v>24788</v>
      </c>
      <c r="H36" s="160">
        <v>246760000</v>
      </c>
      <c r="I36" s="160">
        <v>217770000</v>
      </c>
      <c r="J36" s="161">
        <v>5.75</v>
      </c>
      <c r="K36" s="161">
        <v>6</v>
      </c>
      <c r="L36" s="161"/>
      <c r="M36" s="37"/>
      <c r="P36" s="162"/>
      <c r="Q36" s="162"/>
      <c r="R36" s="162"/>
      <c r="S36" s="173">
        <f t="shared" ref="S36:S44" si="8">S24</f>
        <v>582545</v>
      </c>
      <c r="T36" s="169">
        <v>1147470000000</v>
      </c>
      <c r="U36" s="169">
        <v>628395000000</v>
      </c>
      <c r="V36" s="169">
        <v>28358500000000</v>
      </c>
      <c r="W36" s="169">
        <v>47820900000000</v>
      </c>
      <c r="X36" s="169">
        <v>60206700000000</v>
      </c>
      <c r="Y36" s="169">
        <v>47820900000000</v>
      </c>
      <c r="Z36" s="169">
        <v>21915200000000</v>
      </c>
      <c r="AA36" s="169">
        <v>49491500000000</v>
      </c>
      <c r="AB36" s="169">
        <v>78997200000000</v>
      </c>
      <c r="AC36" s="169">
        <v>49491500000000</v>
      </c>
      <c r="AD36" s="169">
        <v>21915300000000</v>
      </c>
      <c r="AE36" s="169">
        <v>60462300000000</v>
      </c>
      <c r="AF36" s="169">
        <v>79258900000000</v>
      </c>
      <c r="AG36" s="169">
        <v>86613000000000</v>
      </c>
      <c r="AH36" s="169">
        <v>79258900000000</v>
      </c>
      <c r="AI36" s="169">
        <v>60462300000000</v>
      </c>
      <c r="AJ36" s="169">
        <v>21886600000000</v>
      </c>
      <c r="AK36" s="169">
        <v>49423700000000</v>
      </c>
      <c r="AL36" s="169">
        <v>78899500000000</v>
      </c>
      <c r="AM36" s="169">
        <v>49423800000000</v>
      </c>
      <c r="AN36" s="169">
        <v>21886600000000</v>
      </c>
      <c r="AO36" s="169">
        <v>47720400000000</v>
      </c>
      <c r="AP36" s="169">
        <v>60089000000000</v>
      </c>
      <c r="AQ36" s="169">
        <v>47720400000000</v>
      </c>
      <c r="AR36" s="169">
        <v>28292200000000</v>
      </c>
      <c r="AS36" s="169">
        <v>15805700000000</v>
      </c>
      <c r="AT36" s="169">
        <v>15805700000000</v>
      </c>
      <c r="AU36" s="169">
        <v>20211700000000</v>
      </c>
      <c r="AV36" s="169">
        <v>20211700000000</v>
      </c>
      <c r="AW36" s="169">
        <v>66884900000000</v>
      </c>
      <c r="AX36" s="169">
        <v>66884900000000</v>
      </c>
      <c r="AY36" s="169">
        <v>23674100000000</v>
      </c>
      <c r="AZ36" s="169">
        <v>23674200000000</v>
      </c>
      <c r="BA36" s="169">
        <v>66793400000000</v>
      </c>
      <c r="BB36" s="169">
        <v>66793400000000</v>
      </c>
      <c r="BC36" s="169">
        <v>20159400000000</v>
      </c>
      <c r="BD36" s="169">
        <v>20159500000000</v>
      </c>
      <c r="BE36" s="169">
        <v>15763500000000</v>
      </c>
      <c r="BF36" s="169">
        <v>15763500000000</v>
      </c>
      <c r="CT36" s="37"/>
      <c r="CZ36" s="28">
        <f t="shared" ref="CZ36:CZ44" si="9">CZ24</f>
        <v>582545</v>
      </c>
      <c r="DA36" s="11">
        <v>1186600000000</v>
      </c>
      <c r="DB36" s="11">
        <v>732024000000</v>
      </c>
      <c r="DC36" s="11">
        <v>18815800000000</v>
      </c>
      <c r="DD36" s="11">
        <v>34983100000000</v>
      </c>
      <c r="DE36" s="11">
        <v>41842200000000</v>
      </c>
      <c r="DF36" s="11">
        <v>34983100000000</v>
      </c>
      <c r="DG36" s="11">
        <v>20517200000000</v>
      </c>
      <c r="DH36" s="11">
        <v>40531500000000</v>
      </c>
      <c r="DI36" s="11">
        <v>55110500000000</v>
      </c>
      <c r="DJ36" s="11">
        <v>40531600000000</v>
      </c>
      <c r="DK36" s="11">
        <v>20517300000000</v>
      </c>
      <c r="DL36" s="11">
        <v>48026000000000</v>
      </c>
      <c r="DM36" s="11">
        <v>56918200000000</v>
      </c>
      <c r="DN36" s="11">
        <v>57595800000000</v>
      </c>
      <c r="DO36" s="11">
        <v>56918300000000</v>
      </c>
      <c r="DP36" s="11">
        <v>48026100000000</v>
      </c>
      <c r="DQ36" s="11">
        <v>20478000000000</v>
      </c>
      <c r="DR36" s="11">
        <v>40453600000000</v>
      </c>
      <c r="DS36" s="11">
        <v>55039100000000</v>
      </c>
      <c r="DT36" s="11">
        <v>40453700000000</v>
      </c>
      <c r="DU36" s="11">
        <v>20478000000000</v>
      </c>
      <c r="DV36" s="11">
        <v>34841700000000</v>
      </c>
      <c r="DW36" s="11">
        <v>41687400000000</v>
      </c>
      <c r="DX36" s="11">
        <v>34841700000000</v>
      </c>
      <c r="DY36" s="11">
        <v>18680200000000</v>
      </c>
      <c r="DZ36" s="11">
        <v>9573720000000</v>
      </c>
      <c r="EA36" s="11">
        <v>9573720000000</v>
      </c>
      <c r="EB36" s="11">
        <v>15972300000000</v>
      </c>
      <c r="EC36" s="11">
        <v>15972300000000</v>
      </c>
      <c r="ED36" s="11">
        <v>53517800000000</v>
      </c>
      <c r="EE36" s="11">
        <v>53517900000000</v>
      </c>
      <c r="EF36" s="11">
        <v>24466500000000</v>
      </c>
      <c r="EG36" s="11">
        <v>24466600000000</v>
      </c>
      <c r="EH36" s="11">
        <v>53440600000000</v>
      </c>
      <c r="EI36" s="11">
        <v>53440600000000</v>
      </c>
      <c r="EJ36" s="11">
        <v>15880100000000</v>
      </c>
      <c r="EK36" s="11">
        <v>15880100000000</v>
      </c>
      <c r="EL36" s="11">
        <v>9495260000000</v>
      </c>
      <c r="EM36" s="11">
        <v>9495260000000</v>
      </c>
    </row>
    <row r="37" spans="2:143" x14ac:dyDescent="0.25">
      <c r="B37" s="163">
        <v>9</v>
      </c>
      <c r="E37" s="162">
        <v>25</v>
      </c>
      <c r="F37" s="160">
        <v>24788</v>
      </c>
      <c r="G37" s="160">
        <v>19304</v>
      </c>
      <c r="H37" s="160">
        <v>217770000</v>
      </c>
      <c r="I37" s="160">
        <v>192180000</v>
      </c>
      <c r="J37" s="161">
        <v>6</v>
      </c>
      <c r="K37" s="161">
        <v>6.25</v>
      </c>
      <c r="L37" s="161"/>
      <c r="M37" s="37"/>
      <c r="P37" s="162"/>
      <c r="Q37" s="162"/>
      <c r="R37" s="162"/>
      <c r="S37" s="173">
        <f t="shared" si="8"/>
        <v>61399.5</v>
      </c>
      <c r="T37" s="169">
        <v>644370000000</v>
      </c>
      <c r="U37" s="169">
        <v>233604000000</v>
      </c>
      <c r="V37" s="169">
        <v>12663000000000</v>
      </c>
      <c r="W37" s="169">
        <v>21477900000000</v>
      </c>
      <c r="X37" s="169">
        <v>26895000000000</v>
      </c>
      <c r="Y37" s="169">
        <v>21477900000000</v>
      </c>
      <c r="Z37" s="169">
        <v>9732790000000</v>
      </c>
      <c r="AA37" s="169">
        <v>22190700000000</v>
      </c>
      <c r="AB37" s="169">
        <v>35525200000000</v>
      </c>
      <c r="AC37" s="169">
        <v>22190700000000</v>
      </c>
      <c r="AD37" s="169">
        <v>9732790000000</v>
      </c>
      <c r="AE37" s="169">
        <v>27053600000000</v>
      </c>
      <c r="AF37" s="169">
        <v>35642300000000</v>
      </c>
      <c r="AG37" s="169">
        <v>38799800000000</v>
      </c>
      <c r="AH37" s="169">
        <v>35642300000000</v>
      </c>
      <c r="AI37" s="169">
        <v>27053600000000</v>
      </c>
      <c r="AJ37" s="169">
        <v>9720050000000</v>
      </c>
      <c r="AK37" s="169">
        <v>22160200000000</v>
      </c>
      <c r="AL37" s="169">
        <v>35481000000000</v>
      </c>
      <c r="AM37" s="169">
        <v>22160200000000</v>
      </c>
      <c r="AN37" s="169">
        <v>9720070000000</v>
      </c>
      <c r="AO37" s="169">
        <v>21432500000000</v>
      </c>
      <c r="AP37" s="169">
        <v>26842200000000</v>
      </c>
      <c r="AQ37" s="169">
        <v>21432500000000</v>
      </c>
      <c r="AR37" s="169">
        <v>12633200000000</v>
      </c>
      <c r="AS37" s="169">
        <v>7728530000000</v>
      </c>
      <c r="AT37" s="169">
        <v>7728540000000</v>
      </c>
      <c r="AU37" s="169">
        <v>9871280000000</v>
      </c>
      <c r="AV37" s="169">
        <v>9871280000000</v>
      </c>
      <c r="AW37" s="169">
        <v>32566000000000</v>
      </c>
      <c r="AX37" s="169">
        <v>32566000000000</v>
      </c>
      <c r="AY37" s="169">
        <v>11570300000000</v>
      </c>
      <c r="AZ37" s="169">
        <v>11570300000000</v>
      </c>
      <c r="BA37" s="169">
        <v>32521500000000</v>
      </c>
      <c r="BB37" s="169">
        <v>32521500000000</v>
      </c>
      <c r="BC37" s="169">
        <v>9845880000000</v>
      </c>
      <c r="BD37" s="169">
        <v>9845890000000</v>
      </c>
      <c r="BE37" s="169">
        <v>7707920000000</v>
      </c>
      <c r="BF37" s="169">
        <v>7707930000000</v>
      </c>
      <c r="CT37" s="37"/>
      <c r="CZ37" s="28">
        <f t="shared" si="9"/>
        <v>61399.5</v>
      </c>
      <c r="DA37" s="11">
        <v>662206000000</v>
      </c>
      <c r="DB37" s="11">
        <v>271147000000</v>
      </c>
      <c r="DC37" s="11">
        <v>8254430000000</v>
      </c>
      <c r="DD37" s="11">
        <v>15459700000000</v>
      </c>
      <c r="DE37" s="11">
        <v>18422900000000</v>
      </c>
      <c r="DF37" s="11">
        <v>15459700000000</v>
      </c>
      <c r="DG37" s="11">
        <v>8954050000000</v>
      </c>
      <c r="DH37" s="11">
        <v>17883700000000</v>
      </c>
      <c r="DI37" s="11">
        <v>24476600000000</v>
      </c>
      <c r="DJ37" s="11">
        <v>17883700000000</v>
      </c>
      <c r="DK37" s="11">
        <v>8954090000000</v>
      </c>
      <c r="DL37" s="11">
        <v>21184600000000</v>
      </c>
      <c r="DM37" s="11">
        <v>25279400000000</v>
      </c>
      <c r="DN37" s="11">
        <v>25509800000000</v>
      </c>
      <c r="DO37" s="11">
        <v>25279400000000</v>
      </c>
      <c r="DP37" s="11">
        <v>21184600000000</v>
      </c>
      <c r="DQ37" s="11">
        <v>8936900000000</v>
      </c>
      <c r="DR37" s="11">
        <v>17849100000000</v>
      </c>
      <c r="DS37" s="11">
        <v>24444500000000</v>
      </c>
      <c r="DT37" s="11">
        <v>17849100000000</v>
      </c>
      <c r="DU37" s="11">
        <v>8936920000000</v>
      </c>
      <c r="DV37" s="11">
        <v>15397100000000</v>
      </c>
      <c r="DW37" s="11">
        <v>18354400000000</v>
      </c>
      <c r="DX37" s="11">
        <v>15397100000000</v>
      </c>
      <c r="DY37" s="11">
        <v>8194940000000</v>
      </c>
      <c r="DZ37" s="11">
        <v>4574120000000</v>
      </c>
      <c r="EA37" s="11">
        <v>4574120000000</v>
      </c>
      <c r="EB37" s="11">
        <v>7554120000000</v>
      </c>
      <c r="EC37" s="11">
        <v>7554130000000</v>
      </c>
      <c r="ED37" s="11">
        <v>25123100000000</v>
      </c>
      <c r="EE37" s="11">
        <v>25123100000000</v>
      </c>
      <c r="EF37" s="11">
        <v>11464400000000</v>
      </c>
      <c r="EG37" s="11">
        <v>11464400000000</v>
      </c>
      <c r="EH37" s="11">
        <v>25086400000000</v>
      </c>
      <c r="EI37" s="11">
        <v>25086500000000</v>
      </c>
      <c r="EJ37" s="11">
        <v>7511340000000</v>
      </c>
      <c r="EK37" s="11">
        <v>7511320000000</v>
      </c>
      <c r="EL37" s="11">
        <v>4537070000000</v>
      </c>
      <c r="EM37" s="11">
        <v>4537070000000</v>
      </c>
    </row>
    <row r="38" spans="2:143" x14ac:dyDescent="0.25">
      <c r="C38" s="37">
        <v>6</v>
      </c>
      <c r="E38" s="162">
        <v>26</v>
      </c>
      <c r="F38" s="160">
        <v>19304</v>
      </c>
      <c r="G38" s="160">
        <v>15034</v>
      </c>
      <c r="H38" s="160">
        <v>192180000</v>
      </c>
      <c r="I38" s="160">
        <v>169600000</v>
      </c>
      <c r="J38" s="161">
        <v>6.25</v>
      </c>
      <c r="K38" s="161">
        <v>6.5</v>
      </c>
      <c r="L38" s="161"/>
      <c r="M38" s="37"/>
      <c r="P38" s="162"/>
      <c r="Q38" s="162"/>
      <c r="R38" s="162"/>
      <c r="S38" s="173">
        <f t="shared" si="8"/>
        <v>6471.55</v>
      </c>
      <c r="T38" s="169">
        <v>581638000000</v>
      </c>
      <c r="U38" s="169">
        <v>202075000000</v>
      </c>
      <c r="V38" s="169">
        <v>9713250000000</v>
      </c>
      <c r="W38" s="169">
        <v>16511400000000</v>
      </c>
      <c r="X38" s="169">
        <v>20636100000000</v>
      </c>
      <c r="Y38" s="169">
        <v>16511400000000</v>
      </c>
      <c r="Z38" s="169">
        <v>7452880000000</v>
      </c>
      <c r="AA38" s="169">
        <v>17047300000000</v>
      </c>
      <c r="AB38" s="169">
        <v>27343700000000</v>
      </c>
      <c r="AC38" s="169">
        <v>17047300000000</v>
      </c>
      <c r="AD38" s="169">
        <v>7452890000000</v>
      </c>
      <c r="AE38" s="169">
        <v>20770900000000</v>
      </c>
      <c r="AF38" s="169">
        <v>27433600000000</v>
      </c>
      <c r="AG38" s="169">
        <v>29829300000000</v>
      </c>
      <c r="AH38" s="169">
        <v>27433600000000</v>
      </c>
      <c r="AI38" s="169">
        <v>20770900000000</v>
      </c>
      <c r="AJ38" s="169">
        <v>7443110000000</v>
      </c>
      <c r="AK38" s="169">
        <v>17023800000000</v>
      </c>
      <c r="AL38" s="169">
        <v>27309500000000</v>
      </c>
      <c r="AM38" s="169">
        <v>17023800000000</v>
      </c>
      <c r="AN38" s="169">
        <v>7443130000000</v>
      </c>
      <c r="AO38" s="169">
        <v>16476400000000</v>
      </c>
      <c r="AP38" s="169">
        <v>20595400000000</v>
      </c>
      <c r="AQ38" s="169">
        <v>16476400000000</v>
      </c>
      <c r="AR38" s="169">
        <v>9690330000000</v>
      </c>
      <c r="AS38" s="169">
        <v>5931610000000</v>
      </c>
      <c r="AT38" s="169">
        <v>5931620000000</v>
      </c>
      <c r="AU38" s="169">
        <v>7572010000000</v>
      </c>
      <c r="AV38" s="169">
        <v>7572000000000</v>
      </c>
      <c r="AW38" s="169">
        <v>24876400000000</v>
      </c>
      <c r="AX38" s="169">
        <v>24876400000000</v>
      </c>
      <c r="AY38" s="169">
        <v>8868730000000</v>
      </c>
      <c r="AZ38" s="169">
        <v>8868740000000</v>
      </c>
      <c r="BA38" s="169">
        <v>24842400000000</v>
      </c>
      <c r="BB38" s="169">
        <v>24842400000000</v>
      </c>
      <c r="BC38" s="169">
        <v>7552570000000</v>
      </c>
      <c r="BD38" s="169">
        <v>7552580000000</v>
      </c>
      <c r="BE38" s="169">
        <v>5915800000000</v>
      </c>
      <c r="BF38" s="169">
        <v>5915800000000</v>
      </c>
      <c r="CT38" s="37"/>
      <c r="CZ38" s="28">
        <f t="shared" si="9"/>
        <v>6471.55</v>
      </c>
      <c r="DA38" s="11">
        <v>597052000000</v>
      </c>
      <c r="DB38" s="11">
        <v>234664000000</v>
      </c>
      <c r="DC38" s="11">
        <v>6371070000000</v>
      </c>
      <c r="DD38" s="11">
        <v>11970300000000</v>
      </c>
      <c r="DE38" s="11">
        <v>14254100000000</v>
      </c>
      <c r="DF38" s="11">
        <v>11970300000000</v>
      </c>
      <c r="DG38" s="11">
        <v>6896540000000</v>
      </c>
      <c r="DH38" s="11">
        <v>13837900000000</v>
      </c>
      <c r="DI38" s="11">
        <v>19022100000000</v>
      </c>
      <c r="DJ38" s="11">
        <v>13837900000000</v>
      </c>
      <c r="DK38" s="11">
        <v>6896560000000</v>
      </c>
      <c r="DL38" s="11">
        <v>16401900000000</v>
      </c>
      <c r="DM38" s="11">
        <v>19646000000000</v>
      </c>
      <c r="DN38" s="11">
        <v>19820700000000</v>
      </c>
      <c r="DO38" s="11">
        <v>19646000000000</v>
      </c>
      <c r="DP38" s="11">
        <v>16402000000000</v>
      </c>
      <c r="DQ38" s="11">
        <v>6883300000000</v>
      </c>
      <c r="DR38" s="11">
        <v>13811000000000</v>
      </c>
      <c r="DS38" s="11">
        <v>18997000000000</v>
      </c>
      <c r="DT38" s="11">
        <v>13811000000000</v>
      </c>
      <c r="DU38" s="11">
        <v>6883310000000</v>
      </c>
      <c r="DV38" s="11">
        <v>11921700000000</v>
      </c>
      <c r="DW38" s="11">
        <v>14200900000000</v>
      </c>
      <c r="DX38" s="11">
        <v>11921700000000</v>
      </c>
      <c r="DY38" s="11">
        <v>6325160000000</v>
      </c>
      <c r="DZ38" s="11">
        <v>3560440000000</v>
      </c>
      <c r="EA38" s="11">
        <v>3560440000000</v>
      </c>
      <c r="EB38" s="11">
        <v>5841290000000</v>
      </c>
      <c r="EC38" s="11">
        <v>5841310000000</v>
      </c>
      <c r="ED38" s="11">
        <v>19291200000000</v>
      </c>
      <c r="EE38" s="11">
        <v>19291200000000</v>
      </c>
      <c r="EF38" s="11">
        <v>8798130000000</v>
      </c>
      <c r="EG38" s="11">
        <v>8798160000000</v>
      </c>
      <c r="EH38" s="11">
        <v>19262800000000</v>
      </c>
      <c r="EI38" s="11">
        <v>19262800000000</v>
      </c>
      <c r="EJ38" s="11">
        <v>5808640000000</v>
      </c>
      <c r="EK38" s="11">
        <v>5808630000000</v>
      </c>
      <c r="EL38" s="11">
        <v>3531820000000</v>
      </c>
      <c r="EM38" s="11">
        <v>3531820000000</v>
      </c>
    </row>
    <row r="39" spans="2:143" x14ac:dyDescent="0.25">
      <c r="E39" s="162">
        <v>27</v>
      </c>
      <c r="F39" s="160">
        <v>15034</v>
      </c>
      <c r="G39" s="160">
        <v>11709</v>
      </c>
      <c r="H39" s="160">
        <v>169600000</v>
      </c>
      <c r="I39" s="160">
        <v>149670000</v>
      </c>
      <c r="J39" s="161">
        <v>6.5</v>
      </c>
      <c r="K39" s="161">
        <v>6.75</v>
      </c>
      <c r="L39" s="161"/>
      <c r="M39" s="37"/>
      <c r="P39" s="162"/>
      <c r="Q39" s="162"/>
      <c r="R39" s="162"/>
      <c r="S39" s="173">
        <f t="shared" si="8"/>
        <v>682.08499999999992</v>
      </c>
      <c r="T39" s="169">
        <v>586820000000</v>
      </c>
      <c r="U39" s="169">
        <v>156983000000</v>
      </c>
      <c r="V39" s="169">
        <v>8625770000000</v>
      </c>
      <c r="W39" s="169">
        <v>14679600000000</v>
      </c>
      <c r="X39" s="169">
        <v>18325900000000</v>
      </c>
      <c r="Y39" s="169">
        <v>14679600000000</v>
      </c>
      <c r="Z39" s="169">
        <v>6616810000000</v>
      </c>
      <c r="AA39" s="169">
        <v>15148100000000</v>
      </c>
      <c r="AB39" s="169">
        <v>24349000000000</v>
      </c>
      <c r="AC39" s="169">
        <v>15148100000000</v>
      </c>
      <c r="AD39" s="169">
        <v>6616810000000</v>
      </c>
      <c r="AE39" s="169">
        <v>18453900000000</v>
      </c>
      <c r="AF39" s="169">
        <v>24428700000000</v>
      </c>
      <c r="AG39" s="169">
        <v>26550100000000</v>
      </c>
      <c r="AH39" s="169">
        <v>24428700000000</v>
      </c>
      <c r="AI39" s="169">
        <v>18454000000000</v>
      </c>
      <c r="AJ39" s="169">
        <v>6608120000000</v>
      </c>
      <c r="AK39" s="169">
        <v>15127200000000</v>
      </c>
      <c r="AL39" s="169">
        <v>24318500000000</v>
      </c>
      <c r="AM39" s="169">
        <v>15127200000000</v>
      </c>
      <c r="AN39" s="169">
        <v>6608130000000</v>
      </c>
      <c r="AO39" s="169">
        <v>14648500000000</v>
      </c>
      <c r="AP39" s="169">
        <v>18289600000000</v>
      </c>
      <c r="AQ39" s="169">
        <v>14648500000000</v>
      </c>
      <c r="AR39" s="169">
        <v>8605330000000</v>
      </c>
      <c r="AS39" s="169">
        <v>5274280000000</v>
      </c>
      <c r="AT39" s="169">
        <v>5274280000000</v>
      </c>
      <c r="AU39" s="169">
        <v>6731620000000</v>
      </c>
      <c r="AV39" s="169">
        <v>6731620000000</v>
      </c>
      <c r="AW39" s="169">
        <v>22017800000000</v>
      </c>
      <c r="AX39" s="169">
        <v>22017800000000</v>
      </c>
      <c r="AY39" s="169">
        <v>7872600000000</v>
      </c>
      <c r="AZ39" s="169">
        <v>7872610000000</v>
      </c>
      <c r="BA39" s="169">
        <v>21987600000000</v>
      </c>
      <c r="BB39" s="169">
        <v>21987700000000</v>
      </c>
      <c r="BC39" s="169">
        <v>6714370000000</v>
      </c>
      <c r="BD39" s="169">
        <v>6714380000000</v>
      </c>
      <c r="BE39" s="169">
        <v>5260210000000</v>
      </c>
      <c r="BF39" s="169">
        <v>5260220000000</v>
      </c>
      <c r="CT39" s="37"/>
      <c r="CZ39" s="28">
        <f t="shared" si="9"/>
        <v>682.08499999999992</v>
      </c>
      <c r="DA39" s="11">
        <v>603389000000</v>
      </c>
      <c r="DB39" s="11">
        <v>181313000000</v>
      </c>
      <c r="DC39" s="11">
        <v>5803490000000</v>
      </c>
      <c r="DD39" s="11">
        <v>10928900000000</v>
      </c>
      <c r="DE39" s="11">
        <v>13019800000000</v>
      </c>
      <c r="DF39" s="11">
        <v>10928900000000</v>
      </c>
      <c r="DG39" s="11">
        <v>6274540000000</v>
      </c>
      <c r="DH39" s="11">
        <v>12628600000000</v>
      </c>
      <c r="DI39" s="11">
        <v>17443800000000</v>
      </c>
      <c r="DJ39" s="11">
        <v>12628600000000</v>
      </c>
      <c r="DK39" s="11">
        <v>6274560000000</v>
      </c>
      <c r="DL39" s="11">
        <v>14987300000000</v>
      </c>
      <c r="DM39" s="11">
        <v>18016200000000</v>
      </c>
      <c r="DN39" s="11">
        <v>18191200000000</v>
      </c>
      <c r="DO39" s="11">
        <v>18016200000000</v>
      </c>
      <c r="DP39" s="11">
        <v>14987400000000</v>
      </c>
      <c r="DQ39" s="11">
        <v>6262440000000</v>
      </c>
      <c r="DR39" s="11">
        <v>12604000000000</v>
      </c>
      <c r="DS39" s="11">
        <v>17420500000000</v>
      </c>
      <c r="DT39" s="11">
        <v>12604000000000</v>
      </c>
      <c r="DU39" s="11">
        <v>6262450000000</v>
      </c>
      <c r="DV39" s="11">
        <v>10884500000000</v>
      </c>
      <c r="DW39" s="11">
        <v>12971200000000</v>
      </c>
      <c r="DX39" s="11">
        <v>10884500000000</v>
      </c>
      <c r="DY39" s="11">
        <v>5761680000000</v>
      </c>
      <c r="DZ39" s="11">
        <v>3256140000000</v>
      </c>
      <c r="EA39" s="11">
        <v>3256140000000</v>
      </c>
      <c r="EB39" s="11">
        <v>5312970000000</v>
      </c>
      <c r="EC39" s="11">
        <v>5312980000000</v>
      </c>
      <c r="ED39" s="11">
        <v>17442300000000</v>
      </c>
      <c r="EE39" s="11">
        <v>17442400000000</v>
      </c>
      <c r="EF39" s="11">
        <v>7943760000000</v>
      </c>
      <c r="EG39" s="11">
        <v>7943790000000</v>
      </c>
      <c r="EH39" s="11">
        <v>17416500000000</v>
      </c>
      <c r="EI39" s="11">
        <v>17416500000000</v>
      </c>
      <c r="EJ39" s="11">
        <v>5283590000000</v>
      </c>
      <c r="EK39" s="11">
        <v>5283580000000</v>
      </c>
      <c r="EL39" s="11">
        <v>3230140000000</v>
      </c>
      <c r="EM39" s="11">
        <v>3230140000000</v>
      </c>
    </row>
    <row r="40" spans="2:143" x14ac:dyDescent="0.25">
      <c r="B40" s="163">
        <v>10</v>
      </c>
      <c r="D40" s="39">
        <v>4</v>
      </c>
      <c r="E40" s="162">
        <v>28</v>
      </c>
      <c r="F40" s="160">
        <v>11709</v>
      </c>
      <c r="G40" s="160">
        <v>9118.7999999999993</v>
      </c>
      <c r="H40" s="160">
        <v>149670000</v>
      </c>
      <c r="I40" s="160">
        <v>132080000</v>
      </c>
      <c r="J40" s="161">
        <v>6.75</v>
      </c>
      <c r="K40" s="161">
        <v>7</v>
      </c>
      <c r="L40" s="161"/>
      <c r="M40" s="37"/>
      <c r="P40" s="162"/>
      <c r="Q40" s="162"/>
      <c r="R40" s="162"/>
      <c r="S40" s="173">
        <f t="shared" si="8"/>
        <v>71.89</v>
      </c>
      <c r="T40" s="169">
        <v>588234000000</v>
      </c>
      <c r="U40" s="169">
        <v>145806000000</v>
      </c>
      <c r="V40" s="169">
        <v>6752670000000</v>
      </c>
      <c r="W40" s="169">
        <v>11476500000000</v>
      </c>
      <c r="X40" s="169">
        <v>14327100000000</v>
      </c>
      <c r="Y40" s="169">
        <v>11476500000000</v>
      </c>
      <c r="Z40" s="169">
        <v>5195450000000</v>
      </c>
      <c r="AA40" s="169">
        <v>11840900000000</v>
      </c>
      <c r="AB40" s="169">
        <v>19071200000000</v>
      </c>
      <c r="AC40" s="169">
        <v>11840900000000</v>
      </c>
      <c r="AD40" s="169">
        <v>5195460000000</v>
      </c>
      <c r="AE40" s="169">
        <v>14428800000000</v>
      </c>
      <c r="AF40" s="169">
        <v>19133400000000</v>
      </c>
      <c r="AG40" s="169">
        <v>20804700000000</v>
      </c>
      <c r="AH40" s="169">
        <v>19133400000000</v>
      </c>
      <c r="AI40" s="169">
        <v>14428900000000</v>
      </c>
      <c r="AJ40" s="169">
        <v>5188610000000</v>
      </c>
      <c r="AK40" s="169">
        <v>11824500000000</v>
      </c>
      <c r="AL40" s="169">
        <v>19047200000000</v>
      </c>
      <c r="AM40" s="169">
        <v>11824500000000</v>
      </c>
      <c r="AN40" s="169">
        <v>5188620000000</v>
      </c>
      <c r="AO40" s="169">
        <v>11452100000000</v>
      </c>
      <c r="AP40" s="169">
        <v>14298700000000</v>
      </c>
      <c r="AQ40" s="169">
        <v>11452100000000</v>
      </c>
      <c r="AR40" s="169">
        <v>6736610000000</v>
      </c>
      <c r="AS40" s="169">
        <v>4091610000000</v>
      </c>
      <c r="AT40" s="169">
        <v>4091610000000</v>
      </c>
      <c r="AU40" s="169">
        <v>5224620000000</v>
      </c>
      <c r="AV40" s="169">
        <v>5224620000000</v>
      </c>
      <c r="AW40" s="169">
        <v>16998100000000</v>
      </c>
      <c r="AX40" s="169">
        <v>16998100000000</v>
      </c>
      <c r="AY40" s="169">
        <v>6092250000000</v>
      </c>
      <c r="AZ40" s="169">
        <v>6092260000000</v>
      </c>
      <c r="BA40" s="169">
        <v>16974800000000</v>
      </c>
      <c r="BB40" s="169">
        <v>16974800000000</v>
      </c>
      <c r="BC40" s="169">
        <v>5211240000000</v>
      </c>
      <c r="BD40" s="169">
        <v>5211250000000</v>
      </c>
      <c r="BE40" s="169">
        <v>4080670000000</v>
      </c>
      <c r="BF40" s="169">
        <v>4080680000000</v>
      </c>
      <c r="CT40" s="37"/>
      <c r="CZ40" s="28">
        <f t="shared" si="9"/>
        <v>71.89</v>
      </c>
      <c r="DA40" s="11">
        <v>609762000000</v>
      </c>
      <c r="DB40" s="11">
        <v>167995000000</v>
      </c>
      <c r="DC40" s="11">
        <v>4970100000000</v>
      </c>
      <c r="DD40" s="11">
        <v>9354560000000</v>
      </c>
      <c r="DE40" s="11">
        <v>11159800000000</v>
      </c>
      <c r="DF40" s="11">
        <v>9354570000000</v>
      </c>
      <c r="DG40" s="11">
        <v>5380410000000</v>
      </c>
      <c r="DH40" s="11">
        <v>10808600000000</v>
      </c>
      <c r="DI40" s="11">
        <v>14982100000000</v>
      </c>
      <c r="DJ40" s="11">
        <v>10808600000000</v>
      </c>
      <c r="DK40" s="11">
        <v>5380430000000</v>
      </c>
      <c r="DL40" s="11">
        <v>12844800000000</v>
      </c>
      <c r="DM40" s="11">
        <v>15473800000000</v>
      </c>
      <c r="DN40" s="11">
        <v>15651400000000</v>
      </c>
      <c r="DO40" s="11">
        <v>15473900000000</v>
      </c>
      <c r="DP40" s="11">
        <v>12844900000000</v>
      </c>
      <c r="DQ40" s="11">
        <v>5370000000000</v>
      </c>
      <c r="DR40" s="11">
        <v>10787500000000</v>
      </c>
      <c r="DS40" s="11">
        <v>14962000000000</v>
      </c>
      <c r="DT40" s="11">
        <v>10787500000000</v>
      </c>
      <c r="DU40" s="11">
        <v>5370010000000</v>
      </c>
      <c r="DV40" s="11">
        <v>9316480000000</v>
      </c>
      <c r="DW40" s="11">
        <v>11118000000000</v>
      </c>
      <c r="DX40" s="11">
        <v>9316480000000</v>
      </c>
      <c r="DY40" s="11">
        <v>4934300000000</v>
      </c>
      <c r="DZ40" s="11">
        <v>2760180000000</v>
      </c>
      <c r="EA40" s="11">
        <v>2760180000000</v>
      </c>
      <c r="EB40" s="11">
        <v>4485200000000</v>
      </c>
      <c r="EC40" s="11">
        <v>4485210000000</v>
      </c>
      <c r="ED40" s="11">
        <v>14603300000000</v>
      </c>
      <c r="EE40" s="11">
        <v>14603300000000</v>
      </c>
      <c r="EF40" s="11">
        <v>6656400000000</v>
      </c>
      <c r="EG40" s="11">
        <v>6656420000000</v>
      </c>
      <c r="EH40" s="11">
        <v>14581500000000</v>
      </c>
      <c r="EI40" s="11">
        <v>14581500000000</v>
      </c>
      <c r="EJ40" s="11">
        <v>4460620000000</v>
      </c>
      <c r="EK40" s="11">
        <v>4460610000000</v>
      </c>
      <c r="EL40" s="11">
        <v>2738250000000</v>
      </c>
      <c r="EM40" s="11">
        <v>2738250000000</v>
      </c>
    </row>
    <row r="41" spans="2:143" x14ac:dyDescent="0.25">
      <c r="E41" s="162">
        <v>29</v>
      </c>
      <c r="F41" s="160">
        <v>9118.7999999999993</v>
      </c>
      <c r="G41" s="160">
        <v>7101.7</v>
      </c>
      <c r="H41" s="160">
        <v>132080000</v>
      </c>
      <c r="I41" s="160">
        <v>116560000</v>
      </c>
      <c r="J41" s="161">
        <v>7</v>
      </c>
      <c r="K41" s="161">
        <v>7.25</v>
      </c>
      <c r="L41" s="161"/>
      <c r="M41" s="37"/>
      <c r="P41" s="162"/>
      <c r="Q41" s="162"/>
      <c r="R41" s="162"/>
      <c r="S41" s="173">
        <f t="shared" si="8"/>
        <v>7.7827000000000002</v>
      </c>
      <c r="T41" s="169">
        <v>515476000000</v>
      </c>
      <c r="U41" s="169">
        <v>100312000000</v>
      </c>
      <c r="V41" s="169">
        <v>4518360000000</v>
      </c>
      <c r="W41" s="169">
        <v>7618150000000</v>
      </c>
      <c r="X41" s="169">
        <v>9481670000000</v>
      </c>
      <c r="Y41" s="169">
        <v>7618150000000</v>
      </c>
      <c r="Z41" s="169">
        <v>3504130000000</v>
      </c>
      <c r="AA41" s="169">
        <v>7858970000000</v>
      </c>
      <c r="AB41" s="169">
        <v>12575500000000</v>
      </c>
      <c r="AC41" s="169">
        <v>7858980000000</v>
      </c>
      <c r="AD41" s="169">
        <v>3504140000000</v>
      </c>
      <c r="AE41" s="169">
        <v>9549600000000</v>
      </c>
      <c r="AF41" s="169">
        <v>12616700000000</v>
      </c>
      <c r="AG41" s="169">
        <v>13697900000000</v>
      </c>
      <c r="AH41" s="169">
        <v>12616700000000</v>
      </c>
      <c r="AI41" s="169">
        <v>9549610000000</v>
      </c>
      <c r="AJ41" s="169">
        <v>3499520000000</v>
      </c>
      <c r="AK41" s="169">
        <v>7848190000000</v>
      </c>
      <c r="AL41" s="169">
        <v>12559800000000</v>
      </c>
      <c r="AM41" s="169">
        <v>7848200000000</v>
      </c>
      <c r="AN41" s="169">
        <v>3499530000000</v>
      </c>
      <c r="AO41" s="169">
        <v>7602030000000</v>
      </c>
      <c r="AP41" s="169">
        <v>9462990000000</v>
      </c>
      <c r="AQ41" s="169">
        <v>7602030000000</v>
      </c>
      <c r="AR41" s="169">
        <v>4507650000000</v>
      </c>
      <c r="AS41" s="169">
        <v>2699520000000</v>
      </c>
      <c r="AT41" s="169">
        <v>2699520000000</v>
      </c>
      <c r="AU41" s="169">
        <v>3446880000000</v>
      </c>
      <c r="AV41" s="169">
        <v>3446880000000</v>
      </c>
      <c r="AW41" s="169">
        <v>11034400000000</v>
      </c>
      <c r="AX41" s="169">
        <v>11034400000000</v>
      </c>
      <c r="AY41" s="169">
        <v>3997990000000</v>
      </c>
      <c r="AZ41" s="169">
        <v>3998000000000</v>
      </c>
      <c r="BA41" s="169">
        <v>11019400000000</v>
      </c>
      <c r="BB41" s="169">
        <v>11019400000000</v>
      </c>
      <c r="BC41" s="169">
        <v>3438070000000</v>
      </c>
      <c r="BD41" s="169">
        <v>3438080000000</v>
      </c>
      <c r="BE41" s="169">
        <v>2692310000000</v>
      </c>
      <c r="BF41" s="169">
        <v>2692320000000</v>
      </c>
      <c r="CT41" s="37"/>
      <c r="CZ41" s="28">
        <f t="shared" si="9"/>
        <v>7.7827000000000002</v>
      </c>
      <c r="DA41" s="11">
        <v>540611000000</v>
      </c>
      <c r="DB41" s="11">
        <v>115214000000</v>
      </c>
      <c r="DC41" s="11">
        <v>3748190000000</v>
      </c>
      <c r="DD41" s="11">
        <v>7015570000000</v>
      </c>
      <c r="DE41" s="11">
        <v>8357910000000</v>
      </c>
      <c r="DF41" s="11">
        <v>7015580000000</v>
      </c>
      <c r="DG41" s="11">
        <v>4074360000000</v>
      </c>
      <c r="DH41" s="11">
        <v>8102250000000</v>
      </c>
      <c r="DI41" s="11">
        <v>11190000000000</v>
      </c>
      <c r="DJ41" s="11">
        <v>8102280000000</v>
      </c>
      <c r="DK41" s="11">
        <v>4074370000000</v>
      </c>
      <c r="DL41" s="11">
        <v>9617610000000</v>
      </c>
      <c r="DM41" s="11">
        <v>11557000000000</v>
      </c>
      <c r="DN41" s="11">
        <v>11691400000000</v>
      </c>
      <c r="DO41" s="11">
        <v>11557000000000</v>
      </c>
      <c r="DP41" s="11">
        <v>9617630000000</v>
      </c>
      <c r="DQ41" s="11">
        <v>4066470000000</v>
      </c>
      <c r="DR41" s="11">
        <v>8086540000000</v>
      </c>
      <c r="DS41" s="11">
        <v>11175100000000</v>
      </c>
      <c r="DT41" s="11">
        <v>8086540000000</v>
      </c>
      <c r="DU41" s="11">
        <v>4066470000000</v>
      </c>
      <c r="DV41" s="11">
        <v>6987130000000</v>
      </c>
      <c r="DW41" s="11">
        <v>8326770000000</v>
      </c>
      <c r="DX41" s="11">
        <v>6987130000000</v>
      </c>
      <c r="DY41" s="11">
        <v>3721250000000</v>
      </c>
      <c r="DZ41" s="11">
        <v>2064640000000</v>
      </c>
      <c r="EA41" s="11">
        <v>2064640000000</v>
      </c>
      <c r="EB41" s="11">
        <v>3347690000000</v>
      </c>
      <c r="EC41" s="11">
        <v>3347700000000</v>
      </c>
      <c r="ED41" s="11">
        <v>10709900000000</v>
      </c>
      <c r="EE41" s="11">
        <v>10709900000000</v>
      </c>
      <c r="EF41" s="11">
        <v>4937320000000</v>
      </c>
      <c r="EG41" s="11">
        <v>4937340000000</v>
      </c>
      <c r="EH41" s="11">
        <v>10694100000000</v>
      </c>
      <c r="EI41" s="11">
        <v>10694100000000</v>
      </c>
      <c r="EJ41" s="11">
        <v>3329430000000</v>
      </c>
      <c r="EK41" s="11">
        <v>3329430000000</v>
      </c>
      <c r="EL41" s="11">
        <v>2048270000000</v>
      </c>
      <c r="EM41" s="11">
        <v>2048270000000</v>
      </c>
    </row>
    <row r="42" spans="2:143" x14ac:dyDescent="0.25">
      <c r="E42" s="162">
        <v>30</v>
      </c>
      <c r="F42" s="160">
        <v>7101.7</v>
      </c>
      <c r="G42" s="160">
        <v>5530.8</v>
      </c>
      <c r="H42" s="160">
        <v>116560000</v>
      </c>
      <c r="I42" s="160">
        <v>102870000</v>
      </c>
      <c r="J42" s="161">
        <v>7.25</v>
      </c>
      <c r="K42" s="161">
        <v>7.5</v>
      </c>
      <c r="L42" s="161"/>
      <c r="M42" s="37"/>
      <c r="P42" s="162"/>
      <c r="Q42" s="162"/>
      <c r="R42" s="162"/>
      <c r="S42" s="173">
        <f t="shared" si="8"/>
        <v>1.09873</v>
      </c>
      <c r="T42" s="169">
        <v>786602000000</v>
      </c>
      <c r="U42" s="169">
        <v>74857200000</v>
      </c>
      <c r="V42" s="169">
        <v>2727880000000</v>
      </c>
      <c r="W42" s="169">
        <v>4533880000000</v>
      </c>
      <c r="X42" s="169">
        <v>5634360000000</v>
      </c>
      <c r="Y42" s="169">
        <v>4533880000000</v>
      </c>
      <c r="Z42" s="169">
        <v>2158590000000</v>
      </c>
      <c r="AA42" s="169">
        <v>4677350000000</v>
      </c>
      <c r="AB42" s="169">
        <v>7469360000000</v>
      </c>
      <c r="AC42" s="169">
        <v>4677350000000</v>
      </c>
      <c r="AD42" s="169">
        <v>2158590000000</v>
      </c>
      <c r="AE42" s="169">
        <v>5674800000000</v>
      </c>
      <c r="AF42" s="169">
        <v>7493800000000</v>
      </c>
      <c r="AG42" s="169">
        <v>8134280000000</v>
      </c>
      <c r="AH42" s="169">
        <v>7493800000000</v>
      </c>
      <c r="AI42" s="169">
        <v>5674810000000</v>
      </c>
      <c r="AJ42" s="169">
        <v>2155730000000</v>
      </c>
      <c r="AK42" s="169">
        <v>4670960000000</v>
      </c>
      <c r="AL42" s="169">
        <v>7460070000000</v>
      </c>
      <c r="AM42" s="169">
        <v>4670970000000</v>
      </c>
      <c r="AN42" s="169">
        <v>2155740000000</v>
      </c>
      <c r="AO42" s="169">
        <v>4524310000000</v>
      </c>
      <c r="AP42" s="169">
        <v>5623290000000</v>
      </c>
      <c r="AQ42" s="169">
        <v>4524310000000</v>
      </c>
      <c r="AR42" s="169">
        <v>2721430000000</v>
      </c>
      <c r="AS42" s="169">
        <v>1661040000000</v>
      </c>
      <c r="AT42" s="169">
        <v>1661040000000</v>
      </c>
      <c r="AU42" s="169">
        <v>2127470000000</v>
      </c>
      <c r="AV42" s="169">
        <v>2127470000000</v>
      </c>
      <c r="AW42" s="169">
        <v>6633280000000</v>
      </c>
      <c r="AX42" s="169">
        <v>6633280000000</v>
      </c>
      <c r="AY42" s="169">
        <v>2431720000000</v>
      </c>
      <c r="AZ42" s="169">
        <v>2431720000000</v>
      </c>
      <c r="BA42" s="169">
        <v>6624300000000</v>
      </c>
      <c r="BB42" s="169">
        <v>6624300000000</v>
      </c>
      <c r="BC42" s="169">
        <v>2122020000000</v>
      </c>
      <c r="BD42" s="169">
        <v>2122020000000</v>
      </c>
      <c r="BE42" s="169">
        <v>1656600000000</v>
      </c>
      <c r="BF42" s="169">
        <v>1656600000000</v>
      </c>
      <c r="CT42" s="37"/>
      <c r="CZ42" s="28">
        <f t="shared" si="9"/>
        <v>1.09873</v>
      </c>
      <c r="DA42" s="11">
        <v>848154000000</v>
      </c>
      <c r="DB42" s="11">
        <v>86525300000</v>
      </c>
      <c r="DC42" s="11">
        <v>3467810000000</v>
      </c>
      <c r="DD42" s="11">
        <v>6279980000000</v>
      </c>
      <c r="DE42" s="11">
        <v>7359260000000</v>
      </c>
      <c r="DF42" s="11">
        <v>6279980000000</v>
      </c>
      <c r="DG42" s="11">
        <v>3857290000000</v>
      </c>
      <c r="DH42" s="11">
        <v>7228030000000</v>
      </c>
      <c r="DI42" s="11">
        <v>9685150000000</v>
      </c>
      <c r="DJ42" s="11">
        <v>7228050000000</v>
      </c>
      <c r="DK42" s="11">
        <v>3857300000000</v>
      </c>
      <c r="DL42" s="11">
        <v>8468210000000</v>
      </c>
      <c r="DM42" s="11">
        <v>10000800000000</v>
      </c>
      <c r="DN42" s="11">
        <v>10055600000000</v>
      </c>
      <c r="DO42" s="11">
        <v>10000900000000</v>
      </c>
      <c r="DP42" s="11">
        <v>8468230000000</v>
      </c>
      <c r="DQ42" s="11">
        <v>3849940000000</v>
      </c>
      <c r="DR42" s="11">
        <v>7214550000000</v>
      </c>
      <c r="DS42" s="11">
        <v>9673030000000</v>
      </c>
      <c r="DT42" s="11">
        <v>7214560000000</v>
      </c>
      <c r="DU42" s="11">
        <v>3849950000000</v>
      </c>
      <c r="DV42" s="11">
        <v>6255240000000</v>
      </c>
      <c r="DW42" s="11">
        <v>7332580000000</v>
      </c>
      <c r="DX42" s="11">
        <v>6255240000000</v>
      </c>
      <c r="DY42" s="11">
        <v>3443130000000</v>
      </c>
      <c r="DZ42" s="11">
        <v>1993100000000</v>
      </c>
      <c r="EA42" s="11">
        <v>1993100000000</v>
      </c>
      <c r="EB42" s="11">
        <v>3218930000000</v>
      </c>
      <c r="EC42" s="11">
        <v>3218930000000</v>
      </c>
      <c r="ED42" s="11">
        <v>9350200000000</v>
      </c>
      <c r="EE42" s="11">
        <v>9350210000000</v>
      </c>
      <c r="EF42" s="11">
        <v>4643280000000</v>
      </c>
      <c r="EG42" s="11">
        <v>4643290000000</v>
      </c>
      <c r="EH42" s="11">
        <v>9337340000000</v>
      </c>
      <c r="EI42" s="11">
        <v>9337340000000</v>
      </c>
      <c r="EJ42" s="11">
        <v>3201640000000</v>
      </c>
      <c r="EK42" s="11">
        <v>3201630000000</v>
      </c>
      <c r="EL42" s="11">
        <v>1977370000000</v>
      </c>
      <c r="EM42" s="11">
        <v>1977370000000</v>
      </c>
    </row>
    <row r="43" spans="2:143" x14ac:dyDescent="0.25">
      <c r="B43" s="163">
        <v>11</v>
      </c>
      <c r="C43" s="37">
        <v>7</v>
      </c>
      <c r="E43" s="162">
        <v>31</v>
      </c>
      <c r="F43" s="160">
        <v>5530.8</v>
      </c>
      <c r="G43" s="160">
        <v>4307.3999999999996</v>
      </c>
      <c r="H43" s="160">
        <v>102870000</v>
      </c>
      <c r="I43" s="160">
        <v>90779000</v>
      </c>
      <c r="J43" s="161">
        <v>7.5</v>
      </c>
      <c r="K43" s="161">
        <v>7.75</v>
      </c>
      <c r="L43" s="161"/>
      <c r="M43" s="37"/>
      <c r="P43" s="162"/>
      <c r="Q43" s="162"/>
      <c r="R43" s="162"/>
      <c r="S43" s="173">
        <f t="shared" si="8"/>
        <v>0.21367849999999999</v>
      </c>
      <c r="T43" s="169">
        <v>5578040000000</v>
      </c>
      <c r="U43" s="169">
        <v>123032000000</v>
      </c>
      <c r="V43" s="169">
        <v>1793120000000</v>
      </c>
      <c r="W43" s="169">
        <v>2771130000000</v>
      </c>
      <c r="X43" s="169">
        <v>3484230000000</v>
      </c>
      <c r="Y43" s="169">
        <v>2771130000000</v>
      </c>
      <c r="Z43" s="169">
        <v>1591580000000</v>
      </c>
      <c r="AA43" s="169">
        <v>2864140000000</v>
      </c>
      <c r="AB43" s="169">
        <v>4682250000000</v>
      </c>
      <c r="AC43" s="169">
        <v>2864140000000</v>
      </c>
      <c r="AD43" s="169">
        <v>1591580000000</v>
      </c>
      <c r="AE43" s="169">
        <v>3503910000000</v>
      </c>
      <c r="AF43" s="169">
        <v>4696990000000</v>
      </c>
      <c r="AG43" s="169">
        <v>5146500000000</v>
      </c>
      <c r="AH43" s="169">
        <v>4696990000000</v>
      </c>
      <c r="AI43" s="169">
        <v>3503920000000</v>
      </c>
      <c r="AJ43" s="169">
        <v>1589340000000</v>
      </c>
      <c r="AK43" s="169">
        <v>2860130000000</v>
      </c>
      <c r="AL43" s="169">
        <v>4676150000000</v>
      </c>
      <c r="AM43" s="169">
        <v>2860130000000</v>
      </c>
      <c r="AN43" s="169">
        <v>1589340000000</v>
      </c>
      <c r="AO43" s="169">
        <v>2765160000000</v>
      </c>
      <c r="AP43" s="169">
        <v>3477200000000</v>
      </c>
      <c r="AQ43" s="169">
        <v>2765160000000</v>
      </c>
      <c r="AR43" s="169">
        <v>1788890000000</v>
      </c>
      <c r="AS43" s="169">
        <v>1035100000000</v>
      </c>
      <c r="AT43" s="169">
        <v>1035100000000</v>
      </c>
      <c r="AU43" s="169">
        <v>1373880000000</v>
      </c>
      <c r="AV43" s="169">
        <v>1373880000000</v>
      </c>
      <c r="AW43" s="169">
        <v>4080700000000</v>
      </c>
      <c r="AX43" s="169">
        <v>4080700000000</v>
      </c>
      <c r="AY43" s="169">
        <v>1443010000000</v>
      </c>
      <c r="AZ43" s="169">
        <v>1443010000000</v>
      </c>
      <c r="BA43" s="169">
        <v>4074810000000</v>
      </c>
      <c r="BB43" s="169">
        <v>4074810000000</v>
      </c>
      <c r="BC43" s="169">
        <v>1370110000000</v>
      </c>
      <c r="BD43" s="169">
        <v>1370110000000</v>
      </c>
      <c r="BE43" s="169">
        <v>1032220000000</v>
      </c>
      <c r="BF43" s="169">
        <v>1032220000000</v>
      </c>
      <c r="CT43" s="37"/>
      <c r="CZ43" s="28">
        <f t="shared" si="9"/>
        <v>0.21367849999999999</v>
      </c>
      <c r="DA43" s="11">
        <v>6069970000000</v>
      </c>
      <c r="DB43" s="11">
        <v>142941000000</v>
      </c>
      <c r="DC43" s="11">
        <v>5581860000000</v>
      </c>
      <c r="DD43" s="11">
        <v>9510500000000</v>
      </c>
      <c r="DE43" s="11">
        <v>11342100000000</v>
      </c>
      <c r="DF43" s="11">
        <v>9510500000000</v>
      </c>
      <c r="DG43" s="11">
        <v>6820500000000</v>
      </c>
      <c r="DH43" s="11">
        <v>11017800000000</v>
      </c>
      <c r="DI43" s="11">
        <v>15047400000000</v>
      </c>
      <c r="DJ43" s="11">
        <v>11017800000000</v>
      </c>
      <c r="DK43" s="11">
        <v>6820530000000</v>
      </c>
      <c r="DL43" s="11">
        <v>12988000000000</v>
      </c>
      <c r="DM43" s="11">
        <v>15537800000000</v>
      </c>
      <c r="DN43" s="11">
        <v>15881200000000</v>
      </c>
      <c r="DO43" s="11">
        <v>15537900000000</v>
      </c>
      <c r="DP43" s="11">
        <v>12988000000000</v>
      </c>
      <c r="DQ43" s="11">
        <v>6806980000000</v>
      </c>
      <c r="DR43" s="11">
        <v>10997200000000</v>
      </c>
      <c r="DS43" s="11">
        <v>15027200000000</v>
      </c>
      <c r="DT43" s="11">
        <v>10997200000000</v>
      </c>
      <c r="DU43" s="11">
        <v>6806990000000</v>
      </c>
      <c r="DV43" s="11">
        <v>9472940000000</v>
      </c>
      <c r="DW43" s="11">
        <v>11300300000000</v>
      </c>
      <c r="DX43" s="11">
        <v>9472940000000</v>
      </c>
      <c r="DY43" s="11">
        <v>5541680000000</v>
      </c>
      <c r="DZ43" s="11">
        <v>2269170000000</v>
      </c>
      <c r="EA43" s="11">
        <v>2269170000000</v>
      </c>
      <c r="EB43" s="11">
        <v>4171700000000</v>
      </c>
      <c r="EC43" s="11">
        <v>4171710000000</v>
      </c>
      <c r="ED43" s="11">
        <v>13112700000000</v>
      </c>
      <c r="EE43" s="11">
        <v>13112700000000</v>
      </c>
      <c r="EF43" s="11">
        <v>6323530000000</v>
      </c>
      <c r="EG43" s="11">
        <v>6323550000000</v>
      </c>
      <c r="EH43" s="11">
        <v>13094300000000</v>
      </c>
      <c r="EI43" s="11">
        <v>13094300000000</v>
      </c>
      <c r="EJ43" s="11">
        <v>4144540000000</v>
      </c>
      <c r="EK43" s="11">
        <v>4144530000000</v>
      </c>
      <c r="EL43" s="11">
        <v>2248510000000</v>
      </c>
      <c r="EM43" s="11">
        <v>2248510000000</v>
      </c>
    </row>
    <row r="44" spans="2:143" x14ac:dyDescent="0.25">
      <c r="E44" s="162">
        <v>32</v>
      </c>
      <c r="F44" s="160">
        <v>4307.3999999999996</v>
      </c>
      <c r="G44" s="160">
        <v>3354.6</v>
      </c>
      <c r="H44" s="160">
        <v>90779000</v>
      </c>
      <c r="I44" s="160">
        <v>80112000</v>
      </c>
      <c r="J44" s="161">
        <v>7.75</v>
      </c>
      <c r="K44" s="161">
        <v>8</v>
      </c>
      <c r="L44" s="161"/>
      <c r="M44" s="37"/>
      <c r="P44" s="162"/>
      <c r="Q44" s="162"/>
      <c r="R44" s="162"/>
      <c r="S44" s="173">
        <f t="shared" si="8"/>
        <v>4.2653499999999997E-2</v>
      </c>
      <c r="T44" s="169">
        <v>6246500000000</v>
      </c>
      <c r="U44" s="169">
        <v>89334800000</v>
      </c>
      <c r="V44" s="169">
        <v>1101620000000</v>
      </c>
      <c r="W44" s="169">
        <v>1638720000000</v>
      </c>
      <c r="X44" s="169">
        <v>2064110000000</v>
      </c>
      <c r="Y44" s="169">
        <v>1638720000000</v>
      </c>
      <c r="Z44" s="169">
        <v>1024620000000</v>
      </c>
      <c r="AA44" s="169">
        <v>1694770000000</v>
      </c>
      <c r="AB44" s="169">
        <v>2775200000000</v>
      </c>
      <c r="AC44" s="169">
        <v>1694770000000</v>
      </c>
      <c r="AD44" s="169">
        <v>1024620000000</v>
      </c>
      <c r="AE44" s="169">
        <v>2074240000000</v>
      </c>
      <c r="AF44" s="169">
        <v>2783760000000</v>
      </c>
      <c r="AG44" s="169">
        <v>3055450000000</v>
      </c>
      <c r="AH44" s="169">
        <v>2783760000000</v>
      </c>
      <c r="AI44" s="169">
        <v>2074240000000</v>
      </c>
      <c r="AJ44" s="169">
        <v>1023160000000</v>
      </c>
      <c r="AK44" s="169">
        <v>1692390000000</v>
      </c>
      <c r="AL44" s="169">
        <v>2771580000000</v>
      </c>
      <c r="AM44" s="169">
        <v>1692400000000</v>
      </c>
      <c r="AN44" s="169">
        <v>1023160000000</v>
      </c>
      <c r="AO44" s="169">
        <v>1635190000000</v>
      </c>
      <c r="AP44" s="169">
        <v>2059940000000</v>
      </c>
      <c r="AQ44" s="169">
        <v>1635190000000</v>
      </c>
      <c r="AR44" s="169">
        <v>1099040000000</v>
      </c>
      <c r="AS44" s="169">
        <v>529621000000</v>
      </c>
      <c r="AT44" s="169">
        <v>529621000000</v>
      </c>
      <c r="AU44" s="169">
        <v>717820000000</v>
      </c>
      <c r="AV44" s="169">
        <v>717820000000</v>
      </c>
      <c r="AW44" s="169">
        <v>2309120000000</v>
      </c>
      <c r="AX44" s="169">
        <v>2309120000000</v>
      </c>
      <c r="AY44" s="169">
        <v>732567000000</v>
      </c>
      <c r="AZ44" s="169">
        <v>732568000000</v>
      </c>
      <c r="BA44" s="169">
        <v>2305540000000</v>
      </c>
      <c r="BB44" s="169">
        <v>2305540000000</v>
      </c>
      <c r="BC44" s="169">
        <v>715730000000</v>
      </c>
      <c r="BD44" s="169">
        <v>715731000000</v>
      </c>
      <c r="BE44" s="169">
        <v>528093000000</v>
      </c>
      <c r="BF44" s="169">
        <v>528093000000</v>
      </c>
      <c r="CT44" s="37"/>
      <c r="CZ44" s="28">
        <f t="shared" si="9"/>
        <v>4.2653499999999997E-2</v>
      </c>
      <c r="DA44" s="11">
        <v>6797470000000</v>
      </c>
      <c r="DB44" s="11">
        <v>103485000000</v>
      </c>
      <c r="DC44" s="11">
        <v>3945910000000</v>
      </c>
      <c r="DD44" s="11">
        <v>6769990000000</v>
      </c>
      <c r="DE44" s="11">
        <v>8251190000000</v>
      </c>
      <c r="DF44" s="11">
        <v>6769990000000</v>
      </c>
      <c r="DG44" s="11">
        <v>4882590000000</v>
      </c>
      <c r="DH44" s="11">
        <v>7882820000000</v>
      </c>
      <c r="DI44" s="11">
        <v>11145900000000</v>
      </c>
      <c r="DJ44" s="11">
        <v>7882840000000</v>
      </c>
      <c r="DK44" s="11">
        <v>4882610000000</v>
      </c>
      <c r="DL44" s="11">
        <v>9431600000000</v>
      </c>
      <c r="DM44" s="11">
        <v>11511200000000</v>
      </c>
      <c r="DN44" s="11">
        <v>11898400000000</v>
      </c>
      <c r="DO44" s="11">
        <v>11511200000000</v>
      </c>
      <c r="DP44" s="11">
        <v>9431620000000</v>
      </c>
      <c r="DQ44" s="11">
        <v>4872630000000</v>
      </c>
      <c r="DR44" s="11">
        <v>7867520000000</v>
      </c>
      <c r="DS44" s="11">
        <v>11130000000000</v>
      </c>
      <c r="DT44" s="11">
        <v>7867530000000</v>
      </c>
      <c r="DU44" s="11">
        <v>4872640000000</v>
      </c>
      <c r="DV44" s="11">
        <v>6742640000000</v>
      </c>
      <c r="DW44" s="11">
        <v>8220020000000</v>
      </c>
      <c r="DX44" s="11">
        <v>6742640000000</v>
      </c>
      <c r="DY44" s="11">
        <v>3917270000000</v>
      </c>
      <c r="DZ44" s="11">
        <v>1038160000000</v>
      </c>
      <c r="EA44" s="11">
        <v>1038160000000</v>
      </c>
      <c r="EB44" s="11">
        <v>2198330000000</v>
      </c>
      <c r="EC44" s="11">
        <v>2198330000000</v>
      </c>
      <c r="ED44" s="11">
        <v>9023910000000</v>
      </c>
      <c r="EE44" s="11">
        <v>9023920000000</v>
      </c>
      <c r="EF44" s="11">
        <v>3779480000000</v>
      </c>
      <c r="EG44" s="11">
        <v>3779500000000</v>
      </c>
      <c r="EH44" s="11">
        <v>9010470000000</v>
      </c>
      <c r="EI44" s="11">
        <v>9010480000000</v>
      </c>
      <c r="EJ44" s="11">
        <v>2180790000000</v>
      </c>
      <c r="EK44" s="11">
        <v>2180780000000</v>
      </c>
      <c r="EL44" s="11">
        <v>1027340000000</v>
      </c>
      <c r="EM44" s="11">
        <v>1027340000000</v>
      </c>
    </row>
    <row r="45" spans="2:143" x14ac:dyDescent="0.25">
      <c r="E45" s="162">
        <v>33</v>
      </c>
      <c r="F45" s="160">
        <v>3354.6</v>
      </c>
      <c r="G45" s="160">
        <v>2612.6</v>
      </c>
      <c r="H45" s="160">
        <v>80112000</v>
      </c>
      <c r="I45" s="160">
        <v>70699000</v>
      </c>
      <c r="J45" s="161">
        <v>8</v>
      </c>
      <c r="K45" s="161">
        <v>8.25</v>
      </c>
      <c r="L45" s="161"/>
      <c r="M45" s="37"/>
      <c r="P45" s="162"/>
      <c r="Q45" s="162"/>
      <c r="R45" s="162"/>
      <c r="S45" s="12"/>
      <c r="T45" s="222" t="s">
        <v>485</v>
      </c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23"/>
      <c r="CT45" s="37"/>
      <c r="CZ45" s="3"/>
      <c r="DA45" s="290" t="s">
        <v>485</v>
      </c>
      <c r="DB45" s="290"/>
      <c r="DC45" s="290"/>
      <c r="DD45" s="290"/>
      <c r="DE45" s="290"/>
      <c r="DF45" s="290"/>
      <c r="DG45" s="290"/>
      <c r="DH45" s="290"/>
      <c r="DI45" s="290"/>
      <c r="DJ45" s="290"/>
      <c r="DK45" s="290"/>
      <c r="DL45" s="290"/>
      <c r="DM45" s="290"/>
      <c r="DN45" s="290"/>
      <c r="DO45" s="290"/>
      <c r="DP45" s="290"/>
      <c r="DQ45" s="290"/>
      <c r="DR45" s="290"/>
      <c r="DS45" s="290"/>
      <c r="DT45" s="290"/>
      <c r="DU45" s="290"/>
      <c r="DV45" s="290"/>
      <c r="DW45" s="290"/>
      <c r="DX45" s="290"/>
      <c r="DY45" s="290"/>
      <c r="DZ45" s="290"/>
      <c r="EA45" s="290"/>
      <c r="EB45" s="290"/>
      <c r="EC45" s="290"/>
      <c r="ED45" s="290"/>
      <c r="EE45" s="290"/>
      <c r="EF45" s="290"/>
      <c r="EG45" s="290"/>
      <c r="EH45" s="290"/>
      <c r="EI45" s="290"/>
      <c r="EJ45" s="290"/>
      <c r="EK45" s="290"/>
      <c r="EL45" s="290"/>
      <c r="EM45" s="290"/>
    </row>
    <row r="46" spans="2:143" x14ac:dyDescent="0.25">
      <c r="B46" s="163">
        <v>12</v>
      </c>
      <c r="E46" s="162">
        <v>34</v>
      </c>
      <c r="F46" s="160">
        <v>2612.6</v>
      </c>
      <c r="G46" s="160">
        <v>2034.7</v>
      </c>
      <c r="H46" s="160">
        <v>70699000</v>
      </c>
      <c r="I46" s="160">
        <v>62391000</v>
      </c>
      <c r="J46" s="161">
        <v>8.25</v>
      </c>
      <c r="K46" s="161">
        <v>8.5</v>
      </c>
      <c r="L46" s="161"/>
      <c r="M46" s="37"/>
      <c r="P46" s="162"/>
      <c r="Q46" s="162"/>
      <c r="R46" s="162"/>
      <c r="S46" s="30" t="s">
        <v>366</v>
      </c>
      <c r="T46" s="2" t="s">
        <v>31</v>
      </c>
      <c r="U46" s="2" t="s">
        <v>363</v>
      </c>
      <c r="V46" s="2" t="s">
        <v>517</v>
      </c>
      <c r="W46" s="2" t="s">
        <v>518</v>
      </c>
      <c r="X46" s="2" t="s">
        <v>519</v>
      </c>
      <c r="Y46" s="2" t="s">
        <v>520</v>
      </c>
      <c r="Z46" s="2" t="s">
        <v>521</v>
      </c>
      <c r="AA46" s="2" t="s">
        <v>522</v>
      </c>
      <c r="AB46" s="2" t="s">
        <v>523</v>
      </c>
      <c r="AC46" s="2" t="s">
        <v>524</v>
      </c>
      <c r="AD46" s="2" t="s">
        <v>525</v>
      </c>
      <c r="AE46" s="2" t="s">
        <v>526</v>
      </c>
      <c r="AF46" s="2" t="s">
        <v>527</v>
      </c>
      <c r="AG46" s="2" t="s">
        <v>528</v>
      </c>
      <c r="AH46" s="2" t="s">
        <v>529</v>
      </c>
      <c r="AI46" s="2" t="s">
        <v>530</v>
      </c>
      <c r="AJ46" s="2" t="s">
        <v>531</v>
      </c>
      <c r="AK46" s="2" t="s">
        <v>532</v>
      </c>
      <c r="AL46" s="2" t="s">
        <v>533</v>
      </c>
      <c r="AM46" s="2" t="s">
        <v>534</v>
      </c>
      <c r="AN46" s="2" t="s">
        <v>535</v>
      </c>
      <c r="AO46" s="2" t="s">
        <v>536</v>
      </c>
      <c r="AP46" s="2" t="s">
        <v>537</v>
      </c>
      <c r="AQ46" s="2" t="s">
        <v>538</v>
      </c>
      <c r="AR46" s="2" t="s">
        <v>539</v>
      </c>
      <c r="AS46" s="2" t="s">
        <v>540</v>
      </c>
      <c r="AT46" s="2" t="s">
        <v>541</v>
      </c>
      <c r="AU46" s="2" t="s">
        <v>542</v>
      </c>
      <c r="AV46" s="2" t="s">
        <v>543</v>
      </c>
      <c r="AW46" s="2" t="s">
        <v>544</v>
      </c>
      <c r="AX46" s="2" t="s">
        <v>545</v>
      </c>
      <c r="AY46" s="2" t="s">
        <v>546</v>
      </c>
      <c r="AZ46" s="2" t="s">
        <v>547</v>
      </c>
      <c r="BA46" s="2" t="s">
        <v>548</v>
      </c>
      <c r="BB46" s="2" t="s">
        <v>549</v>
      </c>
      <c r="BC46" s="2" t="s">
        <v>550</v>
      </c>
      <c r="BD46" s="2" t="s">
        <v>551</v>
      </c>
      <c r="BE46" s="2" t="s">
        <v>552</v>
      </c>
      <c r="BF46" s="2" t="s">
        <v>553</v>
      </c>
      <c r="CT46" s="37"/>
      <c r="CZ46" s="30" t="s">
        <v>366</v>
      </c>
      <c r="DA46" s="2" t="s">
        <v>31</v>
      </c>
      <c r="DB46" s="2" t="s">
        <v>363</v>
      </c>
      <c r="DC46" s="2" t="s">
        <v>517</v>
      </c>
      <c r="DD46" s="2" t="s">
        <v>518</v>
      </c>
      <c r="DE46" s="2" t="s">
        <v>519</v>
      </c>
      <c r="DF46" s="2" t="s">
        <v>520</v>
      </c>
      <c r="DG46" s="2" t="s">
        <v>521</v>
      </c>
      <c r="DH46" s="2" t="s">
        <v>522</v>
      </c>
      <c r="DI46" s="2" t="s">
        <v>523</v>
      </c>
      <c r="DJ46" s="2" t="s">
        <v>524</v>
      </c>
      <c r="DK46" s="2" t="s">
        <v>525</v>
      </c>
      <c r="DL46" s="2" t="s">
        <v>526</v>
      </c>
      <c r="DM46" s="2" t="s">
        <v>527</v>
      </c>
      <c r="DN46" s="2" t="s">
        <v>528</v>
      </c>
      <c r="DO46" s="2" t="s">
        <v>529</v>
      </c>
      <c r="DP46" s="2" t="s">
        <v>530</v>
      </c>
      <c r="DQ46" s="2" t="s">
        <v>531</v>
      </c>
      <c r="DR46" s="2" t="s">
        <v>532</v>
      </c>
      <c r="DS46" s="2" t="s">
        <v>533</v>
      </c>
      <c r="DT46" s="2" t="s">
        <v>534</v>
      </c>
      <c r="DU46" s="2" t="s">
        <v>535</v>
      </c>
      <c r="DV46" s="2" t="s">
        <v>536</v>
      </c>
      <c r="DW46" s="2" t="s">
        <v>537</v>
      </c>
      <c r="DX46" s="2" t="s">
        <v>538</v>
      </c>
      <c r="DY46" s="2" t="s">
        <v>539</v>
      </c>
      <c r="DZ46" s="2" t="s">
        <v>540</v>
      </c>
      <c r="EA46" s="2" t="s">
        <v>541</v>
      </c>
      <c r="EB46" s="2" t="s">
        <v>542</v>
      </c>
      <c r="EC46" s="2" t="s">
        <v>543</v>
      </c>
      <c r="ED46" s="2" t="s">
        <v>544</v>
      </c>
      <c r="EE46" s="2" t="s">
        <v>545</v>
      </c>
      <c r="EF46" s="2" t="s">
        <v>546</v>
      </c>
      <c r="EG46" s="2" t="s">
        <v>547</v>
      </c>
      <c r="EH46" s="2" t="s">
        <v>548</v>
      </c>
      <c r="EI46" s="2" t="s">
        <v>549</v>
      </c>
      <c r="EJ46" s="2" t="s">
        <v>550</v>
      </c>
      <c r="EK46" s="2" t="s">
        <v>551</v>
      </c>
      <c r="EL46" s="2" t="s">
        <v>552</v>
      </c>
      <c r="EM46" s="2" t="s">
        <v>553</v>
      </c>
    </row>
    <row r="47" spans="2:143" x14ac:dyDescent="0.25">
      <c r="E47" s="162">
        <v>35</v>
      </c>
      <c r="F47" s="160">
        <v>2034.7</v>
      </c>
      <c r="G47" s="160">
        <v>1584.6</v>
      </c>
      <c r="H47" s="160">
        <v>62391000</v>
      </c>
      <c r="I47" s="160">
        <v>55060000</v>
      </c>
      <c r="J47" s="161">
        <v>8.5</v>
      </c>
      <c r="K47" s="161">
        <v>8.75</v>
      </c>
      <c r="L47" s="161"/>
      <c r="M47" s="37"/>
      <c r="P47" s="162"/>
      <c r="Q47" s="162"/>
      <c r="R47" s="162"/>
      <c r="S47" s="173">
        <f>S35</f>
        <v>5527000</v>
      </c>
      <c r="T47" s="169">
        <v>1689090000000</v>
      </c>
      <c r="U47" s="169">
        <v>397785000000</v>
      </c>
      <c r="V47" s="169">
        <v>15835300000000</v>
      </c>
      <c r="W47" s="169">
        <v>25668500000000</v>
      </c>
      <c r="X47" s="169">
        <v>34026400000000</v>
      </c>
      <c r="Y47" s="169">
        <v>25668500000000</v>
      </c>
      <c r="Z47" s="169">
        <v>12026100000000</v>
      </c>
      <c r="AA47" s="169">
        <v>26618700000000</v>
      </c>
      <c r="AB47" s="169">
        <v>44476100000000</v>
      </c>
      <c r="AC47" s="169">
        <v>26618700000000</v>
      </c>
      <c r="AD47" s="169">
        <v>12026100000000</v>
      </c>
      <c r="AE47" s="169">
        <v>33667500000000</v>
      </c>
      <c r="AF47" s="169">
        <v>44494500000000</v>
      </c>
      <c r="AG47" s="169">
        <v>50518300000000</v>
      </c>
      <c r="AH47" s="169">
        <v>44494500000000</v>
      </c>
      <c r="AI47" s="169">
        <v>33667400000000</v>
      </c>
      <c r="AJ47" s="169">
        <v>11975300000000</v>
      </c>
      <c r="AK47" s="169">
        <v>26499500000000</v>
      </c>
      <c r="AL47" s="169">
        <v>44265400000000</v>
      </c>
      <c r="AM47" s="169">
        <v>26499500000000</v>
      </c>
      <c r="AN47" s="169">
        <v>11975300000000</v>
      </c>
      <c r="AO47" s="169">
        <v>25450300000000</v>
      </c>
      <c r="AP47" s="169">
        <v>33749200000000</v>
      </c>
      <c r="AQ47" s="169">
        <v>25450300000000</v>
      </c>
      <c r="AR47" s="169">
        <v>15665600000000</v>
      </c>
      <c r="AS47" s="169">
        <v>7936880000000</v>
      </c>
      <c r="AT47" s="169">
        <v>7936890000000</v>
      </c>
      <c r="AU47" s="169">
        <v>9716870000000</v>
      </c>
      <c r="AV47" s="169">
        <v>9716880000000</v>
      </c>
      <c r="AW47" s="169">
        <v>32599400000000</v>
      </c>
      <c r="AX47" s="169">
        <v>32599400000000</v>
      </c>
      <c r="AY47" s="169">
        <v>11587800000000</v>
      </c>
      <c r="AZ47" s="169">
        <v>11587800000000</v>
      </c>
      <c r="BA47" s="169">
        <v>32424500000000</v>
      </c>
      <c r="BB47" s="169">
        <v>32424500000000</v>
      </c>
      <c r="BC47" s="169">
        <v>9632600000000</v>
      </c>
      <c r="BD47" s="169">
        <v>9632600000000</v>
      </c>
      <c r="BE47" s="169">
        <v>7847100000000</v>
      </c>
      <c r="BF47" s="169">
        <v>7847090000000</v>
      </c>
      <c r="CT47" s="37"/>
      <c r="CZ47" s="28">
        <f>CZ35</f>
        <v>5527000</v>
      </c>
      <c r="DA47" s="11">
        <v>1716650000000</v>
      </c>
      <c r="DB47" s="11">
        <v>453533000000</v>
      </c>
      <c r="DC47" s="11">
        <v>13654200000000</v>
      </c>
      <c r="DD47" s="11">
        <v>26747200000000</v>
      </c>
      <c r="DE47" s="11">
        <v>34455800000000</v>
      </c>
      <c r="DF47" s="11">
        <v>26747300000000</v>
      </c>
      <c r="DG47" s="11">
        <v>12348100000000</v>
      </c>
      <c r="DH47" s="11">
        <v>29432900000000</v>
      </c>
      <c r="DI47" s="11">
        <v>49315600000000</v>
      </c>
      <c r="DJ47" s="11">
        <v>29433000000000</v>
      </c>
      <c r="DK47" s="11">
        <v>12348100000000</v>
      </c>
      <c r="DL47" s="11">
        <v>35759100000000</v>
      </c>
      <c r="DM47" s="11">
        <v>50026700000000</v>
      </c>
      <c r="DN47" s="11">
        <v>52893200000000</v>
      </c>
      <c r="DO47" s="11">
        <v>50026800000000</v>
      </c>
      <c r="DP47" s="11">
        <v>35759200000000</v>
      </c>
      <c r="DQ47" s="11">
        <v>12310200000000</v>
      </c>
      <c r="DR47" s="11">
        <v>29350400000000</v>
      </c>
      <c r="DS47" s="11">
        <v>49260000000000</v>
      </c>
      <c r="DT47" s="11">
        <v>29350500000000</v>
      </c>
      <c r="DU47" s="11">
        <v>12310300000000</v>
      </c>
      <c r="DV47" s="11">
        <v>26620000000000</v>
      </c>
      <c r="DW47" s="11">
        <v>34317600000000</v>
      </c>
      <c r="DX47" s="11">
        <v>26620000000000</v>
      </c>
      <c r="DY47" s="11">
        <v>13530500000000</v>
      </c>
      <c r="DZ47" s="11">
        <v>5633030000000</v>
      </c>
      <c r="EA47" s="11">
        <v>5633030000000</v>
      </c>
      <c r="EB47" s="11">
        <v>8271450000000</v>
      </c>
      <c r="EC47" s="11">
        <v>8271470000000</v>
      </c>
      <c r="ED47" s="11">
        <v>44378900000000</v>
      </c>
      <c r="EE47" s="11">
        <v>44379000000000</v>
      </c>
      <c r="EF47" s="11">
        <v>10280900000000</v>
      </c>
      <c r="EG47" s="11">
        <v>10281000000000</v>
      </c>
      <c r="EH47" s="11">
        <v>44302400000000</v>
      </c>
      <c r="EI47" s="11">
        <v>44302500000000</v>
      </c>
      <c r="EJ47" s="11">
        <v>8206860000000</v>
      </c>
      <c r="EK47" s="11">
        <v>8206880000000</v>
      </c>
      <c r="EL47" s="11">
        <v>5572490000000</v>
      </c>
      <c r="EM47" s="11">
        <v>5572490000000</v>
      </c>
    </row>
    <row r="48" spans="2:143" x14ac:dyDescent="0.25">
      <c r="C48" s="37">
        <v>8</v>
      </c>
      <c r="E48" s="162">
        <v>36</v>
      </c>
      <c r="F48" s="160">
        <v>1584.6</v>
      </c>
      <c r="G48" s="160">
        <v>1234.0999999999999</v>
      </c>
      <c r="H48" s="160">
        <v>55060000</v>
      </c>
      <c r="I48" s="160">
        <v>48590000</v>
      </c>
      <c r="J48" s="161">
        <v>8.75</v>
      </c>
      <c r="K48" s="161">
        <v>9</v>
      </c>
      <c r="L48" s="161"/>
      <c r="M48" s="37"/>
      <c r="P48" s="162"/>
      <c r="Q48" s="162"/>
      <c r="R48" s="162"/>
      <c r="S48" s="173">
        <f t="shared" ref="S48:S56" si="10">S36</f>
        <v>582545</v>
      </c>
      <c r="T48" s="169">
        <v>1147470000000</v>
      </c>
      <c r="U48" s="169">
        <v>628395000000</v>
      </c>
      <c r="V48" s="169">
        <v>16829400000000</v>
      </c>
      <c r="W48" s="169">
        <v>27591300000000</v>
      </c>
      <c r="X48" s="169">
        <v>36313400000000</v>
      </c>
      <c r="Y48" s="169">
        <v>27591300000000</v>
      </c>
      <c r="Z48" s="169">
        <v>12595500000000</v>
      </c>
      <c r="AA48" s="169">
        <v>28529700000000</v>
      </c>
      <c r="AB48" s="169">
        <v>47783400000000</v>
      </c>
      <c r="AC48" s="169">
        <v>28529700000000</v>
      </c>
      <c r="AD48" s="169">
        <v>12595500000000</v>
      </c>
      <c r="AE48" s="169">
        <v>36011500000000</v>
      </c>
      <c r="AF48" s="169">
        <v>47802500000000</v>
      </c>
      <c r="AG48" s="169">
        <v>54023600000000</v>
      </c>
      <c r="AH48" s="169">
        <v>47802500000000</v>
      </c>
      <c r="AI48" s="169">
        <v>36011500000000</v>
      </c>
      <c r="AJ48" s="169">
        <v>12542600000000</v>
      </c>
      <c r="AK48" s="169">
        <v>28401700000000</v>
      </c>
      <c r="AL48" s="169">
        <v>47556600000000</v>
      </c>
      <c r="AM48" s="169">
        <v>28401700000000</v>
      </c>
      <c r="AN48" s="169">
        <v>12542600000000</v>
      </c>
      <c r="AO48" s="169">
        <v>27356600000000</v>
      </c>
      <c r="AP48" s="169">
        <v>36017100000000</v>
      </c>
      <c r="AQ48" s="169">
        <v>27356600000000</v>
      </c>
      <c r="AR48" s="169">
        <v>16649100000000</v>
      </c>
      <c r="AS48" s="169">
        <v>8868200000000</v>
      </c>
      <c r="AT48" s="169">
        <v>8868200000000</v>
      </c>
      <c r="AU48" s="169">
        <v>10839400000000</v>
      </c>
      <c r="AV48" s="169">
        <v>10839400000000</v>
      </c>
      <c r="AW48" s="169">
        <v>36813400000000</v>
      </c>
      <c r="AX48" s="169">
        <v>36813400000000</v>
      </c>
      <c r="AY48" s="169">
        <v>13016400000000</v>
      </c>
      <c r="AZ48" s="169">
        <v>13016400000000</v>
      </c>
      <c r="BA48" s="169">
        <v>36616200000000</v>
      </c>
      <c r="BB48" s="169">
        <v>36616200000000</v>
      </c>
      <c r="BC48" s="169">
        <v>10745600000000</v>
      </c>
      <c r="BD48" s="169">
        <v>10745600000000</v>
      </c>
      <c r="BE48" s="169">
        <v>8768110000000</v>
      </c>
      <c r="BF48" s="169">
        <v>8768110000000</v>
      </c>
      <c r="CT48" s="37"/>
      <c r="CZ48" s="28">
        <f t="shared" ref="CZ48:CZ56" si="11">CZ36</f>
        <v>582545</v>
      </c>
      <c r="DA48" s="11">
        <v>1186600000000</v>
      </c>
      <c r="DB48" s="11">
        <v>732024000000</v>
      </c>
      <c r="DC48" s="11">
        <v>14666600000000</v>
      </c>
      <c r="DD48" s="11">
        <v>29018200000000</v>
      </c>
      <c r="DE48" s="11">
        <v>37037900000000</v>
      </c>
      <c r="DF48" s="11">
        <v>29018300000000</v>
      </c>
      <c r="DG48" s="11">
        <v>13058600000000</v>
      </c>
      <c r="DH48" s="11">
        <v>31823300000000</v>
      </c>
      <c r="DI48" s="11">
        <v>53316500000000</v>
      </c>
      <c r="DJ48" s="11">
        <v>31823400000000</v>
      </c>
      <c r="DK48" s="11">
        <v>13058600000000</v>
      </c>
      <c r="DL48" s="11">
        <v>38539800000000</v>
      </c>
      <c r="DM48" s="11">
        <v>54086100000000</v>
      </c>
      <c r="DN48" s="11">
        <v>56890400000000</v>
      </c>
      <c r="DO48" s="11">
        <v>54086200000000</v>
      </c>
      <c r="DP48" s="11">
        <v>38539900000000</v>
      </c>
      <c r="DQ48" s="11">
        <v>13019000000000</v>
      </c>
      <c r="DR48" s="11">
        <v>31734200000000</v>
      </c>
      <c r="DS48" s="11">
        <v>53256200000000</v>
      </c>
      <c r="DT48" s="11">
        <v>31734300000000</v>
      </c>
      <c r="DU48" s="11">
        <v>13019000000000</v>
      </c>
      <c r="DV48" s="11">
        <v>28880200000000</v>
      </c>
      <c r="DW48" s="11">
        <v>36889200000000</v>
      </c>
      <c r="DX48" s="11">
        <v>28880300000000</v>
      </c>
      <c r="DY48" s="11">
        <v>14534200000000</v>
      </c>
      <c r="DZ48" s="11">
        <v>6407580000000</v>
      </c>
      <c r="EA48" s="11">
        <v>6407590000000</v>
      </c>
      <c r="EB48" s="11">
        <v>9380350000000</v>
      </c>
      <c r="EC48" s="11">
        <v>9380380000000</v>
      </c>
      <c r="ED48" s="11">
        <v>50070000000000</v>
      </c>
      <c r="EE48" s="11">
        <v>50070100000000</v>
      </c>
      <c r="EF48" s="11">
        <v>11702000000000</v>
      </c>
      <c r="EG48" s="11">
        <v>11702100000000</v>
      </c>
      <c r="EH48" s="11">
        <v>49984100000000</v>
      </c>
      <c r="EI48" s="11">
        <v>49984200000000</v>
      </c>
      <c r="EJ48" s="11">
        <v>9307900000000</v>
      </c>
      <c r="EK48" s="11">
        <v>9307920000000</v>
      </c>
      <c r="EL48" s="11">
        <v>6339290000000</v>
      </c>
      <c r="EM48" s="11">
        <v>6339290000000</v>
      </c>
    </row>
    <row r="49" spans="2:143" x14ac:dyDescent="0.25">
      <c r="B49" s="163">
        <v>13</v>
      </c>
      <c r="D49" s="39">
        <v>5</v>
      </c>
      <c r="E49" s="162">
        <v>37</v>
      </c>
      <c r="F49" s="160">
        <v>1234.0999999999999</v>
      </c>
      <c r="G49" s="160">
        <v>961.12</v>
      </c>
      <c r="H49" s="160">
        <v>48590000</v>
      </c>
      <c r="I49" s="160">
        <v>42881000</v>
      </c>
      <c r="J49" s="161">
        <v>9</v>
      </c>
      <c r="K49" s="161">
        <v>9.25</v>
      </c>
      <c r="L49" s="161"/>
      <c r="M49" s="37"/>
      <c r="P49" s="162"/>
      <c r="Q49" s="162"/>
      <c r="R49" s="162"/>
      <c r="S49" s="173">
        <f t="shared" si="10"/>
        <v>61399.5</v>
      </c>
      <c r="T49" s="169">
        <v>644370000000</v>
      </c>
      <c r="U49" s="169">
        <v>233604000000</v>
      </c>
      <c r="V49" s="169">
        <v>7499150000000</v>
      </c>
      <c r="W49" s="169">
        <v>12358400000000</v>
      </c>
      <c r="X49" s="169">
        <v>16171600000000</v>
      </c>
      <c r="Y49" s="169">
        <v>12358400000000</v>
      </c>
      <c r="Z49" s="169">
        <v>5583560000000</v>
      </c>
      <c r="AA49" s="169">
        <v>12756600000000</v>
      </c>
      <c r="AB49" s="169">
        <v>21406600000000</v>
      </c>
      <c r="AC49" s="169">
        <v>12756600000000</v>
      </c>
      <c r="AD49" s="169">
        <v>5583560000000</v>
      </c>
      <c r="AE49" s="169">
        <v>16063100000000</v>
      </c>
      <c r="AF49" s="169">
        <v>21414900000000</v>
      </c>
      <c r="AG49" s="169">
        <v>24104800000000</v>
      </c>
      <c r="AH49" s="169">
        <v>21414900000000</v>
      </c>
      <c r="AI49" s="169">
        <v>16063100000000</v>
      </c>
      <c r="AJ49" s="169">
        <v>5560220000000</v>
      </c>
      <c r="AK49" s="169">
        <v>12699300000000</v>
      </c>
      <c r="AL49" s="169">
        <v>21304800000000</v>
      </c>
      <c r="AM49" s="169">
        <v>12699300000000</v>
      </c>
      <c r="AN49" s="169">
        <v>5560230000000</v>
      </c>
      <c r="AO49" s="169">
        <v>12253300000000</v>
      </c>
      <c r="AP49" s="169">
        <v>16039600000000</v>
      </c>
      <c r="AQ49" s="169">
        <v>12253300000000</v>
      </c>
      <c r="AR49" s="169">
        <v>7418830000000</v>
      </c>
      <c r="AS49" s="169">
        <v>4342950000000</v>
      </c>
      <c r="AT49" s="169">
        <v>4342960000000</v>
      </c>
      <c r="AU49" s="169">
        <v>5305800000000</v>
      </c>
      <c r="AV49" s="169">
        <v>5305800000000</v>
      </c>
      <c r="AW49" s="169">
        <v>17968100000000</v>
      </c>
      <c r="AX49" s="169">
        <v>17968100000000</v>
      </c>
      <c r="AY49" s="169">
        <v>6376490000000</v>
      </c>
      <c r="AZ49" s="169">
        <v>6376490000000</v>
      </c>
      <c r="BA49" s="169">
        <v>17872600000000</v>
      </c>
      <c r="BB49" s="169">
        <v>17872600000000</v>
      </c>
      <c r="BC49" s="169">
        <v>5260090000000</v>
      </c>
      <c r="BD49" s="169">
        <v>5260090000000</v>
      </c>
      <c r="BE49" s="169">
        <v>4294130000000</v>
      </c>
      <c r="BF49" s="169">
        <v>4294130000000</v>
      </c>
      <c r="CT49" s="37"/>
      <c r="CZ49" s="28">
        <f t="shared" si="11"/>
        <v>61399.5</v>
      </c>
      <c r="DA49" s="11">
        <v>662206000000</v>
      </c>
      <c r="DB49" s="11">
        <v>271147000000</v>
      </c>
      <c r="DC49" s="11">
        <v>6414320000000</v>
      </c>
      <c r="DD49" s="11">
        <v>12768400000000</v>
      </c>
      <c r="DE49" s="11">
        <v>16222100000000</v>
      </c>
      <c r="DF49" s="11">
        <v>12768400000000</v>
      </c>
      <c r="DG49" s="11">
        <v>5681900000000</v>
      </c>
      <c r="DH49" s="11">
        <v>13981300000000</v>
      </c>
      <c r="DI49" s="11">
        <v>23527200000000</v>
      </c>
      <c r="DJ49" s="11">
        <v>13981400000000</v>
      </c>
      <c r="DK49" s="11">
        <v>5681920000000</v>
      </c>
      <c r="DL49" s="11">
        <v>16905800000000</v>
      </c>
      <c r="DM49" s="11">
        <v>23866400000000</v>
      </c>
      <c r="DN49" s="11">
        <v>25029300000000</v>
      </c>
      <c r="DO49" s="11">
        <v>23866400000000</v>
      </c>
      <c r="DP49" s="11">
        <v>16905800000000</v>
      </c>
      <c r="DQ49" s="11">
        <v>5664600000000</v>
      </c>
      <c r="DR49" s="11">
        <v>13941900000000</v>
      </c>
      <c r="DS49" s="11">
        <v>23499500000000</v>
      </c>
      <c r="DT49" s="11">
        <v>13941900000000</v>
      </c>
      <c r="DU49" s="11">
        <v>5664630000000</v>
      </c>
      <c r="DV49" s="11">
        <v>12707100000000</v>
      </c>
      <c r="DW49" s="11">
        <v>16156100000000</v>
      </c>
      <c r="DX49" s="11">
        <v>12707100000000</v>
      </c>
      <c r="DY49" s="11">
        <v>6356160000000</v>
      </c>
      <c r="DZ49" s="11">
        <v>3094930000000</v>
      </c>
      <c r="EA49" s="11">
        <v>3094930000000</v>
      </c>
      <c r="EB49" s="11">
        <v>4523420000000</v>
      </c>
      <c r="EC49" s="11">
        <v>4523440000000</v>
      </c>
      <c r="ED49" s="11">
        <v>23354200000000</v>
      </c>
      <c r="EE49" s="11">
        <v>23354200000000</v>
      </c>
      <c r="EF49" s="11">
        <v>5611030000000</v>
      </c>
      <c r="EG49" s="11">
        <v>5611060000000</v>
      </c>
      <c r="EH49" s="11">
        <v>23313500000000</v>
      </c>
      <c r="EI49" s="11">
        <v>23313500000000</v>
      </c>
      <c r="EJ49" s="11">
        <v>4489000000000</v>
      </c>
      <c r="EK49" s="11">
        <v>4489010000000</v>
      </c>
      <c r="EL49" s="11">
        <v>3062250000000</v>
      </c>
      <c r="EM49" s="11">
        <v>3062250000000</v>
      </c>
    </row>
    <row r="50" spans="2:143" x14ac:dyDescent="0.25">
      <c r="E50" s="162">
        <v>38</v>
      </c>
      <c r="F50" s="160">
        <v>961.12</v>
      </c>
      <c r="G50" s="160">
        <v>748.52</v>
      </c>
      <c r="H50" s="160">
        <v>42881000</v>
      </c>
      <c r="I50" s="160">
        <v>37842000</v>
      </c>
      <c r="J50" s="161">
        <v>9.25</v>
      </c>
      <c r="K50" s="161">
        <v>9.5</v>
      </c>
      <c r="L50" s="161"/>
      <c r="M50" s="37"/>
      <c r="P50" s="162"/>
      <c r="Q50" s="162"/>
      <c r="R50" s="162"/>
      <c r="S50" s="173">
        <f t="shared" si="10"/>
        <v>6471.55</v>
      </c>
      <c r="T50" s="169">
        <v>581638000000</v>
      </c>
      <c r="U50" s="169">
        <v>202075000000</v>
      </c>
      <c r="V50" s="169">
        <v>5744830000000</v>
      </c>
      <c r="W50" s="169">
        <v>9485270000000</v>
      </c>
      <c r="X50" s="169">
        <v>12383100000000</v>
      </c>
      <c r="Y50" s="169">
        <v>9485280000000</v>
      </c>
      <c r="Z50" s="169">
        <v>4270840000000</v>
      </c>
      <c r="AA50" s="169">
        <v>9783430000000</v>
      </c>
      <c r="AB50" s="169">
        <v>16437600000000</v>
      </c>
      <c r="AC50" s="169">
        <v>9783410000000</v>
      </c>
      <c r="AD50" s="169">
        <v>4270830000000</v>
      </c>
      <c r="AE50" s="169">
        <v>12308000000000</v>
      </c>
      <c r="AF50" s="169">
        <v>16443900000000</v>
      </c>
      <c r="AG50" s="169">
        <v>18482800000000</v>
      </c>
      <c r="AH50" s="169">
        <v>16443800000000</v>
      </c>
      <c r="AI50" s="169">
        <v>12308000000000</v>
      </c>
      <c r="AJ50" s="169">
        <v>4253020000000</v>
      </c>
      <c r="AK50" s="169">
        <v>9739480000000</v>
      </c>
      <c r="AL50" s="169">
        <v>16359500000000</v>
      </c>
      <c r="AM50" s="169">
        <v>9739480000000</v>
      </c>
      <c r="AN50" s="169">
        <v>4253020000000</v>
      </c>
      <c r="AO50" s="169">
        <v>9404660000000</v>
      </c>
      <c r="AP50" s="169">
        <v>12282000000000</v>
      </c>
      <c r="AQ50" s="169">
        <v>9404650000000</v>
      </c>
      <c r="AR50" s="169">
        <v>5683330000000</v>
      </c>
      <c r="AS50" s="169">
        <v>3336620000000</v>
      </c>
      <c r="AT50" s="169">
        <v>3336620000000</v>
      </c>
      <c r="AU50" s="169">
        <v>4076290000000</v>
      </c>
      <c r="AV50" s="169">
        <v>4076300000000</v>
      </c>
      <c r="AW50" s="169">
        <v>13749800000000</v>
      </c>
      <c r="AX50" s="169">
        <v>13749800000000</v>
      </c>
      <c r="AY50" s="169">
        <v>4895570000000</v>
      </c>
      <c r="AZ50" s="169">
        <v>4895570000000</v>
      </c>
      <c r="BA50" s="169">
        <v>13677200000000</v>
      </c>
      <c r="BB50" s="169">
        <v>13677200000000</v>
      </c>
      <c r="BC50" s="169">
        <v>4041290000000</v>
      </c>
      <c r="BD50" s="169">
        <v>4041290000000</v>
      </c>
      <c r="BE50" s="169">
        <v>3299220000000</v>
      </c>
      <c r="BF50" s="169">
        <v>3299210000000</v>
      </c>
      <c r="CT50" s="37"/>
      <c r="CZ50" s="28">
        <f t="shared" si="11"/>
        <v>6471.55</v>
      </c>
      <c r="DA50" s="11">
        <v>597052000000</v>
      </c>
      <c r="DB50" s="11">
        <v>234664000000</v>
      </c>
      <c r="DC50" s="11">
        <v>4941130000000</v>
      </c>
      <c r="DD50" s="11">
        <v>9858810000000</v>
      </c>
      <c r="DE50" s="11">
        <v>12506200000000</v>
      </c>
      <c r="DF50" s="11">
        <v>9858830000000</v>
      </c>
      <c r="DG50" s="11">
        <v>4368810000000</v>
      </c>
      <c r="DH50" s="11">
        <v>10787200000000</v>
      </c>
      <c r="DI50" s="11">
        <v>18203200000000</v>
      </c>
      <c r="DJ50" s="11">
        <v>10787200000000</v>
      </c>
      <c r="DK50" s="11">
        <v>4368830000000</v>
      </c>
      <c r="DL50" s="11">
        <v>13042800000000</v>
      </c>
      <c r="DM50" s="11">
        <v>18465400000000</v>
      </c>
      <c r="DN50" s="11">
        <v>19358300000000</v>
      </c>
      <c r="DO50" s="11">
        <v>18465500000000</v>
      </c>
      <c r="DP50" s="11">
        <v>13042900000000</v>
      </c>
      <c r="DQ50" s="11">
        <v>4355450000000</v>
      </c>
      <c r="DR50" s="11">
        <v>10756600000000</v>
      </c>
      <c r="DS50" s="11">
        <v>18181200000000</v>
      </c>
      <c r="DT50" s="11">
        <v>10756600000000</v>
      </c>
      <c r="DU50" s="11">
        <v>4355470000000</v>
      </c>
      <c r="DV50" s="11">
        <v>9811100000000</v>
      </c>
      <c r="DW50" s="11">
        <v>12454700000000</v>
      </c>
      <c r="DX50" s="11">
        <v>9811110000000</v>
      </c>
      <c r="DY50" s="11">
        <v>4896190000000</v>
      </c>
      <c r="DZ50" s="11">
        <v>2425780000000</v>
      </c>
      <c r="EA50" s="11">
        <v>2425790000000</v>
      </c>
      <c r="EB50" s="11">
        <v>3542580000000</v>
      </c>
      <c r="EC50" s="11">
        <v>3542590000000</v>
      </c>
      <c r="ED50" s="11">
        <v>17850900000000</v>
      </c>
      <c r="EE50" s="11">
        <v>17850900000000</v>
      </c>
      <c r="EF50" s="11">
        <v>4373250000000</v>
      </c>
      <c r="EG50" s="11">
        <v>4373270000000</v>
      </c>
      <c r="EH50" s="11">
        <v>17819400000000</v>
      </c>
      <c r="EI50" s="11">
        <v>17819400000000</v>
      </c>
      <c r="EJ50" s="11">
        <v>3515870000000</v>
      </c>
      <c r="EK50" s="11">
        <v>3515880000000</v>
      </c>
      <c r="EL50" s="11">
        <v>2400320000000</v>
      </c>
      <c r="EM50" s="11">
        <v>2400320000000</v>
      </c>
    </row>
    <row r="51" spans="2:143" x14ac:dyDescent="0.25">
      <c r="E51" s="162">
        <v>39</v>
      </c>
      <c r="F51" s="160">
        <v>748.52</v>
      </c>
      <c r="G51" s="160">
        <v>582.95000000000005</v>
      </c>
      <c r="H51" s="160">
        <v>37842000</v>
      </c>
      <c r="I51" s="160">
        <v>33396000</v>
      </c>
      <c r="J51" s="161">
        <v>9.5</v>
      </c>
      <c r="K51" s="161">
        <v>9.75</v>
      </c>
      <c r="L51" s="161"/>
      <c r="M51" s="37"/>
      <c r="P51" s="162"/>
      <c r="Q51" s="162"/>
      <c r="R51" s="162"/>
      <c r="S51" s="173">
        <f t="shared" si="10"/>
        <v>682.08499999999992</v>
      </c>
      <c r="T51" s="169">
        <v>586820000000</v>
      </c>
      <c r="U51" s="169">
        <v>156983000000</v>
      </c>
      <c r="V51" s="169">
        <v>5095350000000</v>
      </c>
      <c r="W51" s="169">
        <v>8419810000000</v>
      </c>
      <c r="X51" s="169">
        <v>10973800000000</v>
      </c>
      <c r="Y51" s="169">
        <v>8419810000000</v>
      </c>
      <c r="Z51" s="169">
        <v>3787770000000</v>
      </c>
      <c r="AA51" s="169">
        <v>8679290000000</v>
      </c>
      <c r="AB51" s="169">
        <v>14601700000000</v>
      </c>
      <c r="AC51" s="169">
        <v>8679280000000</v>
      </c>
      <c r="AD51" s="169">
        <v>3787760000000</v>
      </c>
      <c r="AE51" s="169">
        <v>10912600000000</v>
      </c>
      <c r="AF51" s="169">
        <v>14607100000000</v>
      </c>
      <c r="AG51" s="169">
        <v>16404500000000</v>
      </c>
      <c r="AH51" s="169">
        <v>14607100000000</v>
      </c>
      <c r="AI51" s="169">
        <v>10912600000000</v>
      </c>
      <c r="AJ51" s="169">
        <v>3771980000000</v>
      </c>
      <c r="AK51" s="169">
        <v>8640290000000</v>
      </c>
      <c r="AL51" s="169">
        <v>14532300000000</v>
      </c>
      <c r="AM51" s="169">
        <v>8640290000000</v>
      </c>
      <c r="AN51" s="169">
        <v>3771990000000</v>
      </c>
      <c r="AO51" s="169">
        <v>8348280000000</v>
      </c>
      <c r="AP51" s="169">
        <v>10884100000000</v>
      </c>
      <c r="AQ51" s="169">
        <v>8348280000000</v>
      </c>
      <c r="AR51" s="169">
        <v>5040820000000</v>
      </c>
      <c r="AS51" s="169">
        <v>2968770000000</v>
      </c>
      <c r="AT51" s="169">
        <v>2968770000000</v>
      </c>
      <c r="AU51" s="169">
        <v>3627840000000</v>
      </c>
      <c r="AV51" s="169">
        <v>3627840000000</v>
      </c>
      <c r="AW51" s="169">
        <v>12183000000000</v>
      </c>
      <c r="AX51" s="169">
        <v>12183000000000</v>
      </c>
      <c r="AY51" s="169">
        <v>4350560000000</v>
      </c>
      <c r="AZ51" s="169">
        <v>4350560000000</v>
      </c>
      <c r="BA51" s="169">
        <v>12119100000000</v>
      </c>
      <c r="BB51" s="169">
        <v>12119100000000</v>
      </c>
      <c r="BC51" s="169">
        <v>3596770000000</v>
      </c>
      <c r="BD51" s="169">
        <v>3596770000000</v>
      </c>
      <c r="BE51" s="169">
        <v>2935570000000</v>
      </c>
      <c r="BF51" s="169">
        <v>2935570000000</v>
      </c>
      <c r="CT51" s="37"/>
      <c r="CZ51" s="28">
        <f t="shared" si="11"/>
        <v>682.08499999999992</v>
      </c>
      <c r="DA51" s="11">
        <v>603389000000</v>
      </c>
      <c r="DB51" s="11">
        <v>181313000000</v>
      </c>
      <c r="DC51" s="11">
        <v>4491840000000</v>
      </c>
      <c r="DD51" s="11">
        <v>8973710000000</v>
      </c>
      <c r="DE51" s="11">
        <v>11377900000000</v>
      </c>
      <c r="DF51" s="11">
        <v>8973720000000</v>
      </c>
      <c r="DG51" s="11">
        <v>3968290000000</v>
      </c>
      <c r="DH51" s="11">
        <v>9812920000000</v>
      </c>
      <c r="DI51" s="11">
        <v>16611000000000</v>
      </c>
      <c r="DJ51" s="11">
        <v>9812960000000</v>
      </c>
      <c r="DK51" s="11">
        <v>3968310000000</v>
      </c>
      <c r="DL51" s="11">
        <v>11873200000000</v>
      </c>
      <c r="DM51" s="11">
        <v>16850100000000</v>
      </c>
      <c r="DN51" s="11">
        <v>17678000000000</v>
      </c>
      <c r="DO51" s="11">
        <v>16850100000000</v>
      </c>
      <c r="DP51" s="11">
        <v>11873300000000</v>
      </c>
      <c r="DQ51" s="11">
        <v>3956100000000</v>
      </c>
      <c r="DR51" s="11">
        <v>9784860000000</v>
      </c>
      <c r="DS51" s="11">
        <v>16590400000000</v>
      </c>
      <c r="DT51" s="11">
        <v>9784890000000</v>
      </c>
      <c r="DU51" s="11">
        <v>3956110000000</v>
      </c>
      <c r="DV51" s="11">
        <v>8929960000000</v>
      </c>
      <c r="DW51" s="11">
        <v>11330500000000</v>
      </c>
      <c r="DX51" s="11">
        <v>8929970000000</v>
      </c>
      <c r="DY51" s="11">
        <v>4450800000000</v>
      </c>
      <c r="DZ51" s="11">
        <v>2230530000000</v>
      </c>
      <c r="EA51" s="11">
        <v>2230530000000</v>
      </c>
      <c r="EB51" s="11">
        <v>3255930000000</v>
      </c>
      <c r="EC51" s="11">
        <v>3255940000000</v>
      </c>
      <c r="ED51" s="11">
        <v>16057900000000</v>
      </c>
      <c r="EE51" s="11">
        <v>16057900000000</v>
      </c>
      <c r="EF51" s="11">
        <v>4000320000000</v>
      </c>
      <c r="EG51" s="11">
        <v>4000340000000</v>
      </c>
      <c r="EH51" s="11">
        <v>16029200000000</v>
      </c>
      <c r="EI51" s="11">
        <v>16029200000000</v>
      </c>
      <c r="EJ51" s="11">
        <v>3231550000000</v>
      </c>
      <c r="EK51" s="11">
        <v>3231560000000</v>
      </c>
      <c r="EL51" s="11">
        <v>2207200000000</v>
      </c>
      <c r="EM51" s="11">
        <v>2207200000000</v>
      </c>
    </row>
    <row r="52" spans="2:143" x14ac:dyDescent="0.25">
      <c r="B52" s="163">
        <v>14</v>
      </c>
      <c r="E52" s="162">
        <v>40</v>
      </c>
      <c r="F52" s="160">
        <v>582.95000000000005</v>
      </c>
      <c r="G52" s="160">
        <v>454</v>
      </c>
      <c r="H52" s="160">
        <v>33396000</v>
      </c>
      <c r="I52" s="160">
        <v>29472000</v>
      </c>
      <c r="J52" s="161">
        <v>9.75</v>
      </c>
      <c r="K52" s="161">
        <v>10</v>
      </c>
      <c r="L52" s="161"/>
      <c r="M52" s="37"/>
      <c r="P52" s="162"/>
      <c r="Q52" s="162"/>
      <c r="R52" s="162"/>
      <c r="S52" s="173">
        <f t="shared" si="10"/>
        <v>71.89</v>
      </c>
      <c r="T52" s="169">
        <v>588234000000</v>
      </c>
      <c r="U52" s="169">
        <v>145806000000</v>
      </c>
      <c r="V52" s="169">
        <v>3985720000000</v>
      </c>
      <c r="W52" s="169">
        <v>6575440000000</v>
      </c>
      <c r="X52" s="169">
        <v>8565290000000</v>
      </c>
      <c r="Y52" s="169">
        <v>6575440000000</v>
      </c>
      <c r="Z52" s="169">
        <v>2972250000000</v>
      </c>
      <c r="AA52" s="169">
        <v>6776730000000</v>
      </c>
      <c r="AB52" s="169">
        <v>11412600000000</v>
      </c>
      <c r="AC52" s="169">
        <v>6776720000000</v>
      </c>
      <c r="AD52" s="169">
        <v>2972250000000</v>
      </c>
      <c r="AE52" s="169">
        <v>8518830000000</v>
      </c>
      <c r="AF52" s="169">
        <v>11416700000000</v>
      </c>
      <c r="AG52" s="169">
        <v>12821500000000</v>
      </c>
      <c r="AH52" s="169">
        <v>11416700000000</v>
      </c>
      <c r="AI52" s="169">
        <v>8518820000000</v>
      </c>
      <c r="AJ52" s="169">
        <v>2959860000000</v>
      </c>
      <c r="AK52" s="169">
        <v>6746280000000</v>
      </c>
      <c r="AL52" s="169">
        <v>11358300000000</v>
      </c>
      <c r="AM52" s="169">
        <v>6746280000000</v>
      </c>
      <c r="AN52" s="169">
        <v>2959860000000</v>
      </c>
      <c r="AO52" s="169">
        <v>6519620000000</v>
      </c>
      <c r="AP52" s="169">
        <v>8495330000000</v>
      </c>
      <c r="AQ52" s="169">
        <v>6519620000000</v>
      </c>
      <c r="AR52" s="169">
        <v>3943080000000</v>
      </c>
      <c r="AS52" s="169">
        <v>2302840000000</v>
      </c>
      <c r="AT52" s="169">
        <v>2302840000000</v>
      </c>
      <c r="AU52" s="169">
        <v>2816310000000</v>
      </c>
      <c r="AV52" s="169">
        <v>2816310000000</v>
      </c>
      <c r="AW52" s="169">
        <v>9406910000000</v>
      </c>
      <c r="AX52" s="169">
        <v>9406910000000</v>
      </c>
      <c r="AY52" s="169">
        <v>3367240000000</v>
      </c>
      <c r="AZ52" s="169">
        <v>3367240000000</v>
      </c>
      <c r="BA52" s="169">
        <v>9357670000000</v>
      </c>
      <c r="BB52" s="169">
        <v>9357670000000</v>
      </c>
      <c r="BC52" s="169">
        <v>2792220000000</v>
      </c>
      <c r="BD52" s="169">
        <v>2792220000000</v>
      </c>
      <c r="BE52" s="169">
        <v>2277120000000</v>
      </c>
      <c r="BF52" s="169">
        <v>2277110000000</v>
      </c>
      <c r="CT52" s="37"/>
      <c r="CZ52" s="28">
        <f t="shared" si="11"/>
        <v>71.89</v>
      </c>
      <c r="DA52" s="11">
        <v>609762000000</v>
      </c>
      <c r="DB52" s="11">
        <v>167995000000</v>
      </c>
      <c r="DC52" s="11">
        <v>3842330000000</v>
      </c>
      <c r="DD52" s="11">
        <v>7666670000000</v>
      </c>
      <c r="DE52" s="11">
        <v>9725680000000</v>
      </c>
      <c r="DF52" s="11">
        <v>7666680000000</v>
      </c>
      <c r="DG52" s="11">
        <v>3400350000000</v>
      </c>
      <c r="DH52" s="11">
        <v>8381390000000</v>
      </c>
      <c r="DI52" s="11">
        <v>14215400000000</v>
      </c>
      <c r="DJ52" s="11">
        <v>8381430000000</v>
      </c>
      <c r="DK52" s="11">
        <v>3400360000000</v>
      </c>
      <c r="DL52" s="11">
        <v>10151600000000</v>
      </c>
      <c r="DM52" s="11">
        <v>14419800000000</v>
      </c>
      <c r="DN52" s="11">
        <v>15153200000000</v>
      </c>
      <c r="DO52" s="11">
        <v>14419900000000</v>
      </c>
      <c r="DP52" s="11">
        <v>10151600000000</v>
      </c>
      <c r="DQ52" s="11">
        <v>3389850000000</v>
      </c>
      <c r="DR52" s="11">
        <v>8357340000000</v>
      </c>
      <c r="DS52" s="11">
        <v>14197300000000</v>
      </c>
      <c r="DT52" s="11">
        <v>8357370000000</v>
      </c>
      <c r="DU52" s="11">
        <v>3389860000000</v>
      </c>
      <c r="DV52" s="11">
        <v>7629060000000</v>
      </c>
      <c r="DW52" s="11">
        <v>9684800000000</v>
      </c>
      <c r="DX52" s="11">
        <v>7629070000000</v>
      </c>
      <c r="DY52" s="11">
        <v>3807120000000</v>
      </c>
      <c r="DZ52" s="11">
        <v>1897660000000</v>
      </c>
      <c r="EA52" s="11">
        <v>1897660000000</v>
      </c>
      <c r="EB52" s="11">
        <v>2770080000000</v>
      </c>
      <c r="EC52" s="11">
        <v>2770090000000</v>
      </c>
      <c r="ED52" s="11">
        <v>13394300000000</v>
      </c>
      <c r="EE52" s="11">
        <v>13394300000000</v>
      </c>
      <c r="EF52" s="11">
        <v>3386990000000</v>
      </c>
      <c r="EG52" s="11">
        <v>3387010000000</v>
      </c>
      <c r="EH52" s="11">
        <v>13370100000000</v>
      </c>
      <c r="EI52" s="11">
        <v>13370100000000</v>
      </c>
      <c r="EJ52" s="11">
        <v>2749430000000</v>
      </c>
      <c r="EK52" s="11">
        <v>2749440000000</v>
      </c>
      <c r="EL52" s="11">
        <v>1877850000000</v>
      </c>
      <c r="EM52" s="11">
        <v>1877850000000</v>
      </c>
    </row>
    <row r="53" spans="2:143" x14ac:dyDescent="0.25">
      <c r="C53" s="37">
        <v>9</v>
      </c>
      <c r="E53" s="162">
        <v>41</v>
      </c>
      <c r="F53" s="160">
        <v>454</v>
      </c>
      <c r="G53" s="160">
        <v>353.58</v>
      </c>
      <c r="H53" s="160">
        <v>29472000</v>
      </c>
      <c r="I53" s="160">
        <v>26009000</v>
      </c>
      <c r="J53" s="161">
        <v>10</v>
      </c>
      <c r="K53" s="161">
        <v>10.25</v>
      </c>
      <c r="L53" s="161"/>
      <c r="M53" s="37"/>
      <c r="P53" s="162"/>
      <c r="Q53" s="162"/>
      <c r="R53" s="162"/>
      <c r="S53" s="173">
        <f t="shared" si="10"/>
        <v>7.7827000000000002</v>
      </c>
      <c r="T53" s="169">
        <v>515476000000</v>
      </c>
      <c r="U53" s="169">
        <v>100312000000</v>
      </c>
      <c r="V53" s="169">
        <v>2677270000000</v>
      </c>
      <c r="W53" s="169">
        <v>4388140000000</v>
      </c>
      <c r="X53" s="169">
        <v>5702410000000</v>
      </c>
      <c r="Y53" s="169">
        <v>4388140000000</v>
      </c>
      <c r="Z53" s="169">
        <v>2011310000000</v>
      </c>
      <c r="AA53" s="169">
        <v>4522220000000</v>
      </c>
      <c r="AB53" s="169">
        <v>7577570000000</v>
      </c>
      <c r="AC53" s="169">
        <v>4522220000000</v>
      </c>
      <c r="AD53" s="169">
        <v>2011300000000</v>
      </c>
      <c r="AE53" s="169">
        <v>5671940000000</v>
      </c>
      <c r="AF53" s="169">
        <v>7580550000000</v>
      </c>
      <c r="AG53" s="169">
        <v>8501080000000</v>
      </c>
      <c r="AH53" s="169">
        <v>7580550000000</v>
      </c>
      <c r="AI53" s="169">
        <v>5671930000000</v>
      </c>
      <c r="AJ53" s="169">
        <v>2002940000000</v>
      </c>
      <c r="AK53" s="169">
        <v>4502070000000</v>
      </c>
      <c r="AL53" s="169">
        <v>7541930000000</v>
      </c>
      <c r="AM53" s="169">
        <v>4502070000000</v>
      </c>
      <c r="AN53" s="169">
        <v>2002940000000</v>
      </c>
      <c r="AO53" s="169">
        <v>4351190000000</v>
      </c>
      <c r="AP53" s="169">
        <v>5656310000000</v>
      </c>
      <c r="AQ53" s="169">
        <v>4351180000000</v>
      </c>
      <c r="AR53" s="169">
        <v>2648800000000</v>
      </c>
      <c r="AS53" s="169">
        <v>1522610000000</v>
      </c>
      <c r="AT53" s="169">
        <v>1522610000000</v>
      </c>
      <c r="AU53" s="169">
        <v>1863350000000</v>
      </c>
      <c r="AV53" s="169">
        <v>1863350000000</v>
      </c>
      <c r="AW53" s="169">
        <v>6141680000000</v>
      </c>
      <c r="AX53" s="169">
        <v>6141680000000</v>
      </c>
      <c r="AY53" s="169">
        <v>2216200000000</v>
      </c>
      <c r="AZ53" s="169">
        <v>2216200000000</v>
      </c>
      <c r="BA53" s="169">
        <v>6109810000000</v>
      </c>
      <c r="BB53" s="169">
        <v>6109800000000</v>
      </c>
      <c r="BC53" s="169">
        <v>1847470000000</v>
      </c>
      <c r="BD53" s="169">
        <v>1847470000000</v>
      </c>
      <c r="BE53" s="169">
        <v>1505660000000</v>
      </c>
      <c r="BF53" s="169">
        <v>1505650000000</v>
      </c>
      <c r="CT53" s="37"/>
      <c r="CZ53" s="28">
        <f t="shared" si="11"/>
        <v>7.7827000000000002</v>
      </c>
      <c r="DA53" s="11">
        <v>540611000000</v>
      </c>
      <c r="DB53" s="11">
        <v>115214000000</v>
      </c>
      <c r="DC53" s="11">
        <v>2903240000000</v>
      </c>
      <c r="DD53" s="11">
        <v>5765360000000</v>
      </c>
      <c r="DE53" s="11">
        <v>7303360000000</v>
      </c>
      <c r="DF53" s="11">
        <v>5765360000000</v>
      </c>
      <c r="DG53" s="11">
        <v>2580620000000</v>
      </c>
      <c r="DH53" s="11">
        <v>6300220000000</v>
      </c>
      <c r="DI53" s="11">
        <v>10651400000000</v>
      </c>
      <c r="DJ53" s="11">
        <v>6300240000000</v>
      </c>
      <c r="DK53" s="11">
        <v>2580640000000</v>
      </c>
      <c r="DL53" s="11">
        <v>7624760000000</v>
      </c>
      <c r="DM53" s="11">
        <v>10804600000000</v>
      </c>
      <c r="DN53" s="11">
        <v>11356300000000</v>
      </c>
      <c r="DO53" s="11">
        <v>10804600000000</v>
      </c>
      <c r="DP53" s="11">
        <v>7624790000000</v>
      </c>
      <c r="DQ53" s="11">
        <v>2572640000000</v>
      </c>
      <c r="DR53" s="11">
        <v>6282210000000</v>
      </c>
      <c r="DS53" s="11">
        <v>10638100000000</v>
      </c>
      <c r="DT53" s="11">
        <v>6282230000000</v>
      </c>
      <c r="DU53" s="11">
        <v>2572650000000</v>
      </c>
      <c r="DV53" s="11">
        <v>5737180000000</v>
      </c>
      <c r="DW53" s="11">
        <v>7272860000000</v>
      </c>
      <c r="DX53" s="11">
        <v>5737190000000</v>
      </c>
      <c r="DY53" s="11">
        <v>2876680000000</v>
      </c>
      <c r="DZ53" s="11">
        <v>1422140000000</v>
      </c>
      <c r="EA53" s="11">
        <v>1422150000000</v>
      </c>
      <c r="EB53" s="11">
        <v>2076730000000</v>
      </c>
      <c r="EC53" s="11">
        <v>2076730000000</v>
      </c>
      <c r="ED53" s="11">
        <v>9862310000000</v>
      </c>
      <c r="EE53" s="11">
        <v>9862330000000</v>
      </c>
      <c r="EF53" s="11">
        <v>2527490000000</v>
      </c>
      <c r="EG53" s="11">
        <v>2527500000000</v>
      </c>
      <c r="EH53" s="11">
        <v>9844790000000</v>
      </c>
      <c r="EI53" s="11">
        <v>9844810000000</v>
      </c>
      <c r="EJ53" s="11">
        <v>2061270000000</v>
      </c>
      <c r="EK53" s="11">
        <v>2061270000000</v>
      </c>
      <c r="EL53" s="11">
        <v>1407300000000</v>
      </c>
      <c r="EM53" s="11">
        <v>1407300000000</v>
      </c>
    </row>
    <row r="54" spans="2:143" x14ac:dyDescent="0.25">
      <c r="E54" s="162">
        <v>42</v>
      </c>
      <c r="F54" s="160">
        <v>353.58</v>
      </c>
      <c r="G54" s="160">
        <v>275.36</v>
      </c>
      <c r="H54" s="160">
        <v>26009000</v>
      </c>
      <c r="I54" s="160">
        <v>22952000</v>
      </c>
      <c r="J54" s="161">
        <v>10.25</v>
      </c>
      <c r="K54" s="161">
        <v>10.5</v>
      </c>
      <c r="L54" s="161"/>
      <c r="M54" s="37"/>
      <c r="P54" s="162"/>
      <c r="Q54" s="162"/>
      <c r="R54" s="162"/>
      <c r="S54" s="173">
        <f t="shared" si="10"/>
        <v>1.09873</v>
      </c>
      <c r="T54" s="169">
        <v>786602000000</v>
      </c>
      <c r="U54" s="169">
        <v>74857200000</v>
      </c>
      <c r="V54" s="169">
        <v>1622600000000</v>
      </c>
      <c r="W54" s="169">
        <v>2622950000000</v>
      </c>
      <c r="X54" s="169">
        <v>3402960000000</v>
      </c>
      <c r="Y54" s="169">
        <v>2622950000000</v>
      </c>
      <c r="Z54" s="169">
        <v>1243350000000</v>
      </c>
      <c r="AA54" s="169">
        <v>2703360000000</v>
      </c>
      <c r="AB54" s="169">
        <v>4516640000000</v>
      </c>
      <c r="AC54" s="169">
        <v>2703350000000</v>
      </c>
      <c r="AD54" s="169">
        <v>1243350000000</v>
      </c>
      <c r="AE54" s="169">
        <v>3384770000000</v>
      </c>
      <c r="AF54" s="169">
        <v>4518460000000</v>
      </c>
      <c r="AG54" s="169">
        <v>5063570000000</v>
      </c>
      <c r="AH54" s="169">
        <v>4518460000000</v>
      </c>
      <c r="AI54" s="169">
        <v>3384770000000</v>
      </c>
      <c r="AJ54" s="169">
        <v>1238140000000</v>
      </c>
      <c r="AK54" s="169">
        <v>2691350000000</v>
      </c>
      <c r="AL54" s="169">
        <v>4495490000000</v>
      </c>
      <c r="AM54" s="169">
        <v>2691350000000</v>
      </c>
      <c r="AN54" s="169">
        <v>1238140000000</v>
      </c>
      <c r="AO54" s="169">
        <v>2600960000000</v>
      </c>
      <c r="AP54" s="169">
        <v>3375580000000</v>
      </c>
      <c r="AQ54" s="169">
        <v>2600960000000</v>
      </c>
      <c r="AR54" s="169">
        <v>1605370000000</v>
      </c>
      <c r="AS54" s="169">
        <v>937565000000</v>
      </c>
      <c r="AT54" s="169">
        <v>937565000000</v>
      </c>
      <c r="AU54" s="169">
        <v>1151740000000</v>
      </c>
      <c r="AV54" s="169">
        <v>1151740000000</v>
      </c>
      <c r="AW54" s="169">
        <v>3703720000000</v>
      </c>
      <c r="AX54" s="169">
        <v>3703720000000</v>
      </c>
      <c r="AY54" s="169">
        <v>1349560000000</v>
      </c>
      <c r="AZ54" s="169">
        <v>1349560000000</v>
      </c>
      <c r="BA54" s="169">
        <v>3684550000000</v>
      </c>
      <c r="BB54" s="169">
        <v>3684550000000</v>
      </c>
      <c r="BC54" s="169">
        <v>1141890000000</v>
      </c>
      <c r="BD54" s="169">
        <v>1141890000000</v>
      </c>
      <c r="BE54" s="169">
        <v>927098000000</v>
      </c>
      <c r="BF54" s="169">
        <v>927097000000</v>
      </c>
      <c r="CT54" s="37"/>
      <c r="CZ54" s="28">
        <f t="shared" si="11"/>
        <v>1.09873</v>
      </c>
      <c r="DA54" s="11">
        <v>848154000000</v>
      </c>
      <c r="DB54" s="11">
        <v>86525300000</v>
      </c>
      <c r="DC54" s="11">
        <v>2740950000000</v>
      </c>
      <c r="DD54" s="11">
        <v>5306720000000</v>
      </c>
      <c r="DE54" s="11">
        <v>6613020000000</v>
      </c>
      <c r="DF54" s="11">
        <v>5306730000000</v>
      </c>
      <c r="DG54" s="11">
        <v>2492260000000</v>
      </c>
      <c r="DH54" s="11">
        <v>5785350000000</v>
      </c>
      <c r="DI54" s="11">
        <v>9489790000000</v>
      </c>
      <c r="DJ54" s="11">
        <v>5785370000000</v>
      </c>
      <c r="DK54" s="11">
        <v>2492270000000</v>
      </c>
      <c r="DL54" s="11">
        <v>6909680000000</v>
      </c>
      <c r="DM54" s="11">
        <v>9626380000000</v>
      </c>
      <c r="DN54" s="11">
        <v>10037300000000</v>
      </c>
      <c r="DO54" s="11">
        <v>9626400000000</v>
      </c>
      <c r="DP54" s="11">
        <v>6909710000000</v>
      </c>
      <c r="DQ54" s="11">
        <v>2484700000000</v>
      </c>
      <c r="DR54" s="11">
        <v>5769830000000</v>
      </c>
      <c r="DS54" s="11">
        <v>9480090000000</v>
      </c>
      <c r="DT54" s="11">
        <v>5769850000000</v>
      </c>
      <c r="DU54" s="11">
        <v>2484710000000</v>
      </c>
      <c r="DV54" s="11">
        <v>5282510000000</v>
      </c>
      <c r="DW54" s="11">
        <v>6587770000000</v>
      </c>
      <c r="DX54" s="11">
        <v>5282520000000</v>
      </c>
      <c r="DY54" s="11">
        <v>2716580000000</v>
      </c>
      <c r="DZ54" s="11">
        <v>1381100000000</v>
      </c>
      <c r="EA54" s="11">
        <v>1381110000000</v>
      </c>
      <c r="EB54" s="11">
        <v>2019900000000</v>
      </c>
      <c r="EC54" s="11">
        <v>2019910000000</v>
      </c>
      <c r="ED54" s="11">
        <v>8928380000000</v>
      </c>
      <c r="EE54" s="11">
        <v>8928400000000</v>
      </c>
      <c r="EF54" s="11">
        <v>2427610000000</v>
      </c>
      <c r="EG54" s="11">
        <v>2427620000000</v>
      </c>
      <c r="EH54" s="11">
        <v>8915350000000</v>
      </c>
      <c r="EI54" s="11">
        <v>8915370000000</v>
      </c>
      <c r="EJ54" s="11">
        <v>2004910000000</v>
      </c>
      <c r="EK54" s="11">
        <v>2004910000000</v>
      </c>
      <c r="EL54" s="11">
        <v>1366710000000</v>
      </c>
      <c r="EM54" s="11">
        <v>1366710000000</v>
      </c>
    </row>
    <row r="55" spans="2:143" x14ac:dyDescent="0.25">
      <c r="B55" s="163">
        <v>15</v>
      </c>
      <c r="E55" s="162">
        <v>43</v>
      </c>
      <c r="F55" s="160">
        <v>275.36</v>
      </c>
      <c r="G55" s="160">
        <v>214.45</v>
      </c>
      <c r="H55" s="160">
        <v>22952000</v>
      </c>
      <c r="I55" s="160">
        <v>20255000</v>
      </c>
      <c r="J55" s="161">
        <v>10.5</v>
      </c>
      <c r="K55" s="161">
        <v>10.75</v>
      </c>
      <c r="L55" s="161"/>
      <c r="M55" s="37"/>
      <c r="P55" s="162"/>
      <c r="Q55" s="162"/>
      <c r="R55" s="162"/>
      <c r="S55" s="173">
        <f t="shared" si="10"/>
        <v>0.21367849999999999</v>
      </c>
      <c r="T55" s="169">
        <v>5578040000000</v>
      </c>
      <c r="U55" s="169">
        <v>123032000000</v>
      </c>
      <c r="V55" s="169">
        <v>1070110000000</v>
      </c>
      <c r="W55" s="169">
        <v>1602630000000</v>
      </c>
      <c r="X55" s="169">
        <v>2097470000000</v>
      </c>
      <c r="Y55" s="169">
        <v>1602630000000</v>
      </c>
      <c r="Z55" s="169">
        <v>919682000000</v>
      </c>
      <c r="AA55" s="169">
        <v>1654760000000</v>
      </c>
      <c r="AB55" s="169">
        <v>2801570000000</v>
      </c>
      <c r="AC55" s="169">
        <v>1654760000000</v>
      </c>
      <c r="AD55" s="169">
        <v>919681000000</v>
      </c>
      <c r="AE55" s="169">
        <v>2082790000000</v>
      </c>
      <c r="AF55" s="169">
        <v>2802250000000</v>
      </c>
      <c r="AG55" s="169">
        <v>3163760000000</v>
      </c>
      <c r="AH55" s="169">
        <v>2802250000000</v>
      </c>
      <c r="AI55" s="169">
        <v>2082790000000</v>
      </c>
      <c r="AJ55" s="169">
        <v>915508000000</v>
      </c>
      <c r="AK55" s="169">
        <v>1647260000000</v>
      </c>
      <c r="AL55" s="169">
        <v>2787960000000</v>
      </c>
      <c r="AM55" s="169">
        <v>1647260000000</v>
      </c>
      <c r="AN55" s="169">
        <v>915509000000</v>
      </c>
      <c r="AO55" s="169">
        <v>1588880000000</v>
      </c>
      <c r="AP55" s="169">
        <v>2080080000000</v>
      </c>
      <c r="AQ55" s="169">
        <v>1588880000000</v>
      </c>
      <c r="AR55" s="169">
        <v>1058400000000</v>
      </c>
      <c r="AS55" s="169">
        <v>571521000000</v>
      </c>
      <c r="AT55" s="169">
        <v>571521000000</v>
      </c>
      <c r="AU55" s="169">
        <v>724301000000</v>
      </c>
      <c r="AV55" s="169">
        <v>724301000000</v>
      </c>
      <c r="AW55" s="169">
        <v>2160110000000</v>
      </c>
      <c r="AX55" s="169">
        <v>2160110000000</v>
      </c>
      <c r="AY55" s="169">
        <v>774465000000</v>
      </c>
      <c r="AZ55" s="169">
        <v>774465000000</v>
      </c>
      <c r="BA55" s="169">
        <v>2147710000000</v>
      </c>
      <c r="BB55" s="169">
        <v>2147710000000</v>
      </c>
      <c r="BC55" s="169">
        <v>717708000000</v>
      </c>
      <c r="BD55" s="169">
        <v>717708000000</v>
      </c>
      <c r="BE55" s="169">
        <v>564782000000</v>
      </c>
      <c r="BF55" s="169">
        <v>564781000000</v>
      </c>
      <c r="CT55" s="37"/>
      <c r="CZ55" s="28">
        <f t="shared" si="11"/>
        <v>0.21367849999999999</v>
      </c>
      <c r="DA55" s="11">
        <v>6069970000000</v>
      </c>
      <c r="DB55" s="11">
        <v>142941000000</v>
      </c>
      <c r="DC55" s="11">
        <v>4488570000000</v>
      </c>
      <c r="DD55" s="11">
        <v>8160700000000</v>
      </c>
      <c r="DE55" s="11">
        <v>10270300000000</v>
      </c>
      <c r="DF55" s="11">
        <v>8160710000000</v>
      </c>
      <c r="DG55" s="11">
        <v>4478180000000</v>
      </c>
      <c r="DH55" s="11">
        <v>8945550000000</v>
      </c>
      <c r="DI55" s="11">
        <v>14633000000000</v>
      </c>
      <c r="DJ55" s="11">
        <v>8945590000000</v>
      </c>
      <c r="DK55" s="11">
        <v>4478200000000</v>
      </c>
      <c r="DL55" s="11">
        <v>10656700000000</v>
      </c>
      <c r="DM55" s="11">
        <v>14841000000000</v>
      </c>
      <c r="DN55" s="11">
        <v>15612300000000</v>
      </c>
      <c r="DO55" s="11">
        <v>14841100000000</v>
      </c>
      <c r="DP55" s="11">
        <v>10656800000000</v>
      </c>
      <c r="DQ55" s="11">
        <v>4464420000000</v>
      </c>
      <c r="DR55" s="11">
        <v>8922340000000</v>
      </c>
      <c r="DS55" s="11">
        <v>14616700000000</v>
      </c>
      <c r="DT55" s="11">
        <v>8922370000000</v>
      </c>
      <c r="DU55" s="11">
        <v>4464440000000</v>
      </c>
      <c r="DV55" s="11">
        <v>8124780000000</v>
      </c>
      <c r="DW55" s="11">
        <v>10231700000000</v>
      </c>
      <c r="DX55" s="11">
        <v>8124790000000</v>
      </c>
      <c r="DY55" s="11">
        <v>4449380000000</v>
      </c>
      <c r="DZ55" s="11">
        <v>1335510000000</v>
      </c>
      <c r="EA55" s="11">
        <v>1335510000000</v>
      </c>
      <c r="EB55" s="11">
        <v>2050660000000</v>
      </c>
      <c r="EC55" s="11">
        <v>2050670000000</v>
      </c>
      <c r="ED55" s="11">
        <v>12594200000000</v>
      </c>
      <c r="EE55" s="11">
        <v>12594200000000</v>
      </c>
      <c r="EF55" s="11">
        <v>2531510000000</v>
      </c>
      <c r="EG55" s="11">
        <v>2531520000000</v>
      </c>
      <c r="EH55" s="11">
        <v>12574700000000</v>
      </c>
      <c r="EI55" s="11">
        <v>12574700000000</v>
      </c>
      <c r="EJ55" s="11">
        <v>2031380000000</v>
      </c>
      <c r="EK55" s="11">
        <v>2031380000000</v>
      </c>
      <c r="EL55" s="11">
        <v>1318990000000</v>
      </c>
      <c r="EM55" s="11">
        <v>1318990000000</v>
      </c>
    </row>
    <row r="56" spans="2:143" x14ac:dyDescent="0.25">
      <c r="E56" s="162">
        <v>44</v>
      </c>
      <c r="F56" s="160">
        <v>214.45</v>
      </c>
      <c r="G56" s="160">
        <v>167.02</v>
      </c>
      <c r="H56" s="160">
        <v>20255000</v>
      </c>
      <c r="I56" s="160">
        <v>17875000</v>
      </c>
      <c r="J56" s="161">
        <v>10.75</v>
      </c>
      <c r="K56" s="161">
        <v>11</v>
      </c>
      <c r="L56" s="161"/>
      <c r="M56" s="37"/>
      <c r="P56" s="162"/>
      <c r="Q56" s="162"/>
      <c r="R56" s="162"/>
      <c r="S56" s="173">
        <f t="shared" si="10"/>
        <v>4.2653499999999997E-2</v>
      </c>
      <c r="T56" s="169">
        <v>6246500000000</v>
      </c>
      <c r="U56" s="169">
        <v>89334800000</v>
      </c>
      <c r="V56" s="169">
        <v>661181000000</v>
      </c>
      <c r="W56" s="169">
        <v>953796000000</v>
      </c>
      <c r="X56" s="169">
        <v>1250390000000</v>
      </c>
      <c r="Y56" s="169">
        <v>953797000000</v>
      </c>
      <c r="Z56" s="169">
        <v>594801000000</v>
      </c>
      <c r="AA56" s="169">
        <v>985527000000</v>
      </c>
      <c r="AB56" s="169">
        <v>1668050000000</v>
      </c>
      <c r="AC56" s="169">
        <v>985526000000</v>
      </c>
      <c r="AD56" s="169">
        <v>594800000000</v>
      </c>
      <c r="AE56" s="169">
        <v>1240720000000</v>
      </c>
      <c r="AF56" s="169">
        <v>1668380000000</v>
      </c>
      <c r="AG56" s="169">
        <v>1886690000000</v>
      </c>
      <c r="AH56" s="169">
        <v>1668380000000</v>
      </c>
      <c r="AI56" s="169">
        <v>1240720000000</v>
      </c>
      <c r="AJ56" s="169">
        <v>592047000000</v>
      </c>
      <c r="AK56" s="169">
        <v>981063000000</v>
      </c>
      <c r="AL56" s="169">
        <v>1659940000000</v>
      </c>
      <c r="AM56" s="169">
        <v>981062000000</v>
      </c>
      <c r="AN56" s="169">
        <v>592048000000</v>
      </c>
      <c r="AO56" s="169">
        <v>945619000000</v>
      </c>
      <c r="AP56" s="169">
        <v>1240040000000</v>
      </c>
      <c r="AQ56" s="169">
        <v>945619000000</v>
      </c>
      <c r="AR56" s="169">
        <v>653919000000</v>
      </c>
      <c r="AS56" s="169">
        <v>287592000000</v>
      </c>
      <c r="AT56" s="169">
        <v>287592000000</v>
      </c>
      <c r="AU56" s="169">
        <v>369482000000</v>
      </c>
      <c r="AV56" s="169">
        <v>369482000000</v>
      </c>
      <c r="AW56" s="169">
        <v>1119570000000</v>
      </c>
      <c r="AX56" s="169">
        <v>1119570000000</v>
      </c>
      <c r="AY56" s="169">
        <v>379881000000</v>
      </c>
      <c r="AZ56" s="169">
        <v>379881000000</v>
      </c>
      <c r="BA56" s="169">
        <v>1112300000000</v>
      </c>
      <c r="BB56" s="169">
        <v>1112300000000</v>
      </c>
      <c r="BC56" s="169">
        <v>366029000000</v>
      </c>
      <c r="BD56" s="169">
        <v>366029000000</v>
      </c>
      <c r="BE56" s="169">
        <v>284119000000</v>
      </c>
      <c r="BF56" s="169">
        <v>284119000000</v>
      </c>
      <c r="CT56" s="37"/>
      <c r="CZ56" s="28">
        <f t="shared" si="11"/>
        <v>4.2653499999999997E-2</v>
      </c>
      <c r="DA56" s="11">
        <v>6797470000000</v>
      </c>
      <c r="DB56" s="11">
        <v>103485000000</v>
      </c>
      <c r="DC56" s="11">
        <v>3126380000000</v>
      </c>
      <c r="DD56" s="11">
        <v>5685450000000</v>
      </c>
      <c r="DE56" s="11">
        <v>7290200000000</v>
      </c>
      <c r="DF56" s="11">
        <v>5685450000000</v>
      </c>
      <c r="DG56" s="11">
        <v>3156350000000</v>
      </c>
      <c r="DH56" s="11">
        <v>6255330000000</v>
      </c>
      <c r="DI56" s="11">
        <v>10517600000000</v>
      </c>
      <c r="DJ56" s="11">
        <v>6255360000000</v>
      </c>
      <c r="DK56" s="11">
        <v>3156370000000</v>
      </c>
      <c r="DL56" s="11">
        <v>7543080000000</v>
      </c>
      <c r="DM56" s="11">
        <v>10666500000000</v>
      </c>
      <c r="DN56" s="11">
        <v>11345900000000</v>
      </c>
      <c r="DO56" s="11">
        <v>10666500000000</v>
      </c>
      <c r="DP56" s="11">
        <v>7543110000000</v>
      </c>
      <c r="DQ56" s="11">
        <v>3146290000000</v>
      </c>
      <c r="DR56" s="11">
        <v>6238180000000</v>
      </c>
      <c r="DS56" s="11">
        <v>10503300000000</v>
      </c>
      <c r="DT56" s="11">
        <v>6238200000000</v>
      </c>
      <c r="DU56" s="11">
        <v>3146310000000</v>
      </c>
      <c r="DV56" s="11">
        <v>5658870000000</v>
      </c>
      <c r="DW56" s="11">
        <v>7260290000000</v>
      </c>
      <c r="DX56" s="11">
        <v>5658880000000</v>
      </c>
      <c r="DY56" s="11">
        <v>3098280000000</v>
      </c>
      <c r="DZ56" s="11">
        <v>530355000000</v>
      </c>
      <c r="EA56" s="11">
        <v>530356000000</v>
      </c>
      <c r="EB56" s="11">
        <v>841285000000</v>
      </c>
      <c r="EC56" s="11">
        <v>841286000000</v>
      </c>
      <c r="ED56" s="11">
        <v>8412260000000</v>
      </c>
      <c r="EE56" s="11">
        <v>8412270000000</v>
      </c>
      <c r="EF56" s="11">
        <v>1081760000000</v>
      </c>
      <c r="EG56" s="11">
        <v>1081760000000</v>
      </c>
      <c r="EH56" s="11">
        <v>8395850000000</v>
      </c>
      <c r="EI56" s="11">
        <v>8395880000000</v>
      </c>
      <c r="EJ56" s="11">
        <v>832136000000</v>
      </c>
      <c r="EK56" s="11">
        <v>832138000000</v>
      </c>
      <c r="EL56" s="11">
        <v>523005000000</v>
      </c>
      <c r="EM56" s="11">
        <v>523006000000</v>
      </c>
    </row>
    <row r="57" spans="2:143" x14ac:dyDescent="0.25">
      <c r="E57" s="162">
        <v>45</v>
      </c>
      <c r="F57" s="160">
        <v>167.02</v>
      </c>
      <c r="G57" s="160">
        <v>130.07</v>
      </c>
      <c r="H57" s="160">
        <v>17875000</v>
      </c>
      <c r="I57" s="160">
        <v>15775000</v>
      </c>
      <c r="J57" s="161">
        <v>11</v>
      </c>
      <c r="K57" s="161">
        <v>11.25</v>
      </c>
      <c r="L57" s="161"/>
      <c r="M57" s="37"/>
      <c r="CT57" s="37"/>
    </row>
    <row r="58" spans="2:143" x14ac:dyDescent="0.25">
      <c r="B58" s="163">
        <v>16</v>
      </c>
      <c r="C58" s="37">
        <v>10</v>
      </c>
      <c r="D58" s="39">
        <v>6</v>
      </c>
      <c r="E58" s="162">
        <v>46</v>
      </c>
      <c r="F58" s="160">
        <v>130.07</v>
      </c>
      <c r="G58" s="160">
        <v>101.3</v>
      </c>
      <c r="H58" s="160">
        <v>15775000</v>
      </c>
      <c r="I58" s="160">
        <v>13921000</v>
      </c>
      <c r="J58" s="161">
        <v>11.25</v>
      </c>
      <c r="K58" s="161">
        <v>11.5</v>
      </c>
      <c r="L58" s="161"/>
      <c r="M58" s="37"/>
      <c r="CT58" s="37"/>
    </row>
    <row r="59" spans="2:143" x14ac:dyDescent="0.25">
      <c r="E59" s="162">
        <v>47</v>
      </c>
      <c r="F59" s="160">
        <v>101.3</v>
      </c>
      <c r="G59" s="160">
        <v>78.893000000000001</v>
      </c>
      <c r="H59" s="160">
        <v>13921000</v>
      </c>
      <c r="I59" s="160">
        <v>12286000</v>
      </c>
      <c r="J59" s="161">
        <v>11.5</v>
      </c>
      <c r="K59" s="161">
        <v>11.75</v>
      </c>
      <c r="L59" s="161"/>
      <c r="M59" s="37"/>
      <c r="CT59" s="37"/>
    </row>
    <row r="60" spans="2:143" x14ac:dyDescent="0.25">
      <c r="E60" s="162">
        <v>48</v>
      </c>
      <c r="F60" s="160">
        <v>78.893000000000001</v>
      </c>
      <c r="G60" s="160">
        <v>61.442</v>
      </c>
      <c r="H60" s="160">
        <v>12286000</v>
      </c>
      <c r="I60" s="160">
        <v>10842000</v>
      </c>
      <c r="J60" s="161">
        <v>11.75</v>
      </c>
      <c r="K60" s="161">
        <v>12</v>
      </c>
      <c r="L60" s="161"/>
      <c r="M60" s="37"/>
      <c r="R60" s="171"/>
      <c r="CT60" s="37"/>
      <c r="CY60" s="171"/>
    </row>
    <row r="61" spans="2:143" x14ac:dyDescent="0.25">
      <c r="B61" s="163">
        <v>17</v>
      </c>
      <c r="E61" s="162">
        <v>49</v>
      </c>
      <c r="F61" s="160">
        <v>61.442</v>
      </c>
      <c r="G61" s="160">
        <v>47.850999999999999</v>
      </c>
      <c r="H61" s="160">
        <v>10842000</v>
      </c>
      <c r="I61" s="160">
        <v>9568000</v>
      </c>
      <c r="J61" s="161">
        <v>12</v>
      </c>
      <c r="K61" s="161">
        <v>12.25</v>
      </c>
      <c r="L61" s="161"/>
      <c r="M61" s="37"/>
      <c r="O61" s="278" t="s">
        <v>486</v>
      </c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8"/>
      <c r="AX61" s="278"/>
      <c r="AY61" s="278"/>
      <c r="AZ61" s="278"/>
      <c r="BA61" s="278"/>
      <c r="BB61" s="278"/>
      <c r="BC61" s="278"/>
      <c r="BD61" s="278"/>
      <c r="BE61" s="278"/>
      <c r="BF61" s="278"/>
      <c r="CT61" s="37"/>
      <c r="CV61" s="292" t="s">
        <v>486</v>
      </c>
      <c r="CW61" s="292"/>
      <c r="CX61" s="292"/>
      <c r="CY61" s="292"/>
      <c r="CZ61" s="292"/>
      <c r="DA61" s="292"/>
      <c r="DB61" s="292"/>
      <c r="DC61" s="292"/>
      <c r="DD61" s="292"/>
      <c r="DE61" s="292"/>
      <c r="DF61" s="292"/>
      <c r="DG61" s="292"/>
      <c r="DH61" s="292"/>
      <c r="DI61" s="292"/>
      <c r="DJ61" s="292"/>
      <c r="DK61" s="292"/>
      <c r="DL61" s="292"/>
      <c r="DM61" s="292"/>
      <c r="DN61" s="292"/>
      <c r="DO61" s="292"/>
      <c r="DP61" s="292"/>
      <c r="DQ61" s="292"/>
      <c r="DR61" s="292"/>
      <c r="DS61" s="292"/>
      <c r="DT61" s="292"/>
      <c r="DU61" s="292"/>
      <c r="DV61" s="292"/>
      <c r="DW61" s="292"/>
      <c r="DX61" s="292"/>
      <c r="DY61" s="292"/>
      <c r="DZ61" s="292"/>
      <c r="EA61" s="292"/>
      <c r="EB61" s="292"/>
      <c r="EC61" s="292"/>
      <c r="ED61" s="292"/>
      <c r="EE61" s="292"/>
      <c r="EF61" s="292"/>
      <c r="EG61" s="292"/>
      <c r="EH61" s="292"/>
      <c r="EI61" s="292"/>
      <c r="EJ61" s="292"/>
      <c r="EK61" s="292"/>
      <c r="EL61" s="292"/>
      <c r="EM61" s="292"/>
    </row>
    <row r="62" spans="2:143" x14ac:dyDescent="0.25">
      <c r="E62" s="162">
        <v>50</v>
      </c>
      <c r="F62" s="160">
        <v>47.850999999999999</v>
      </c>
      <c r="G62" s="160">
        <v>37.265999999999998</v>
      </c>
      <c r="H62" s="160">
        <v>9568000</v>
      </c>
      <c r="I62" s="160">
        <v>8443700</v>
      </c>
      <c r="J62" s="161">
        <v>12.25</v>
      </c>
      <c r="K62" s="161">
        <v>12.5</v>
      </c>
      <c r="L62" s="161"/>
      <c r="M62" s="37"/>
      <c r="P62" s="292" t="s">
        <v>558</v>
      </c>
      <c r="Q62" s="292"/>
      <c r="R62" s="292"/>
      <c r="S62" s="292"/>
      <c r="T62" s="290" t="s">
        <v>482</v>
      </c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/>
      <c r="BA62" s="290"/>
      <c r="BB62" s="290"/>
      <c r="BC62" s="290"/>
      <c r="BD62" s="290"/>
      <c r="BE62" s="290"/>
      <c r="BF62" s="290"/>
      <c r="CT62" s="37"/>
      <c r="CV62" s="3"/>
      <c r="CW62" s="292" t="s">
        <v>558</v>
      </c>
      <c r="CX62" s="292"/>
      <c r="CY62" s="292"/>
      <c r="CZ62" s="292"/>
      <c r="DA62" s="290" t="s">
        <v>482</v>
      </c>
      <c r="DB62" s="290"/>
      <c r="DC62" s="290"/>
      <c r="DD62" s="290"/>
      <c r="DE62" s="290"/>
      <c r="DF62" s="290"/>
      <c r="DG62" s="290"/>
      <c r="DH62" s="290"/>
      <c r="DI62" s="290"/>
      <c r="DJ62" s="290"/>
      <c r="DK62" s="290"/>
      <c r="DL62" s="290"/>
      <c r="DM62" s="290"/>
      <c r="DN62" s="290"/>
      <c r="DO62" s="290"/>
      <c r="DP62" s="290"/>
      <c r="DQ62" s="290"/>
      <c r="DR62" s="290"/>
      <c r="DS62" s="290"/>
      <c r="DT62" s="290"/>
      <c r="DU62" s="290"/>
      <c r="DV62" s="290"/>
      <c r="DW62" s="290"/>
      <c r="DX62" s="290"/>
      <c r="DY62" s="290"/>
      <c r="DZ62" s="290"/>
      <c r="EA62" s="290"/>
      <c r="EB62" s="290"/>
      <c r="EC62" s="290"/>
      <c r="ED62" s="290"/>
      <c r="EE62" s="290"/>
      <c r="EF62" s="290"/>
      <c r="EG62" s="290"/>
      <c r="EH62" s="290"/>
      <c r="EI62" s="290"/>
      <c r="EJ62" s="290"/>
      <c r="EK62" s="290"/>
      <c r="EL62" s="290"/>
      <c r="EM62" s="290"/>
    </row>
    <row r="63" spans="2:143" x14ac:dyDescent="0.25">
      <c r="C63" s="37">
        <v>11</v>
      </c>
      <c r="E63" s="162">
        <v>51</v>
      </c>
      <c r="F63" s="160">
        <v>37.265999999999998</v>
      </c>
      <c r="G63" s="160">
        <v>29.023</v>
      </c>
      <c r="H63" s="160">
        <v>8443700</v>
      </c>
      <c r="I63" s="160">
        <v>7451600</v>
      </c>
      <c r="J63" s="161">
        <v>12.5</v>
      </c>
      <c r="K63" s="161">
        <v>12.75</v>
      </c>
      <c r="L63" s="161"/>
      <c r="M63" s="37"/>
      <c r="P63" s="172" t="s">
        <v>554</v>
      </c>
      <c r="Q63" s="172" t="s">
        <v>555</v>
      </c>
      <c r="R63" s="172" t="s">
        <v>556</v>
      </c>
      <c r="S63" s="172" t="s">
        <v>366</v>
      </c>
      <c r="T63" s="175" t="s">
        <v>31</v>
      </c>
      <c r="U63" s="175" t="s">
        <v>363</v>
      </c>
      <c r="V63" s="175" t="s">
        <v>517</v>
      </c>
      <c r="W63" s="175" t="s">
        <v>518</v>
      </c>
      <c r="X63" s="175" t="s">
        <v>519</v>
      </c>
      <c r="Y63" s="175" t="s">
        <v>520</v>
      </c>
      <c r="Z63" s="175" t="s">
        <v>521</v>
      </c>
      <c r="AA63" s="175" t="s">
        <v>522</v>
      </c>
      <c r="AB63" s="175" t="s">
        <v>523</v>
      </c>
      <c r="AC63" s="175" t="s">
        <v>524</v>
      </c>
      <c r="AD63" s="175" t="s">
        <v>525</v>
      </c>
      <c r="AE63" s="175" t="s">
        <v>526</v>
      </c>
      <c r="AF63" s="175" t="s">
        <v>527</v>
      </c>
      <c r="AG63" s="175" t="s">
        <v>528</v>
      </c>
      <c r="AH63" s="175" t="s">
        <v>529</v>
      </c>
      <c r="AI63" s="175" t="s">
        <v>530</v>
      </c>
      <c r="AJ63" s="175" t="s">
        <v>531</v>
      </c>
      <c r="AK63" s="175" t="s">
        <v>532</v>
      </c>
      <c r="AL63" s="175" t="s">
        <v>533</v>
      </c>
      <c r="AM63" s="175" t="s">
        <v>534</v>
      </c>
      <c r="AN63" s="175" t="s">
        <v>535</v>
      </c>
      <c r="AO63" s="175" t="s">
        <v>536</v>
      </c>
      <c r="AP63" s="175" t="s">
        <v>537</v>
      </c>
      <c r="AQ63" s="175" t="s">
        <v>538</v>
      </c>
      <c r="AR63" s="175" t="s">
        <v>539</v>
      </c>
      <c r="AS63" s="175" t="s">
        <v>540</v>
      </c>
      <c r="AT63" s="175" t="s">
        <v>541</v>
      </c>
      <c r="AU63" s="175" t="s">
        <v>542</v>
      </c>
      <c r="AV63" s="175" t="s">
        <v>543</v>
      </c>
      <c r="AW63" s="175" t="s">
        <v>544</v>
      </c>
      <c r="AX63" s="175" t="s">
        <v>545</v>
      </c>
      <c r="AY63" s="175" t="s">
        <v>546</v>
      </c>
      <c r="AZ63" s="175" t="s">
        <v>547</v>
      </c>
      <c r="BA63" s="175" t="s">
        <v>548</v>
      </c>
      <c r="BB63" s="175" t="s">
        <v>549</v>
      </c>
      <c r="BC63" s="175" t="s">
        <v>550</v>
      </c>
      <c r="BD63" s="175" t="s">
        <v>551</v>
      </c>
      <c r="BE63" s="175" t="s">
        <v>552</v>
      </c>
      <c r="BF63" s="175" t="s">
        <v>553</v>
      </c>
      <c r="CT63" s="37"/>
      <c r="CV63" s="3"/>
      <c r="CW63" s="176" t="s">
        <v>554</v>
      </c>
      <c r="CX63" s="176" t="s">
        <v>555</v>
      </c>
      <c r="CY63" s="176" t="s">
        <v>556</v>
      </c>
      <c r="CZ63" s="176" t="s">
        <v>366</v>
      </c>
      <c r="DA63" s="177" t="s">
        <v>31</v>
      </c>
      <c r="DB63" s="177" t="s">
        <v>363</v>
      </c>
      <c r="DC63" s="177" t="s">
        <v>517</v>
      </c>
      <c r="DD63" s="177" t="s">
        <v>518</v>
      </c>
      <c r="DE63" s="177" t="s">
        <v>519</v>
      </c>
      <c r="DF63" s="177" t="s">
        <v>520</v>
      </c>
      <c r="DG63" s="177" t="s">
        <v>521</v>
      </c>
      <c r="DH63" s="177" t="s">
        <v>522</v>
      </c>
      <c r="DI63" s="177" t="s">
        <v>523</v>
      </c>
      <c r="DJ63" s="177" t="s">
        <v>524</v>
      </c>
      <c r="DK63" s="177" t="s">
        <v>525</v>
      </c>
      <c r="DL63" s="177" t="s">
        <v>526</v>
      </c>
      <c r="DM63" s="177" t="s">
        <v>527</v>
      </c>
      <c r="DN63" s="177" t="s">
        <v>528</v>
      </c>
      <c r="DO63" s="177" t="s">
        <v>529</v>
      </c>
      <c r="DP63" s="177" t="s">
        <v>530</v>
      </c>
      <c r="DQ63" s="177" t="s">
        <v>531</v>
      </c>
      <c r="DR63" s="177" t="s">
        <v>532</v>
      </c>
      <c r="DS63" s="177" t="s">
        <v>533</v>
      </c>
      <c r="DT63" s="177" t="s">
        <v>534</v>
      </c>
      <c r="DU63" s="177" t="s">
        <v>535</v>
      </c>
      <c r="DV63" s="177" t="s">
        <v>536</v>
      </c>
      <c r="DW63" s="177" t="s">
        <v>537</v>
      </c>
      <c r="DX63" s="177" t="s">
        <v>538</v>
      </c>
      <c r="DY63" s="177" t="s">
        <v>539</v>
      </c>
      <c r="DZ63" s="177" t="s">
        <v>540</v>
      </c>
      <c r="EA63" s="177" t="s">
        <v>541</v>
      </c>
      <c r="EB63" s="177" t="s">
        <v>542</v>
      </c>
      <c r="EC63" s="177" t="s">
        <v>543</v>
      </c>
      <c r="ED63" s="177" t="s">
        <v>544</v>
      </c>
      <c r="EE63" s="177" t="s">
        <v>545</v>
      </c>
      <c r="EF63" s="177" t="s">
        <v>546</v>
      </c>
      <c r="EG63" s="177" t="s">
        <v>547</v>
      </c>
      <c r="EH63" s="177" t="s">
        <v>548</v>
      </c>
      <c r="EI63" s="177" t="s">
        <v>549</v>
      </c>
      <c r="EJ63" s="177" t="s">
        <v>550</v>
      </c>
      <c r="EK63" s="177" t="s">
        <v>551</v>
      </c>
      <c r="EL63" s="177" t="s">
        <v>552</v>
      </c>
      <c r="EM63" s="177" t="s">
        <v>553</v>
      </c>
    </row>
    <row r="64" spans="2:143" x14ac:dyDescent="0.25">
      <c r="B64" s="163">
        <v>18</v>
      </c>
      <c r="E64" s="162">
        <v>52</v>
      </c>
      <c r="F64" s="160">
        <v>29.023</v>
      </c>
      <c r="G64" s="160">
        <v>22.603000000000002</v>
      </c>
      <c r="H64" s="160">
        <v>7451600</v>
      </c>
      <c r="I64" s="160">
        <v>6576000</v>
      </c>
      <c r="J64" s="161">
        <v>12.75</v>
      </c>
      <c r="K64" s="161">
        <v>13</v>
      </c>
      <c r="L64" s="161"/>
      <c r="M64" s="37"/>
      <c r="O64" t="s">
        <v>471</v>
      </c>
      <c r="P64" s="3">
        <v>1</v>
      </c>
      <c r="Q64" s="28">
        <f>$F$13</f>
        <v>10000000</v>
      </c>
      <c r="R64" s="28">
        <f>Q65</f>
        <v>2865000</v>
      </c>
      <c r="S64" s="28">
        <f>AVERAGE(Q64:R64)</f>
        <v>6432500</v>
      </c>
      <c r="T64" s="11">
        <v>563896000000</v>
      </c>
      <c r="U64" s="11">
        <v>85066900000</v>
      </c>
      <c r="V64" s="11">
        <v>4510140000000</v>
      </c>
      <c r="W64" s="11">
        <v>7252350000000</v>
      </c>
      <c r="X64" s="11">
        <v>9794420000000</v>
      </c>
      <c r="Y64" s="11">
        <v>7252360000000</v>
      </c>
      <c r="Z64" s="11">
        <v>3422780000000</v>
      </c>
      <c r="AA64" s="11">
        <v>7552470000000</v>
      </c>
      <c r="AB64" s="11">
        <v>12751000000000</v>
      </c>
      <c r="AC64" s="11">
        <v>7552490000000</v>
      </c>
      <c r="AD64" s="11">
        <v>3422790000000</v>
      </c>
      <c r="AE64" s="11">
        <v>9703600000000</v>
      </c>
      <c r="AF64" s="11">
        <v>12793000000000</v>
      </c>
      <c r="AG64" s="11">
        <v>14711900000000</v>
      </c>
      <c r="AH64" s="11">
        <v>12793000000000</v>
      </c>
      <c r="AI64" s="11">
        <v>9703610000000</v>
      </c>
      <c r="AJ64" s="11">
        <v>3434010000000</v>
      </c>
      <c r="AK64" s="11">
        <v>7577540000000</v>
      </c>
      <c r="AL64" s="11">
        <v>12788700000000</v>
      </c>
      <c r="AM64" s="11">
        <v>7577550000000</v>
      </c>
      <c r="AN64" s="11">
        <v>3434010000000</v>
      </c>
      <c r="AO64" s="11">
        <v>7295470000000</v>
      </c>
      <c r="AP64" s="11">
        <v>9849690000000</v>
      </c>
      <c r="AQ64" s="11">
        <v>7295480000000</v>
      </c>
      <c r="AR64" s="11">
        <v>4549460000000</v>
      </c>
      <c r="AS64" s="11">
        <v>2129160000000</v>
      </c>
      <c r="AT64" s="11">
        <v>2129160000000</v>
      </c>
      <c r="AU64" s="11">
        <v>2585880000000</v>
      </c>
      <c r="AV64" s="11">
        <v>2585890000000</v>
      </c>
      <c r="AW64" s="11">
        <v>8734280000000</v>
      </c>
      <c r="AX64" s="11">
        <v>8734290000000</v>
      </c>
      <c r="AY64" s="11">
        <v>3137990000000</v>
      </c>
      <c r="AZ64" s="11">
        <v>3138000000000</v>
      </c>
      <c r="BA64" s="11">
        <v>8764720000000</v>
      </c>
      <c r="BB64" s="11">
        <v>8764730000000</v>
      </c>
      <c r="BC64" s="11">
        <v>2602860000000</v>
      </c>
      <c r="BD64" s="11">
        <v>2602860000000</v>
      </c>
      <c r="BE64" s="11">
        <v>2148620000000</v>
      </c>
      <c r="BF64" s="11">
        <v>2148620000000</v>
      </c>
      <c r="CT64" s="37"/>
      <c r="CV64" s="3" t="s">
        <v>471</v>
      </c>
      <c r="CW64" s="3">
        <v>1</v>
      </c>
      <c r="CX64" s="28">
        <f>$F$13</f>
        <v>10000000</v>
      </c>
      <c r="CY64" s="28">
        <f>CX65</f>
        <v>2865000</v>
      </c>
      <c r="CZ64" s="28">
        <f>AVERAGE(CX64:CY64)</f>
        <v>6432500</v>
      </c>
      <c r="DA64" s="11">
        <v>566201000000</v>
      </c>
      <c r="DB64" s="11">
        <v>94947300000</v>
      </c>
      <c r="DC64" s="11">
        <v>4477210000000</v>
      </c>
      <c r="DD64" s="11">
        <v>8894130000000</v>
      </c>
      <c r="DE64" s="11">
        <v>11777100000000</v>
      </c>
      <c r="DF64" s="11">
        <v>8894140000000</v>
      </c>
      <c r="DG64" s="11">
        <v>3914810000000</v>
      </c>
      <c r="DH64" s="11">
        <v>9738900000000</v>
      </c>
      <c r="DI64" s="11">
        <v>17199300000000</v>
      </c>
      <c r="DJ64" s="11">
        <v>9738920000000</v>
      </c>
      <c r="DK64" s="11">
        <v>3914810000000</v>
      </c>
      <c r="DL64" s="11">
        <v>12123500000000</v>
      </c>
      <c r="DM64" s="11">
        <v>17451900000000</v>
      </c>
      <c r="DN64" s="11">
        <v>18876100000000</v>
      </c>
      <c r="DO64" s="11">
        <v>17451900000000</v>
      </c>
      <c r="DP64" s="11">
        <v>12123500000000</v>
      </c>
      <c r="DQ64" s="11">
        <v>3933610000000</v>
      </c>
      <c r="DR64" s="11">
        <v>9788120000000</v>
      </c>
      <c r="DS64" s="11">
        <v>17275000000000</v>
      </c>
      <c r="DT64" s="11">
        <v>9788130000000</v>
      </c>
      <c r="DU64" s="11">
        <v>3933610000000</v>
      </c>
      <c r="DV64" s="11">
        <v>8974910000000</v>
      </c>
      <c r="DW64" s="11">
        <v>11876100000000</v>
      </c>
      <c r="DX64" s="11">
        <v>8974910000000</v>
      </c>
      <c r="DY64" s="11">
        <v>4536040000000</v>
      </c>
      <c r="DZ64" s="11">
        <v>1754260000000</v>
      </c>
      <c r="EA64" s="11">
        <v>1754260000000</v>
      </c>
      <c r="EB64" s="11">
        <v>2527890000000</v>
      </c>
      <c r="EC64" s="11">
        <v>2527890000000</v>
      </c>
      <c r="ED64" s="11">
        <v>14511600000000</v>
      </c>
      <c r="EE64" s="11">
        <v>14511600000000</v>
      </c>
      <c r="EF64" s="11">
        <v>3081780000000</v>
      </c>
      <c r="EG64" s="11">
        <v>3081790000000</v>
      </c>
      <c r="EH64" s="11">
        <v>14589300000000</v>
      </c>
      <c r="EI64" s="11">
        <v>14589300000000</v>
      </c>
      <c r="EJ64" s="11">
        <v>2554720000000</v>
      </c>
      <c r="EK64" s="11">
        <v>2554730000000</v>
      </c>
      <c r="EL64" s="11">
        <v>1779320000000</v>
      </c>
      <c r="EM64" s="11">
        <v>1779320000000</v>
      </c>
    </row>
    <row r="65" spans="2:143" x14ac:dyDescent="0.25">
      <c r="E65" s="162">
        <v>53</v>
      </c>
      <c r="F65" s="160">
        <v>22.603000000000002</v>
      </c>
      <c r="G65" s="160">
        <v>17.603999999999999</v>
      </c>
      <c r="H65" s="160">
        <v>6576000</v>
      </c>
      <c r="I65" s="160">
        <v>5803300</v>
      </c>
      <c r="J65" s="161">
        <v>13</v>
      </c>
      <c r="K65" s="161">
        <v>13.25</v>
      </c>
      <c r="L65" s="161"/>
      <c r="M65" s="37"/>
      <c r="P65" s="3">
        <v>2</v>
      </c>
      <c r="Q65" s="28">
        <f>$F$18</f>
        <v>2865000</v>
      </c>
      <c r="R65" s="28">
        <f t="shared" ref="R65:R69" si="12">Q66</f>
        <v>820850</v>
      </c>
      <c r="S65" s="28">
        <f t="shared" ref="S65:S70" si="13">AVERAGE(Q65:R65)</f>
        <v>1842925</v>
      </c>
      <c r="T65" s="11">
        <v>1266420000000</v>
      </c>
      <c r="U65" s="11">
        <v>396281000000</v>
      </c>
      <c r="V65" s="11">
        <v>11747000000000</v>
      </c>
      <c r="W65" s="11">
        <v>19003400000000</v>
      </c>
      <c r="X65" s="11">
        <v>25342800000000</v>
      </c>
      <c r="Y65" s="11">
        <v>19003500000000</v>
      </c>
      <c r="Z65" s="11">
        <v>8894710000000</v>
      </c>
      <c r="AA65" s="11">
        <v>19734600000000</v>
      </c>
      <c r="AB65" s="11">
        <v>33274000000000</v>
      </c>
      <c r="AC65" s="11">
        <v>19734700000000</v>
      </c>
      <c r="AD65" s="11">
        <v>8894730000000</v>
      </c>
      <c r="AE65" s="11">
        <v>25171900000000</v>
      </c>
      <c r="AF65" s="11">
        <v>33384200000000</v>
      </c>
      <c r="AG65" s="11">
        <v>38060100000000</v>
      </c>
      <c r="AH65" s="11">
        <v>33384200000000</v>
      </c>
      <c r="AI65" s="11">
        <v>25171900000000</v>
      </c>
      <c r="AJ65" s="11">
        <v>8923820000000</v>
      </c>
      <c r="AK65" s="11">
        <v>19800300000000</v>
      </c>
      <c r="AL65" s="11">
        <v>33372600000000</v>
      </c>
      <c r="AM65" s="11">
        <v>19800300000000</v>
      </c>
      <c r="AN65" s="11">
        <v>8923830000000</v>
      </c>
      <c r="AO65" s="11">
        <v>19116500000000</v>
      </c>
      <c r="AP65" s="11">
        <v>25485700000000</v>
      </c>
      <c r="AQ65" s="11">
        <v>19116500000000</v>
      </c>
      <c r="AR65" s="11">
        <v>11849400000000</v>
      </c>
      <c r="AS65" s="11">
        <v>5881470000000</v>
      </c>
      <c r="AT65" s="11">
        <v>5881480000000</v>
      </c>
      <c r="AU65" s="11">
        <v>7149480000000</v>
      </c>
      <c r="AV65" s="11">
        <v>7149490000000</v>
      </c>
      <c r="AW65" s="11">
        <v>24338200000000</v>
      </c>
      <c r="AX65" s="11">
        <v>24338300000000</v>
      </c>
      <c r="AY65" s="11">
        <v>8687600000000</v>
      </c>
      <c r="AZ65" s="11">
        <v>8687620000000</v>
      </c>
      <c r="BA65" s="11">
        <v>24423500000000</v>
      </c>
      <c r="BB65" s="11">
        <v>24423500000000</v>
      </c>
      <c r="BC65" s="11">
        <v>7196510000000</v>
      </c>
      <c r="BD65" s="11">
        <v>7196520000000</v>
      </c>
      <c r="BE65" s="11">
        <v>5935330000000</v>
      </c>
      <c r="BF65" s="11">
        <v>5935340000000</v>
      </c>
      <c r="CT65" s="37"/>
      <c r="CV65" s="3"/>
      <c r="CW65" s="3">
        <v>2</v>
      </c>
      <c r="CX65" s="28">
        <f>$F$18</f>
        <v>2865000</v>
      </c>
      <c r="CY65" s="28">
        <f t="shared" ref="CY65:CY69" si="14">CX66</f>
        <v>820850</v>
      </c>
      <c r="CZ65" s="28">
        <f t="shared" ref="CZ65:CZ70" si="15">AVERAGE(CX65:CY65)</f>
        <v>1842925</v>
      </c>
      <c r="DA65" s="11">
        <v>1301820000000</v>
      </c>
      <c r="DB65" s="11">
        <v>456755000000</v>
      </c>
      <c r="DC65" s="11">
        <v>12087200000000</v>
      </c>
      <c r="DD65" s="11">
        <v>24149400000000</v>
      </c>
      <c r="DE65" s="11">
        <v>31503900000000</v>
      </c>
      <c r="DF65" s="11">
        <v>24149400000000</v>
      </c>
      <c r="DG65" s="11">
        <v>10597800000000</v>
      </c>
      <c r="DH65" s="11">
        <v>26394600000000</v>
      </c>
      <c r="DI65" s="11">
        <v>46184100000000</v>
      </c>
      <c r="DJ65" s="11">
        <v>26394700000000</v>
      </c>
      <c r="DK65" s="11">
        <v>10597800000000</v>
      </c>
      <c r="DL65" s="11">
        <v>32459100000000</v>
      </c>
      <c r="DM65" s="11">
        <v>46858000000000</v>
      </c>
      <c r="DN65" s="11">
        <v>50015500000000</v>
      </c>
      <c r="DO65" s="11">
        <v>46858000000000</v>
      </c>
      <c r="DP65" s="11">
        <v>32459200000000</v>
      </c>
      <c r="DQ65" s="11">
        <v>10648100000000</v>
      </c>
      <c r="DR65" s="11">
        <v>26527000000000</v>
      </c>
      <c r="DS65" s="11">
        <v>46384700000000</v>
      </c>
      <c r="DT65" s="11">
        <v>26527000000000</v>
      </c>
      <c r="DU65" s="11">
        <v>10648200000000</v>
      </c>
      <c r="DV65" s="11">
        <v>24366600000000</v>
      </c>
      <c r="DW65" s="11">
        <v>31765000000000</v>
      </c>
      <c r="DX65" s="11">
        <v>24366600000000</v>
      </c>
      <c r="DY65" s="11">
        <v>12244900000000</v>
      </c>
      <c r="DZ65" s="11">
        <v>4854710000000</v>
      </c>
      <c r="EA65" s="11">
        <v>4854720000000</v>
      </c>
      <c r="EB65" s="11">
        <v>7018600000000</v>
      </c>
      <c r="EC65" s="11">
        <v>7018600000000</v>
      </c>
      <c r="ED65" s="11">
        <v>41309500000000</v>
      </c>
      <c r="EE65" s="11">
        <v>41309500000000</v>
      </c>
      <c r="EF65" s="11">
        <v>8588050000000</v>
      </c>
      <c r="EG65" s="11">
        <v>8588060000000</v>
      </c>
      <c r="EH65" s="11">
        <v>41529600000000</v>
      </c>
      <c r="EI65" s="11">
        <v>41529600000000</v>
      </c>
      <c r="EJ65" s="11">
        <v>7093260000000</v>
      </c>
      <c r="EK65" s="11">
        <v>7093260000000</v>
      </c>
      <c r="EL65" s="11">
        <v>4924080000000</v>
      </c>
      <c r="EM65" s="11">
        <v>4924080000000</v>
      </c>
    </row>
    <row r="66" spans="2:143" x14ac:dyDescent="0.25">
      <c r="E66" s="162">
        <v>54</v>
      </c>
      <c r="F66" s="160">
        <v>17.603999999999999</v>
      </c>
      <c r="G66" s="160">
        <v>13.71</v>
      </c>
      <c r="H66" s="160">
        <v>5803300</v>
      </c>
      <c r="I66" s="160">
        <v>5121400</v>
      </c>
      <c r="J66" s="161">
        <v>13.25</v>
      </c>
      <c r="K66" s="161">
        <v>13.5</v>
      </c>
      <c r="L66" s="161"/>
      <c r="M66" s="37"/>
      <c r="P66" s="3">
        <v>3</v>
      </c>
      <c r="Q66" s="28">
        <f>$F$23</f>
        <v>820850</v>
      </c>
      <c r="R66" s="28">
        <f t="shared" si="12"/>
        <v>235180</v>
      </c>
      <c r="S66" s="28">
        <f t="shared" si="13"/>
        <v>528015</v>
      </c>
      <c r="T66" s="11">
        <v>792857000000</v>
      </c>
      <c r="U66" s="11">
        <v>430079000000</v>
      </c>
      <c r="V66" s="11">
        <v>9457940000000</v>
      </c>
      <c r="W66" s="11">
        <v>15421200000000</v>
      </c>
      <c r="X66" s="11">
        <v>20471300000000</v>
      </c>
      <c r="Y66" s="11">
        <v>15421200000000</v>
      </c>
      <c r="Z66" s="11">
        <v>7086520000000</v>
      </c>
      <c r="AA66" s="11">
        <v>15982400000000</v>
      </c>
      <c r="AB66" s="11">
        <v>27004000000000</v>
      </c>
      <c r="AC66" s="11">
        <v>15982500000000</v>
      </c>
      <c r="AD66" s="11">
        <v>7086540000000</v>
      </c>
      <c r="AE66" s="11">
        <v>20366100000000</v>
      </c>
      <c r="AF66" s="11">
        <v>27093400000000</v>
      </c>
      <c r="AG66" s="11">
        <v>30801500000000</v>
      </c>
      <c r="AH66" s="11">
        <v>27093500000000</v>
      </c>
      <c r="AI66" s="11">
        <v>20366100000000</v>
      </c>
      <c r="AJ66" s="11">
        <v>7109610000000</v>
      </c>
      <c r="AK66" s="11">
        <v>16035700000000</v>
      </c>
      <c r="AL66" s="11">
        <v>27084400000000</v>
      </c>
      <c r="AM66" s="11">
        <v>16035700000000</v>
      </c>
      <c r="AN66" s="11">
        <v>7109620000000</v>
      </c>
      <c r="AO66" s="11">
        <v>15513000000000</v>
      </c>
      <c r="AP66" s="11">
        <v>20587000000000</v>
      </c>
      <c r="AQ66" s="11">
        <v>15513100000000</v>
      </c>
      <c r="AR66" s="11">
        <v>9540410000000</v>
      </c>
      <c r="AS66" s="11">
        <v>4928220000000</v>
      </c>
      <c r="AT66" s="11">
        <v>4928220000000</v>
      </c>
      <c r="AU66" s="11">
        <v>5983490000000</v>
      </c>
      <c r="AV66" s="11">
        <v>5983510000000</v>
      </c>
      <c r="AW66" s="11">
        <v>20482100000000</v>
      </c>
      <c r="AX66" s="11">
        <v>20482100000000</v>
      </c>
      <c r="AY66" s="11">
        <v>7300320000000</v>
      </c>
      <c r="AZ66" s="11">
        <v>7300330000000</v>
      </c>
      <c r="BA66" s="11">
        <v>20553600000000</v>
      </c>
      <c r="BB66" s="11">
        <v>20553700000000</v>
      </c>
      <c r="BC66" s="11">
        <v>6022770000000</v>
      </c>
      <c r="BD66" s="11">
        <v>6022780000000</v>
      </c>
      <c r="BE66" s="11">
        <v>4973270000000</v>
      </c>
      <c r="BF66" s="11">
        <v>4973270000000</v>
      </c>
      <c r="CT66" s="37"/>
      <c r="CV66" s="3"/>
      <c r="CW66" s="3">
        <v>3</v>
      </c>
      <c r="CX66" s="28">
        <f>$F$23</f>
        <v>820850</v>
      </c>
      <c r="CY66" s="28">
        <f t="shared" si="14"/>
        <v>235180</v>
      </c>
      <c r="CZ66" s="28">
        <f t="shared" si="15"/>
        <v>528015</v>
      </c>
      <c r="DA66" s="11">
        <v>820753000000</v>
      </c>
      <c r="DB66" s="11">
        <v>501327000000</v>
      </c>
      <c r="DC66" s="11">
        <v>9647660000000</v>
      </c>
      <c r="DD66" s="11">
        <v>19425100000000</v>
      </c>
      <c r="DE66" s="11">
        <v>25188100000000</v>
      </c>
      <c r="DF66" s="11">
        <v>19425100000000</v>
      </c>
      <c r="DG66" s="11">
        <v>8360410000000</v>
      </c>
      <c r="DH66" s="11">
        <v>21176900000000</v>
      </c>
      <c r="DI66" s="11">
        <v>37150000000000</v>
      </c>
      <c r="DJ66" s="11">
        <v>21177000000000</v>
      </c>
      <c r="DK66" s="11">
        <v>8360430000000</v>
      </c>
      <c r="DL66" s="11">
        <v>26010300000000</v>
      </c>
      <c r="DM66" s="11">
        <v>37692800000000</v>
      </c>
      <c r="DN66" s="11">
        <v>40122000000000</v>
      </c>
      <c r="DO66" s="11">
        <v>37692900000000</v>
      </c>
      <c r="DP66" s="11">
        <v>26010300000000</v>
      </c>
      <c r="DQ66" s="11">
        <v>8400020000000</v>
      </c>
      <c r="DR66" s="11">
        <v>21283400000000</v>
      </c>
      <c r="DS66" s="11">
        <v>37312100000000</v>
      </c>
      <c r="DT66" s="11">
        <v>21283400000000</v>
      </c>
      <c r="DU66" s="11">
        <v>8400030000000</v>
      </c>
      <c r="DV66" s="11">
        <v>19600200000000</v>
      </c>
      <c r="DW66" s="11">
        <v>25397700000000</v>
      </c>
      <c r="DX66" s="11">
        <v>19600200000000</v>
      </c>
      <c r="DY66" s="11">
        <v>9773560000000</v>
      </c>
      <c r="DZ66" s="11">
        <v>4120740000000</v>
      </c>
      <c r="EA66" s="11">
        <v>4120750000000</v>
      </c>
      <c r="EB66" s="11">
        <v>5947260000000</v>
      </c>
      <c r="EC66" s="11">
        <v>5947270000000</v>
      </c>
      <c r="ED66" s="11">
        <v>34399800000000</v>
      </c>
      <c r="EE66" s="11">
        <v>34399800000000</v>
      </c>
      <c r="EF66" s="11">
        <v>7278220000000</v>
      </c>
      <c r="EG66" s="11">
        <v>7278230000000</v>
      </c>
      <c r="EH66" s="11">
        <v>34582400000000</v>
      </c>
      <c r="EI66" s="11">
        <v>34582400000000</v>
      </c>
      <c r="EJ66" s="11">
        <v>6010180000000</v>
      </c>
      <c r="EK66" s="11">
        <v>6010180000000</v>
      </c>
      <c r="EL66" s="11">
        <v>4179380000000</v>
      </c>
      <c r="EM66" s="11">
        <v>4179380000000</v>
      </c>
    </row>
    <row r="67" spans="2:143" x14ac:dyDescent="0.25">
      <c r="B67" s="163">
        <v>19</v>
      </c>
      <c r="D67" s="39">
        <v>7</v>
      </c>
      <c r="E67" s="162">
        <v>55</v>
      </c>
      <c r="F67" s="160">
        <v>13.71</v>
      </c>
      <c r="G67" s="160">
        <v>10.677</v>
      </c>
      <c r="H67" s="160">
        <v>5121400</v>
      </c>
      <c r="I67" s="160">
        <v>4519600</v>
      </c>
      <c r="J67" s="161">
        <v>13.5</v>
      </c>
      <c r="K67" s="161">
        <v>13.75</v>
      </c>
      <c r="L67" s="161"/>
      <c r="M67" s="37"/>
      <c r="P67" s="3">
        <v>4</v>
      </c>
      <c r="Q67" s="28">
        <f>$F$28</f>
        <v>235180</v>
      </c>
      <c r="R67" s="28">
        <f t="shared" si="12"/>
        <v>67380</v>
      </c>
      <c r="S67" s="28">
        <f t="shared" si="13"/>
        <v>151280</v>
      </c>
      <c r="T67" s="11">
        <v>485020000000</v>
      </c>
      <c r="U67" s="11">
        <v>242886000000</v>
      </c>
      <c r="V67" s="11">
        <v>5434210000000</v>
      </c>
      <c r="W67" s="11">
        <v>8908460000000</v>
      </c>
      <c r="X67" s="11">
        <v>11749300000000</v>
      </c>
      <c r="Y67" s="11">
        <v>8908470000000</v>
      </c>
      <c r="Z67" s="11">
        <v>4049150000000</v>
      </c>
      <c r="AA67" s="11">
        <v>9214890000000</v>
      </c>
      <c r="AB67" s="11">
        <v>15589600000000</v>
      </c>
      <c r="AC67" s="11">
        <v>9214920000000</v>
      </c>
      <c r="AD67" s="11">
        <v>4049160000000</v>
      </c>
      <c r="AE67" s="11">
        <v>11710300000000</v>
      </c>
      <c r="AF67" s="11">
        <v>15641200000000</v>
      </c>
      <c r="AG67" s="11">
        <v>17702000000000</v>
      </c>
      <c r="AH67" s="11">
        <v>15641200000000</v>
      </c>
      <c r="AI67" s="11">
        <v>11710300000000</v>
      </c>
      <c r="AJ67" s="11">
        <v>4062310000000</v>
      </c>
      <c r="AK67" s="11">
        <v>9245650000000</v>
      </c>
      <c r="AL67" s="11">
        <v>15636100000000</v>
      </c>
      <c r="AM67" s="11">
        <v>9245660000000</v>
      </c>
      <c r="AN67" s="11">
        <v>4062310000000</v>
      </c>
      <c r="AO67" s="11">
        <v>8961610000000</v>
      </c>
      <c r="AP67" s="11">
        <v>11815800000000</v>
      </c>
      <c r="AQ67" s="11">
        <v>8961620000000</v>
      </c>
      <c r="AR67" s="11">
        <v>5481590000000</v>
      </c>
      <c r="AS67" s="11">
        <v>3100310000000</v>
      </c>
      <c r="AT67" s="11">
        <v>3100310000000</v>
      </c>
      <c r="AU67" s="11">
        <v>3763080000000</v>
      </c>
      <c r="AV67" s="11">
        <v>3763090000000</v>
      </c>
      <c r="AW67" s="11">
        <v>12874300000000</v>
      </c>
      <c r="AX67" s="11">
        <v>12874300000000</v>
      </c>
      <c r="AY67" s="11">
        <v>4596100000000</v>
      </c>
      <c r="AZ67" s="11">
        <v>4596110000000</v>
      </c>
      <c r="BA67" s="11">
        <v>12919100000000</v>
      </c>
      <c r="BB67" s="11">
        <v>12919100000000</v>
      </c>
      <c r="BC67" s="11">
        <v>3787730000000</v>
      </c>
      <c r="BD67" s="11">
        <v>3787740000000</v>
      </c>
      <c r="BE67" s="11">
        <v>3128600000000</v>
      </c>
      <c r="BF67" s="11">
        <v>3128600000000</v>
      </c>
      <c r="CT67" s="37"/>
      <c r="CV67" s="3"/>
      <c r="CW67" s="3">
        <v>4</v>
      </c>
      <c r="CX67" s="28">
        <f>$F$28</f>
        <v>235180</v>
      </c>
      <c r="CY67" s="28">
        <f t="shared" si="14"/>
        <v>67380</v>
      </c>
      <c r="CZ67" s="28">
        <f t="shared" si="15"/>
        <v>151280</v>
      </c>
      <c r="DA67" s="11">
        <v>499066000000</v>
      </c>
      <c r="DB67" s="11">
        <v>283097000000</v>
      </c>
      <c r="DC67" s="11">
        <v>5433710000000</v>
      </c>
      <c r="DD67" s="11">
        <v>11004400000000</v>
      </c>
      <c r="DE67" s="11">
        <v>14188500000000</v>
      </c>
      <c r="DF67" s="11">
        <v>11004400000000</v>
      </c>
      <c r="DG67" s="11">
        <v>4683310000000</v>
      </c>
      <c r="DH67" s="11">
        <v>11976600000000</v>
      </c>
      <c r="DI67" s="11">
        <v>21068400000000</v>
      </c>
      <c r="DJ67" s="11">
        <v>11976600000000</v>
      </c>
      <c r="DK67" s="11">
        <v>4683320000000</v>
      </c>
      <c r="DL67" s="11">
        <v>14675500000000</v>
      </c>
      <c r="DM67" s="11">
        <v>21376300000000</v>
      </c>
      <c r="DN67" s="11">
        <v>22669700000000</v>
      </c>
      <c r="DO67" s="11">
        <v>21376300000000</v>
      </c>
      <c r="DP67" s="11">
        <v>14675600000000</v>
      </c>
      <c r="DQ67" s="11">
        <v>4705470000000</v>
      </c>
      <c r="DR67" s="11">
        <v>12037100000000</v>
      </c>
      <c r="DS67" s="11">
        <v>21160800000000</v>
      </c>
      <c r="DT67" s="11">
        <v>12037100000000</v>
      </c>
      <c r="DU67" s="11">
        <v>4705470000000</v>
      </c>
      <c r="DV67" s="11">
        <v>11103800000000</v>
      </c>
      <c r="DW67" s="11">
        <v>14306900000000</v>
      </c>
      <c r="DX67" s="11">
        <v>11103800000000</v>
      </c>
      <c r="DY67" s="11">
        <v>5504720000000</v>
      </c>
      <c r="DZ67" s="11">
        <v>2538880000000</v>
      </c>
      <c r="EA67" s="11">
        <v>2538880000000</v>
      </c>
      <c r="EB67" s="11">
        <v>3662800000000</v>
      </c>
      <c r="EC67" s="11">
        <v>3662800000000</v>
      </c>
      <c r="ED67" s="11">
        <v>20679300000000</v>
      </c>
      <c r="EE67" s="11">
        <v>20679300000000</v>
      </c>
      <c r="EF67" s="11">
        <v>4469170000000</v>
      </c>
      <c r="EG67" s="11">
        <v>4469170000000</v>
      </c>
      <c r="EH67" s="11">
        <v>20788700000000</v>
      </c>
      <c r="EI67" s="11">
        <v>20788700000000</v>
      </c>
      <c r="EJ67" s="11">
        <v>3701360000000</v>
      </c>
      <c r="EK67" s="11">
        <v>3701360000000</v>
      </c>
      <c r="EL67" s="11">
        <v>2574890000000</v>
      </c>
      <c r="EM67" s="11">
        <v>2574890000000</v>
      </c>
    </row>
    <row r="68" spans="2:143" x14ac:dyDescent="0.25">
      <c r="C68" s="37">
        <v>12</v>
      </c>
      <c r="E68" s="162">
        <v>56</v>
      </c>
      <c r="F68" s="160">
        <v>10.677</v>
      </c>
      <c r="G68" s="160">
        <v>8.3153000000000006</v>
      </c>
      <c r="H68" s="160">
        <v>4519600</v>
      </c>
      <c r="I68" s="160">
        <v>3988500</v>
      </c>
      <c r="J68" s="161">
        <v>13.75</v>
      </c>
      <c r="K68" s="161">
        <v>14</v>
      </c>
      <c r="L68" s="161"/>
      <c r="M68" s="37"/>
      <c r="P68" s="3">
        <v>5</v>
      </c>
      <c r="Q68" s="28">
        <f>$F$33</f>
        <v>67380</v>
      </c>
      <c r="R68" s="28">
        <f t="shared" si="12"/>
        <v>19304</v>
      </c>
      <c r="S68" s="28">
        <f t="shared" si="13"/>
        <v>43342</v>
      </c>
      <c r="T68" s="11">
        <v>361526000000</v>
      </c>
      <c r="U68" s="11">
        <v>141997000000</v>
      </c>
      <c r="V68" s="11">
        <v>3639950000000</v>
      </c>
      <c r="W68" s="11">
        <v>5978450000000</v>
      </c>
      <c r="X68" s="11">
        <v>7872740000000</v>
      </c>
      <c r="Y68" s="11">
        <v>5978460000000</v>
      </c>
      <c r="Z68" s="11">
        <v>2706980000000</v>
      </c>
      <c r="AA68" s="11">
        <v>6181040000000</v>
      </c>
      <c r="AB68" s="11">
        <v>10465500000000</v>
      </c>
      <c r="AC68" s="11">
        <v>6181060000000</v>
      </c>
      <c r="AD68" s="11">
        <v>2706980000000</v>
      </c>
      <c r="AE68" s="11">
        <v>7850000000000</v>
      </c>
      <c r="AF68" s="11">
        <v>10500100000000</v>
      </c>
      <c r="AG68" s="11">
        <v>11871700000000</v>
      </c>
      <c r="AH68" s="11">
        <v>10500100000000</v>
      </c>
      <c r="AI68" s="11">
        <v>7850010000000</v>
      </c>
      <c r="AJ68" s="11">
        <v>2715760000000</v>
      </c>
      <c r="AK68" s="11">
        <v>6201690000000</v>
      </c>
      <c r="AL68" s="11">
        <v>10496700000000</v>
      </c>
      <c r="AM68" s="11">
        <v>6201690000000</v>
      </c>
      <c r="AN68" s="11">
        <v>2715770000000</v>
      </c>
      <c r="AO68" s="11">
        <v>6014140000000</v>
      </c>
      <c r="AP68" s="11">
        <v>7917350000000</v>
      </c>
      <c r="AQ68" s="11">
        <v>6014150000000</v>
      </c>
      <c r="AR68" s="11">
        <v>3671700000000</v>
      </c>
      <c r="AS68" s="11">
        <v>2086530000000</v>
      </c>
      <c r="AT68" s="11">
        <v>2086530000000</v>
      </c>
      <c r="AU68" s="11">
        <v>2532230000000</v>
      </c>
      <c r="AV68" s="11">
        <v>2532240000000</v>
      </c>
      <c r="AW68" s="11">
        <v>8647020000000</v>
      </c>
      <c r="AX68" s="11">
        <v>8647030000000</v>
      </c>
      <c r="AY68" s="11">
        <v>3093030000000</v>
      </c>
      <c r="AZ68" s="11">
        <v>3093040000000</v>
      </c>
      <c r="BA68" s="11">
        <v>8677000000000</v>
      </c>
      <c r="BB68" s="11">
        <v>8677010000000</v>
      </c>
      <c r="BC68" s="11">
        <v>2548790000000</v>
      </c>
      <c r="BD68" s="11">
        <v>2548800000000</v>
      </c>
      <c r="BE68" s="11">
        <v>2105550000000</v>
      </c>
      <c r="BF68" s="11">
        <v>2105550000000</v>
      </c>
      <c r="CT68" s="37"/>
      <c r="CV68" s="3"/>
      <c r="CW68" s="3">
        <v>5</v>
      </c>
      <c r="CX68" s="28">
        <f>$F$33</f>
        <v>67380</v>
      </c>
      <c r="CY68" s="28">
        <f t="shared" si="14"/>
        <v>19304</v>
      </c>
      <c r="CZ68" s="28">
        <f t="shared" si="15"/>
        <v>43342</v>
      </c>
      <c r="DA68" s="11">
        <v>371319000000</v>
      </c>
      <c r="DB68" s="11">
        <v>164913000000</v>
      </c>
      <c r="DC68" s="11">
        <v>3651150000000</v>
      </c>
      <c r="DD68" s="11">
        <v>7409090000000</v>
      </c>
      <c r="DE68" s="11">
        <v>9544770000000</v>
      </c>
      <c r="DF68" s="11">
        <v>7409090000000</v>
      </c>
      <c r="DG68" s="11">
        <v>3140630000000</v>
      </c>
      <c r="DH68" s="11">
        <v>8060410000000</v>
      </c>
      <c r="DI68" s="11">
        <v>14203400000000</v>
      </c>
      <c r="DJ68" s="11">
        <v>8060420000000</v>
      </c>
      <c r="DK68" s="11">
        <v>3140640000000</v>
      </c>
      <c r="DL68" s="11">
        <v>9876360000000</v>
      </c>
      <c r="DM68" s="11">
        <v>14411000000000</v>
      </c>
      <c r="DN68" s="11">
        <v>15280000000000</v>
      </c>
      <c r="DO68" s="11">
        <v>14411000000000</v>
      </c>
      <c r="DP68" s="11">
        <v>9876380000000</v>
      </c>
      <c r="DQ68" s="11">
        <v>3155500000000</v>
      </c>
      <c r="DR68" s="11">
        <v>8101150000000</v>
      </c>
      <c r="DS68" s="11">
        <v>14265900000000</v>
      </c>
      <c r="DT68" s="11">
        <v>8101150000000</v>
      </c>
      <c r="DU68" s="11">
        <v>3155500000000</v>
      </c>
      <c r="DV68" s="11">
        <v>7476150000000</v>
      </c>
      <c r="DW68" s="11">
        <v>9624650000000</v>
      </c>
      <c r="DX68" s="11">
        <v>7476140000000</v>
      </c>
      <c r="DY68" s="11">
        <v>3698910000000</v>
      </c>
      <c r="DZ68" s="11">
        <v>1726200000000</v>
      </c>
      <c r="EA68" s="11">
        <v>1726200000000</v>
      </c>
      <c r="EB68" s="11">
        <v>2489600000000</v>
      </c>
      <c r="EC68" s="11">
        <v>2489600000000</v>
      </c>
      <c r="ED68" s="11">
        <v>13792500000000</v>
      </c>
      <c r="EE68" s="11">
        <v>13792500000000</v>
      </c>
      <c r="EF68" s="11">
        <v>3029650000000</v>
      </c>
      <c r="EG68" s="11">
        <v>3029650000000</v>
      </c>
      <c r="EH68" s="11">
        <v>13865300000000</v>
      </c>
      <c r="EI68" s="11">
        <v>13865300000000</v>
      </c>
      <c r="EJ68" s="11">
        <v>2515710000000</v>
      </c>
      <c r="EK68" s="11">
        <v>2515710000000</v>
      </c>
      <c r="EL68" s="11">
        <v>1750620000000</v>
      </c>
      <c r="EM68" s="11">
        <v>1750620000000</v>
      </c>
    </row>
    <row r="69" spans="2:143" x14ac:dyDescent="0.25">
      <c r="E69" s="162">
        <v>57</v>
      </c>
      <c r="F69" s="160">
        <v>8.3153000000000006</v>
      </c>
      <c r="G69" s="160">
        <v>6.4759000000000002</v>
      </c>
      <c r="H69" s="160">
        <v>3988500</v>
      </c>
      <c r="I69" s="160">
        <v>3519900</v>
      </c>
      <c r="J69" s="161">
        <v>14</v>
      </c>
      <c r="K69" s="161">
        <v>14.25</v>
      </c>
      <c r="L69" s="161"/>
      <c r="M69" s="37"/>
      <c r="P69" s="3">
        <v>6</v>
      </c>
      <c r="Q69" s="28">
        <f>$F$38</f>
        <v>19304</v>
      </c>
      <c r="R69" s="28">
        <f t="shared" si="12"/>
        <v>5530.8</v>
      </c>
      <c r="S69" s="28">
        <f t="shared" si="13"/>
        <v>12417.4</v>
      </c>
      <c r="T69" s="11">
        <v>323601000000</v>
      </c>
      <c r="U69" s="11">
        <v>71135100000</v>
      </c>
      <c r="V69" s="11">
        <v>3054570000000</v>
      </c>
      <c r="W69" s="11">
        <v>5023910000000</v>
      </c>
      <c r="X69" s="11">
        <v>6607750000000</v>
      </c>
      <c r="Y69" s="11">
        <v>5023920000000</v>
      </c>
      <c r="Z69" s="11">
        <v>2268650000000</v>
      </c>
      <c r="AA69" s="11">
        <v>5192080000000</v>
      </c>
      <c r="AB69" s="11">
        <v>8796870000000</v>
      </c>
      <c r="AC69" s="11">
        <v>5192090000000</v>
      </c>
      <c r="AD69" s="11">
        <v>2268650000000</v>
      </c>
      <c r="AE69" s="11">
        <v>6590940000000</v>
      </c>
      <c r="AF69" s="11">
        <v>8825960000000</v>
      </c>
      <c r="AG69" s="11">
        <v>9971550000000</v>
      </c>
      <c r="AH69" s="11">
        <v>8825960000000</v>
      </c>
      <c r="AI69" s="11">
        <v>6590950000000</v>
      </c>
      <c r="AJ69" s="11">
        <v>2276000000000</v>
      </c>
      <c r="AK69" s="11">
        <v>5209430000000</v>
      </c>
      <c r="AL69" s="11">
        <v>8823150000000</v>
      </c>
      <c r="AM69" s="11">
        <v>5209440000000</v>
      </c>
      <c r="AN69" s="11">
        <v>2276010000000</v>
      </c>
      <c r="AO69" s="11">
        <v>5053910000000</v>
      </c>
      <c r="AP69" s="11">
        <v>6645220000000</v>
      </c>
      <c r="AQ69" s="11">
        <v>5053920000000</v>
      </c>
      <c r="AR69" s="11">
        <v>3081220000000</v>
      </c>
      <c r="AS69" s="11">
        <v>1754520000000</v>
      </c>
      <c r="AT69" s="11">
        <v>1754520000000</v>
      </c>
      <c r="AU69" s="11">
        <v>2129230000000</v>
      </c>
      <c r="AV69" s="11">
        <v>2129240000000</v>
      </c>
      <c r="AW69" s="11">
        <v>7257800000000</v>
      </c>
      <c r="AX69" s="11">
        <v>7257810000000</v>
      </c>
      <c r="AY69" s="11">
        <v>2600310000000</v>
      </c>
      <c r="AZ69" s="11">
        <v>2600310000000</v>
      </c>
      <c r="BA69" s="11">
        <v>7282900000000</v>
      </c>
      <c r="BB69" s="11">
        <v>7282900000000</v>
      </c>
      <c r="BC69" s="11">
        <v>2143140000000</v>
      </c>
      <c r="BD69" s="11">
        <v>2143140000000</v>
      </c>
      <c r="BE69" s="11">
        <v>1770490000000</v>
      </c>
      <c r="BF69" s="11">
        <v>1770490000000</v>
      </c>
      <c r="CT69" s="37"/>
      <c r="CV69" s="3"/>
      <c r="CW69" s="3">
        <v>6</v>
      </c>
      <c r="CX69" s="28">
        <f>$F$38</f>
        <v>19304</v>
      </c>
      <c r="CY69" s="28">
        <f t="shared" si="14"/>
        <v>5530.8</v>
      </c>
      <c r="CZ69" s="28">
        <f t="shared" si="15"/>
        <v>12417.4</v>
      </c>
      <c r="DA69" s="11">
        <v>331999000000</v>
      </c>
      <c r="DB69" s="11">
        <v>81917300000</v>
      </c>
      <c r="DC69" s="11">
        <v>3070390000000</v>
      </c>
      <c r="DD69" s="11">
        <v>6239740000000</v>
      </c>
      <c r="DE69" s="11">
        <v>8031760000000</v>
      </c>
      <c r="DF69" s="11">
        <v>6239740000000</v>
      </c>
      <c r="DG69" s="11">
        <v>2637080000000</v>
      </c>
      <c r="DH69" s="11">
        <v>6785530000000</v>
      </c>
      <c r="DI69" s="11">
        <v>11973300000000</v>
      </c>
      <c r="DJ69" s="11">
        <v>6785540000000</v>
      </c>
      <c r="DK69" s="11">
        <v>2637080000000</v>
      </c>
      <c r="DL69" s="11">
        <v>8314040000000</v>
      </c>
      <c r="DM69" s="11">
        <v>12148300000000</v>
      </c>
      <c r="DN69" s="11">
        <v>12879500000000</v>
      </c>
      <c r="DO69" s="11">
        <v>12148300000000</v>
      </c>
      <c r="DP69" s="11">
        <v>8314050000000</v>
      </c>
      <c r="DQ69" s="11">
        <v>2649570000000</v>
      </c>
      <c r="DR69" s="11">
        <v>6819870000000</v>
      </c>
      <c r="DS69" s="11">
        <v>12026100000000</v>
      </c>
      <c r="DT69" s="11">
        <v>6819870000000</v>
      </c>
      <c r="DU69" s="11">
        <v>2649570000000</v>
      </c>
      <c r="DV69" s="11">
        <v>6296310000000</v>
      </c>
      <c r="DW69" s="11">
        <v>8099110000000</v>
      </c>
      <c r="DX69" s="11">
        <v>6296310000000</v>
      </c>
      <c r="DY69" s="11">
        <v>3110580000000</v>
      </c>
      <c r="DZ69" s="11">
        <v>1468250000000</v>
      </c>
      <c r="EA69" s="11">
        <v>1468250000000</v>
      </c>
      <c r="EB69" s="11">
        <v>2117240000000</v>
      </c>
      <c r="EC69" s="11">
        <v>2117240000000</v>
      </c>
      <c r="ED69" s="11">
        <v>11556600000000</v>
      </c>
      <c r="EE69" s="11">
        <v>11556600000000</v>
      </c>
      <c r="EF69" s="11">
        <v>2570790000000</v>
      </c>
      <c r="EG69" s="11">
        <v>2570800000000</v>
      </c>
      <c r="EH69" s="11">
        <v>11617400000000</v>
      </c>
      <c r="EI69" s="11">
        <v>11617400000000</v>
      </c>
      <c r="EJ69" s="11">
        <v>2139390000000</v>
      </c>
      <c r="EK69" s="11">
        <v>2139390000000</v>
      </c>
      <c r="EL69" s="11">
        <v>1488980000000</v>
      </c>
      <c r="EM69" s="11">
        <v>1488980000000</v>
      </c>
    </row>
    <row r="70" spans="2:143" x14ac:dyDescent="0.25">
      <c r="B70" s="163">
        <v>20</v>
      </c>
      <c r="E70" s="162">
        <v>58</v>
      </c>
      <c r="F70" s="160">
        <v>6.4759000000000002</v>
      </c>
      <c r="G70" s="160">
        <v>5.0434999999999999</v>
      </c>
      <c r="H70" s="160">
        <v>3519900</v>
      </c>
      <c r="I70" s="160">
        <v>3106300</v>
      </c>
      <c r="J70" s="161">
        <v>14.25</v>
      </c>
      <c r="K70" s="161">
        <v>14.5</v>
      </c>
      <c r="L70" s="161"/>
      <c r="M70" s="37"/>
      <c r="P70" s="3">
        <v>7</v>
      </c>
      <c r="Q70" s="28">
        <f>$F$43</f>
        <v>5530.8</v>
      </c>
      <c r="R70" s="28">
        <f>Q71</f>
        <v>1584.6</v>
      </c>
      <c r="S70" s="28">
        <f t="shared" si="13"/>
        <v>3557.7</v>
      </c>
      <c r="T70" s="11">
        <v>317401000000</v>
      </c>
      <c r="U70" s="11">
        <v>105618000000</v>
      </c>
      <c r="V70" s="11">
        <v>2820520000000</v>
      </c>
      <c r="W70" s="11">
        <v>4643880000000</v>
      </c>
      <c r="X70" s="11">
        <v>6101260000000</v>
      </c>
      <c r="Y70" s="11">
        <v>4643880000000</v>
      </c>
      <c r="Z70" s="11">
        <v>2092960000000</v>
      </c>
      <c r="AA70" s="11">
        <v>4797550000000</v>
      </c>
      <c r="AB70" s="11">
        <v>8133650000000</v>
      </c>
      <c r="AC70" s="11">
        <v>4797560000000</v>
      </c>
      <c r="AD70" s="11">
        <v>2092970000000</v>
      </c>
      <c r="AE70" s="11">
        <v>6087660000000</v>
      </c>
      <c r="AF70" s="11">
        <v>8160530000000</v>
      </c>
      <c r="AG70" s="11">
        <v>9214120000000</v>
      </c>
      <c r="AH70" s="11">
        <v>8160540000000</v>
      </c>
      <c r="AI70" s="11">
        <v>6087670000000</v>
      </c>
      <c r="AJ70" s="11">
        <v>2099750000000</v>
      </c>
      <c r="AK70" s="11">
        <v>4813590000000</v>
      </c>
      <c r="AL70" s="11">
        <v>8157970000000</v>
      </c>
      <c r="AM70" s="11">
        <v>4813590000000</v>
      </c>
      <c r="AN70" s="11">
        <v>2099750000000</v>
      </c>
      <c r="AO70" s="11">
        <v>4671620000000</v>
      </c>
      <c r="AP70" s="11">
        <v>6135880000000</v>
      </c>
      <c r="AQ70" s="11">
        <v>4671620000000</v>
      </c>
      <c r="AR70" s="11">
        <v>2845130000000</v>
      </c>
      <c r="AS70" s="11">
        <v>1624870000000</v>
      </c>
      <c r="AT70" s="11">
        <v>1624870000000</v>
      </c>
      <c r="AU70" s="11">
        <v>1972010000000</v>
      </c>
      <c r="AV70" s="11">
        <v>1972010000000</v>
      </c>
      <c r="AW70" s="11">
        <v>6709250000000</v>
      </c>
      <c r="AX70" s="11">
        <v>6709260000000</v>
      </c>
      <c r="AY70" s="11">
        <v>2407340000000</v>
      </c>
      <c r="AZ70" s="11">
        <v>2407350000000</v>
      </c>
      <c r="BA70" s="11">
        <v>6732400000000</v>
      </c>
      <c r="BB70" s="11">
        <v>6732410000000</v>
      </c>
      <c r="BC70" s="11">
        <v>1984880000000</v>
      </c>
      <c r="BD70" s="11">
        <v>1984880000000</v>
      </c>
      <c r="BE70" s="11">
        <v>1639650000000</v>
      </c>
      <c r="BF70" s="11">
        <v>1639650000000</v>
      </c>
      <c r="CT70" s="37"/>
      <c r="CV70" s="3"/>
      <c r="CW70" s="3">
        <v>7</v>
      </c>
      <c r="CX70" s="28">
        <f>$F$43</f>
        <v>5530.8</v>
      </c>
      <c r="CY70" s="28">
        <f>CX71</f>
        <v>1584.6</v>
      </c>
      <c r="CZ70" s="28">
        <f t="shared" si="15"/>
        <v>3557.7</v>
      </c>
      <c r="DA70" s="11">
        <v>325564000000</v>
      </c>
      <c r="DB70" s="11">
        <v>122240000000</v>
      </c>
      <c r="DC70" s="11">
        <v>2846950000000</v>
      </c>
      <c r="DD70" s="11">
        <v>5792130000000</v>
      </c>
      <c r="DE70" s="11">
        <v>7450750000000</v>
      </c>
      <c r="DF70" s="11">
        <v>5792130000000</v>
      </c>
      <c r="DG70" s="11">
        <v>2442330000000</v>
      </c>
      <c r="DH70" s="11">
        <v>6296320000000</v>
      </c>
      <c r="DI70" s="11">
        <v>11125100000000</v>
      </c>
      <c r="DJ70" s="11">
        <v>6296330000000</v>
      </c>
      <c r="DK70" s="11">
        <v>2442340000000</v>
      </c>
      <c r="DL70" s="11">
        <v>7715530000000</v>
      </c>
      <c r="DM70" s="11">
        <v>11287700000000</v>
      </c>
      <c r="DN70" s="11">
        <v>11968400000000</v>
      </c>
      <c r="DO70" s="11">
        <v>11287700000000</v>
      </c>
      <c r="DP70" s="11">
        <v>7715550000000</v>
      </c>
      <c r="DQ70" s="11">
        <v>2453910000000</v>
      </c>
      <c r="DR70" s="11">
        <v>6328230000000</v>
      </c>
      <c r="DS70" s="11">
        <v>11174200000000</v>
      </c>
      <c r="DT70" s="11">
        <v>6328230000000</v>
      </c>
      <c r="DU70" s="11">
        <v>2453910000000</v>
      </c>
      <c r="DV70" s="11">
        <v>5844710000000</v>
      </c>
      <c r="DW70" s="11">
        <v>7513350000000</v>
      </c>
      <c r="DX70" s="11">
        <v>5844710000000</v>
      </c>
      <c r="DY70" s="11">
        <v>2884260000000</v>
      </c>
      <c r="DZ70" s="11">
        <v>1375450000000</v>
      </c>
      <c r="EA70" s="11">
        <v>1375450000000</v>
      </c>
      <c r="EB70" s="11">
        <v>1983310000000</v>
      </c>
      <c r="EC70" s="11">
        <v>1983310000000</v>
      </c>
      <c r="ED70" s="11">
        <v>10681400000000</v>
      </c>
      <c r="EE70" s="11">
        <v>10681400000000</v>
      </c>
      <c r="EF70" s="11">
        <v>2402970000000</v>
      </c>
      <c r="EG70" s="11">
        <v>2402970000000</v>
      </c>
      <c r="EH70" s="11">
        <v>10737500000000</v>
      </c>
      <c r="EI70" s="11">
        <v>10737500000000</v>
      </c>
      <c r="EJ70" s="11">
        <v>2004000000000</v>
      </c>
      <c r="EK70" s="11">
        <v>2004010000000</v>
      </c>
      <c r="EL70" s="11">
        <v>1394840000000</v>
      </c>
      <c r="EM70" s="11">
        <v>1394840000000</v>
      </c>
    </row>
    <row r="71" spans="2:143" x14ac:dyDescent="0.25">
      <c r="E71" s="162">
        <v>59</v>
      </c>
      <c r="F71" s="160">
        <v>5.0434999999999999</v>
      </c>
      <c r="G71" s="160">
        <v>3.9279000000000002</v>
      </c>
      <c r="H71" s="160">
        <v>3106300</v>
      </c>
      <c r="I71" s="160">
        <v>2741300</v>
      </c>
      <c r="J71" s="161">
        <v>14.5</v>
      </c>
      <c r="K71" s="161">
        <v>14.75</v>
      </c>
      <c r="L71" s="161"/>
      <c r="M71" s="37"/>
      <c r="P71" s="3">
        <v>8</v>
      </c>
      <c r="Q71" s="28">
        <f>$F$48</f>
        <v>1584.6</v>
      </c>
      <c r="R71" s="28">
        <f>Q72</f>
        <v>454</v>
      </c>
      <c r="S71" s="28">
        <f>AVERAGE(Q71:R71)</f>
        <v>1019.3</v>
      </c>
      <c r="T71" s="11">
        <v>319079000000</v>
      </c>
      <c r="U71" s="11">
        <v>88059000000</v>
      </c>
      <c r="V71" s="11">
        <v>2664300000000</v>
      </c>
      <c r="W71" s="11">
        <v>4389790000000</v>
      </c>
      <c r="X71" s="11">
        <v>5761540000000</v>
      </c>
      <c r="Y71" s="11">
        <v>4389800000000</v>
      </c>
      <c r="Z71" s="11">
        <v>1976220000000</v>
      </c>
      <c r="AA71" s="11">
        <v>4533390000000</v>
      </c>
      <c r="AB71" s="11">
        <v>7690980000000</v>
      </c>
      <c r="AC71" s="11">
        <v>4533400000000</v>
      </c>
      <c r="AD71" s="11">
        <v>1976230000000</v>
      </c>
      <c r="AE71" s="11">
        <v>5750480000000</v>
      </c>
      <c r="AF71" s="11">
        <v>7716390000000</v>
      </c>
      <c r="AG71" s="11">
        <v>8708170000000</v>
      </c>
      <c r="AH71" s="11">
        <v>7716390000000</v>
      </c>
      <c r="AI71" s="11">
        <v>5750490000000</v>
      </c>
      <c r="AJ71" s="11">
        <v>1982630000000</v>
      </c>
      <c r="AK71" s="11">
        <v>4548550000000</v>
      </c>
      <c r="AL71" s="11">
        <v>7714000000000</v>
      </c>
      <c r="AM71" s="11">
        <v>4548560000000</v>
      </c>
      <c r="AN71" s="11">
        <v>1982630000000</v>
      </c>
      <c r="AO71" s="11">
        <v>4416030000000</v>
      </c>
      <c r="AP71" s="11">
        <v>5794260000000</v>
      </c>
      <c r="AQ71" s="11">
        <v>4416040000000</v>
      </c>
      <c r="AR71" s="11">
        <v>2687550000000</v>
      </c>
      <c r="AS71" s="11">
        <v>1539040000000</v>
      </c>
      <c r="AT71" s="11">
        <v>1539040000000</v>
      </c>
      <c r="AU71" s="11">
        <v>1868110000000</v>
      </c>
      <c r="AV71" s="11">
        <v>1868110000000</v>
      </c>
      <c r="AW71" s="11">
        <v>6341350000000</v>
      </c>
      <c r="AX71" s="11">
        <v>6341360000000</v>
      </c>
      <c r="AY71" s="11">
        <v>2278860000000</v>
      </c>
      <c r="AZ71" s="11">
        <v>2278870000000</v>
      </c>
      <c r="BA71" s="11">
        <v>6363180000000</v>
      </c>
      <c r="BB71" s="11">
        <v>6363180000000</v>
      </c>
      <c r="BC71" s="11">
        <v>1880280000000</v>
      </c>
      <c r="BD71" s="11">
        <v>1880290000000</v>
      </c>
      <c r="BE71" s="11">
        <v>1553030000000</v>
      </c>
      <c r="BF71" s="11">
        <v>1553030000000</v>
      </c>
      <c r="CT71" s="37"/>
      <c r="CV71" s="3"/>
      <c r="CW71" s="3">
        <v>8</v>
      </c>
      <c r="CX71" s="28">
        <f>$F$48</f>
        <v>1584.6</v>
      </c>
      <c r="CY71" s="28">
        <f>CX72</f>
        <v>454</v>
      </c>
      <c r="CZ71" s="28">
        <f>AVERAGE(CX71:CY71)</f>
        <v>1019.3</v>
      </c>
      <c r="DA71" s="11">
        <v>327423000000</v>
      </c>
      <c r="DB71" s="11">
        <v>101644000000</v>
      </c>
      <c r="DC71" s="11">
        <v>2714680000000</v>
      </c>
      <c r="DD71" s="11">
        <v>5527120000000</v>
      </c>
      <c r="DE71" s="11">
        <v>7106850000000</v>
      </c>
      <c r="DF71" s="11">
        <v>5527130000000</v>
      </c>
      <c r="DG71" s="11">
        <v>2327020000000</v>
      </c>
      <c r="DH71" s="11">
        <v>6005890000000</v>
      </c>
      <c r="DI71" s="11">
        <v>10628100000000</v>
      </c>
      <c r="DJ71" s="11">
        <v>6005900000000</v>
      </c>
      <c r="DK71" s="11">
        <v>2327030000000</v>
      </c>
      <c r="DL71" s="11">
        <v>7362290000000</v>
      </c>
      <c r="DM71" s="11">
        <v>10783500000000</v>
      </c>
      <c r="DN71" s="11">
        <v>11438600000000</v>
      </c>
      <c r="DO71" s="11">
        <v>10783500000000</v>
      </c>
      <c r="DP71" s="11">
        <v>7362300000000</v>
      </c>
      <c r="DQ71" s="11">
        <v>2338060000000</v>
      </c>
      <c r="DR71" s="11">
        <v>6036370000000</v>
      </c>
      <c r="DS71" s="11">
        <v>10675200000000</v>
      </c>
      <c r="DT71" s="11">
        <v>6036370000000</v>
      </c>
      <c r="DU71" s="11">
        <v>2338060000000</v>
      </c>
      <c r="DV71" s="11">
        <v>5577380000000</v>
      </c>
      <c r="DW71" s="11">
        <v>7166710000000</v>
      </c>
      <c r="DX71" s="11">
        <v>5577380000000</v>
      </c>
      <c r="DY71" s="11">
        <v>2750290000000</v>
      </c>
      <c r="DZ71" s="11">
        <v>1322490000000</v>
      </c>
      <c r="EA71" s="11">
        <v>1322490000000</v>
      </c>
      <c r="EB71" s="11">
        <v>1906960000000</v>
      </c>
      <c r="EC71" s="11">
        <v>1906960000000</v>
      </c>
      <c r="ED71" s="11">
        <v>10134000000000</v>
      </c>
      <c r="EE71" s="11">
        <v>10134000000000</v>
      </c>
      <c r="EF71" s="11">
        <v>2305010000000</v>
      </c>
      <c r="EG71" s="11">
        <v>2305020000000</v>
      </c>
      <c r="EH71" s="11">
        <v>10187200000000</v>
      </c>
      <c r="EI71" s="11">
        <v>10187200000000</v>
      </c>
      <c r="EJ71" s="11">
        <v>1926820000000</v>
      </c>
      <c r="EK71" s="11">
        <v>1926820000000</v>
      </c>
      <c r="EL71" s="11">
        <v>1341110000000</v>
      </c>
      <c r="EM71" s="11">
        <v>1341110000000</v>
      </c>
    </row>
    <row r="72" spans="2:143" x14ac:dyDescent="0.25">
      <c r="E72" s="162">
        <v>60</v>
      </c>
      <c r="F72" s="160">
        <v>3.9279000000000002</v>
      </c>
      <c r="G72" s="160">
        <v>3.0590000000000002</v>
      </c>
      <c r="H72" s="160">
        <v>2741300</v>
      </c>
      <c r="I72" s="160">
        <v>2419200</v>
      </c>
      <c r="J72" s="161">
        <v>14.75</v>
      </c>
      <c r="K72" s="161">
        <v>15</v>
      </c>
      <c r="L72" s="161"/>
      <c r="M72" s="37"/>
      <c r="P72" s="3">
        <v>9</v>
      </c>
      <c r="Q72" s="28">
        <f>$F$53</f>
        <v>454</v>
      </c>
      <c r="R72" s="28">
        <f t="shared" ref="R72:R80" si="16">Q73</f>
        <v>130.07</v>
      </c>
      <c r="S72" s="28">
        <f>AVERAGE(Q72:R72)</f>
        <v>292.03499999999997</v>
      </c>
      <c r="T72" s="11">
        <v>321814000000</v>
      </c>
      <c r="U72" s="11">
        <v>84356500000</v>
      </c>
      <c r="V72" s="11">
        <v>2455440000000</v>
      </c>
      <c r="W72" s="11">
        <v>4046510000000</v>
      </c>
      <c r="X72" s="11">
        <v>5307200000000</v>
      </c>
      <c r="Y72" s="11">
        <v>4046510000000</v>
      </c>
      <c r="Z72" s="11">
        <v>1821830000000</v>
      </c>
      <c r="AA72" s="11">
        <v>4177820000000</v>
      </c>
      <c r="AB72" s="11">
        <v>7091970000000</v>
      </c>
      <c r="AC72" s="11">
        <v>4177830000000</v>
      </c>
      <c r="AD72" s="11">
        <v>1821830000000</v>
      </c>
      <c r="AE72" s="11">
        <v>5298110000000</v>
      </c>
      <c r="AF72" s="11">
        <v>7115380000000</v>
      </c>
      <c r="AG72" s="11">
        <v>8027530000000</v>
      </c>
      <c r="AH72" s="11">
        <v>7115380000000</v>
      </c>
      <c r="AI72" s="11">
        <v>5298110000000</v>
      </c>
      <c r="AJ72" s="11">
        <v>1827740000000</v>
      </c>
      <c r="AK72" s="11">
        <v>4191790000000</v>
      </c>
      <c r="AL72" s="11">
        <v>7113210000000</v>
      </c>
      <c r="AM72" s="11">
        <v>4191800000000</v>
      </c>
      <c r="AN72" s="11">
        <v>1827740000000</v>
      </c>
      <c r="AO72" s="11">
        <v>4070700000000</v>
      </c>
      <c r="AP72" s="11">
        <v>5337350000000</v>
      </c>
      <c r="AQ72" s="11">
        <v>4070700000000</v>
      </c>
      <c r="AR72" s="11">
        <v>2476880000000</v>
      </c>
      <c r="AS72" s="11">
        <v>1418960000000</v>
      </c>
      <c r="AT72" s="11">
        <v>1418960000000</v>
      </c>
      <c r="AU72" s="11">
        <v>1722790000000</v>
      </c>
      <c r="AV72" s="11">
        <v>1722800000000</v>
      </c>
      <c r="AW72" s="11">
        <v>5834060000000</v>
      </c>
      <c r="AX72" s="11">
        <v>5834070000000</v>
      </c>
      <c r="AY72" s="11">
        <v>2099490000000</v>
      </c>
      <c r="AZ72" s="11">
        <v>2099490000000</v>
      </c>
      <c r="BA72" s="11">
        <v>5854110000000</v>
      </c>
      <c r="BB72" s="11">
        <v>5854120000000</v>
      </c>
      <c r="BC72" s="11">
        <v>1734010000000</v>
      </c>
      <c r="BD72" s="11">
        <v>1734010000000</v>
      </c>
      <c r="BE72" s="11">
        <v>1431850000000</v>
      </c>
      <c r="BF72" s="11">
        <v>1431850000000</v>
      </c>
      <c r="CT72" s="37"/>
      <c r="CV72" s="3"/>
      <c r="CW72" s="3">
        <v>9</v>
      </c>
      <c r="CX72" s="28">
        <f>$F$53</f>
        <v>454</v>
      </c>
      <c r="CY72" s="28">
        <f t="shared" ref="CY72:CY80" si="17">CX73</f>
        <v>130.07</v>
      </c>
      <c r="CZ72" s="28">
        <f>AVERAGE(CX72:CY72)</f>
        <v>292.03499999999997</v>
      </c>
      <c r="DA72" s="11">
        <v>330884000000</v>
      </c>
      <c r="DB72" s="11">
        <v>97236800000</v>
      </c>
      <c r="DC72" s="11">
        <v>2566220000000</v>
      </c>
      <c r="DD72" s="11">
        <v>5226490000000</v>
      </c>
      <c r="DE72" s="11">
        <v>6719980000000</v>
      </c>
      <c r="DF72" s="11">
        <v>5226500000000</v>
      </c>
      <c r="DG72" s="11">
        <v>2199170000000</v>
      </c>
      <c r="DH72" s="11">
        <v>5677690000000</v>
      </c>
      <c r="DI72" s="11">
        <v>10061200000000</v>
      </c>
      <c r="DJ72" s="11">
        <v>5677700000000</v>
      </c>
      <c r="DK72" s="11">
        <v>2199180000000</v>
      </c>
      <c r="DL72" s="11">
        <v>6963410000000</v>
      </c>
      <c r="DM72" s="11">
        <v>10208300000000</v>
      </c>
      <c r="DN72" s="11">
        <v>10835800000000</v>
      </c>
      <c r="DO72" s="11">
        <v>10208300000000</v>
      </c>
      <c r="DP72" s="11">
        <v>6963420000000</v>
      </c>
      <c r="DQ72" s="11">
        <v>2209610000000</v>
      </c>
      <c r="DR72" s="11">
        <v>5706520000000</v>
      </c>
      <c r="DS72" s="11">
        <v>10105900000000</v>
      </c>
      <c r="DT72" s="11">
        <v>5706530000000</v>
      </c>
      <c r="DU72" s="11">
        <v>2209620000000</v>
      </c>
      <c r="DV72" s="11">
        <v>5274090000000</v>
      </c>
      <c r="DW72" s="11">
        <v>6776700000000</v>
      </c>
      <c r="DX72" s="11">
        <v>5274080000000</v>
      </c>
      <c r="DY72" s="11">
        <v>2599920000000</v>
      </c>
      <c r="DZ72" s="11">
        <v>1254760000000</v>
      </c>
      <c r="EA72" s="11">
        <v>1254760000000</v>
      </c>
      <c r="EB72" s="11">
        <v>1809510000000</v>
      </c>
      <c r="EC72" s="11">
        <v>1809520000000</v>
      </c>
      <c r="ED72" s="11">
        <v>9501980000000</v>
      </c>
      <c r="EE72" s="11">
        <v>9501990000000</v>
      </c>
      <c r="EF72" s="11">
        <v>2182290000000</v>
      </c>
      <c r="EG72" s="11">
        <v>2182290000000</v>
      </c>
      <c r="EH72" s="11">
        <v>9551800000000</v>
      </c>
      <c r="EI72" s="11">
        <v>9551800000000</v>
      </c>
      <c r="EJ72" s="11">
        <v>1828330000000</v>
      </c>
      <c r="EK72" s="11">
        <v>1828330000000</v>
      </c>
      <c r="EL72" s="11">
        <v>1272410000000</v>
      </c>
      <c r="EM72" s="11">
        <v>1272410000000</v>
      </c>
    </row>
    <row r="73" spans="2:143" x14ac:dyDescent="0.25">
      <c r="E73" s="162">
        <v>61</v>
      </c>
      <c r="F73" s="160">
        <v>3.0590000000000002</v>
      </c>
      <c r="G73" s="160">
        <v>2.3824000000000001</v>
      </c>
      <c r="H73" s="160">
        <v>2419200</v>
      </c>
      <c r="I73" s="160">
        <v>2134900</v>
      </c>
      <c r="J73" s="161">
        <v>15</v>
      </c>
      <c r="K73" s="161">
        <v>15.25</v>
      </c>
      <c r="L73" s="161"/>
      <c r="M73" s="37"/>
      <c r="P73" s="3">
        <v>10</v>
      </c>
      <c r="Q73" s="28">
        <f>$F$58</f>
        <v>130.07</v>
      </c>
      <c r="R73" s="28">
        <f t="shared" si="16"/>
        <v>37.265999999999998</v>
      </c>
      <c r="S73" s="28">
        <f>AVERAGE(Q73:R73)</f>
        <v>83.667999999999992</v>
      </c>
      <c r="T73" s="11">
        <v>322709000000</v>
      </c>
      <c r="U73" s="11">
        <v>83047000000</v>
      </c>
      <c r="V73" s="11">
        <v>2116310000000</v>
      </c>
      <c r="W73" s="11">
        <v>3486310000000</v>
      </c>
      <c r="X73" s="11">
        <v>4572210000000</v>
      </c>
      <c r="Y73" s="11">
        <v>3486320000000</v>
      </c>
      <c r="Z73" s="11">
        <v>1572350000000</v>
      </c>
      <c r="AA73" s="11">
        <v>3599010000000</v>
      </c>
      <c r="AB73" s="11">
        <v>6117440000000</v>
      </c>
      <c r="AC73" s="11">
        <v>3599020000000</v>
      </c>
      <c r="AD73" s="11">
        <v>1572350000000</v>
      </c>
      <c r="AE73" s="11">
        <v>4564820000000</v>
      </c>
      <c r="AF73" s="11">
        <v>6137620000000</v>
      </c>
      <c r="AG73" s="11">
        <v>6925840000000</v>
      </c>
      <c r="AH73" s="11">
        <v>6137620000000</v>
      </c>
      <c r="AI73" s="11">
        <v>4564830000000</v>
      </c>
      <c r="AJ73" s="11">
        <v>1577450000000</v>
      </c>
      <c r="AK73" s="11">
        <v>3611070000000</v>
      </c>
      <c r="AL73" s="11">
        <v>6135810000000</v>
      </c>
      <c r="AM73" s="11">
        <v>3611080000000</v>
      </c>
      <c r="AN73" s="11">
        <v>1577450000000</v>
      </c>
      <c r="AO73" s="11">
        <v>3507180000000</v>
      </c>
      <c r="AP73" s="11">
        <v>4598240000000</v>
      </c>
      <c r="AQ73" s="11">
        <v>3507180000000</v>
      </c>
      <c r="AR73" s="11">
        <v>2134800000000</v>
      </c>
      <c r="AS73" s="11">
        <v>1220360000000</v>
      </c>
      <c r="AT73" s="11">
        <v>1220360000000</v>
      </c>
      <c r="AU73" s="11">
        <v>1482470000000</v>
      </c>
      <c r="AV73" s="11">
        <v>1482470000000</v>
      </c>
      <c r="AW73" s="11">
        <v>5011110000000</v>
      </c>
      <c r="AX73" s="11">
        <v>5011120000000</v>
      </c>
      <c r="AY73" s="11">
        <v>1803920000000</v>
      </c>
      <c r="AZ73" s="11">
        <v>1803930000000</v>
      </c>
      <c r="BA73" s="11">
        <v>5028340000000</v>
      </c>
      <c r="BB73" s="11">
        <v>5028340000000</v>
      </c>
      <c r="BC73" s="11">
        <v>1492130000000</v>
      </c>
      <c r="BD73" s="11">
        <v>1492130000000</v>
      </c>
      <c r="BE73" s="11">
        <v>1231450000000</v>
      </c>
      <c r="BF73" s="11">
        <v>1231450000000</v>
      </c>
      <c r="CT73" s="37"/>
      <c r="CV73" s="3"/>
      <c r="CW73" s="3">
        <v>10</v>
      </c>
      <c r="CX73" s="28">
        <f>$F$58</f>
        <v>130.07</v>
      </c>
      <c r="CY73" s="28">
        <f t="shared" si="17"/>
        <v>37.265999999999998</v>
      </c>
      <c r="CZ73" s="28">
        <f>AVERAGE(CX73:CY73)</f>
        <v>83.667999999999992</v>
      </c>
      <c r="DA73" s="11">
        <v>333576000000</v>
      </c>
      <c r="DB73" s="11">
        <v>95655000000</v>
      </c>
      <c r="DC73" s="11">
        <v>2365620000000</v>
      </c>
      <c r="DD73" s="11">
        <v>4814090000000</v>
      </c>
      <c r="DE73" s="11">
        <v>6187990000000</v>
      </c>
      <c r="DF73" s="11">
        <v>4814090000000</v>
      </c>
      <c r="DG73" s="11">
        <v>2028720000000</v>
      </c>
      <c r="DH73" s="11">
        <v>5228270000000</v>
      </c>
      <c r="DI73" s="11">
        <v>9267310000000</v>
      </c>
      <c r="DJ73" s="11">
        <v>5228280000000</v>
      </c>
      <c r="DK73" s="11">
        <v>2028730000000</v>
      </c>
      <c r="DL73" s="11">
        <v>6413570000000</v>
      </c>
      <c r="DM73" s="11">
        <v>9402820000000</v>
      </c>
      <c r="DN73" s="11">
        <v>9987110000000</v>
      </c>
      <c r="DO73" s="11">
        <v>9402830000000</v>
      </c>
      <c r="DP73" s="11">
        <v>6413580000000</v>
      </c>
      <c r="DQ73" s="11">
        <v>2038360000000</v>
      </c>
      <c r="DR73" s="11">
        <v>5254840000000</v>
      </c>
      <c r="DS73" s="11">
        <v>9308540000000</v>
      </c>
      <c r="DT73" s="11">
        <v>5254840000000</v>
      </c>
      <c r="DU73" s="11">
        <v>2038370000000</v>
      </c>
      <c r="DV73" s="11">
        <v>4857950000000</v>
      </c>
      <c r="DW73" s="11">
        <v>6240270000000</v>
      </c>
      <c r="DX73" s="11">
        <v>4857950000000</v>
      </c>
      <c r="DY73" s="11">
        <v>2396700000000</v>
      </c>
      <c r="DZ73" s="11">
        <v>1156330000000</v>
      </c>
      <c r="EA73" s="11">
        <v>1156330000000</v>
      </c>
      <c r="EB73" s="11">
        <v>1667920000000</v>
      </c>
      <c r="EC73" s="11">
        <v>1667920000000</v>
      </c>
      <c r="ED73" s="11">
        <v>8650020000000</v>
      </c>
      <c r="EE73" s="11">
        <v>8650020000000</v>
      </c>
      <c r="EF73" s="11">
        <v>2006640000000</v>
      </c>
      <c r="EG73" s="11">
        <v>2006640000000</v>
      </c>
      <c r="EH73" s="11">
        <v>8695260000000</v>
      </c>
      <c r="EI73" s="11">
        <v>8695270000000</v>
      </c>
      <c r="EJ73" s="11">
        <v>1685240000000</v>
      </c>
      <c r="EK73" s="11">
        <v>1685240000000</v>
      </c>
      <c r="EL73" s="11">
        <v>1172590000000</v>
      </c>
      <c r="EM73" s="11">
        <v>1172590000000</v>
      </c>
    </row>
    <row r="74" spans="2:143" x14ac:dyDescent="0.25">
      <c r="E74" s="162">
        <v>62</v>
      </c>
      <c r="F74" s="160">
        <v>2.3824000000000001</v>
      </c>
      <c r="G74" s="160">
        <v>1.8553999999999999</v>
      </c>
      <c r="H74" s="160">
        <v>2134900</v>
      </c>
      <c r="I74" s="160">
        <v>1884100</v>
      </c>
      <c r="J74" s="161">
        <v>15.25</v>
      </c>
      <c r="K74" s="161">
        <v>15.5</v>
      </c>
      <c r="L74" s="161"/>
      <c r="M74" s="37"/>
      <c r="P74" s="3">
        <v>11</v>
      </c>
      <c r="Q74" s="28">
        <f>$F$63</f>
        <v>37.265999999999998</v>
      </c>
      <c r="R74" s="28">
        <f t="shared" si="16"/>
        <v>10.677</v>
      </c>
      <c r="S74" s="28">
        <f t="shared" ref="S74:S80" si="18">AVERAGE(Q74:R74)</f>
        <v>23.971499999999999</v>
      </c>
      <c r="T74" s="11">
        <v>321629000000</v>
      </c>
      <c r="U74" s="11">
        <v>76186200000</v>
      </c>
      <c r="V74" s="11">
        <v>1788220000000</v>
      </c>
      <c r="W74" s="11">
        <v>2939060000000</v>
      </c>
      <c r="X74" s="11">
        <v>3852950000000</v>
      </c>
      <c r="Y74" s="11">
        <v>2939060000000</v>
      </c>
      <c r="Z74" s="11">
        <v>1332760000000</v>
      </c>
      <c r="AA74" s="11">
        <v>3034050000000</v>
      </c>
      <c r="AB74" s="11">
        <v>5153470000000</v>
      </c>
      <c r="AC74" s="11">
        <v>3034050000000</v>
      </c>
      <c r="AD74" s="11">
        <v>1332760000000</v>
      </c>
      <c r="AE74" s="11">
        <v>3846670000000</v>
      </c>
      <c r="AF74" s="11">
        <v>5170460000000</v>
      </c>
      <c r="AG74" s="11">
        <v>5834190000000</v>
      </c>
      <c r="AH74" s="11">
        <v>5170470000000</v>
      </c>
      <c r="AI74" s="11">
        <v>3846680000000</v>
      </c>
      <c r="AJ74" s="11">
        <v>1337090000000</v>
      </c>
      <c r="AK74" s="11">
        <v>3044190000000</v>
      </c>
      <c r="AL74" s="11">
        <v>5168920000000</v>
      </c>
      <c r="AM74" s="11">
        <v>3044200000000</v>
      </c>
      <c r="AN74" s="11">
        <v>1337090000000</v>
      </c>
      <c r="AO74" s="11">
        <v>2956630000000</v>
      </c>
      <c r="AP74" s="11">
        <v>3874860000000</v>
      </c>
      <c r="AQ74" s="11">
        <v>2956640000000</v>
      </c>
      <c r="AR74" s="11">
        <v>1803840000000</v>
      </c>
      <c r="AS74" s="11">
        <v>1016140000000</v>
      </c>
      <c r="AT74" s="11">
        <v>1016140000000</v>
      </c>
      <c r="AU74" s="11">
        <v>1235020000000</v>
      </c>
      <c r="AV74" s="11">
        <v>1235020000000</v>
      </c>
      <c r="AW74" s="11">
        <v>4152410000000</v>
      </c>
      <c r="AX74" s="11">
        <v>4152410000000</v>
      </c>
      <c r="AY74" s="11">
        <v>1499030000000</v>
      </c>
      <c r="AZ74" s="11">
        <v>1499030000000</v>
      </c>
      <c r="BA74" s="11">
        <v>4166630000000</v>
      </c>
      <c r="BB74" s="11">
        <v>4166630000000</v>
      </c>
      <c r="BC74" s="11">
        <v>1243060000000</v>
      </c>
      <c r="BD74" s="11">
        <v>1243060000000</v>
      </c>
      <c r="BE74" s="11">
        <v>1025370000000</v>
      </c>
      <c r="BF74" s="11">
        <v>1025370000000</v>
      </c>
      <c r="CT74" s="37"/>
      <c r="CV74" s="3"/>
      <c r="CW74" s="3">
        <v>11</v>
      </c>
      <c r="CX74" s="28">
        <f>$F$63</f>
        <v>37.265999999999998</v>
      </c>
      <c r="CY74" s="28">
        <f t="shared" si="17"/>
        <v>10.677</v>
      </c>
      <c r="CZ74" s="28">
        <f t="shared" ref="CZ74:CZ80" si="19">AVERAGE(CX74:CY74)</f>
        <v>23.971499999999999</v>
      </c>
      <c r="DA74" s="11">
        <v>334283000000</v>
      </c>
      <c r="DB74" s="11">
        <v>87628800000</v>
      </c>
      <c r="DC74" s="11">
        <v>2096260000000</v>
      </c>
      <c r="DD74" s="11">
        <v>4261100000000</v>
      </c>
      <c r="DE74" s="11">
        <v>5485670000000</v>
      </c>
      <c r="DF74" s="11">
        <v>4261100000000</v>
      </c>
      <c r="DG74" s="11">
        <v>1800700000000</v>
      </c>
      <c r="DH74" s="11">
        <v>4628070000000</v>
      </c>
      <c r="DI74" s="11">
        <v>8220660000000</v>
      </c>
      <c r="DJ74" s="11">
        <v>4628070000000</v>
      </c>
      <c r="DK74" s="11">
        <v>1800710000000</v>
      </c>
      <c r="DL74" s="11">
        <v>5685490000000</v>
      </c>
      <c r="DM74" s="11">
        <v>8340910000000</v>
      </c>
      <c r="DN74" s="11">
        <v>8876690000000</v>
      </c>
      <c r="DO74" s="11">
        <v>8340920000000</v>
      </c>
      <c r="DP74" s="11">
        <v>5685500000000</v>
      </c>
      <c r="DQ74" s="11">
        <v>1809280000000</v>
      </c>
      <c r="DR74" s="11">
        <v>4651620000000</v>
      </c>
      <c r="DS74" s="11">
        <v>8257350000000</v>
      </c>
      <c r="DT74" s="11">
        <v>4651630000000</v>
      </c>
      <c r="DU74" s="11">
        <v>1809280000000</v>
      </c>
      <c r="DV74" s="11">
        <v>4299980000000</v>
      </c>
      <c r="DW74" s="11">
        <v>5532150000000</v>
      </c>
      <c r="DX74" s="11">
        <v>4299980000000</v>
      </c>
      <c r="DY74" s="11">
        <v>2123840000000</v>
      </c>
      <c r="DZ74" s="11">
        <v>1011100000000</v>
      </c>
      <c r="EA74" s="11">
        <v>1011110000000</v>
      </c>
      <c r="EB74" s="11">
        <v>1459020000000</v>
      </c>
      <c r="EC74" s="11">
        <v>1459020000000</v>
      </c>
      <c r="ED74" s="11">
        <v>7493080000000</v>
      </c>
      <c r="EE74" s="11">
        <v>7493090000000</v>
      </c>
      <c r="EF74" s="11">
        <v>1750720000000</v>
      </c>
      <c r="EG74" s="11">
        <v>1750720000000</v>
      </c>
      <c r="EH74" s="11">
        <v>7532280000000</v>
      </c>
      <c r="EI74" s="11">
        <v>7532280000000</v>
      </c>
      <c r="EJ74" s="11">
        <v>1474150000000</v>
      </c>
      <c r="EK74" s="11">
        <v>1474150000000</v>
      </c>
      <c r="EL74" s="11">
        <v>1025320000000</v>
      </c>
      <c r="EM74" s="11">
        <v>1025320000000</v>
      </c>
    </row>
    <row r="75" spans="2:143" x14ac:dyDescent="0.25">
      <c r="E75" s="296" t="s">
        <v>480</v>
      </c>
      <c r="F75" s="296"/>
      <c r="G75" s="296"/>
      <c r="H75" s="296"/>
      <c r="I75" s="296"/>
      <c r="J75" s="296"/>
      <c r="K75" s="296"/>
      <c r="L75" s="168"/>
      <c r="M75" s="37"/>
      <c r="P75" s="3">
        <v>12</v>
      </c>
      <c r="Q75" s="28">
        <f>$F$68</f>
        <v>10.677</v>
      </c>
      <c r="R75" s="28">
        <f t="shared" si="16"/>
        <v>1.8553999999999999</v>
      </c>
      <c r="S75" s="28">
        <f t="shared" si="18"/>
        <v>6.2661999999999995</v>
      </c>
      <c r="T75" s="11">
        <v>444397000000</v>
      </c>
      <c r="U75" s="11">
        <v>84464600000</v>
      </c>
      <c r="V75" s="11">
        <v>2072630000000</v>
      </c>
      <c r="W75" s="11">
        <v>3386650000000</v>
      </c>
      <c r="X75" s="11">
        <v>4427900000000</v>
      </c>
      <c r="Y75" s="11">
        <v>3386650000000</v>
      </c>
      <c r="Z75" s="11">
        <v>1554340000000</v>
      </c>
      <c r="AA75" s="11">
        <v>3495850000000</v>
      </c>
      <c r="AB75" s="11">
        <v>5903190000000</v>
      </c>
      <c r="AC75" s="11">
        <v>3495860000000</v>
      </c>
      <c r="AD75" s="11">
        <v>1554340000000</v>
      </c>
      <c r="AE75" s="11">
        <v>4421010000000</v>
      </c>
      <c r="AF75" s="11">
        <v>5922720000000</v>
      </c>
      <c r="AG75" s="11">
        <v>6670710000000</v>
      </c>
      <c r="AH75" s="11">
        <v>5922720000000</v>
      </c>
      <c r="AI75" s="11">
        <v>4421020000000</v>
      </c>
      <c r="AJ75" s="11">
        <v>1559380000000</v>
      </c>
      <c r="AK75" s="11">
        <v>3507460000000</v>
      </c>
      <c r="AL75" s="11">
        <v>5920700000000</v>
      </c>
      <c r="AM75" s="11">
        <v>3507470000000</v>
      </c>
      <c r="AN75" s="11">
        <v>1559390000000</v>
      </c>
      <c r="AO75" s="11">
        <v>3406760000000</v>
      </c>
      <c r="AP75" s="11">
        <v>4452860000000</v>
      </c>
      <c r="AQ75" s="11">
        <v>3406770000000</v>
      </c>
      <c r="AR75" s="11">
        <v>2090660000000</v>
      </c>
      <c r="AS75" s="11">
        <v>1168660000000</v>
      </c>
      <c r="AT75" s="11">
        <v>1168660000000</v>
      </c>
      <c r="AU75" s="11">
        <v>1421110000000</v>
      </c>
      <c r="AV75" s="11">
        <v>1421110000000</v>
      </c>
      <c r="AW75" s="11">
        <v>4722650000000</v>
      </c>
      <c r="AX75" s="11">
        <v>4722660000000</v>
      </c>
      <c r="AY75" s="11">
        <v>1717400000000</v>
      </c>
      <c r="AZ75" s="11">
        <v>1717400000000</v>
      </c>
      <c r="BA75" s="11">
        <v>4738730000000</v>
      </c>
      <c r="BB75" s="11">
        <v>4738730000000</v>
      </c>
      <c r="BC75" s="11">
        <v>1430350000000</v>
      </c>
      <c r="BD75" s="11">
        <v>1430350000000</v>
      </c>
      <c r="BE75" s="11">
        <v>1179250000000</v>
      </c>
      <c r="BF75" s="11">
        <v>1179250000000</v>
      </c>
      <c r="CT75" s="37"/>
      <c r="CV75" s="3"/>
      <c r="CW75" s="3">
        <v>12</v>
      </c>
      <c r="CX75" s="28">
        <f>$F$68</f>
        <v>10.677</v>
      </c>
      <c r="CY75" s="28">
        <f t="shared" si="17"/>
        <v>1.8553999999999999</v>
      </c>
      <c r="CZ75" s="28">
        <f t="shared" si="19"/>
        <v>6.2661999999999995</v>
      </c>
      <c r="DA75" s="11">
        <v>466149000000</v>
      </c>
      <c r="DB75" s="11">
        <v>96843900000</v>
      </c>
      <c r="DC75" s="11">
        <v>2633220000000</v>
      </c>
      <c r="DD75" s="11">
        <v>5328950000000</v>
      </c>
      <c r="DE75" s="11">
        <v>6842970000000</v>
      </c>
      <c r="DF75" s="11">
        <v>5328960000000</v>
      </c>
      <c r="DG75" s="11">
        <v>2270580000000</v>
      </c>
      <c r="DH75" s="11">
        <v>5784810000000</v>
      </c>
      <c r="DI75" s="11">
        <v>10223900000000</v>
      </c>
      <c r="DJ75" s="11">
        <v>5784820000000</v>
      </c>
      <c r="DK75" s="11">
        <v>2270580000000</v>
      </c>
      <c r="DL75" s="11">
        <v>7094210000000</v>
      </c>
      <c r="DM75" s="11">
        <v>10373200000000</v>
      </c>
      <c r="DN75" s="11">
        <v>11028500000000</v>
      </c>
      <c r="DO75" s="11">
        <v>10373200000000</v>
      </c>
      <c r="DP75" s="11">
        <v>7094220000000</v>
      </c>
      <c r="DQ75" s="11">
        <v>2281390000000</v>
      </c>
      <c r="DR75" s="11">
        <v>5814120000000</v>
      </c>
      <c r="DS75" s="11">
        <v>10269200000000</v>
      </c>
      <c r="DT75" s="11">
        <v>5814120000000</v>
      </c>
      <c r="DU75" s="11">
        <v>2281390000000</v>
      </c>
      <c r="DV75" s="11">
        <v>5377400000000</v>
      </c>
      <c r="DW75" s="11">
        <v>6900650000000</v>
      </c>
      <c r="DX75" s="11">
        <v>5377390000000</v>
      </c>
      <c r="DY75" s="11">
        <v>2667790000000</v>
      </c>
      <c r="DZ75" s="11">
        <v>1270080000000</v>
      </c>
      <c r="EA75" s="11">
        <v>1270080000000</v>
      </c>
      <c r="EB75" s="11">
        <v>1833650000000</v>
      </c>
      <c r="EC75" s="11">
        <v>1833650000000</v>
      </c>
      <c r="ED75" s="11">
        <v>9299670000000</v>
      </c>
      <c r="EE75" s="11">
        <v>9299680000000</v>
      </c>
      <c r="EF75" s="11">
        <v>2193240000000</v>
      </c>
      <c r="EG75" s="11">
        <v>2193240000000</v>
      </c>
      <c r="EH75" s="11">
        <v>9347900000000</v>
      </c>
      <c r="EI75" s="11">
        <v>9347900000000</v>
      </c>
      <c r="EJ75" s="11">
        <v>1852670000000</v>
      </c>
      <c r="EK75" s="11">
        <v>1852670000000</v>
      </c>
      <c r="EL75" s="11">
        <v>1287940000000</v>
      </c>
      <c r="EM75" s="11">
        <v>1287940000000</v>
      </c>
    </row>
    <row r="76" spans="2:143" x14ac:dyDescent="0.25">
      <c r="B76" s="163">
        <v>21</v>
      </c>
      <c r="C76" s="37">
        <v>13</v>
      </c>
      <c r="D76" s="39">
        <v>8</v>
      </c>
      <c r="E76" s="162">
        <v>1</v>
      </c>
      <c r="F76" s="160">
        <v>1.8553999999999999</v>
      </c>
      <c r="G76" s="160">
        <v>1.6374</v>
      </c>
      <c r="H76" s="160">
        <v>1884100</v>
      </c>
      <c r="I76" s="160">
        <v>1769900</v>
      </c>
      <c r="J76" s="161">
        <v>15.5</v>
      </c>
      <c r="K76" s="161">
        <v>15.625</v>
      </c>
      <c r="L76" s="161"/>
      <c r="M76" s="37"/>
      <c r="O76" t="s">
        <v>472</v>
      </c>
      <c r="P76" s="3">
        <v>1</v>
      </c>
      <c r="Q76" s="28">
        <f>$F$76</f>
        <v>1.8553999999999999</v>
      </c>
      <c r="R76" s="28">
        <f t="shared" si="16"/>
        <v>0.60236000000000001</v>
      </c>
      <c r="S76" s="28">
        <f t="shared" si="18"/>
        <v>1.22888</v>
      </c>
      <c r="T76" s="11">
        <v>328996000000</v>
      </c>
      <c r="U76" s="11">
        <v>42021600000</v>
      </c>
      <c r="V76" s="11">
        <v>1007310000000</v>
      </c>
      <c r="W76" s="11">
        <v>1634640000000</v>
      </c>
      <c r="X76" s="11">
        <v>2131990000000</v>
      </c>
      <c r="Y76" s="11">
        <v>1634640000000</v>
      </c>
      <c r="Z76" s="11">
        <v>761695000000</v>
      </c>
      <c r="AA76" s="11">
        <v>1687190000000</v>
      </c>
      <c r="AB76" s="11">
        <v>2836230000000</v>
      </c>
      <c r="AC76" s="11">
        <v>1687190000000</v>
      </c>
      <c r="AD76" s="11">
        <v>761696000000</v>
      </c>
      <c r="AE76" s="11">
        <v>2128910000000</v>
      </c>
      <c r="AF76" s="11">
        <v>2845640000000</v>
      </c>
      <c r="AG76" s="11">
        <v>3199980000000</v>
      </c>
      <c r="AH76" s="11">
        <v>2845640000000</v>
      </c>
      <c r="AI76" s="11">
        <v>2128910000000</v>
      </c>
      <c r="AJ76" s="11">
        <v>764164000000</v>
      </c>
      <c r="AK76" s="11">
        <v>1692760000000</v>
      </c>
      <c r="AL76" s="11">
        <v>2844570000000</v>
      </c>
      <c r="AM76" s="11">
        <v>1692770000000</v>
      </c>
      <c r="AN76" s="11">
        <v>764165000000</v>
      </c>
      <c r="AO76" s="11">
        <v>1644290000000</v>
      </c>
      <c r="AP76" s="11">
        <v>2143930000000</v>
      </c>
      <c r="AQ76" s="11">
        <v>1644290000000</v>
      </c>
      <c r="AR76" s="11">
        <v>1016040000000</v>
      </c>
      <c r="AS76" s="11">
        <v>576079000000</v>
      </c>
      <c r="AT76" s="11">
        <v>576080000000</v>
      </c>
      <c r="AU76" s="11">
        <v>701337000000</v>
      </c>
      <c r="AV76" s="11">
        <v>701338000000</v>
      </c>
      <c r="AW76" s="11">
        <v>2302810000000</v>
      </c>
      <c r="AX76" s="11">
        <v>2302810000000</v>
      </c>
      <c r="AY76" s="11">
        <v>842658000000</v>
      </c>
      <c r="AZ76" s="11">
        <v>842659000000</v>
      </c>
      <c r="BA76" s="11">
        <v>2310620000000</v>
      </c>
      <c r="BB76" s="11">
        <v>2310620000000</v>
      </c>
      <c r="BC76" s="11">
        <v>705894000000</v>
      </c>
      <c r="BD76" s="11">
        <v>705895000000</v>
      </c>
      <c r="BE76" s="11">
        <v>581301000000</v>
      </c>
      <c r="BF76" s="11">
        <v>581301000000</v>
      </c>
      <c r="CT76" s="37"/>
      <c r="CV76" s="3" t="s">
        <v>472</v>
      </c>
      <c r="CW76" s="3">
        <v>1</v>
      </c>
      <c r="CX76" s="28">
        <f>$F$76</f>
        <v>1.8553999999999999</v>
      </c>
      <c r="CY76" s="28">
        <f t="shared" si="17"/>
        <v>0.60236000000000001</v>
      </c>
      <c r="CZ76" s="28">
        <f t="shared" si="19"/>
        <v>1.22888</v>
      </c>
      <c r="DA76" s="11">
        <v>351198000000</v>
      </c>
      <c r="DB76" s="11">
        <v>48129000000</v>
      </c>
      <c r="DC76" s="11">
        <v>1837350000000</v>
      </c>
      <c r="DD76" s="11">
        <v>3665470000000</v>
      </c>
      <c r="DE76" s="11">
        <v>4628080000000</v>
      </c>
      <c r="DF76" s="11">
        <v>3665470000000</v>
      </c>
      <c r="DG76" s="11">
        <v>1597150000000</v>
      </c>
      <c r="DH76" s="11">
        <v>3968290000000</v>
      </c>
      <c r="DI76" s="11">
        <v>6813160000000</v>
      </c>
      <c r="DJ76" s="11">
        <v>3968290000000</v>
      </c>
      <c r="DK76" s="11">
        <v>1597150000000</v>
      </c>
      <c r="DL76" s="11">
        <v>4803880000000</v>
      </c>
      <c r="DM76" s="11">
        <v>6911790000000</v>
      </c>
      <c r="DN76" s="11">
        <v>7279100000000</v>
      </c>
      <c r="DO76" s="11">
        <v>6911800000000</v>
      </c>
      <c r="DP76" s="11">
        <v>4803890000000</v>
      </c>
      <c r="DQ76" s="11">
        <v>1604660000000</v>
      </c>
      <c r="DR76" s="11">
        <v>3987820000000</v>
      </c>
      <c r="DS76" s="11">
        <v>6842070000000</v>
      </c>
      <c r="DT76" s="11">
        <v>3987820000000</v>
      </c>
      <c r="DU76" s="11">
        <v>1604660000000</v>
      </c>
      <c r="DV76" s="11">
        <v>3697880000000</v>
      </c>
      <c r="DW76" s="11">
        <v>4665800000000</v>
      </c>
      <c r="DX76" s="11">
        <v>3697880000000</v>
      </c>
      <c r="DY76" s="11">
        <v>1861100000000</v>
      </c>
      <c r="DZ76" s="11">
        <v>910899000000</v>
      </c>
      <c r="EA76" s="11">
        <v>910900000000</v>
      </c>
      <c r="EB76" s="11">
        <v>1314530000000</v>
      </c>
      <c r="EC76" s="11">
        <v>1314530000000</v>
      </c>
      <c r="ED76" s="11">
        <v>6351050000000</v>
      </c>
      <c r="EE76" s="11">
        <v>6351050000000</v>
      </c>
      <c r="EF76" s="11">
        <v>1564150000000</v>
      </c>
      <c r="EG76" s="11">
        <v>1564160000000</v>
      </c>
      <c r="EH76" s="11">
        <v>6382290000000</v>
      </c>
      <c r="EI76" s="11">
        <v>6382290000000</v>
      </c>
      <c r="EJ76" s="11">
        <v>1328090000000</v>
      </c>
      <c r="EK76" s="11">
        <v>1328090000000</v>
      </c>
      <c r="EL76" s="11">
        <v>923705000000</v>
      </c>
      <c r="EM76" s="11">
        <v>923704000000</v>
      </c>
    </row>
    <row r="77" spans="2:143" x14ac:dyDescent="0.25">
      <c r="E77" s="162">
        <v>2</v>
      </c>
      <c r="F77" s="160">
        <v>1.6374</v>
      </c>
      <c r="G77" s="160">
        <v>1.4450000000000001</v>
      </c>
      <c r="H77" s="160">
        <v>1769900</v>
      </c>
      <c r="I77" s="160">
        <v>1662700</v>
      </c>
      <c r="J77" s="161">
        <v>15.625</v>
      </c>
      <c r="K77" s="161">
        <v>15.75</v>
      </c>
      <c r="L77" s="161"/>
      <c r="M77" s="37"/>
      <c r="P77" s="3">
        <v>2</v>
      </c>
      <c r="Q77" s="28">
        <f>$F$85</f>
        <v>0.60236000000000001</v>
      </c>
      <c r="R77" s="28">
        <f t="shared" si="16"/>
        <v>0.27699000000000001</v>
      </c>
      <c r="S77" s="28">
        <f t="shared" si="18"/>
        <v>0.43967500000000004</v>
      </c>
      <c r="T77" s="11">
        <v>640635000000</v>
      </c>
      <c r="U77" s="11">
        <v>41940600000</v>
      </c>
      <c r="V77" s="11">
        <v>556769000000</v>
      </c>
      <c r="W77" s="11">
        <v>890757000000</v>
      </c>
      <c r="X77" s="11">
        <v>1167570000000</v>
      </c>
      <c r="Y77" s="11">
        <v>890758000000</v>
      </c>
      <c r="Z77" s="11">
        <v>432286000000</v>
      </c>
      <c r="AA77" s="11">
        <v>919932000000</v>
      </c>
      <c r="AB77" s="11">
        <v>1562150000000</v>
      </c>
      <c r="AC77" s="11">
        <v>919934000000</v>
      </c>
      <c r="AD77" s="11">
        <v>432287000000</v>
      </c>
      <c r="AE77" s="11">
        <v>1165310000000</v>
      </c>
      <c r="AF77" s="11">
        <v>1567290000000</v>
      </c>
      <c r="AG77" s="11">
        <v>1770040000000</v>
      </c>
      <c r="AH77" s="11">
        <v>1567290000000</v>
      </c>
      <c r="AI77" s="11">
        <v>1165320000000</v>
      </c>
      <c r="AJ77" s="11">
        <v>433724000000</v>
      </c>
      <c r="AK77" s="11">
        <v>923008000000</v>
      </c>
      <c r="AL77" s="11">
        <v>1566840000000</v>
      </c>
      <c r="AM77" s="11">
        <v>923009000000</v>
      </c>
      <c r="AN77" s="11">
        <v>433725000000</v>
      </c>
      <c r="AO77" s="11">
        <v>896079000000</v>
      </c>
      <c r="AP77" s="11">
        <v>1174220000000</v>
      </c>
      <c r="AQ77" s="11">
        <v>896079000000</v>
      </c>
      <c r="AR77" s="11">
        <v>561660000000</v>
      </c>
      <c r="AS77" s="11">
        <v>321501000000</v>
      </c>
      <c r="AT77" s="11">
        <v>321501000000</v>
      </c>
      <c r="AU77" s="11">
        <v>394160000000</v>
      </c>
      <c r="AV77" s="11">
        <v>394161000000</v>
      </c>
      <c r="AW77" s="11">
        <v>1263850000000</v>
      </c>
      <c r="AX77" s="11">
        <v>1263850000000</v>
      </c>
      <c r="AY77" s="11">
        <v>463532000000</v>
      </c>
      <c r="AZ77" s="11">
        <v>463533000000</v>
      </c>
      <c r="BA77" s="11">
        <v>1268190000000</v>
      </c>
      <c r="BB77" s="11">
        <v>1268190000000</v>
      </c>
      <c r="BC77" s="11">
        <v>396757000000</v>
      </c>
      <c r="BD77" s="11">
        <v>396758000000</v>
      </c>
      <c r="BE77" s="11">
        <v>324448000000</v>
      </c>
      <c r="BF77" s="11">
        <v>324449000000</v>
      </c>
      <c r="CT77" s="37"/>
      <c r="CV77" s="3"/>
      <c r="CW77" s="3">
        <v>2</v>
      </c>
      <c r="CX77" s="28">
        <f>$F$85</f>
        <v>0.60236000000000001</v>
      </c>
      <c r="CY77" s="28">
        <f t="shared" si="17"/>
        <v>0.27699000000000001</v>
      </c>
      <c r="CZ77" s="28">
        <f t="shared" si="19"/>
        <v>0.43967500000000004</v>
      </c>
      <c r="DA77" s="11">
        <v>695423000000</v>
      </c>
      <c r="DB77" s="11">
        <v>48664400000</v>
      </c>
      <c r="DC77" s="11">
        <v>1478740000000</v>
      </c>
      <c r="DD77" s="11">
        <v>2877640000000</v>
      </c>
      <c r="DE77" s="11">
        <v>3620560000000</v>
      </c>
      <c r="DF77" s="11">
        <v>2877640000000</v>
      </c>
      <c r="DG77" s="11">
        <v>1329760000000</v>
      </c>
      <c r="DH77" s="11">
        <v>3115830000000</v>
      </c>
      <c r="DI77" s="11">
        <v>5298150000000</v>
      </c>
      <c r="DJ77" s="11">
        <v>3115840000000</v>
      </c>
      <c r="DK77" s="11">
        <v>1329760000000</v>
      </c>
      <c r="DL77" s="11">
        <v>3753190000000</v>
      </c>
      <c r="DM77" s="11">
        <v>5374610000000</v>
      </c>
      <c r="DN77" s="11">
        <v>5663200000000</v>
      </c>
      <c r="DO77" s="11">
        <v>5374610000000</v>
      </c>
      <c r="DP77" s="11">
        <v>3753190000000</v>
      </c>
      <c r="DQ77" s="11">
        <v>1336000000000</v>
      </c>
      <c r="DR77" s="11">
        <v>3130890000000</v>
      </c>
      <c r="DS77" s="11">
        <v>5320480000000</v>
      </c>
      <c r="DT77" s="11">
        <v>3130890000000</v>
      </c>
      <c r="DU77" s="11">
        <v>1336000000000</v>
      </c>
      <c r="DV77" s="11">
        <v>2902660000000</v>
      </c>
      <c r="DW77" s="11">
        <v>3649680000000</v>
      </c>
      <c r="DX77" s="11">
        <v>2902660000000</v>
      </c>
      <c r="DY77" s="11">
        <v>1497600000000</v>
      </c>
      <c r="DZ77" s="11">
        <v>701531000000</v>
      </c>
      <c r="EA77" s="11">
        <v>701531000000</v>
      </c>
      <c r="EB77" s="11">
        <v>1018210000000</v>
      </c>
      <c r="EC77" s="11">
        <v>1018210000000</v>
      </c>
      <c r="ED77" s="11">
        <v>4872640000000</v>
      </c>
      <c r="EE77" s="11">
        <v>4872640000000</v>
      </c>
      <c r="EF77" s="11">
        <v>1199340000000</v>
      </c>
      <c r="EG77" s="11">
        <v>1199340000000</v>
      </c>
      <c r="EH77" s="11">
        <v>4896400000000</v>
      </c>
      <c r="EI77" s="11">
        <v>4896400000000</v>
      </c>
      <c r="EJ77" s="11">
        <v>1028830000000</v>
      </c>
      <c r="EK77" s="11">
        <v>1028830000000</v>
      </c>
      <c r="EL77" s="11">
        <v>711561000000</v>
      </c>
      <c r="EM77" s="11">
        <v>711561000000</v>
      </c>
    </row>
    <row r="78" spans="2:143" x14ac:dyDescent="0.25">
      <c r="E78" s="162">
        <v>3</v>
      </c>
      <c r="F78" s="160">
        <v>1.4450000000000001</v>
      </c>
      <c r="G78" s="160">
        <v>1.2751999999999999</v>
      </c>
      <c r="H78" s="160">
        <v>1662700</v>
      </c>
      <c r="I78" s="160">
        <v>1561900</v>
      </c>
      <c r="J78" s="161">
        <v>15.75</v>
      </c>
      <c r="K78" s="161">
        <v>15.875</v>
      </c>
      <c r="L78" s="161"/>
      <c r="M78" s="37"/>
      <c r="P78" s="3">
        <v>3</v>
      </c>
      <c r="Q78" s="28">
        <f>$F$94</f>
        <v>0.27699000000000001</v>
      </c>
      <c r="R78" s="28">
        <f t="shared" si="16"/>
        <v>0.12293</v>
      </c>
      <c r="S78" s="28">
        <f t="shared" si="18"/>
        <v>0.19996</v>
      </c>
      <c r="T78" s="11">
        <v>3060900000000</v>
      </c>
      <c r="U78" s="11">
        <v>75459700000</v>
      </c>
      <c r="V78" s="11">
        <v>566245000000</v>
      </c>
      <c r="W78" s="11">
        <v>850055000000</v>
      </c>
      <c r="X78" s="11">
        <v>1119410000000</v>
      </c>
      <c r="Y78" s="11">
        <v>850056000000</v>
      </c>
      <c r="Z78" s="11">
        <v>482246000000</v>
      </c>
      <c r="AA78" s="11">
        <v>879058000000</v>
      </c>
      <c r="AB78" s="11">
        <v>1500620000000</v>
      </c>
      <c r="AC78" s="11">
        <v>879060000000</v>
      </c>
      <c r="AD78" s="11">
        <v>482246000000</v>
      </c>
      <c r="AE78" s="11">
        <v>1115990000000</v>
      </c>
      <c r="AF78" s="11">
        <v>1505490000000</v>
      </c>
      <c r="AG78" s="11">
        <v>1707180000000</v>
      </c>
      <c r="AH78" s="11">
        <v>1505500000000</v>
      </c>
      <c r="AI78" s="11">
        <v>1116000000000</v>
      </c>
      <c r="AJ78" s="11">
        <v>483951000000</v>
      </c>
      <c r="AK78" s="11">
        <v>882024000000</v>
      </c>
      <c r="AL78" s="11">
        <v>1505200000000</v>
      </c>
      <c r="AM78" s="11">
        <v>882026000000</v>
      </c>
      <c r="AN78" s="11">
        <v>483952000000</v>
      </c>
      <c r="AO78" s="11">
        <v>855181000000</v>
      </c>
      <c r="AP78" s="11">
        <v>1125860000000</v>
      </c>
      <c r="AQ78" s="11">
        <v>855181000000</v>
      </c>
      <c r="AR78" s="11">
        <v>571336000000</v>
      </c>
      <c r="AS78" s="11">
        <v>307795000000</v>
      </c>
      <c r="AT78" s="11">
        <v>307795000000</v>
      </c>
      <c r="AU78" s="11">
        <v>386654000000</v>
      </c>
      <c r="AV78" s="11">
        <v>386655000000</v>
      </c>
      <c r="AW78" s="11">
        <v>1154070000000</v>
      </c>
      <c r="AX78" s="11">
        <v>1154070000000</v>
      </c>
      <c r="AY78" s="11">
        <v>422391000000</v>
      </c>
      <c r="AZ78" s="11">
        <v>422391000000</v>
      </c>
      <c r="BA78" s="11">
        <v>1158300000000</v>
      </c>
      <c r="BB78" s="11">
        <v>1158300000000</v>
      </c>
      <c r="BC78" s="11">
        <v>389335000000</v>
      </c>
      <c r="BD78" s="11">
        <v>389335000000</v>
      </c>
      <c r="BE78" s="11">
        <v>310736000000</v>
      </c>
      <c r="BF78" s="11">
        <v>310736000000</v>
      </c>
      <c r="CT78" s="37"/>
      <c r="CV78" s="3"/>
      <c r="CW78" s="3">
        <v>3</v>
      </c>
      <c r="CX78" s="28">
        <f>$F$94</f>
        <v>0.27699000000000001</v>
      </c>
      <c r="CY78" s="28">
        <f t="shared" si="17"/>
        <v>0.12293</v>
      </c>
      <c r="CZ78" s="28">
        <f t="shared" si="19"/>
        <v>0.19996</v>
      </c>
      <c r="DA78" s="11">
        <v>3334620000000</v>
      </c>
      <c r="DB78" s="11">
        <v>87793000000</v>
      </c>
      <c r="DC78" s="11">
        <v>2796210000000</v>
      </c>
      <c r="DD78" s="11">
        <v>5217010000000</v>
      </c>
      <c r="DE78" s="11">
        <v>6632220000000</v>
      </c>
      <c r="DF78" s="11">
        <v>5217020000000</v>
      </c>
      <c r="DG78" s="11">
        <v>2686540000000</v>
      </c>
      <c r="DH78" s="11">
        <v>5675620000000</v>
      </c>
      <c r="DI78" s="11">
        <v>9646800000000</v>
      </c>
      <c r="DJ78" s="11">
        <v>5675630000000</v>
      </c>
      <c r="DK78" s="11">
        <v>2686550000000</v>
      </c>
      <c r="DL78" s="11">
        <v>6836650000000</v>
      </c>
      <c r="DM78" s="11">
        <v>9785310000000</v>
      </c>
      <c r="DN78" s="11">
        <v>10380300000000</v>
      </c>
      <c r="DO78" s="11">
        <v>9785320000000</v>
      </c>
      <c r="DP78" s="11">
        <v>6836660000000</v>
      </c>
      <c r="DQ78" s="11">
        <v>2699410000000</v>
      </c>
      <c r="DR78" s="11">
        <v>5702800000000</v>
      </c>
      <c r="DS78" s="11">
        <v>9687760000000</v>
      </c>
      <c r="DT78" s="11">
        <v>5702800000000</v>
      </c>
      <c r="DU78" s="11">
        <v>2699420000000</v>
      </c>
      <c r="DV78" s="11">
        <v>5261930000000</v>
      </c>
      <c r="DW78" s="11">
        <v>6685220000000</v>
      </c>
      <c r="DX78" s="11">
        <v>5261930000000</v>
      </c>
      <c r="DY78" s="11">
        <v>2831790000000</v>
      </c>
      <c r="DZ78" s="11">
        <v>831398000000</v>
      </c>
      <c r="EA78" s="11">
        <v>831398000000</v>
      </c>
      <c r="EB78" s="11">
        <v>1244100000000</v>
      </c>
      <c r="EC78" s="11">
        <v>1244100000000</v>
      </c>
      <c r="ED78" s="11">
        <v>8222060000000</v>
      </c>
      <c r="EE78" s="11">
        <v>8222060000000</v>
      </c>
      <c r="EF78" s="11">
        <v>1497640000000</v>
      </c>
      <c r="EG78" s="11">
        <v>1497640000000</v>
      </c>
      <c r="EH78" s="11">
        <v>8265410000000</v>
      </c>
      <c r="EI78" s="11">
        <v>8265410000000</v>
      </c>
      <c r="EJ78" s="11">
        <v>1258550000000</v>
      </c>
      <c r="EK78" s="11">
        <v>1258550000000</v>
      </c>
      <c r="EL78" s="11">
        <v>844472000000</v>
      </c>
      <c r="EM78" s="11">
        <v>844471000000</v>
      </c>
    </row>
    <row r="79" spans="2:143" x14ac:dyDescent="0.25">
      <c r="E79" s="162">
        <v>4</v>
      </c>
      <c r="F79" s="160">
        <v>1.2751999999999999</v>
      </c>
      <c r="G79" s="160">
        <v>1.1253</v>
      </c>
      <c r="H79" s="160">
        <v>1561900</v>
      </c>
      <c r="I79" s="160">
        <v>1467300</v>
      </c>
      <c r="J79" s="161">
        <v>15.875</v>
      </c>
      <c r="K79" s="161">
        <v>16</v>
      </c>
      <c r="L79" s="161"/>
      <c r="M79" s="37"/>
      <c r="P79" s="3">
        <v>4</v>
      </c>
      <c r="Q79" s="28">
        <f>$F$103</f>
        <v>0.12293</v>
      </c>
      <c r="R79" s="28">
        <f t="shared" si="16"/>
        <v>3.0602000000000001E-2</v>
      </c>
      <c r="S79" s="28">
        <f t="shared" si="18"/>
        <v>7.6766000000000001E-2</v>
      </c>
      <c r="T79" s="11">
        <v>6810970000000</v>
      </c>
      <c r="U79" s="11">
        <v>112219000000</v>
      </c>
      <c r="V79" s="11">
        <v>745054000000</v>
      </c>
      <c r="W79" s="11">
        <v>1067870000000</v>
      </c>
      <c r="X79" s="11">
        <v>1408840000000</v>
      </c>
      <c r="Y79" s="11">
        <v>1067870000000</v>
      </c>
      <c r="Z79" s="11">
        <v>671542000000</v>
      </c>
      <c r="AA79" s="11">
        <v>1105390000000</v>
      </c>
      <c r="AB79" s="11">
        <v>1884780000000</v>
      </c>
      <c r="AC79" s="11">
        <v>1105390000000</v>
      </c>
      <c r="AD79" s="11">
        <v>671543000000</v>
      </c>
      <c r="AE79" s="11">
        <v>1403220000000</v>
      </c>
      <c r="AF79" s="11">
        <v>1890820000000</v>
      </c>
      <c r="AG79" s="11">
        <v>2148030000000</v>
      </c>
      <c r="AH79" s="11">
        <v>1890820000000</v>
      </c>
      <c r="AI79" s="11">
        <v>1403220000000</v>
      </c>
      <c r="AJ79" s="11">
        <v>673975000000</v>
      </c>
      <c r="AK79" s="11">
        <v>1109110000000</v>
      </c>
      <c r="AL79" s="11">
        <v>1890530000000</v>
      </c>
      <c r="AM79" s="11">
        <v>1109120000000</v>
      </c>
      <c r="AN79" s="11">
        <v>673976000000</v>
      </c>
      <c r="AO79" s="11">
        <v>1074300000000</v>
      </c>
      <c r="AP79" s="11">
        <v>1416950000000</v>
      </c>
      <c r="AQ79" s="11">
        <v>1074300000000</v>
      </c>
      <c r="AR79" s="11">
        <v>751805000000</v>
      </c>
      <c r="AS79" s="11">
        <v>329369000000</v>
      </c>
      <c r="AT79" s="11">
        <v>329370000000</v>
      </c>
      <c r="AU79" s="11">
        <v>420683000000</v>
      </c>
      <c r="AV79" s="11">
        <v>420684000000</v>
      </c>
      <c r="AW79" s="11">
        <v>1256180000000</v>
      </c>
      <c r="AX79" s="11">
        <v>1256180000000</v>
      </c>
      <c r="AY79" s="11">
        <v>438741000000</v>
      </c>
      <c r="AZ79" s="11">
        <v>438742000000</v>
      </c>
      <c r="BA79" s="11">
        <v>1261320000000</v>
      </c>
      <c r="BB79" s="11">
        <v>1261320000000</v>
      </c>
      <c r="BC79" s="11">
        <v>423709000000</v>
      </c>
      <c r="BD79" s="11">
        <v>423709000000</v>
      </c>
      <c r="BE79" s="11">
        <v>332616000000</v>
      </c>
      <c r="BF79" s="11">
        <v>332616000000</v>
      </c>
      <c r="CT79" s="37"/>
      <c r="CV79" s="3"/>
      <c r="CW79" s="3">
        <v>4</v>
      </c>
      <c r="CX79" s="28">
        <f>$F$103</f>
        <v>0.12293</v>
      </c>
      <c r="CY79" s="28">
        <f t="shared" si="17"/>
        <v>3.0602000000000001E-2</v>
      </c>
      <c r="CZ79" s="28">
        <f t="shared" si="19"/>
        <v>7.6766000000000001E-2</v>
      </c>
      <c r="DA79" s="11">
        <v>7421210000000</v>
      </c>
      <c r="DB79" s="11">
        <v>130248000000</v>
      </c>
      <c r="DC79" s="11">
        <v>4067090000000</v>
      </c>
      <c r="DD79" s="11">
        <v>7541320000000</v>
      </c>
      <c r="DE79" s="11">
        <v>9766300000000</v>
      </c>
      <c r="DF79" s="11">
        <v>7541330000000</v>
      </c>
      <c r="DG79" s="11">
        <v>3979620000000</v>
      </c>
      <c r="DH79" s="11">
        <v>8237290000000</v>
      </c>
      <c r="DI79" s="11">
        <v>14339000000000</v>
      </c>
      <c r="DJ79" s="11">
        <v>8237300000000</v>
      </c>
      <c r="DK79" s="11">
        <v>3979620000000</v>
      </c>
      <c r="DL79" s="11">
        <v>10034400000000</v>
      </c>
      <c r="DM79" s="11">
        <v>14545800000000</v>
      </c>
      <c r="DN79" s="11">
        <v>15602900000000</v>
      </c>
      <c r="DO79" s="11">
        <v>14545800000000</v>
      </c>
      <c r="DP79" s="11">
        <v>10034400000000</v>
      </c>
      <c r="DQ79" s="11">
        <v>3999100000000</v>
      </c>
      <c r="DR79" s="11">
        <v>8277560000000</v>
      </c>
      <c r="DS79" s="11">
        <v>14402200000000</v>
      </c>
      <c r="DT79" s="11">
        <v>8277570000000</v>
      </c>
      <c r="DU79" s="11">
        <v>3999100000000</v>
      </c>
      <c r="DV79" s="11">
        <v>7607540000000</v>
      </c>
      <c r="DW79" s="11">
        <v>9846380000000</v>
      </c>
      <c r="DX79" s="11">
        <v>7607540000000</v>
      </c>
      <c r="DY79" s="11">
        <v>4119580000000</v>
      </c>
      <c r="DZ79" s="11">
        <v>705470000000</v>
      </c>
      <c r="EA79" s="11">
        <v>705470000000</v>
      </c>
      <c r="EB79" s="11">
        <v>1080060000000</v>
      </c>
      <c r="EC79" s="11">
        <v>1080060000000</v>
      </c>
      <c r="ED79" s="11">
        <v>11309200000000</v>
      </c>
      <c r="EE79" s="11">
        <v>11309200000000</v>
      </c>
      <c r="EF79" s="11">
        <v>1346080000000</v>
      </c>
      <c r="EG79" s="11">
        <v>1346080000000</v>
      </c>
      <c r="EH79" s="11">
        <v>11376500000000</v>
      </c>
      <c r="EI79" s="11">
        <v>11376500000000</v>
      </c>
      <c r="EJ79" s="11">
        <v>1093830000000</v>
      </c>
      <c r="EK79" s="11">
        <v>1093830000000</v>
      </c>
      <c r="EL79" s="11">
        <v>716996000000</v>
      </c>
      <c r="EM79" s="11">
        <v>716995000000</v>
      </c>
    </row>
    <row r="80" spans="2:143" x14ac:dyDescent="0.25">
      <c r="B80" s="163">
        <v>22</v>
      </c>
      <c r="E80" s="162">
        <v>5</v>
      </c>
      <c r="F80" s="160">
        <v>1.1253</v>
      </c>
      <c r="G80" s="160">
        <v>0.99312</v>
      </c>
      <c r="H80" s="160">
        <v>1467300</v>
      </c>
      <c r="I80" s="160">
        <v>1378400</v>
      </c>
      <c r="J80" s="161">
        <v>16</v>
      </c>
      <c r="K80" s="161">
        <v>16.125</v>
      </c>
      <c r="L80" s="161"/>
      <c r="M80" s="37"/>
      <c r="P80" s="3">
        <v>5</v>
      </c>
      <c r="Q80" s="28">
        <f>$F$112</f>
        <v>3.0602000000000001E-2</v>
      </c>
      <c r="R80" s="28">
        <f t="shared" si="16"/>
        <v>1.0000000000000001E-5</v>
      </c>
      <c r="S80" s="28">
        <f t="shared" si="18"/>
        <v>1.5306E-2</v>
      </c>
      <c r="T80" s="11">
        <v>1739200000000</v>
      </c>
      <c r="U80" s="11">
        <v>19444100000</v>
      </c>
      <c r="V80" s="11">
        <v>133429000000</v>
      </c>
      <c r="W80" s="11">
        <v>191774000000</v>
      </c>
      <c r="X80" s="11">
        <v>252839000000</v>
      </c>
      <c r="Y80" s="11">
        <v>191774000000</v>
      </c>
      <c r="Z80" s="11">
        <v>119819000000</v>
      </c>
      <c r="AA80" s="11">
        <v>198470000000</v>
      </c>
      <c r="AB80" s="11">
        <v>338115000000</v>
      </c>
      <c r="AC80" s="11">
        <v>198470000000</v>
      </c>
      <c r="AD80" s="11">
        <v>119819000000</v>
      </c>
      <c r="AE80" s="11">
        <v>251870000000</v>
      </c>
      <c r="AF80" s="11">
        <v>339200000000</v>
      </c>
      <c r="AG80" s="11">
        <v>385128000000</v>
      </c>
      <c r="AH80" s="11">
        <v>339200000000</v>
      </c>
      <c r="AI80" s="11">
        <v>251870000000</v>
      </c>
      <c r="AJ80" s="11">
        <v>120252000000</v>
      </c>
      <c r="AK80" s="11">
        <v>199138000000</v>
      </c>
      <c r="AL80" s="11">
        <v>339144000000</v>
      </c>
      <c r="AM80" s="11">
        <v>199138000000</v>
      </c>
      <c r="AN80" s="11">
        <v>120252000000</v>
      </c>
      <c r="AO80" s="11">
        <v>192927000000</v>
      </c>
      <c r="AP80" s="11">
        <v>254289000000</v>
      </c>
      <c r="AQ80" s="11">
        <v>192927000000</v>
      </c>
      <c r="AR80" s="11">
        <v>134635000000</v>
      </c>
      <c r="AS80" s="11">
        <v>58906100000</v>
      </c>
      <c r="AT80" s="11">
        <v>58906200000</v>
      </c>
      <c r="AU80" s="11">
        <v>75021000000</v>
      </c>
      <c r="AV80" s="11">
        <v>75021200000</v>
      </c>
      <c r="AW80" s="11">
        <v>219805000000</v>
      </c>
      <c r="AX80" s="11">
        <v>219806000000</v>
      </c>
      <c r="AY80" s="11">
        <v>78213900000</v>
      </c>
      <c r="AZ80" s="11">
        <v>78214000000</v>
      </c>
      <c r="BA80" s="11">
        <v>220705000000</v>
      </c>
      <c r="BB80" s="11">
        <v>220705000000</v>
      </c>
      <c r="BC80" s="11">
        <v>75552400000</v>
      </c>
      <c r="BD80" s="11">
        <v>75552500000</v>
      </c>
      <c r="BE80" s="11">
        <v>59479300000</v>
      </c>
      <c r="BF80" s="11">
        <v>59479400000</v>
      </c>
      <c r="CT80" s="37"/>
      <c r="CV80" s="3"/>
      <c r="CW80" s="3">
        <v>5</v>
      </c>
      <c r="CX80" s="28">
        <f>$F$112</f>
        <v>3.0602000000000001E-2</v>
      </c>
      <c r="CY80" s="28">
        <f t="shared" si="17"/>
        <v>1.0000000000000001E-5</v>
      </c>
      <c r="CZ80" s="28">
        <f t="shared" si="19"/>
        <v>1.5306E-2</v>
      </c>
      <c r="DA80" s="11">
        <v>1894790000000</v>
      </c>
      <c r="DB80" s="11">
        <v>22517200000</v>
      </c>
      <c r="DC80" s="11">
        <v>729828000000</v>
      </c>
      <c r="DD80" s="11">
        <v>1358220000000</v>
      </c>
      <c r="DE80" s="11">
        <v>1768230000000</v>
      </c>
      <c r="DF80" s="11">
        <v>1358220000000</v>
      </c>
      <c r="DG80" s="11">
        <v>712866000000</v>
      </c>
      <c r="DH80" s="11">
        <v>1484520000000</v>
      </c>
      <c r="DI80" s="11">
        <v>2610260000000</v>
      </c>
      <c r="DJ80" s="11">
        <v>1484530000000</v>
      </c>
      <c r="DK80" s="11">
        <v>712868000000</v>
      </c>
      <c r="DL80" s="11">
        <v>1816310000000</v>
      </c>
      <c r="DM80" s="11">
        <v>2648030000000</v>
      </c>
      <c r="DN80" s="11">
        <v>2851730000000</v>
      </c>
      <c r="DO80" s="11">
        <v>2648030000000</v>
      </c>
      <c r="DP80" s="11">
        <v>1816310000000</v>
      </c>
      <c r="DQ80" s="11">
        <v>716372000000</v>
      </c>
      <c r="DR80" s="11">
        <v>1491850000000</v>
      </c>
      <c r="DS80" s="11">
        <v>2621960000000</v>
      </c>
      <c r="DT80" s="11">
        <v>1491850000000</v>
      </c>
      <c r="DU80" s="11">
        <v>716373000000</v>
      </c>
      <c r="DV80" s="11">
        <v>1370250000000</v>
      </c>
      <c r="DW80" s="11">
        <v>1782900000000</v>
      </c>
      <c r="DX80" s="11">
        <v>1370250000000</v>
      </c>
      <c r="DY80" s="11">
        <v>739299000000</v>
      </c>
      <c r="DZ80" s="11">
        <v>115707000000</v>
      </c>
      <c r="EA80" s="11">
        <v>115707000000</v>
      </c>
      <c r="EB80" s="11">
        <v>175888000000</v>
      </c>
      <c r="EC80" s="11">
        <v>175888000000</v>
      </c>
      <c r="ED80" s="11">
        <v>2000230000000</v>
      </c>
      <c r="EE80" s="11">
        <v>2000230000000</v>
      </c>
      <c r="EF80" s="11">
        <v>215152000000</v>
      </c>
      <c r="EG80" s="11">
        <v>215152000000</v>
      </c>
      <c r="EH80" s="11">
        <v>2012930000000</v>
      </c>
      <c r="EI80" s="11">
        <v>2012930000000</v>
      </c>
      <c r="EJ80" s="11">
        <v>178065000000</v>
      </c>
      <c r="EK80" s="11">
        <v>178065000000</v>
      </c>
      <c r="EL80" s="11">
        <v>117535000000</v>
      </c>
      <c r="EM80" s="11">
        <v>117535000000</v>
      </c>
    </row>
    <row r="81" spans="2:143" x14ac:dyDescent="0.25">
      <c r="E81" s="162">
        <v>6</v>
      </c>
      <c r="F81" s="160">
        <v>0.99312</v>
      </c>
      <c r="G81" s="160">
        <v>0.87643000000000004</v>
      </c>
      <c r="H81" s="160">
        <v>1378400</v>
      </c>
      <c r="I81" s="160">
        <v>1294900</v>
      </c>
      <c r="J81" s="161">
        <v>16.125</v>
      </c>
      <c r="K81" s="161">
        <v>16.25</v>
      </c>
      <c r="L81" s="161"/>
      <c r="M81" s="37"/>
      <c r="P81" s="3"/>
      <c r="Q81" s="28">
        <f>$G$120</f>
        <v>1.0000000000000001E-5</v>
      </c>
      <c r="R81" s="3"/>
      <c r="S81" s="3"/>
      <c r="T81" s="290" t="s">
        <v>483</v>
      </c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290"/>
      <c r="AW81" s="290"/>
      <c r="AX81" s="290"/>
      <c r="AY81" s="290"/>
      <c r="AZ81" s="290"/>
      <c r="BA81" s="290"/>
      <c r="BB81" s="290"/>
      <c r="BC81" s="290"/>
      <c r="BD81" s="290"/>
      <c r="BE81" s="290"/>
      <c r="BF81" s="290"/>
      <c r="CT81" s="37"/>
      <c r="CV81" s="3"/>
      <c r="CW81" s="3"/>
      <c r="CX81" s="28">
        <f>$G$120</f>
        <v>1.0000000000000001E-5</v>
      </c>
      <c r="CY81" s="3"/>
      <c r="CZ81" s="3"/>
      <c r="DA81" s="290" t="s">
        <v>483</v>
      </c>
      <c r="DB81" s="290"/>
      <c r="DC81" s="290"/>
      <c r="DD81" s="290"/>
      <c r="DE81" s="290"/>
      <c r="DF81" s="290"/>
      <c r="DG81" s="290"/>
      <c r="DH81" s="290"/>
      <c r="DI81" s="290"/>
      <c r="DJ81" s="290"/>
      <c r="DK81" s="290"/>
      <c r="DL81" s="290"/>
      <c r="DM81" s="290"/>
      <c r="DN81" s="290"/>
      <c r="DO81" s="290"/>
      <c r="DP81" s="290"/>
      <c r="DQ81" s="290"/>
      <c r="DR81" s="290"/>
      <c r="DS81" s="290"/>
      <c r="DT81" s="290"/>
      <c r="DU81" s="290"/>
      <c r="DV81" s="290"/>
      <c r="DW81" s="290"/>
      <c r="DX81" s="290"/>
      <c r="DY81" s="290"/>
      <c r="DZ81" s="290"/>
      <c r="EA81" s="290"/>
      <c r="EB81" s="290"/>
      <c r="EC81" s="290"/>
      <c r="ED81" s="290"/>
      <c r="EE81" s="290"/>
      <c r="EF81" s="290"/>
      <c r="EG81" s="290"/>
      <c r="EH81" s="290"/>
      <c r="EI81" s="290"/>
      <c r="EJ81" s="290"/>
      <c r="EK81" s="290"/>
      <c r="EL81" s="290"/>
      <c r="EM81" s="290"/>
    </row>
    <row r="82" spans="2:143" x14ac:dyDescent="0.25">
      <c r="E82" s="162">
        <v>7</v>
      </c>
      <c r="F82" s="160">
        <v>0.87643000000000004</v>
      </c>
      <c r="G82" s="160">
        <v>0.77344000000000002</v>
      </c>
      <c r="H82" s="160">
        <v>1294900</v>
      </c>
      <c r="I82" s="160">
        <v>1216400</v>
      </c>
      <c r="J82" s="161">
        <v>16.25</v>
      </c>
      <c r="K82" s="161">
        <v>16.375</v>
      </c>
      <c r="L82" s="161"/>
      <c r="M82" s="37"/>
      <c r="S82" s="172" t="s">
        <v>366</v>
      </c>
      <c r="T82" s="175" t="s">
        <v>31</v>
      </c>
      <c r="U82" s="175" t="s">
        <v>363</v>
      </c>
      <c r="V82" s="175" t="s">
        <v>517</v>
      </c>
      <c r="W82" s="175" t="s">
        <v>518</v>
      </c>
      <c r="X82" s="175" t="s">
        <v>519</v>
      </c>
      <c r="Y82" s="175" t="s">
        <v>520</v>
      </c>
      <c r="Z82" s="175" t="s">
        <v>521</v>
      </c>
      <c r="AA82" s="175" t="s">
        <v>522</v>
      </c>
      <c r="AB82" s="175" t="s">
        <v>523</v>
      </c>
      <c r="AC82" s="175" t="s">
        <v>524</v>
      </c>
      <c r="AD82" s="175" t="s">
        <v>525</v>
      </c>
      <c r="AE82" s="175" t="s">
        <v>526</v>
      </c>
      <c r="AF82" s="175" t="s">
        <v>527</v>
      </c>
      <c r="AG82" s="175" t="s">
        <v>528</v>
      </c>
      <c r="AH82" s="175" t="s">
        <v>529</v>
      </c>
      <c r="AI82" s="175" t="s">
        <v>530</v>
      </c>
      <c r="AJ82" s="175" t="s">
        <v>531</v>
      </c>
      <c r="AK82" s="175" t="s">
        <v>532</v>
      </c>
      <c r="AL82" s="175" t="s">
        <v>533</v>
      </c>
      <c r="AM82" s="175" t="s">
        <v>534</v>
      </c>
      <c r="AN82" s="175" t="s">
        <v>535</v>
      </c>
      <c r="AO82" s="175" t="s">
        <v>536</v>
      </c>
      <c r="AP82" s="175" t="s">
        <v>537</v>
      </c>
      <c r="AQ82" s="175" t="s">
        <v>538</v>
      </c>
      <c r="AR82" s="175" t="s">
        <v>539</v>
      </c>
      <c r="AS82" s="175" t="s">
        <v>540</v>
      </c>
      <c r="AT82" s="175" t="s">
        <v>541</v>
      </c>
      <c r="AU82" s="175" t="s">
        <v>542</v>
      </c>
      <c r="AV82" s="175" t="s">
        <v>543</v>
      </c>
      <c r="AW82" s="175" t="s">
        <v>544</v>
      </c>
      <c r="AX82" s="175" t="s">
        <v>545</v>
      </c>
      <c r="AY82" s="175" t="s">
        <v>546</v>
      </c>
      <c r="AZ82" s="175" t="s">
        <v>547</v>
      </c>
      <c r="BA82" s="175" t="s">
        <v>548</v>
      </c>
      <c r="BB82" s="175" t="s">
        <v>549</v>
      </c>
      <c r="BC82" s="175" t="s">
        <v>550</v>
      </c>
      <c r="BD82" s="175" t="s">
        <v>551</v>
      </c>
      <c r="BE82" s="175" t="s">
        <v>552</v>
      </c>
      <c r="BF82" s="175" t="s">
        <v>553</v>
      </c>
      <c r="CT82" s="37"/>
      <c r="CZ82" s="176" t="s">
        <v>366</v>
      </c>
      <c r="DA82" s="177" t="s">
        <v>31</v>
      </c>
      <c r="DB82" s="177" t="s">
        <v>363</v>
      </c>
      <c r="DC82" s="177" t="s">
        <v>517</v>
      </c>
      <c r="DD82" s="177" t="s">
        <v>518</v>
      </c>
      <c r="DE82" s="177" t="s">
        <v>519</v>
      </c>
      <c r="DF82" s="177" t="s">
        <v>520</v>
      </c>
      <c r="DG82" s="177" t="s">
        <v>521</v>
      </c>
      <c r="DH82" s="177" t="s">
        <v>522</v>
      </c>
      <c r="DI82" s="177" t="s">
        <v>523</v>
      </c>
      <c r="DJ82" s="177" t="s">
        <v>524</v>
      </c>
      <c r="DK82" s="177" t="s">
        <v>525</v>
      </c>
      <c r="DL82" s="177" t="s">
        <v>526</v>
      </c>
      <c r="DM82" s="177" t="s">
        <v>527</v>
      </c>
      <c r="DN82" s="177" t="s">
        <v>528</v>
      </c>
      <c r="DO82" s="177" t="s">
        <v>529</v>
      </c>
      <c r="DP82" s="177" t="s">
        <v>530</v>
      </c>
      <c r="DQ82" s="177" t="s">
        <v>531</v>
      </c>
      <c r="DR82" s="177" t="s">
        <v>532</v>
      </c>
      <c r="DS82" s="177" t="s">
        <v>533</v>
      </c>
      <c r="DT82" s="177" t="s">
        <v>534</v>
      </c>
      <c r="DU82" s="177" t="s">
        <v>535</v>
      </c>
      <c r="DV82" s="177" t="s">
        <v>536</v>
      </c>
      <c r="DW82" s="177" t="s">
        <v>537</v>
      </c>
      <c r="DX82" s="177" t="s">
        <v>538</v>
      </c>
      <c r="DY82" s="177" t="s">
        <v>539</v>
      </c>
      <c r="DZ82" s="177" t="s">
        <v>540</v>
      </c>
      <c r="EA82" s="177" t="s">
        <v>541</v>
      </c>
      <c r="EB82" s="177" t="s">
        <v>542</v>
      </c>
      <c r="EC82" s="177" t="s">
        <v>543</v>
      </c>
      <c r="ED82" s="177" t="s">
        <v>544</v>
      </c>
      <c r="EE82" s="177" t="s">
        <v>545</v>
      </c>
      <c r="EF82" s="177" t="s">
        <v>546</v>
      </c>
      <c r="EG82" s="177" t="s">
        <v>547</v>
      </c>
      <c r="EH82" s="177" t="s">
        <v>548</v>
      </c>
      <c r="EI82" s="177" t="s">
        <v>549</v>
      </c>
      <c r="EJ82" s="177" t="s">
        <v>550</v>
      </c>
      <c r="EK82" s="177" t="s">
        <v>551</v>
      </c>
      <c r="EL82" s="177" t="s">
        <v>552</v>
      </c>
      <c r="EM82" s="177" t="s">
        <v>553</v>
      </c>
    </row>
    <row r="83" spans="2:143" x14ac:dyDescent="0.25">
      <c r="E83" s="162">
        <v>8</v>
      </c>
      <c r="F83" s="160">
        <v>0.77344000000000002</v>
      </c>
      <c r="G83" s="160">
        <v>0.68255999999999994</v>
      </c>
      <c r="H83" s="160">
        <v>1216400</v>
      </c>
      <c r="I83" s="160">
        <v>1142700</v>
      </c>
      <c r="J83" s="161">
        <v>16.375</v>
      </c>
      <c r="K83" s="161">
        <v>16.5</v>
      </c>
      <c r="L83" s="161"/>
      <c r="M83" s="37"/>
      <c r="S83" s="28">
        <f t="shared" ref="S83:S92" si="20">S64</f>
        <v>6432500</v>
      </c>
      <c r="T83" s="11">
        <v>563896000000</v>
      </c>
      <c r="U83" s="11">
        <v>85066900000</v>
      </c>
      <c r="V83" s="11">
        <v>8107160000000</v>
      </c>
      <c r="W83" s="11">
        <v>13448500000000</v>
      </c>
      <c r="X83" s="11">
        <v>17303900000000</v>
      </c>
      <c r="Y83" s="11">
        <v>13448500000000</v>
      </c>
      <c r="Z83" s="11">
        <v>6364110000000</v>
      </c>
      <c r="AA83" s="11">
        <v>14005100000000</v>
      </c>
      <c r="AB83" s="11">
        <v>22435700000000</v>
      </c>
      <c r="AC83" s="11">
        <v>14005200000000</v>
      </c>
      <c r="AD83" s="11">
        <v>6364120000000</v>
      </c>
      <c r="AE83" s="11">
        <v>17311800000000</v>
      </c>
      <c r="AF83" s="11">
        <v>22528000000000</v>
      </c>
      <c r="AG83" s="11">
        <v>24960600000000</v>
      </c>
      <c r="AH83" s="11">
        <v>22528000000000</v>
      </c>
      <c r="AI83" s="11">
        <v>17311800000000</v>
      </c>
      <c r="AJ83" s="11">
        <v>6373190000000</v>
      </c>
      <c r="AK83" s="11">
        <v>14024500000000</v>
      </c>
      <c r="AL83" s="11">
        <v>22462500000000</v>
      </c>
      <c r="AM83" s="11">
        <v>14024500000000</v>
      </c>
      <c r="AN83" s="11">
        <v>6373200000000</v>
      </c>
      <c r="AO83" s="11">
        <v>13483700000000</v>
      </c>
      <c r="AP83" s="11">
        <v>17346400000000</v>
      </c>
      <c r="AQ83" s="11">
        <v>13483700000000</v>
      </c>
      <c r="AR83" s="11">
        <v>8139840000000</v>
      </c>
      <c r="AS83" s="11">
        <v>4062760000000</v>
      </c>
      <c r="AT83" s="11">
        <v>4062760000000</v>
      </c>
      <c r="AU83" s="11">
        <v>5182210000000</v>
      </c>
      <c r="AV83" s="11">
        <v>5182210000000</v>
      </c>
      <c r="AW83" s="11">
        <v>17145300000000</v>
      </c>
      <c r="AX83" s="11">
        <v>17145300000000</v>
      </c>
      <c r="AY83" s="11">
        <v>6085830000000</v>
      </c>
      <c r="AZ83" s="11">
        <v>6085840000000</v>
      </c>
      <c r="BA83" s="11">
        <v>17168600000000</v>
      </c>
      <c r="BB83" s="11">
        <v>17168700000000</v>
      </c>
      <c r="BC83" s="11">
        <v>5198200000000</v>
      </c>
      <c r="BD83" s="11">
        <v>5198200000000</v>
      </c>
      <c r="BE83" s="11">
        <v>4080800000000</v>
      </c>
      <c r="BF83" s="11">
        <v>4080800000000</v>
      </c>
      <c r="CT83" s="37"/>
      <c r="CZ83" s="28">
        <f t="shared" ref="CZ83:CZ98" si="21">CZ64</f>
        <v>6432500</v>
      </c>
      <c r="DA83" s="11">
        <v>566201000000</v>
      </c>
      <c r="DB83" s="11">
        <v>94947300000</v>
      </c>
      <c r="DC83" s="11">
        <v>5538470000000</v>
      </c>
      <c r="DD83" s="11">
        <v>10285500000000</v>
      </c>
      <c r="DE83" s="11">
        <v>12765100000000</v>
      </c>
      <c r="DF83" s="11">
        <v>10285500000000</v>
      </c>
      <c r="DG83" s="11">
        <v>5991280000000</v>
      </c>
      <c r="DH83" s="11">
        <v>11951200000000</v>
      </c>
      <c r="DI83" s="11">
        <v>16994100000000</v>
      </c>
      <c r="DJ83" s="11">
        <v>11951200000000</v>
      </c>
      <c r="DK83" s="11">
        <v>5991270000000</v>
      </c>
      <c r="DL83" s="11">
        <v>14468500000000</v>
      </c>
      <c r="DM83" s="11">
        <v>17548500000000</v>
      </c>
      <c r="DN83" s="11">
        <v>18164100000000</v>
      </c>
      <c r="DO83" s="11">
        <v>17548500000000</v>
      </c>
      <c r="DP83" s="11">
        <v>14468400000000</v>
      </c>
      <c r="DQ83" s="11">
        <v>6006670000000</v>
      </c>
      <c r="DR83" s="11">
        <v>11984100000000</v>
      </c>
      <c r="DS83" s="11">
        <v>17033300000000</v>
      </c>
      <c r="DT83" s="11">
        <v>11984000000000</v>
      </c>
      <c r="DU83" s="11">
        <v>6006640000000</v>
      </c>
      <c r="DV83" s="11">
        <v>10340500000000</v>
      </c>
      <c r="DW83" s="11">
        <v>12827000000000</v>
      </c>
      <c r="DX83" s="11">
        <v>10340400000000</v>
      </c>
      <c r="DY83" s="11">
        <v>5582410000000</v>
      </c>
      <c r="DZ83" s="11">
        <v>2512040000000</v>
      </c>
      <c r="EA83" s="11">
        <v>2512040000000</v>
      </c>
      <c r="EB83" s="11">
        <v>4070060000000</v>
      </c>
      <c r="EC83" s="11">
        <v>4070050000000</v>
      </c>
      <c r="ED83" s="11">
        <v>15002600000000</v>
      </c>
      <c r="EE83" s="11">
        <v>15002600000000</v>
      </c>
      <c r="EF83" s="11">
        <v>6281690000000</v>
      </c>
      <c r="EG83" s="11">
        <v>6281650000000</v>
      </c>
      <c r="EH83" s="11">
        <v>15039500000000</v>
      </c>
      <c r="EI83" s="11">
        <v>15039500000000</v>
      </c>
      <c r="EJ83" s="11">
        <v>4101470000000</v>
      </c>
      <c r="EK83" s="11">
        <v>4101460000000</v>
      </c>
      <c r="EL83" s="11">
        <v>2535810000000</v>
      </c>
      <c r="EM83" s="11">
        <v>2535810000000</v>
      </c>
    </row>
    <row r="84" spans="2:143" x14ac:dyDescent="0.25">
      <c r="B84" s="163">
        <v>23</v>
      </c>
      <c r="E84" s="162">
        <v>9</v>
      </c>
      <c r="F84" s="160">
        <v>0.68255999999999994</v>
      </c>
      <c r="G84" s="160">
        <v>0.60236000000000001</v>
      </c>
      <c r="H84" s="160">
        <v>1142700</v>
      </c>
      <c r="I84" s="160">
        <v>1073500</v>
      </c>
      <c r="J84" s="161">
        <v>16.5</v>
      </c>
      <c r="K84" s="161">
        <v>16.625</v>
      </c>
      <c r="L84" s="161"/>
      <c r="M84" s="37"/>
      <c r="S84" s="28">
        <f t="shared" si="20"/>
        <v>1842925</v>
      </c>
      <c r="T84" s="11">
        <v>1266420000000</v>
      </c>
      <c r="U84" s="11">
        <v>396281000000</v>
      </c>
      <c r="V84" s="11">
        <v>21118900000000</v>
      </c>
      <c r="W84" s="11">
        <v>35279400000000</v>
      </c>
      <c r="X84" s="11">
        <v>44758200000000</v>
      </c>
      <c r="Y84" s="11">
        <v>35279500000000</v>
      </c>
      <c r="Z84" s="11">
        <v>16539700000000</v>
      </c>
      <c r="AA84" s="11">
        <v>36629300000000</v>
      </c>
      <c r="AB84" s="11">
        <v>58611600000000</v>
      </c>
      <c r="AC84" s="11">
        <v>36629400000000</v>
      </c>
      <c r="AD84" s="11">
        <v>16539700000000</v>
      </c>
      <c r="AE84" s="11">
        <v>44907500000000</v>
      </c>
      <c r="AF84" s="11">
        <v>58853000000000</v>
      </c>
      <c r="AG84" s="11">
        <v>64556200000000</v>
      </c>
      <c r="AH84" s="11">
        <v>58853100000000</v>
      </c>
      <c r="AI84" s="11">
        <v>44907600000000</v>
      </c>
      <c r="AJ84" s="11">
        <v>16563300000000</v>
      </c>
      <c r="AK84" s="11">
        <v>36680200000000</v>
      </c>
      <c r="AL84" s="11">
        <v>58681700000000</v>
      </c>
      <c r="AM84" s="11">
        <v>36680200000000</v>
      </c>
      <c r="AN84" s="11">
        <v>16563300000000</v>
      </c>
      <c r="AO84" s="11">
        <v>35371800000000</v>
      </c>
      <c r="AP84" s="11">
        <v>44867800000000</v>
      </c>
      <c r="AQ84" s="11">
        <v>35371800000000</v>
      </c>
      <c r="AR84" s="11">
        <v>21204100000000</v>
      </c>
      <c r="AS84" s="11">
        <v>11247800000000</v>
      </c>
      <c r="AT84" s="11">
        <v>11247900000000</v>
      </c>
      <c r="AU84" s="11">
        <v>14371200000000</v>
      </c>
      <c r="AV84" s="11">
        <v>14371300000000</v>
      </c>
      <c r="AW84" s="11">
        <v>47967400000000</v>
      </c>
      <c r="AX84" s="11">
        <v>47967500000000</v>
      </c>
      <c r="AY84" s="11">
        <v>16897400000000</v>
      </c>
      <c r="AZ84" s="11">
        <v>16897500000000</v>
      </c>
      <c r="BA84" s="11">
        <v>48033000000000</v>
      </c>
      <c r="BB84" s="11">
        <v>48033100000000</v>
      </c>
      <c r="BC84" s="11">
        <v>14415800000000</v>
      </c>
      <c r="BD84" s="11">
        <v>14415800000000</v>
      </c>
      <c r="BE84" s="11">
        <v>11298000000000</v>
      </c>
      <c r="BF84" s="11">
        <v>11298000000000</v>
      </c>
      <c r="CT84" s="37"/>
      <c r="CZ84" s="28">
        <f t="shared" si="21"/>
        <v>1842925</v>
      </c>
      <c r="DA84" s="11">
        <v>1301820000000</v>
      </c>
      <c r="DB84" s="11">
        <v>456755000000</v>
      </c>
      <c r="DC84" s="11">
        <v>14848400000000</v>
      </c>
      <c r="DD84" s="11">
        <v>27637700000000</v>
      </c>
      <c r="DE84" s="11">
        <v>33699900000000</v>
      </c>
      <c r="DF84" s="11">
        <v>27637700000000</v>
      </c>
      <c r="DG84" s="11">
        <v>16141400000000</v>
      </c>
      <c r="DH84" s="11">
        <v>32017400000000</v>
      </c>
      <c r="DI84" s="11">
        <v>44952000000000</v>
      </c>
      <c r="DJ84" s="11">
        <v>32017400000000</v>
      </c>
      <c r="DK84" s="11">
        <v>16141400000000</v>
      </c>
      <c r="DL84" s="11">
        <v>38312400000000</v>
      </c>
      <c r="DM84" s="11">
        <v>46405600000000</v>
      </c>
      <c r="DN84" s="11">
        <v>47360300000000</v>
      </c>
      <c r="DO84" s="11">
        <v>46405500000000</v>
      </c>
      <c r="DP84" s="11">
        <v>38312300000000</v>
      </c>
      <c r="DQ84" s="11">
        <v>16182500000000</v>
      </c>
      <c r="DR84" s="11">
        <v>32105200000000</v>
      </c>
      <c r="DS84" s="11">
        <v>45053900000000</v>
      </c>
      <c r="DT84" s="11">
        <v>32105100000000</v>
      </c>
      <c r="DU84" s="11">
        <v>16182400000000</v>
      </c>
      <c r="DV84" s="11">
        <v>27784200000000</v>
      </c>
      <c r="DW84" s="11">
        <v>33860900000000</v>
      </c>
      <c r="DX84" s="11">
        <v>27784100000000</v>
      </c>
      <c r="DY84" s="11">
        <v>14965600000000</v>
      </c>
      <c r="DZ84" s="11">
        <v>6982330000000</v>
      </c>
      <c r="EA84" s="11">
        <v>6982330000000</v>
      </c>
      <c r="EB84" s="11">
        <v>11394300000000</v>
      </c>
      <c r="EC84" s="11">
        <v>11394300000000</v>
      </c>
      <c r="ED84" s="11">
        <v>42180200000000</v>
      </c>
      <c r="EE84" s="11">
        <v>42180100000000</v>
      </c>
      <c r="EF84" s="11">
        <v>17778800000000</v>
      </c>
      <c r="EG84" s="11">
        <v>17778700000000</v>
      </c>
      <c r="EH84" s="11">
        <v>42282600000000</v>
      </c>
      <c r="EI84" s="11">
        <v>42282600000000</v>
      </c>
      <c r="EJ84" s="11">
        <v>11483600000000</v>
      </c>
      <c r="EK84" s="11">
        <v>11483600000000</v>
      </c>
      <c r="EL84" s="11">
        <v>7048890000000</v>
      </c>
      <c r="EM84" s="11">
        <v>7048880000000</v>
      </c>
    </row>
    <row r="85" spans="2:143" x14ac:dyDescent="0.25">
      <c r="C85" s="37">
        <v>14</v>
      </c>
      <c r="E85" s="162">
        <v>10</v>
      </c>
      <c r="F85" s="160">
        <v>0.60236000000000001</v>
      </c>
      <c r="G85" s="160">
        <v>0.53158000000000005</v>
      </c>
      <c r="H85" s="160">
        <v>1073500</v>
      </c>
      <c r="I85" s="160">
        <v>1008500</v>
      </c>
      <c r="J85" s="161">
        <v>16.625</v>
      </c>
      <c r="K85" s="161">
        <v>16.75</v>
      </c>
      <c r="L85" s="161"/>
      <c r="M85" s="37"/>
      <c r="S85" s="28">
        <f t="shared" si="20"/>
        <v>528015</v>
      </c>
      <c r="T85" s="11">
        <v>792857000000</v>
      </c>
      <c r="U85" s="11">
        <v>430079000000</v>
      </c>
      <c r="V85" s="11">
        <v>17038200000000</v>
      </c>
      <c r="W85" s="11">
        <v>28704900000000</v>
      </c>
      <c r="X85" s="11">
        <v>36277800000000</v>
      </c>
      <c r="Y85" s="11">
        <v>28704900000000</v>
      </c>
      <c r="Z85" s="11">
        <v>13198000000000</v>
      </c>
      <c r="AA85" s="11">
        <v>29746300000000</v>
      </c>
      <c r="AB85" s="11">
        <v>47748600000000</v>
      </c>
      <c r="AC85" s="11">
        <v>29746400000000</v>
      </c>
      <c r="AD85" s="11">
        <v>13198100000000</v>
      </c>
      <c r="AE85" s="11">
        <v>36455100000000</v>
      </c>
      <c r="AF85" s="11">
        <v>47945000000000</v>
      </c>
      <c r="AG85" s="11">
        <v>52476500000000</v>
      </c>
      <c r="AH85" s="11">
        <v>47945000000000</v>
      </c>
      <c r="AI85" s="11">
        <v>36455100000000</v>
      </c>
      <c r="AJ85" s="11">
        <v>13216700000000</v>
      </c>
      <c r="AK85" s="11">
        <v>29787800000000</v>
      </c>
      <c r="AL85" s="11">
        <v>47806000000000</v>
      </c>
      <c r="AM85" s="11">
        <v>29787800000000</v>
      </c>
      <c r="AN85" s="11">
        <v>13216800000000</v>
      </c>
      <c r="AO85" s="11">
        <v>28780300000000</v>
      </c>
      <c r="AP85" s="11">
        <v>36367100000000</v>
      </c>
      <c r="AQ85" s="11">
        <v>28780300000000</v>
      </c>
      <c r="AR85" s="11">
        <v>17107000000000</v>
      </c>
      <c r="AS85" s="11">
        <v>9421940000000</v>
      </c>
      <c r="AT85" s="11">
        <v>9421950000000</v>
      </c>
      <c r="AU85" s="11">
        <v>12023000000000</v>
      </c>
      <c r="AV85" s="11">
        <v>12023000000000</v>
      </c>
      <c r="AW85" s="11">
        <v>40352400000000</v>
      </c>
      <c r="AX85" s="11">
        <v>40352500000000</v>
      </c>
      <c r="AY85" s="11">
        <v>14191100000000</v>
      </c>
      <c r="AZ85" s="11">
        <v>14191100000000</v>
      </c>
      <c r="BA85" s="11">
        <v>40407700000000</v>
      </c>
      <c r="BB85" s="11">
        <v>40407700000000</v>
      </c>
      <c r="BC85" s="11">
        <v>12060100000000</v>
      </c>
      <c r="BD85" s="11">
        <v>12060100000000</v>
      </c>
      <c r="BE85" s="11">
        <v>9463810000000</v>
      </c>
      <c r="BF85" s="11">
        <v>9463820000000</v>
      </c>
      <c r="CT85" s="37"/>
      <c r="CZ85" s="28">
        <f t="shared" si="21"/>
        <v>528015</v>
      </c>
      <c r="DA85" s="11">
        <v>820753000000</v>
      </c>
      <c r="DB85" s="11">
        <v>501327000000</v>
      </c>
      <c r="DC85" s="11">
        <v>11874200000000</v>
      </c>
      <c r="DD85" s="11">
        <v>22316000000000</v>
      </c>
      <c r="DE85" s="11">
        <v>27082200000000</v>
      </c>
      <c r="DF85" s="11">
        <v>22316000000000</v>
      </c>
      <c r="DG85" s="11">
        <v>12742300000000</v>
      </c>
      <c r="DH85" s="11">
        <v>25786300000000</v>
      </c>
      <c r="DI85" s="11">
        <v>36393900000000</v>
      </c>
      <c r="DJ85" s="11">
        <v>25786300000000</v>
      </c>
      <c r="DK85" s="11">
        <v>12742300000000</v>
      </c>
      <c r="DL85" s="11">
        <v>30852400000000</v>
      </c>
      <c r="DM85" s="11">
        <v>37572400000000</v>
      </c>
      <c r="DN85" s="11">
        <v>38261600000000</v>
      </c>
      <c r="DO85" s="11">
        <v>37572400000000</v>
      </c>
      <c r="DP85" s="11">
        <v>30852300000000</v>
      </c>
      <c r="DQ85" s="11">
        <v>12774500000000</v>
      </c>
      <c r="DR85" s="11">
        <v>25857100000000</v>
      </c>
      <c r="DS85" s="11">
        <v>36476900000000</v>
      </c>
      <c r="DT85" s="11">
        <v>25857000000000</v>
      </c>
      <c r="DU85" s="11">
        <v>12774500000000</v>
      </c>
      <c r="DV85" s="11">
        <v>22434500000000</v>
      </c>
      <c r="DW85" s="11">
        <v>27212100000000</v>
      </c>
      <c r="DX85" s="11">
        <v>22434400000000</v>
      </c>
      <c r="DY85" s="11">
        <v>11967800000000</v>
      </c>
      <c r="DZ85" s="11">
        <v>5883290000000</v>
      </c>
      <c r="EA85" s="11">
        <v>5883290000000</v>
      </c>
      <c r="EB85" s="11">
        <v>9540400000000</v>
      </c>
      <c r="EC85" s="11">
        <v>9540390000000</v>
      </c>
      <c r="ED85" s="11">
        <v>35271300000000</v>
      </c>
      <c r="EE85" s="11">
        <v>35271300000000</v>
      </c>
      <c r="EF85" s="11">
        <v>14831400000000</v>
      </c>
      <c r="EG85" s="11">
        <v>14831400000000</v>
      </c>
      <c r="EH85" s="11">
        <v>35357300000000</v>
      </c>
      <c r="EI85" s="11">
        <v>35357300000000</v>
      </c>
      <c r="EJ85" s="11">
        <v>9614060000000</v>
      </c>
      <c r="EK85" s="11">
        <v>9614040000000</v>
      </c>
      <c r="EL85" s="11">
        <v>5938780000000</v>
      </c>
      <c r="EM85" s="11">
        <v>5938780000000</v>
      </c>
    </row>
    <row r="86" spans="2:143" x14ac:dyDescent="0.25">
      <c r="E86" s="162">
        <v>11</v>
      </c>
      <c r="F86" s="160">
        <v>0.53158000000000005</v>
      </c>
      <c r="G86" s="160">
        <v>0.46911999999999998</v>
      </c>
      <c r="H86" s="160">
        <v>1008500</v>
      </c>
      <c r="I86" s="160">
        <v>947360</v>
      </c>
      <c r="J86" s="161">
        <v>16.75</v>
      </c>
      <c r="K86" s="161">
        <v>16.875</v>
      </c>
      <c r="L86" s="161"/>
      <c r="M86" s="37"/>
      <c r="S86" s="28">
        <f t="shared" si="20"/>
        <v>151280</v>
      </c>
      <c r="T86" s="11">
        <v>485020000000</v>
      </c>
      <c r="U86" s="11">
        <v>242886000000</v>
      </c>
      <c r="V86" s="11">
        <v>9805320000000</v>
      </c>
      <c r="W86" s="11">
        <v>16618100000000</v>
      </c>
      <c r="X86" s="11">
        <v>20871000000000</v>
      </c>
      <c r="Y86" s="11">
        <v>16618100000000</v>
      </c>
      <c r="Z86" s="11">
        <v>7551400000000</v>
      </c>
      <c r="AA86" s="11">
        <v>17188400000000</v>
      </c>
      <c r="AB86" s="11">
        <v>27648000000000</v>
      </c>
      <c r="AC86" s="11">
        <v>17188500000000</v>
      </c>
      <c r="AD86" s="11">
        <v>7551410000000</v>
      </c>
      <c r="AE86" s="11">
        <v>21011900000000</v>
      </c>
      <c r="AF86" s="11">
        <v>27761600000000</v>
      </c>
      <c r="AG86" s="11">
        <v>30251900000000</v>
      </c>
      <c r="AH86" s="11">
        <v>27761700000000</v>
      </c>
      <c r="AI86" s="11">
        <v>21011900000000</v>
      </c>
      <c r="AJ86" s="11">
        <v>7562060000000</v>
      </c>
      <c r="AK86" s="11">
        <v>17212400000000</v>
      </c>
      <c r="AL86" s="11">
        <v>27681400000000</v>
      </c>
      <c r="AM86" s="11">
        <v>17212400000000</v>
      </c>
      <c r="AN86" s="11">
        <v>7562070000000</v>
      </c>
      <c r="AO86" s="11">
        <v>16661900000000</v>
      </c>
      <c r="AP86" s="11">
        <v>20922500000000</v>
      </c>
      <c r="AQ86" s="11">
        <v>16661900000000</v>
      </c>
      <c r="AR86" s="11">
        <v>9844900000000</v>
      </c>
      <c r="AS86" s="11">
        <v>5921170000000</v>
      </c>
      <c r="AT86" s="11">
        <v>5921170000000</v>
      </c>
      <c r="AU86" s="11">
        <v>7550020000000</v>
      </c>
      <c r="AV86" s="11">
        <v>7550030000000</v>
      </c>
      <c r="AW86" s="11">
        <v>25313500000000</v>
      </c>
      <c r="AX86" s="11">
        <v>25313500000000</v>
      </c>
      <c r="AY86" s="11">
        <v>8920180000000</v>
      </c>
      <c r="AZ86" s="11">
        <v>8920190000000</v>
      </c>
      <c r="BA86" s="11">
        <v>25348100000000</v>
      </c>
      <c r="BB86" s="11">
        <v>25348100000000</v>
      </c>
      <c r="BC86" s="11">
        <v>7573190000000</v>
      </c>
      <c r="BD86" s="11">
        <v>7573200000000</v>
      </c>
      <c r="BE86" s="11">
        <v>5947350000000</v>
      </c>
      <c r="BF86" s="11">
        <v>5947360000000</v>
      </c>
      <c r="CT86" s="37"/>
      <c r="CZ86" s="28">
        <f t="shared" si="21"/>
        <v>151280</v>
      </c>
      <c r="DA86" s="11">
        <v>499066000000</v>
      </c>
      <c r="DB86" s="11">
        <v>283097000000</v>
      </c>
      <c r="DC86" s="11">
        <v>6703660000000</v>
      </c>
      <c r="DD86" s="11">
        <v>12686600000000</v>
      </c>
      <c r="DE86" s="11">
        <v>15319800000000</v>
      </c>
      <c r="DF86" s="11">
        <v>12686700000000</v>
      </c>
      <c r="DG86" s="11">
        <v>7153800000000</v>
      </c>
      <c r="DH86" s="11">
        <v>14632800000000</v>
      </c>
      <c r="DI86" s="11">
        <v>20749100000000</v>
      </c>
      <c r="DJ86" s="11">
        <v>14632800000000</v>
      </c>
      <c r="DK86" s="11">
        <v>7153790000000</v>
      </c>
      <c r="DL86" s="11">
        <v>17486300000000</v>
      </c>
      <c r="DM86" s="11">
        <v>21420800000000</v>
      </c>
      <c r="DN86" s="11">
        <v>21737400000000</v>
      </c>
      <c r="DO86" s="11">
        <v>21420800000000</v>
      </c>
      <c r="DP86" s="11">
        <v>17486200000000</v>
      </c>
      <c r="DQ86" s="11">
        <v>7171820000000</v>
      </c>
      <c r="DR86" s="11">
        <v>14673100000000</v>
      </c>
      <c r="DS86" s="11">
        <v>20796700000000</v>
      </c>
      <c r="DT86" s="11">
        <v>14673000000000</v>
      </c>
      <c r="DU86" s="11">
        <v>7171790000000</v>
      </c>
      <c r="DV86" s="11">
        <v>12754100000000</v>
      </c>
      <c r="DW86" s="11">
        <v>15393500000000</v>
      </c>
      <c r="DX86" s="11">
        <v>12754100000000</v>
      </c>
      <c r="DY86" s="11">
        <v>6756530000000</v>
      </c>
      <c r="DZ86" s="11">
        <v>3598100000000</v>
      </c>
      <c r="EA86" s="11">
        <v>3598100000000</v>
      </c>
      <c r="EB86" s="11">
        <v>5801140000000</v>
      </c>
      <c r="EC86" s="11">
        <v>5801140000000</v>
      </c>
      <c r="ED86" s="11">
        <v>21299200000000</v>
      </c>
      <c r="EE86" s="11">
        <v>21299200000000</v>
      </c>
      <c r="EF86" s="11">
        <v>8954190000000</v>
      </c>
      <c r="EG86" s="11">
        <v>8954160000000</v>
      </c>
      <c r="EH86" s="11">
        <v>21351300000000</v>
      </c>
      <c r="EI86" s="11">
        <v>21351300000000</v>
      </c>
      <c r="EJ86" s="11">
        <v>5845190000000</v>
      </c>
      <c r="EK86" s="11">
        <v>5845180000000</v>
      </c>
      <c r="EL86" s="11">
        <v>3631690000000</v>
      </c>
      <c r="EM86" s="11">
        <v>3631690000000</v>
      </c>
    </row>
    <row r="87" spans="2:143" x14ac:dyDescent="0.25">
      <c r="E87" s="162">
        <v>12</v>
      </c>
      <c r="F87" s="160">
        <v>0.46911999999999998</v>
      </c>
      <c r="G87" s="160">
        <v>0.41399000000000002</v>
      </c>
      <c r="H87" s="160">
        <v>947360</v>
      </c>
      <c r="I87" s="160">
        <v>889960</v>
      </c>
      <c r="J87" s="161">
        <v>16.875</v>
      </c>
      <c r="K87" s="161">
        <v>17</v>
      </c>
      <c r="L87" s="161"/>
      <c r="M87" s="37"/>
      <c r="S87" s="28">
        <f t="shared" si="20"/>
        <v>43342</v>
      </c>
      <c r="T87" s="11">
        <v>361526000000</v>
      </c>
      <c r="U87" s="11">
        <v>141997000000</v>
      </c>
      <c r="V87" s="11">
        <v>6573810000000</v>
      </c>
      <c r="W87" s="11">
        <v>11165600000000</v>
      </c>
      <c r="X87" s="11">
        <v>14004900000000</v>
      </c>
      <c r="Y87" s="11">
        <v>11165600000000</v>
      </c>
      <c r="Z87" s="11">
        <v>5052200000000</v>
      </c>
      <c r="AA87" s="11">
        <v>11543400000000</v>
      </c>
      <c r="AB87" s="11">
        <v>18592400000000</v>
      </c>
      <c r="AC87" s="11">
        <v>11543400000000</v>
      </c>
      <c r="AD87" s="11">
        <v>5052200000000</v>
      </c>
      <c r="AE87" s="11">
        <v>14105500000000</v>
      </c>
      <c r="AF87" s="11">
        <v>18668800000000</v>
      </c>
      <c r="AG87" s="11">
        <v>20326400000000</v>
      </c>
      <c r="AH87" s="11">
        <v>18668800000000</v>
      </c>
      <c r="AI87" s="11">
        <v>14105500000000</v>
      </c>
      <c r="AJ87" s="11">
        <v>5059330000000</v>
      </c>
      <c r="AK87" s="11">
        <v>11559500000000</v>
      </c>
      <c r="AL87" s="11">
        <v>18614900000000</v>
      </c>
      <c r="AM87" s="11">
        <v>11559500000000</v>
      </c>
      <c r="AN87" s="11">
        <v>5059330000000</v>
      </c>
      <c r="AO87" s="11">
        <v>11195000000000</v>
      </c>
      <c r="AP87" s="11">
        <v>14039500000000</v>
      </c>
      <c r="AQ87" s="11">
        <v>11195000000000</v>
      </c>
      <c r="AR87" s="11">
        <v>6600350000000</v>
      </c>
      <c r="AS87" s="11">
        <v>3981230000000</v>
      </c>
      <c r="AT87" s="11">
        <v>3981230000000</v>
      </c>
      <c r="AU87" s="11">
        <v>5073830000000</v>
      </c>
      <c r="AV87" s="11">
        <v>5073840000000</v>
      </c>
      <c r="AW87" s="11">
        <v>16970400000000</v>
      </c>
      <c r="AX87" s="11">
        <v>16970400000000</v>
      </c>
      <c r="AY87" s="11">
        <v>5994570000000</v>
      </c>
      <c r="AZ87" s="11">
        <v>5994580000000</v>
      </c>
      <c r="BA87" s="11">
        <v>16993500000000</v>
      </c>
      <c r="BB87" s="11">
        <v>16993500000000</v>
      </c>
      <c r="BC87" s="11">
        <v>5089330000000</v>
      </c>
      <c r="BD87" s="11">
        <v>5089340000000</v>
      </c>
      <c r="BE87" s="11">
        <v>3998770000000</v>
      </c>
      <c r="BF87" s="11">
        <v>3998780000000</v>
      </c>
      <c r="CT87" s="37"/>
      <c r="CZ87" s="28">
        <f t="shared" si="21"/>
        <v>43342</v>
      </c>
      <c r="DA87" s="11">
        <v>371319000000</v>
      </c>
      <c r="DB87" s="11">
        <v>164913000000</v>
      </c>
      <c r="DC87" s="11">
        <v>4510580000000</v>
      </c>
      <c r="DD87" s="11">
        <v>8559130000000</v>
      </c>
      <c r="DE87" s="11">
        <v>10332500000000</v>
      </c>
      <c r="DF87" s="11">
        <v>8559130000000</v>
      </c>
      <c r="DG87" s="11">
        <v>4802820000000</v>
      </c>
      <c r="DH87" s="11">
        <v>9868430000000</v>
      </c>
      <c r="DI87" s="11">
        <v>14033300000000</v>
      </c>
      <c r="DJ87" s="11">
        <v>9868430000000</v>
      </c>
      <c r="DK87" s="11">
        <v>4802810000000</v>
      </c>
      <c r="DL87" s="11">
        <v>11798100000000</v>
      </c>
      <c r="DM87" s="11">
        <v>14487600000000</v>
      </c>
      <c r="DN87" s="11">
        <v>14700700000000</v>
      </c>
      <c r="DO87" s="11">
        <v>14487600000000</v>
      </c>
      <c r="DP87" s="11">
        <v>11798100000000</v>
      </c>
      <c r="DQ87" s="11">
        <v>4814910000000</v>
      </c>
      <c r="DR87" s="11">
        <v>9895640000000</v>
      </c>
      <c r="DS87" s="11">
        <v>14065500000000</v>
      </c>
      <c r="DT87" s="11">
        <v>9895610000000</v>
      </c>
      <c r="DU87" s="11">
        <v>4814890000000</v>
      </c>
      <c r="DV87" s="11">
        <v>8604690000000</v>
      </c>
      <c r="DW87" s="11">
        <v>10382300000000</v>
      </c>
      <c r="DX87" s="11">
        <v>8604680000000</v>
      </c>
      <c r="DY87" s="11">
        <v>4546150000000</v>
      </c>
      <c r="DZ87" s="11">
        <v>2433110000000</v>
      </c>
      <c r="EA87" s="11">
        <v>2433110000000</v>
      </c>
      <c r="EB87" s="11">
        <v>3906520000000</v>
      </c>
      <c r="EC87" s="11">
        <v>3906520000000</v>
      </c>
      <c r="ED87" s="11">
        <v>14246900000000</v>
      </c>
      <c r="EE87" s="11">
        <v>14246900000000</v>
      </c>
      <c r="EF87" s="11">
        <v>5994620000000</v>
      </c>
      <c r="EG87" s="11">
        <v>5994600000000</v>
      </c>
      <c r="EH87" s="11">
        <v>14281800000000</v>
      </c>
      <c r="EI87" s="11">
        <v>14281800000000</v>
      </c>
      <c r="EJ87" s="11">
        <v>3935820000000</v>
      </c>
      <c r="EK87" s="11">
        <v>3935810000000</v>
      </c>
      <c r="EL87" s="11">
        <v>2455650000000</v>
      </c>
      <c r="EM87" s="11">
        <v>2455650000000</v>
      </c>
    </row>
    <row r="88" spans="2:143" x14ac:dyDescent="0.25">
      <c r="B88" s="163">
        <v>24</v>
      </c>
      <c r="E88" s="162">
        <v>13</v>
      </c>
      <c r="F88" s="160">
        <v>0.41399000000000002</v>
      </c>
      <c r="G88" s="160">
        <v>0.38924999999999998</v>
      </c>
      <c r="H88" s="160">
        <v>889960</v>
      </c>
      <c r="I88" s="160">
        <v>862960</v>
      </c>
      <c r="J88" s="161">
        <v>17</v>
      </c>
      <c r="K88" s="161">
        <v>17.061599999999999</v>
      </c>
      <c r="L88" s="161"/>
      <c r="M88" s="37"/>
      <c r="S88" s="28">
        <f t="shared" si="20"/>
        <v>12417.4</v>
      </c>
      <c r="T88" s="11">
        <v>323601000000</v>
      </c>
      <c r="U88" s="11">
        <v>71135100000</v>
      </c>
      <c r="V88" s="11">
        <v>5520700000000</v>
      </c>
      <c r="W88" s="11">
        <v>9391670000000</v>
      </c>
      <c r="X88" s="11">
        <v>11768600000000</v>
      </c>
      <c r="Y88" s="11">
        <v>9391680000000</v>
      </c>
      <c r="Z88" s="11">
        <v>4236720000000</v>
      </c>
      <c r="AA88" s="11">
        <v>9705850000000</v>
      </c>
      <c r="AB88" s="11">
        <v>15650000000000</v>
      </c>
      <c r="AC88" s="11">
        <v>9705870000000</v>
      </c>
      <c r="AD88" s="11">
        <v>4236730000000</v>
      </c>
      <c r="AE88" s="11">
        <v>11857100000000</v>
      </c>
      <c r="AF88" s="11">
        <v>15714200000000</v>
      </c>
      <c r="AG88" s="11">
        <v>17100200000000</v>
      </c>
      <c r="AH88" s="11">
        <v>15714200000000</v>
      </c>
      <c r="AI88" s="11">
        <v>11857100000000</v>
      </c>
      <c r="AJ88" s="11">
        <v>4242700000000</v>
      </c>
      <c r="AK88" s="11">
        <v>9719430000000</v>
      </c>
      <c r="AL88" s="11">
        <v>15668900000000</v>
      </c>
      <c r="AM88" s="11">
        <v>9719440000000</v>
      </c>
      <c r="AN88" s="11">
        <v>4242700000000</v>
      </c>
      <c r="AO88" s="11">
        <v>9416420000000</v>
      </c>
      <c r="AP88" s="11">
        <v>11797800000000</v>
      </c>
      <c r="AQ88" s="11">
        <v>9416430000000</v>
      </c>
      <c r="AR88" s="11">
        <v>5542990000000</v>
      </c>
      <c r="AS88" s="11">
        <v>3345400000000</v>
      </c>
      <c r="AT88" s="11">
        <v>3345400000000</v>
      </c>
      <c r="AU88" s="11">
        <v>4262080000000</v>
      </c>
      <c r="AV88" s="11">
        <v>4262090000000</v>
      </c>
      <c r="AW88" s="11">
        <v>14224000000000</v>
      </c>
      <c r="AX88" s="11">
        <v>14224000000000</v>
      </c>
      <c r="AY88" s="11">
        <v>5034300000000</v>
      </c>
      <c r="AZ88" s="11">
        <v>5034310000000</v>
      </c>
      <c r="BA88" s="11">
        <v>14243400000000</v>
      </c>
      <c r="BB88" s="11">
        <v>14243400000000</v>
      </c>
      <c r="BC88" s="11">
        <v>4275060000000</v>
      </c>
      <c r="BD88" s="11">
        <v>4275070000000</v>
      </c>
      <c r="BE88" s="11">
        <v>3360100000000</v>
      </c>
      <c r="BF88" s="11">
        <v>3360100000000</v>
      </c>
      <c r="CT88" s="37"/>
      <c r="CZ88" s="28">
        <f t="shared" si="21"/>
        <v>12417.4</v>
      </c>
      <c r="DA88" s="11">
        <v>331999000000</v>
      </c>
      <c r="DB88" s="11">
        <v>81917300000</v>
      </c>
      <c r="DC88" s="11">
        <v>3797320000000</v>
      </c>
      <c r="DD88" s="11">
        <v>7220470000000</v>
      </c>
      <c r="DE88" s="11">
        <v>8713670000000</v>
      </c>
      <c r="DF88" s="11">
        <v>7220480000000</v>
      </c>
      <c r="DG88" s="11">
        <v>4036330000000</v>
      </c>
      <c r="DH88" s="11">
        <v>8321940000000</v>
      </c>
      <c r="DI88" s="11">
        <v>11862200000000</v>
      </c>
      <c r="DJ88" s="11">
        <v>8321930000000</v>
      </c>
      <c r="DK88" s="11">
        <v>4036320000000</v>
      </c>
      <c r="DL88" s="11">
        <v>9952860000000</v>
      </c>
      <c r="DM88" s="11">
        <v>12246200000000</v>
      </c>
      <c r="DN88" s="11">
        <v>12426500000000</v>
      </c>
      <c r="DO88" s="11">
        <v>12246200000000</v>
      </c>
      <c r="DP88" s="11">
        <v>9952840000000</v>
      </c>
      <c r="DQ88" s="11">
        <v>4046480000000</v>
      </c>
      <c r="DR88" s="11">
        <v>8344890000000</v>
      </c>
      <c r="DS88" s="11">
        <v>11889500000000</v>
      </c>
      <c r="DT88" s="11">
        <v>8344870000000</v>
      </c>
      <c r="DU88" s="11">
        <v>4046460000000</v>
      </c>
      <c r="DV88" s="11">
        <v>7258930000000</v>
      </c>
      <c r="DW88" s="11">
        <v>8755740000000</v>
      </c>
      <c r="DX88" s="11">
        <v>7258920000000</v>
      </c>
      <c r="DY88" s="11">
        <v>3827260000000</v>
      </c>
      <c r="DZ88" s="11">
        <v>2061220000000</v>
      </c>
      <c r="EA88" s="11">
        <v>2061220000000</v>
      </c>
      <c r="EB88" s="11">
        <v>3299070000000</v>
      </c>
      <c r="EC88" s="11">
        <v>3299070000000</v>
      </c>
      <c r="ED88" s="11">
        <v>11966100000000</v>
      </c>
      <c r="EE88" s="11">
        <v>11966000000000</v>
      </c>
      <c r="EF88" s="11">
        <v>5038330000000</v>
      </c>
      <c r="EG88" s="11">
        <v>5038310000000</v>
      </c>
      <c r="EH88" s="11">
        <v>11995500000000</v>
      </c>
      <c r="EI88" s="11">
        <v>11995500000000</v>
      </c>
      <c r="EJ88" s="11">
        <v>3323580000000</v>
      </c>
      <c r="EK88" s="11">
        <v>3323570000000</v>
      </c>
      <c r="EL88" s="11">
        <v>2080200000000</v>
      </c>
      <c r="EM88" s="11">
        <v>2080200000000</v>
      </c>
    </row>
    <row r="89" spans="2:143" x14ac:dyDescent="0.25">
      <c r="E89" s="162">
        <v>14</v>
      </c>
      <c r="F89" s="160">
        <v>0.38924999999999998</v>
      </c>
      <c r="G89" s="160">
        <v>0.36527999999999999</v>
      </c>
      <c r="H89" s="160">
        <v>862960</v>
      </c>
      <c r="I89" s="160">
        <v>835960</v>
      </c>
      <c r="J89" s="161">
        <v>17.061599999999999</v>
      </c>
      <c r="K89" s="161">
        <v>17.1252</v>
      </c>
      <c r="L89" s="161"/>
      <c r="M89" s="37"/>
      <c r="S89" s="28">
        <f t="shared" si="20"/>
        <v>3557.7</v>
      </c>
      <c r="T89" s="11">
        <v>317401000000</v>
      </c>
      <c r="U89" s="11">
        <v>105618000000</v>
      </c>
      <c r="V89" s="11">
        <v>5101220000000</v>
      </c>
      <c r="W89" s="11">
        <v>8688760000000</v>
      </c>
      <c r="X89" s="11">
        <v>10879100000000</v>
      </c>
      <c r="Y89" s="11">
        <v>8688770000000</v>
      </c>
      <c r="Z89" s="11">
        <v>3910850000000</v>
      </c>
      <c r="AA89" s="11">
        <v>8976420000000</v>
      </c>
      <c r="AB89" s="11">
        <v>14489200000000</v>
      </c>
      <c r="AC89" s="11">
        <v>8976440000000</v>
      </c>
      <c r="AD89" s="11">
        <v>3910860000000</v>
      </c>
      <c r="AE89" s="11">
        <v>10964000000000</v>
      </c>
      <c r="AF89" s="11">
        <v>14548700000000</v>
      </c>
      <c r="AG89" s="11">
        <v>15825500000000</v>
      </c>
      <c r="AH89" s="11">
        <v>14548700000000</v>
      </c>
      <c r="AI89" s="11">
        <v>10964100000000</v>
      </c>
      <c r="AJ89" s="11">
        <v>3916360000000</v>
      </c>
      <c r="AK89" s="11">
        <v>8988990000000</v>
      </c>
      <c r="AL89" s="11">
        <v>14506800000000</v>
      </c>
      <c r="AM89" s="11">
        <v>8989000000000</v>
      </c>
      <c r="AN89" s="11">
        <v>3916360000000</v>
      </c>
      <c r="AO89" s="11">
        <v>8711680000000</v>
      </c>
      <c r="AP89" s="11">
        <v>10906100000000</v>
      </c>
      <c r="AQ89" s="11">
        <v>8711690000000</v>
      </c>
      <c r="AR89" s="11">
        <v>5121820000000</v>
      </c>
      <c r="AS89" s="11">
        <v>3096480000000</v>
      </c>
      <c r="AT89" s="11">
        <v>3096480000000</v>
      </c>
      <c r="AU89" s="11">
        <v>3944120000000</v>
      </c>
      <c r="AV89" s="11">
        <v>3944120000000</v>
      </c>
      <c r="AW89" s="11">
        <v>13134000000000</v>
      </c>
      <c r="AX89" s="11">
        <v>13134000000000</v>
      </c>
      <c r="AY89" s="11">
        <v>4656660000000</v>
      </c>
      <c r="AZ89" s="11">
        <v>4656670000000</v>
      </c>
      <c r="BA89" s="11">
        <v>13151900000000</v>
      </c>
      <c r="BB89" s="11">
        <v>13151900000000</v>
      </c>
      <c r="BC89" s="11">
        <v>3956090000000</v>
      </c>
      <c r="BD89" s="11">
        <v>3956100000000</v>
      </c>
      <c r="BE89" s="11">
        <v>3110050000000</v>
      </c>
      <c r="BF89" s="11">
        <v>3110050000000</v>
      </c>
      <c r="CT89" s="37"/>
      <c r="CZ89" s="28">
        <f t="shared" si="21"/>
        <v>3557.7</v>
      </c>
      <c r="DA89" s="11">
        <v>325564000000</v>
      </c>
      <c r="DB89" s="11">
        <v>122240000000</v>
      </c>
      <c r="DC89" s="11">
        <v>3524820000000</v>
      </c>
      <c r="DD89" s="11">
        <v>6713850000000</v>
      </c>
      <c r="DE89" s="11">
        <v>8101180000000</v>
      </c>
      <c r="DF89" s="11">
        <v>6713850000000</v>
      </c>
      <c r="DG89" s="11">
        <v>3741360000000</v>
      </c>
      <c r="DH89" s="11">
        <v>7735430000000</v>
      </c>
      <c r="DI89" s="11">
        <v>11052300000000</v>
      </c>
      <c r="DJ89" s="11">
        <v>7735420000000</v>
      </c>
      <c r="DK89" s="11">
        <v>3741350000000</v>
      </c>
      <c r="DL89" s="11">
        <v>9255770000000</v>
      </c>
      <c r="DM89" s="11">
        <v>11410100000000</v>
      </c>
      <c r="DN89" s="11">
        <v>11580500000000</v>
      </c>
      <c r="DO89" s="11">
        <v>11410100000000</v>
      </c>
      <c r="DP89" s="11">
        <v>9255760000000</v>
      </c>
      <c r="DQ89" s="11">
        <v>3750760000000</v>
      </c>
      <c r="DR89" s="11">
        <v>7756780000000</v>
      </c>
      <c r="DS89" s="11">
        <v>11077700000000</v>
      </c>
      <c r="DT89" s="11">
        <v>7756760000000</v>
      </c>
      <c r="DU89" s="11">
        <v>3750740000000</v>
      </c>
      <c r="DV89" s="11">
        <v>6749630000000</v>
      </c>
      <c r="DW89" s="11">
        <v>8140340000000</v>
      </c>
      <c r="DX89" s="11">
        <v>6749620000000</v>
      </c>
      <c r="DY89" s="11">
        <v>3552610000000</v>
      </c>
      <c r="DZ89" s="11">
        <v>1924410000000</v>
      </c>
      <c r="EA89" s="11">
        <v>1924410000000</v>
      </c>
      <c r="EB89" s="11">
        <v>3071820000000</v>
      </c>
      <c r="EC89" s="11">
        <v>3071810000000</v>
      </c>
      <c r="ED89" s="11">
        <v>11087300000000</v>
      </c>
      <c r="EE89" s="11">
        <v>11087200000000</v>
      </c>
      <c r="EF89" s="11">
        <v>4670230000000</v>
      </c>
      <c r="EG89" s="11">
        <v>4670210000000</v>
      </c>
      <c r="EH89" s="11">
        <v>11114600000000</v>
      </c>
      <c r="EI89" s="11">
        <v>11114500000000</v>
      </c>
      <c r="EJ89" s="11">
        <v>3094440000000</v>
      </c>
      <c r="EK89" s="11">
        <v>3094430000000</v>
      </c>
      <c r="EL89" s="11">
        <v>1942040000000</v>
      </c>
      <c r="EM89" s="11">
        <v>1942040000000</v>
      </c>
    </row>
    <row r="90" spans="2:143" x14ac:dyDescent="0.25">
      <c r="E90" s="162">
        <v>15</v>
      </c>
      <c r="F90" s="160">
        <v>0.36527999999999999</v>
      </c>
      <c r="G90" s="160">
        <v>0.34205999999999998</v>
      </c>
      <c r="H90" s="160">
        <v>835960</v>
      </c>
      <c r="I90" s="160">
        <v>808960</v>
      </c>
      <c r="J90" s="161">
        <v>17.1252</v>
      </c>
      <c r="K90" s="161">
        <v>17.190899999999999</v>
      </c>
      <c r="L90" s="161"/>
      <c r="M90" s="37"/>
      <c r="S90" s="28">
        <f t="shared" si="20"/>
        <v>1019.3</v>
      </c>
      <c r="T90" s="11">
        <v>319079000000</v>
      </c>
      <c r="U90" s="11">
        <v>88059000000</v>
      </c>
      <c r="V90" s="11">
        <v>4821940000000</v>
      </c>
      <c r="W90" s="11">
        <v>8220320000000</v>
      </c>
      <c r="X90" s="11">
        <v>10285600000000</v>
      </c>
      <c r="Y90" s="11">
        <v>8220330000000</v>
      </c>
      <c r="Z90" s="11">
        <v>3694750000000</v>
      </c>
      <c r="AA90" s="11">
        <v>8489710000000</v>
      </c>
      <c r="AB90" s="11">
        <v>13719100000000</v>
      </c>
      <c r="AC90" s="11">
        <v>8489730000000</v>
      </c>
      <c r="AD90" s="11">
        <v>3694750000000</v>
      </c>
      <c r="AE90" s="11">
        <v>10368700000000</v>
      </c>
      <c r="AF90" s="11">
        <v>13775300000000</v>
      </c>
      <c r="AG90" s="11">
        <v>14980500000000</v>
      </c>
      <c r="AH90" s="11">
        <v>13775400000000</v>
      </c>
      <c r="AI90" s="11">
        <v>10368700000000</v>
      </c>
      <c r="AJ90" s="11">
        <v>3699950000000</v>
      </c>
      <c r="AK90" s="11">
        <v>8501610000000</v>
      </c>
      <c r="AL90" s="11">
        <v>13735800000000</v>
      </c>
      <c r="AM90" s="11">
        <v>8501620000000</v>
      </c>
      <c r="AN90" s="11">
        <v>3699950000000</v>
      </c>
      <c r="AO90" s="11">
        <v>8242020000000</v>
      </c>
      <c r="AP90" s="11">
        <v>10311100000000</v>
      </c>
      <c r="AQ90" s="11">
        <v>8242030000000</v>
      </c>
      <c r="AR90" s="11">
        <v>4841410000000</v>
      </c>
      <c r="AS90" s="11">
        <v>2931490000000</v>
      </c>
      <c r="AT90" s="11">
        <v>2931490000000</v>
      </c>
      <c r="AU90" s="11">
        <v>3733510000000</v>
      </c>
      <c r="AV90" s="11">
        <v>3733510000000</v>
      </c>
      <c r="AW90" s="11">
        <v>12401300000000</v>
      </c>
      <c r="AX90" s="11">
        <v>12401300000000</v>
      </c>
      <c r="AY90" s="11">
        <v>4404700000000</v>
      </c>
      <c r="AZ90" s="11">
        <v>4404700000000</v>
      </c>
      <c r="BA90" s="11">
        <v>12418200000000</v>
      </c>
      <c r="BB90" s="11">
        <v>12418200000000</v>
      </c>
      <c r="BC90" s="11">
        <v>3744820000000</v>
      </c>
      <c r="BD90" s="11">
        <v>3744820000000</v>
      </c>
      <c r="BE90" s="11">
        <v>2944310000000</v>
      </c>
      <c r="BF90" s="11">
        <v>2944310000000</v>
      </c>
      <c r="CT90" s="37"/>
      <c r="CZ90" s="28">
        <f t="shared" si="21"/>
        <v>1019.3</v>
      </c>
      <c r="DA90" s="11">
        <v>327423000000</v>
      </c>
      <c r="DB90" s="11">
        <v>101644000000</v>
      </c>
      <c r="DC90" s="11">
        <v>3364990000000</v>
      </c>
      <c r="DD90" s="11">
        <v>6418650000000</v>
      </c>
      <c r="DE90" s="11">
        <v>7746300000000</v>
      </c>
      <c r="DF90" s="11">
        <v>6418660000000</v>
      </c>
      <c r="DG90" s="11">
        <v>3567700000000</v>
      </c>
      <c r="DH90" s="11">
        <v>7393040000000</v>
      </c>
      <c r="DI90" s="11">
        <v>10590900000000</v>
      </c>
      <c r="DJ90" s="11">
        <v>7393040000000</v>
      </c>
      <c r="DK90" s="11">
        <v>3567690000000</v>
      </c>
      <c r="DL90" s="11">
        <v>8852230000000</v>
      </c>
      <c r="DM90" s="11">
        <v>10933800000000</v>
      </c>
      <c r="DN90" s="11">
        <v>11102900000000</v>
      </c>
      <c r="DO90" s="11">
        <v>10933800000000</v>
      </c>
      <c r="DP90" s="11">
        <v>8852220000000</v>
      </c>
      <c r="DQ90" s="11">
        <v>3576670000000</v>
      </c>
      <c r="DR90" s="11">
        <v>7413470000000</v>
      </c>
      <c r="DS90" s="11">
        <v>10615400000000</v>
      </c>
      <c r="DT90" s="11">
        <v>7413440000000</v>
      </c>
      <c r="DU90" s="11">
        <v>3576650000000</v>
      </c>
      <c r="DV90" s="11">
        <v>6452880000000</v>
      </c>
      <c r="DW90" s="11">
        <v>7783800000000</v>
      </c>
      <c r="DX90" s="11">
        <v>6452870000000</v>
      </c>
      <c r="DY90" s="11">
        <v>3391520000000</v>
      </c>
      <c r="DZ90" s="11">
        <v>1844530000000</v>
      </c>
      <c r="EA90" s="11">
        <v>1844520000000</v>
      </c>
      <c r="EB90" s="11">
        <v>2936860000000</v>
      </c>
      <c r="EC90" s="11">
        <v>2936860000000</v>
      </c>
      <c r="ED90" s="11">
        <v>10549000000000</v>
      </c>
      <c r="EE90" s="11">
        <v>10549000000000</v>
      </c>
      <c r="EF90" s="11">
        <v>4444140000000</v>
      </c>
      <c r="EG90" s="11">
        <v>4444120000000</v>
      </c>
      <c r="EH90" s="11">
        <v>10575100000000</v>
      </c>
      <c r="EI90" s="11">
        <v>10575100000000</v>
      </c>
      <c r="EJ90" s="11">
        <v>2958310000000</v>
      </c>
      <c r="EK90" s="11">
        <v>2958300000000</v>
      </c>
      <c r="EL90" s="11">
        <v>1861340000000</v>
      </c>
      <c r="EM90" s="11">
        <v>1861340000000</v>
      </c>
    </row>
    <row r="91" spans="2:143" x14ac:dyDescent="0.25">
      <c r="D91" s="39">
        <v>9</v>
      </c>
      <c r="E91" s="162">
        <v>16</v>
      </c>
      <c r="F91" s="160">
        <v>0.34205999999999998</v>
      </c>
      <c r="G91" s="160">
        <v>0.31961000000000001</v>
      </c>
      <c r="H91" s="160">
        <v>808960</v>
      </c>
      <c r="I91" s="160">
        <v>781960</v>
      </c>
      <c r="J91" s="161">
        <v>17.190899999999999</v>
      </c>
      <c r="K91" s="161">
        <v>17.258700000000001</v>
      </c>
      <c r="L91" s="161"/>
      <c r="M91" s="37"/>
      <c r="S91" s="28">
        <f t="shared" si="20"/>
        <v>292.03499999999997</v>
      </c>
      <c r="T91" s="11">
        <v>321814000000</v>
      </c>
      <c r="U91" s="11">
        <v>84356500000</v>
      </c>
      <c r="V91" s="11">
        <v>4446560000000</v>
      </c>
      <c r="W91" s="11">
        <v>7583080000000</v>
      </c>
      <c r="X91" s="11">
        <v>9484500000000</v>
      </c>
      <c r="Y91" s="11">
        <v>7583090000000</v>
      </c>
      <c r="Z91" s="11">
        <v>3407710000000</v>
      </c>
      <c r="AA91" s="11">
        <v>7829870000000</v>
      </c>
      <c r="AB91" s="11">
        <v>12665900000000</v>
      </c>
      <c r="AC91" s="11">
        <v>7829890000000</v>
      </c>
      <c r="AD91" s="11">
        <v>3407710000000</v>
      </c>
      <c r="AE91" s="11">
        <v>9562910000000</v>
      </c>
      <c r="AF91" s="11">
        <v>12717800000000</v>
      </c>
      <c r="AG91" s="11">
        <v>13829800000000</v>
      </c>
      <c r="AH91" s="11">
        <v>12717800000000</v>
      </c>
      <c r="AI91" s="11">
        <v>9562920000000</v>
      </c>
      <c r="AJ91" s="11">
        <v>3412510000000</v>
      </c>
      <c r="AK91" s="11">
        <v>7840850000000</v>
      </c>
      <c r="AL91" s="11">
        <v>12681300000000</v>
      </c>
      <c r="AM91" s="11">
        <v>7840860000000</v>
      </c>
      <c r="AN91" s="11">
        <v>3412510000000</v>
      </c>
      <c r="AO91" s="11">
        <v>7603110000000</v>
      </c>
      <c r="AP91" s="11">
        <v>9508080000000</v>
      </c>
      <c r="AQ91" s="11">
        <v>7603120000000</v>
      </c>
      <c r="AR91" s="11">
        <v>4464520000000</v>
      </c>
      <c r="AS91" s="11">
        <v>2701950000000</v>
      </c>
      <c r="AT91" s="11">
        <v>2701960000000</v>
      </c>
      <c r="AU91" s="11">
        <v>3441250000000</v>
      </c>
      <c r="AV91" s="11">
        <v>3441250000000</v>
      </c>
      <c r="AW91" s="11">
        <v>11400700000000</v>
      </c>
      <c r="AX91" s="11">
        <v>11400700000000</v>
      </c>
      <c r="AY91" s="11">
        <v>4055790000000</v>
      </c>
      <c r="AZ91" s="11">
        <v>4055800000000</v>
      </c>
      <c r="BA91" s="11">
        <v>11416200000000</v>
      </c>
      <c r="BB91" s="11">
        <v>11416200000000</v>
      </c>
      <c r="BC91" s="11">
        <v>3451650000000</v>
      </c>
      <c r="BD91" s="11">
        <v>3451650000000</v>
      </c>
      <c r="BE91" s="11">
        <v>2713750000000</v>
      </c>
      <c r="BF91" s="11">
        <v>2713750000000</v>
      </c>
      <c r="CT91" s="37"/>
      <c r="CZ91" s="28">
        <f t="shared" si="21"/>
        <v>292.03499999999997</v>
      </c>
      <c r="DA91" s="11">
        <v>330884000000</v>
      </c>
      <c r="DB91" s="11">
        <v>97236800000</v>
      </c>
      <c r="DC91" s="11">
        <v>3184400000000</v>
      </c>
      <c r="DD91" s="11">
        <v>6079930000000</v>
      </c>
      <c r="DE91" s="11">
        <v>7341170000000</v>
      </c>
      <c r="DF91" s="11">
        <v>6079930000000</v>
      </c>
      <c r="DG91" s="11">
        <v>3374240000000</v>
      </c>
      <c r="DH91" s="11">
        <v>7001610000000</v>
      </c>
      <c r="DI91" s="11">
        <v>10053900000000</v>
      </c>
      <c r="DJ91" s="11">
        <v>7001610000000</v>
      </c>
      <c r="DK91" s="11">
        <v>3374230000000</v>
      </c>
      <c r="DL91" s="11">
        <v>8389960000000</v>
      </c>
      <c r="DM91" s="11">
        <v>10379500000000</v>
      </c>
      <c r="DN91" s="11">
        <v>10547900000000</v>
      </c>
      <c r="DO91" s="11">
        <v>10379500000000</v>
      </c>
      <c r="DP91" s="11">
        <v>8389950000000</v>
      </c>
      <c r="DQ91" s="11">
        <v>3382720000000</v>
      </c>
      <c r="DR91" s="11">
        <v>7020960000000</v>
      </c>
      <c r="DS91" s="11">
        <v>10077200000000</v>
      </c>
      <c r="DT91" s="11">
        <v>7020940000000</v>
      </c>
      <c r="DU91" s="11">
        <v>3382710000000</v>
      </c>
      <c r="DV91" s="11">
        <v>6112370000000</v>
      </c>
      <c r="DW91" s="11">
        <v>7376770000000</v>
      </c>
      <c r="DX91" s="11">
        <v>6112360000000</v>
      </c>
      <c r="DY91" s="11">
        <v>3209510000000</v>
      </c>
      <c r="DZ91" s="11">
        <v>1745730000000</v>
      </c>
      <c r="EA91" s="11">
        <v>1745730000000</v>
      </c>
      <c r="EB91" s="11">
        <v>2773690000000</v>
      </c>
      <c r="EC91" s="11">
        <v>2773690000000</v>
      </c>
      <c r="ED91" s="11">
        <v>9917400000000</v>
      </c>
      <c r="EE91" s="11">
        <v>9917390000000</v>
      </c>
      <c r="EF91" s="11">
        <v>4178820000000</v>
      </c>
      <c r="EG91" s="11">
        <v>4178810000000</v>
      </c>
      <c r="EH91" s="11">
        <v>9941900000000</v>
      </c>
      <c r="EI91" s="11">
        <v>9941890000000</v>
      </c>
      <c r="EJ91" s="11">
        <v>2793800000000</v>
      </c>
      <c r="EK91" s="11">
        <v>2793790000000</v>
      </c>
      <c r="EL91" s="11">
        <v>1761580000000</v>
      </c>
      <c r="EM91" s="11">
        <v>1761570000000</v>
      </c>
    </row>
    <row r="92" spans="2:143" x14ac:dyDescent="0.25">
      <c r="B92" s="163">
        <v>25</v>
      </c>
      <c r="E92" s="162">
        <v>17</v>
      </c>
      <c r="F92" s="160">
        <v>0.31961000000000001</v>
      </c>
      <c r="G92" s="160">
        <v>0.29792000000000002</v>
      </c>
      <c r="H92" s="160">
        <v>781960</v>
      </c>
      <c r="I92" s="160">
        <v>754960</v>
      </c>
      <c r="J92" s="161">
        <v>17.258700000000001</v>
      </c>
      <c r="K92" s="161">
        <v>17.329000000000001</v>
      </c>
      <c r="L92" s="161"/>
      <c r="M92" s="37"/>
      <c r="S92" s="28">
        <f t="shared" si="20"/>
        <v>83.667999999999992</v>
      </c>
      <c r="T92" s="11">
        <v>322709000000</v>
      </c>
      <c r="U92" s="11">
        <v>83047000000</v>
      </c>
      <c r="V92" s="11">
        <v>3836510000000</v>
      </c>
      <c r="W92" s="11">
        <v>6543140000000</v>
      </c>
      <c r="X92" s="11">
        <v>8187700000000</v>
      </c>
      <c r="Y92" s="11">
        <v>6543150000000</v>
      </c>
      <c r="Z92" s="11">
        <v>2943580000000</v>
      </c>
      <c r="AA92" s="11">
        <v>6755600000000</v>
      </c>
      <c r="AB92" s="11">
        <v>10953700000000</v>
      </c>
      <c r="AC92" s="11">
        <v>6755610000000</v>
      </c>
      <c r="AD92" s="11">
        <v>2943590000000</v>
      </c>
      <c r="AE92" s="11">
        <v>8255910000000</v>
      </c>
      <c r="AF92" s="11">
        <v>10998500000000</v>
      </c>
      <c r="AG92" s="11">
        <v>11967700000000</v>
      </c>
      <c r="AH92" s="11">
        <v>10998600000000</v>
      </c>
      <c r="AI92" s="11">
        <v>8255930000000</v>
      </c>
      <c r="AJ92" s="11">
        <v>2947730000000</v>
      </c>
      <c r="AK92" s="11">
        <v>6765090000000</v>
      </c>
      <c r="AL92" s="11">
        <v>10967200000000</v>
      </c>
      <c r="AM92" s="11">
        <v>6765090000000</v>
      </c>
      <c r="AN92" s="11">
        <v>2947740000000</v>
      </c>
      <c r="AO92" s="11">
        <v>6560460000000</v>
      </c>
      <c r="AP92" s="11">
        <v>8208130000000</v>
      </c>
      <c r="AQ92" s="11">
        <v>6560470000000</v>
      </c>
      <c r="AR92" s="11">
        <v>3852040000000</v>
      </c>
      <c r="AS92" s="11">
        <v>2324850000000</v>
      </c>
      <c r="AT92" s="11">
        <v>2324860000000</v>
      </c>
      <c r="AU92" s="11">
        <v>2962270000000</v>
      </c>
      <c r="AV92" s="11">
        <v>2962270000000</v>
      </c>
      <c r="AW92" s="11">
        <v>9800380000000</v>
      </c>
      <c r="AX92" s="11">
        <v>9800400000000</v>
      </c>
      <c r="AY92" s="11">
        <v>3486350000000</v>
      </c>
      <c r="AZ92" s="11">
        <v>3486360000000</v>
      </c>
      <c r="BA92" s="11">
        <v>9813750000000</v>
      </c>
      <c r="BB92" s="11">
        <v>9813760000000</v>
      </c>
      <c r="BC92" s="11">
        <v>2971220000000</v>
      </c>
      <c r="BD92" s="11">
        <v>2971220000000</v>
      </c>
      <c r="BE92" s="11">
        <v>2335010000000</v>
      </c>
      <c r="BF92" s="11">
        <v>2335010000000</v>
      </c>
      <c r="CT92" s="37"/>
      <c r="CZ92" s="28">
        <f t="shared" si="21"/>
        <v>83.667999999999992</v>
      </c>
      <c r="DA92" s="11">
        <v>333576000000</v>
      </c>
      <c r="DB92" s="11">
        <v>95655000000</v>
      </c>
      <c r="DC92" s="11">
        <v>2936160000000</v>
      </c>
      <c r="DD92" s="11">
        <v>5603050000000</v>
      </c>
      <c r="DE92" s="11">
        <v>6766970000000</v>
      </c>
      <c r="DF92" s="11">
        <v>5603060000000</v>
      </c>
      <c r="DG92" s="11">
        <v>3112450000000</v>
      </c>
      <c r="DH92" s="11">
        <v>6451140000000</v>
      </c>
      <c r="DI92" s="11">
        <v>9274720000000</v>
      </c>
      <c r="DJ92" s="11">
        <v>6451140000000</v>
      </c>
      <c r="DK92" s="11">
        <v>3112450000000</v>
      </c>
      <c r="DL92" s="11">
        <v>7733580000000</v>
      </c>
      <c r="DM92" s="11">
        <v>9575070000000</v>
      </c>
      <c r="DN92" s="11">
        <v>9738070000000</v>
      </c>
      <c r="DO92" s="11">
        <v>9575060000000</v>
      </c>
      <c r="DP92" s="11">
        <v>7733570000000</v>
      </c>
      <c r="DQ92" s="11">
        <v>3120280000000</v>
      </c>
      <c r="DR92" s="11">
        <v>6468960000000</v>
      </c>
      <c r="DS92" s="11">
        <v>9296220000000</v>
      </c>
      <c r="DT92" s="11">
        <v>6468940000000</v>
      </c>
      <c r="DU92" s="11">
        <v>3120270000000</v>
      </c>
      <c r="DV92" s="11">
        <v>5632930000000</v>
      </c>
      <c r="DW92" s="11">
        <v>6799800000000</v>
      </c>
      <c r="DX92" s="11">
        <v>5632920000000</v>
      </c>
      <c r="DY92" s="11">
        <v>2959290000000</v>
      </c>
      <c r="DZ92" s="11">
        <v>1605410000000</v>
      </c>
      <c r="EA92" s="11">
        <v>1605410000000</v>
      </c>
      <c r="EB92" s="11">
        <v>2545810000000</v>
      </c>
      <c r="EC92" s="11">
        <v>2545810000000</v>
      </c>
      <c r="ED92" s="11">
        <v>9039800000000</v>
      </c>
      <c r="EE92" s="11">
        <v>9039790000000</v>
      </c>
      <c r="EF92" s="11">
        <v>3817550000000</v>
      </c>
      <c r="EG92" s="11">
        <v>3817540000000</v>
      </c>
      <c r="EH92" s="11">
        <v>9062180000000</v>
      </c>
      <c r="EI92" s="11">
        <v>9062170000000</v>
      </c>
      <c r="EJ92" s="11">
        <v>2564140000000</v>
      </c>
      <c r="EK92" s="11">
        <v>2564130000000</v>
      </c>
      <c r="EL92" s="11">
        <v>1619930000000</v>
      </c>
      <c r="EM92" s="11">
        <v>1619930000000</v>
      </c>
    </row>
    <row r="93" spans="2:143" x14ac:dyDescent="0.25">
      <c r="E93" s="162">
        <v>18</v>
      </c>
      <c r="F93" s="160">
        <v>0.29792000000000002</v>
      </c>
      <c r="G93" s="160">
        <v>0.27699000000000001</v>
      </c>
      <c r="H93" s="160">
        <v>754960</v>
      </c>
      <c r="I93" s="160">
        <v>727960</v>
      </c>
      <c r="J93" s="161">
        <v>17.329000000000001</v>
      </c>
      <c r="K93" s="161">
        <v>17.401900000000001</v>
      </c>
      <c r="L93" s="161"/>
      <c r="M93" s="37"/>
      <c r="S93" s="28">
        <f t="shared" ref="S93:S98" si="22">S74</f>
        <v>23.971499999999999</v>
      </c>
      <c r="T93" s="11">
        <v>321629000000</v>
      </c>
      <c r="U93" s="11">
        <v>76186200000</v>
      </c>
      <c r="V93" s="11">
        <v>3239580000000</v>
      </c>
      <c r="W93" s="11">
        <v>5511010000000</v>
      </c>
      <c r="X93" s="11">
        <v>6894410000000</v>
      </c>
      <c r="Y93" s="11">
        <v>5511020000000</v>
      </c>
      <c r="Z93" s="11">
        <v>2493520000000</v>
      </c>
      <c r="AA93" s="11">
        <v>5689930000000</v>
      </c>
      <c r="AB93" s="11">
        <v>9220360000000</v>
      </c>
      <c r="AC93" s="11">
        <v>5689940000000</v>
      </c>
      <c r="AD93" s="11">
        <v>2493520000000</v>
      </c>
      <c r="AE93" s="11">
        <v>6951580000000</v>
      </c>
      <c r="AF93" s="11">
        <v>9258090000000</v>
      </c>
      <c r="AG93" s="11">
        <v>10076000000000</v>
      </c>
      <c r="AH93" s="11">
        <v>9258090000000</v>
      </c>
      <c r="AI93" s="11">
        <v>6951590000000</v>
      </c>
      <c r="AJ93" s="11">
        <v>2497030000000</v>
      </c>
      <c r="AK93" s="11">
        <v>5697920000000</v>
      </c>
      <c r="AL93" s="11">
        <v>9231670000000</v>
      </c>
      <c r="AM93" s="11">
        <v>5697920000000</v>
      </c>
      <c r="AN93" s="11">
        <v>2497040000000</v>
      </c>
      <c r="AO93" s="11">
        <v>5525580000000</v>
      </c>
      <c r="AP93" s="11">
        <v>6911560000000</v>
      </c>
      <c r="AQ93" s="11">
        <v>5525580000000</v>
      </c>
      <c r="AR93" s="11">
        <v>3252670000000</v>
      </c>
      <c r="AS93" s="11">
        <v>1934700000000</v>
      </c>
      <c r="AT93" s="11">
        <v>1934700000000</v>
      </c>
      <c r="AU93" s="11">
        <v>2465640000000</v>
      </c>
      <c r="AV93" s="11">
        <v>2465640000000</v>
      </c>
      <c r="AW93" s="11">
        <v>8107470000000</v>
      </c>
      <c r="AX93" s="11">
        <v>8107490000000</v>
      </c>
      <c r="AY93" s="11">
        <v>2894580000000</v>
      </c>
      <c r="AZ93" s="11">
        <v>2894590000000</v>
      </c>
      <c r="BA93" s="11">
        <v>8118510000000</v>
      </c>
      <c r="BB93" s="11">
        <v>8118520000000</v>
      </c>
      <c r="BC93" s="11">
        <v>2473080000000</v>
      </c>
      <c r="BD93" s="11">
        <v>2473080000000</v>
      </c>
      <c r="BE93" s="11">
        <v>1943130000000</v>
      </c>
      <c r="BF93" s="11">
        <v>1943140000000</v>
      </c>
      <c r="CT93" s="37"/>
      <c r="CZ93" s="28">
        <f t="shared" si="21"/>
        <v>23.971499999999999</v>
      </c>
      <c r="DA93" s="11">
        <v>334283000000</v>
      </c>
      <c r="DB93" s="11">
        <v>87628800000</v>
      </c>
      <c r="DC93" s="11">
        <v>2605320000000</v>
      </c>
      <c r="DD93" s="11">
        <v>4970710000000</v>
      </c>
      <c r="DE93" s="11">
        <v>6017620000000</v>
      </c>
      <c r="DF93" s="11">
        <v>4970710000000</v>
      </c>
      <c r="DG93" s="11">
        <v>2765160000000</v>
      </c>
      <c r="DH93" s="11">
        <v>5724760000000</v>
      </c>
      <c r="DI93" s="11">
        <v>8260580000000</v>
      </c>
      <c r="DJ93" s="11">
        <v>5724760000000</v>
      </c>
      <c r="DK93" s="11">
        <v>2765160000000</v>
      </c>
      <c r="DL93" s="11">
        <v>6875260000000</v>
      </c>
      <c r="DM93" s="11">
        <v>8528300000000</v>
      </c>
      <c r="DN93" s="11">
        <v>8692300000000</v>
      </c>
      <c r="DO93" s="11">
        <v>8528290000000</v>
      </c>
      <c r="DP93" s="11">
        <v>6875250000000</v>
      </c>
      <c r="DQ93" s="11">
        <v>2772130000000</v>
      </c>
      <c r="DR93" s="11">
        <v>5740600000000</v>
      </c>
      <c r="DS93" s="11">
        <v>8279800000000</v>
      </c>
      <c r="DT93" s="11">
        <v>5740580000000</v>
      </c>
      <c r="DU93" s="11">
        <v>2772120000000</v>
      </c>
      <c r="DV93" s="11">
        <v>4997250000000</v>
      </c>
      <c r="DW93" s="11">
        <v>6046880000000</v>
      </c>
      <c r="DX93" s="11">
        <v>4997240000000</v>
      </c>
      <c r="DY93" s="11">
        <v>2625870000000</v>
      </c>
      <c r="DZ93" s="11">
        <v>1402170000000</v>
      </c>
      <c r="EA93" s="11">
        <v>1402170000000</v>
      </c>
      <c r="EB93" s="11">
        <v>2220930000000</v>
      </c>
      <c r="EC93" s="11">
        <v>2220930000000</v>
      </c>
      <c r="ED93" s="11">
        <v>7856130000000</v>
      </c>
      <c r="EE93" s="11">
        <v>7856130000000</v>
      </c>
      <c r="EF93" s="11">
        <v>3316130000000</v>
      </c>
      <c r="EG93" s="11">
        <v>3316110000000</v>
      </c>
      <c r="EH93" s="11">
        <v>7875630000000</v>
      </c>
      <c r="EI93" s="11">
        <v>7875620000000</v>
      </c>
      <c r="EJ93" s="11">
        <v>2236830000000</v>
      </c>
      <c r="EK93" s="11">
        <v>2236830000000</v>
      </c>
      <c r="EL93" s="11">
        <v>1414820000000</v>
      </c>
      <c r="EM93" s="11">
        <v>1414820000000</v>
      </c>
    </row>
    <row r="94" spans="2:143" x14ac:dyDescent="0.25">
      <c r="C94" s="37">
        <v>15</v>
      </c>
      <c r="E94" s="162">
        <v>19</v>
      </c>
      <c r="F94" s="160">
        <v>0.27699000000000001</v>
      </c>
      <c r="G94" s="160">
        <v>0.25683</v>
      </c>
      <c r="H94" s="160">
        <v>727960</v>
      </c>
      <c r="I94" s="160">
        <v>700960</v>
      </c>
      <c r="J94" s="161">
        <v>17.401900000000001</v>
      </c>
      <c r="K94" s="161">
        <v>17.477399999999999</v>
      </c>
      <c r="L94" s="161"/>
      <c r="M94" s="37"/>
      <c r="S94" s="28">
        <f t="shared" si="22"/>
        <v>6.2661999999999995</v>
      </c>
      <c r="T94" s="11">
        <v>444397000000</v>
      </c>
      <c r="U94" s="11">
        <v>84464600000</v>
      </c>
      <c r="V94" s="11">
        <v>3736720000000</v>
      </c>
      <c r="W94" s="11">
        <v>6306970000000</v>
      </c>
      <c r="X94" s="11">
        <v>7860370000000</v>
      </c>
      <c r="Y94" s="11">
        <v>6306970000000</v>
      </c>
      <c r="Z94" s="11">
        <v>2896280000000</v>
      </c>
      <c r="AA94" s="11">
        <v>6510500000000</v>
      </c>
      <c r="AB94" s="11">
        <v>10460900000000</v>
      </c>
      <c r="AC94" s="11">
        <v>6510510000000</v>
      </c>
      <c r="AD94" s="11">
        <v>2896280000000</v>
      </c>
      <c r="AE94" s="11">
        <v>7926350000000</v>
      </c>
      <c r="AF94" s="11">
        <v>10503700000000</v>
      </c>
      <c r="AG94" s="11">
        <v>11405600000000</v>
      </c>
      <c r="AH94" s="11">
        <v>10503700000000</v>
      </c>
      <c r="AI94" s="11">
        <v>7926360000000</v>
      </c>
      <c r="AJ94" s="11">
        <v>2900340000000</v>
      </c>
      <c r="AK94" s="11">
        <v>6519530000000</v>
      </c>
      <c r="AL94" s="11">
        <v>10473400000000</v>
      </c>
      <c r="AM94" s="11">
        <v>6519540000000</v>
      </c>
      <c r="AN94" s="11">
        <v>2900340000000</v>
      </c>
      <c r="AO94" s="11">
        <v>6323410000000</v>
      </c>
      <c r="AP94" s="11">
        <v>7879600000000</v>
      </c>
      <c r="AQ94" s="11">
        <v>6323410000000</v>
      </c>
      <c r="AR94" s="11">
        <v>3751670000000</v>
      </c>
      <c r="AS94" s="11">
        <v>2219740000000</v>
      </c>
      <c r="AT94" s="11">
        <v>2219740000000</v>
      </c>
      <c r="AU94" s="11">
        <v>2828310000000</v>
      </c>
      <c r="AV94" s="11">
        <v>2828320000000</v>
      </c>
      <c r="AW94" s="11">
        <v>9157920000000</v>
      </c>
      <c r="AX94" s="11">
        <v>9157930000000</v>
      </c>
      <c r="AY94" s="11">
        <v>3305510000000</v>
      </c>
      <c r="AZ94" s="11">
        <v>3305510000000</v>
      </c>
      <c r="BA94" s="11">
        <v>9170220000000</v>
      </c>
      <c r="BB94" s="11">
        <v>9170230000000</v>
      </c>
      <c r="BC94" s="11">
        <v>2836800000000</v>
      </c>
      <c r="BD94" s="11">
        <v>2836800000000</v>
      </c>
      <c r="BE94" s="11">
        <v>2229360000000</v>
      </c>
      <c r="BF94" s="11">
        <v>2229360000000</v>
      </c>
      <c r="CT94" s="37"/>
      <c r="CZ94" s="28">
        <f t="shared" si="21"/>
        <v>6.2661999999999995</v>
      </c>
      <c r="DA94" s="11">
        <v>466149000000</v>
      </c>
      <c r="DB94" s="11">
        <v>96843900000</v>
      </c>
      <c r="DC94" s="11">
        <v>3261890000000</v>
      </c>
      <c r="DD94" s="11">
        <v>6184600000000</v>
      </c>
      <c r="DE94" s="11">
        <v>7462610000000</v>
      </c>
      <c r="DF94" s="11">
        <v>6184600000000</v>
      </c>
      <c r="DG94" s="11">
        <v>3474910000000</v>
      </c>
      <c r="DH94" s="11">
        <v>7117230000000</v>
      </c>
      <c r="DI94" s="11">
        <v>10196200000000</v>
      </c>
      <c r="DJ94" s="11">
        <v>7117230000000</v>
      </c>
      <c r="DK94" s="11">
        <v>3474910000000</v>
      </c>
      <c r="DL94" s="11">
        <v>8525400000000</v>
      </c>
      <c r="DM94" s="11">
        <v>10525900000000</v>
      </c>
      <c r="DN94" s="11">
        <v>10714600000000</v>
      </c>
      <c r="DO94" s="11">
        <v>10525900000000</v>
      </c>
      <c r="DP94" s="11">
        <v>8525390000000</v>
      </c>
      <c r="DQ94" s="11">
        <v>3483660000000</v>
      </c>
      <c r="DR94" s="11">
        <v>7136800000000</v>
      </c>
      <c r="DS94" s="11">
        <v>10219700000000</v>
      </c>
      <c r="DT94" s="11">
        <v>7136780000000</v>
      </c>
      <c r="DU94" s="11">
        <v>3483640000000</v>
      </c>
      <c r="DV94" s="11">
        <v>6217420000000</v>
      </c>
      <c r="DW94" s="11">
        <v>7498620000000</v>
      </c>
      <c r="DX94" s="11">
        <v>6217410000000</v>
      </c>
      <c r="DY94" s="11">
        <v>3287510000000</v>
      </c>
      <c r="DZ94" s="11">
        <v>1759600000000</v>
      </c>
      <c r="EA94" s="11">
        <v>1759600000000</v>
      </c>
      <c r="EB94" s="11">
        <v>2784910000000</v>
      </c>
      <c r="EC94" s="11">
        <v>2784910000000</v>
      </c>
      <c r="ED94" s="11">
        <v>9674440000000</v>
      </c>
      <c r="EE94" s="11">
        <v>9674440000000</v>
      </c>
      <c r="EF94" s="11">
        <v>4139120000000</v>
      </c>
      <c r="EG94" s="11">
        <v>4139100000000</v>
      </c>
      <c r="EH94" s="11">
        <v>9698210000000</v>
      </c>
      <c r="EI94" s="11">
        <v>9698190000000</v>
      </c>
      <c r="EJ94" s="11">
        <v>2804770000000</v>
      </c>
      <c r="EK94" s="11">
        <v>2804770000000</v>
      </c>
      <c r="EL94" s="11">
        <v>1775450000000</v>
      </c>
      <c r="EM94" s="11">
        <v>1775450000000</v>
      </c>
    </row>
    <row r="95" spans="2:143" x14ac:dyDescent="0.25">
      <c r="E95" s="162">
        <v>20</v>
      </c>
      <c r="F95" s="160">
        <v>0.25683</v>
      </c>
      <c r="G95" s="160">
        <v>0.23741999999999999</v>
      </c>
      <c r="H95" s="160">
        <v>700960</v>
      </c>
      <c r="I95" s="160">
        <v>673960</v>
      </c>
      <c r="J95" s="161">
        <v>17.477399999999999</v>
      </c>
      <c r="K95" s="161">
        <v>17.556000000000001</v>
      </c>
      <c r="L95" s="161"/>
      <c r="M95" s="37"/>
      <c r="S95" s="28">
        <f t="shared" si="22"/>
        <v>1.22888</v>
      </c>
      <c r="T95" s="11">
        <v>328996000000</v>
      </c>
      <c r="U95" s="11">
        <v>42021600000</v>
      </c>
      <c r="V95" s="11">
        <v>1808480000000</v>
      </c>
      <c r="W95" s="11">
        <v>3027680000000</v>
      </c>
      <c r="X95" s="11">
        <v>3762670000000</v>
      </c>
      <c r="Y95" s="11">
        <v>3027680000000</v>
      </c>
      <c r="Z95" s="11">
        <v>1414190000000</v>
      </c>
      <c r="AA95" s="11">
        <v>3124870000000</v>
      </c>
      <c r="AB95" s="11">
        <v>4995540000000</v>
      </c>
      <c r="AC95" s="11">
        <v>3124880000000</v>
      </c>
      <c r="AD95" s="11">
        <v>1414190000000</v>
      </c>
      <c r="AE95" s="11">
        <v>3794750000000</v>
      </c>
      <c r="AF95" s="11">
        <v>5016040000000</v>
      </c>
      <c r="AG95" s="11">
        <v>5439100000000</v>
      </c>
      <c r="AH95" s="11">
        <v>5016040000000</v>
      </c>
      <c r="AI95" s="11">
        <v>3794760000000</v>
      </c>
      <c r="AJ95" s="11">
        <v>1416170000000</v>
      </c>
      <c r="AK95" s="11">
        <v>3129160000000</v>
      </c>
      <c r="AL95" s="11">
        <v>5001480000000</v>
      </c>
      <c r="AM95" s="11">
        <v>3129160000000</v>
      </c>
      <c r="AN95" s="11">
        <v>1416170000000</v>
      </c>
      <c r="AO95" s="11">
        <v>3035490000000</v>
      </c>
      <c r="AP95" s="11">
        <v>3771770000000</v>
      </c>
      <c r="AQ95" s="11">
        <v>3035490000000</v>
      </c>
      <c r="AR95" s="11">
        <v>1815670000000</v>
      </c>
      <c r="AS95" s="11">
        <v>1092830000000</v>
      </c>
      <c r="AT95" s="11">
        <v>1092830000000</v>
      </c>
      <c r="AU95" s="11">
        <v>1393290000000</v>
      </c>
      <c r="AV95" s="11">
        <v>1393290000000</v>
      </c>
      <c r="AW95" s="11">
        <v>4443920000000</v>
      </c>
      <c r="AX95" s="11">
        <v>4443930000000</v>
      </c>
      <c r="AY95" s="11">
        <v>1618850000000</v>
      </c>
      <c r="AZ95" s="11">
        <v>1618860000000</v>
      </c>
      <c r="BA95" s="11">
        <v>4449820000000</v>
      </c>
      <c r="BB95" s="11">
        <v>4449830000000</v>
      </c>
      <c r="BC95" s="11">
        <v>1397460000000</v>
      </c>
      <c r="BD95" s="11">
        <v>1397460000000</v>
      </c>
      <c r="BE95" s="11">
        <v>1097560000000</v>
      </c>
      <c r="BF95" s="11">
        <v>1097570000000</v>
      </c>
      <c r="CT95" s="37"/>
      <c r="CZ95" s="28">
        <f t="shared" si="21"/>
        <v>1.22888</v>
      </c>
      <c r="DA95" s="11">
        <v>351198000000</v>
      </c>
      <c r="DB95" s="11">
        <v>48129000000</v>
      </c>
      <c r="DC95" s="11">
        <v>2230380000000</v>
      </c>
      <c r="DD95" s="11">
        <v>4126780000000</v>
      </c>
      <c r="DE95" s="11">
        <v>4890610000000</v>
      </c>
      <c r="DF95" s="11">
        <v>4126780000000</v>
      </c>
      <c r="DG95" s="11">
        <v>2398290000000</v>
      </c>
      <c r="DH95" s="11">
        <v>4730910000000</v>
      </c>
      <c r="DI95" s="11">
        <v>6564580000000</v>
      </c>
      <c r="DJ95" s="11">
        <v>4730910000000</v>
      </c>
      <c r="DK95" s="11">
        <v>2398290000000</v>
      </c>
      <c r="DL95" s="11">
        <v>5589580000000</v>
      </c>
      <c r="DM95" s="11">
        <v>6775320000000</v>
      </c>
      <c r="DN95" s="11">
        <v>6844640000000</v>
      </c>
      <c r="DO95" s="11">
        <v>6775320000000</v>
      </c>
      <c r="DP95" s="11">
        <v>5589570000000</v>
      </c>
      <c r="DQ95" s="11">
        <v>2404210000000</v>
      </c>
      <c r="DR95" s="11">
        <v>4743550000000</v>
      </c>
      <c r="DS95" s="11">
        <v>6579180000000</v>
      </c>
      <c r="DT95" s="11">
        <v>4743540000000</v>
      </c>
      <c r="DU95" s="11">
        <v>2404200000000</v>
      </c>
      <c r="DV95" s="11">
        <v>4148020000000</v>
      </c>
      <c r="DW95" s="11">
        <v>4913420000000</v>
      </c>
      <c r="DX95" s="11">
        <v>4148010000000</v>
      </c>
      <c r="DY95" s="11">
        <v>2247500000000</v>
      </c>
      <c r="DZ95" s="11">
        <v>1252390000000</v>
      </c>
      <c r="EA95" s="11">
        <v>1252390000000</v>
      </c>
      <c r="EB95" s="11">
        <v>1970830000000</v>
      </c>
      <c r="EC95" s="11">
        <v>1970830000000</v>
      </c>
      <c r="ED95" s="11">
        <v>6326640000000</v>
      </c>
      <c r="EE95" s="11">
        <v>6326630000000</v>
      </c>
      <c r="EF95" s="11">
        <v>2893300000000</v>
      </c>
      <c r="EG95" s="11">
        <v>2893290000000</v>
      </c>
      <c r="EH95" s="11">
        <v>6341570000000</v>
      </c>
      <c r="EI95" s="11">
        <v>6341560000000</v>
      </c>
      <c r="EJ95" s="11">
        <v>1984680000000</v>
      </c>
      <c r="EK95" s="11">
        <v>1984680000000</v>
      </c>
      <c r="EL95" s="11">
        <v>1263540000000</v>
      </c>
      <c r="EM95" s="11">
        <v>1263540000000</v>
      </c>
    </row>
    <row r="96" spans="2:143" x14ac:dyDescent="0.25">
      <c r="B96" s="163">
        <v>26</v>
      </c>
      <c r="E96" s="162">
        <v>21</v>
      </c>
      <c r="F96" s="160">
        <v>0.23741999999999999</v>
      </c>
      <c r="G96" s="160">
        <v>0.21878</v>
      </c>
      <c r="H96" s="160">
        <v>673960</v>
      </c>
      <c r="I96" s="160">
        <v>646960</v>
      </c>
      <c r="J96" s="161">
        <v>17.556000000000001</v>
      </c>
      <c r="K96" s="161">
        <v>17.637799999999999</v>
      </c>
      <c r="L96" s="161"/>
      <c r="M96" s="37"/>
      <c r="S96" s="28">
        <f t="shared" si="22"/>
        <v>0.43967500000000004</v>
      </c>
      <c r="T96" s="11">
        <v>640635000000</v>
      </c>
      <c r="U96" s="11">
        <v>41940600000</v>
      </c>
      <c r="V96" s="11">
        <v>1004960000000</v>
      </c>
      <c r="W96" s="11">
        <v>1664810000000</v>
      </c>
      <c r="X96" s="11">
        <v>2085310000000</v>
      </c>
      <c r="Y96" s="11">
        <v>1664820000000</v>
      </c>
      <c r="Z96" s="11">
        <v>806067000000</v>
      </c>
      <c r="AA96" s="11">
        <v>1719640000000</v>
      </c>
      <c r="AB96" s="11">
        <v>2796870000000</v>
      </c>
      <c r="AC96" s="11">
        <v>1719650000000</v>
      </c>
      <c r="AD96" s="11">
        <v>806068000000</v>
      </c>
      <c r="AE96" s="11">
        <v>2101940000000</v>
      </c>
      <c r="AF96" s="11">
        <v>2808280000000</v>
      </c>
      <c r="AG96" s="11">
        <v>3063640000000</v>
      </c>
      <c r="AH96" s="11">
        <v>2808280000000</v>
      </c>
      <c r="AI96" s="11">
        <v>2101940000000</v>
      </c>
      <c r="AJ96" s="11">
        <v>807235000000</v>
      </c>
      <c r="AK96" s="11">
        <v>1722070000000</v>
      </c>
      <c r="AL96" s="11">
        <v>2800350000000</v>
      </c>
      <c r="AM96" s="11">
        <v>1722070000000</v>
      </c>
      <c r="AN96" s="11">
        <v>807236000000</v>
      </c>
      <c r="AO96" s="11">
        <v>1669220000000</v>
      </c>
      <c r="AP96" s="11">
        <v>2090530000000</v>
      </c>
      <c r="AQ96" s="11">
        <v>1669220000000</v>
      </c>
      <c r="AR96" s="11">
        <v>1009050000000</v>
      </c>
      <c r="AS96" s="11">
        <v>612569000000</v>
      </c>
      <c r="AT96" s="11">
        <v>612570000000</v>
      </c>
      <c r="AU96" s="11">
        <v>786672000000</v>
      </c>
      <c r="AV96" s="11">
        <v>786673000000</v>
      </c>
      <c r="AW96" s="11">
        <v>2469000000000</v>
      </c>
      <c r="AX96" s="11">
        <v>2469010000000</v>
      </c>
      <c r="AY96" s="11">
        <v>895555000000</v>
      </c>
      <c r="AZ96" s="11">
        <v>895556000000</v>
      </c>
      <c r="BA96" s="11">
        <v>2472390000000</v>
      </c>
      <c r="BB96" s="11">
        <v>2472390000000</v>
      </c>
      <c r="BC96" s="11">
        <v>789082000000</v>
      </c>
      <c r="BD96" s="11">
        <v>789083000000</v>
      </c>
      <c r="BE96" s="11">
        <v>615275000000</v>
      </c>
      <c r="BF96" s="11">
        <v>615276000000</v>
      </c>
      <c r="CT96" s="37"/>
      <c r="CZ96" s="28">
        <f t="shared" si="21"/>
        <v>0.43967500000000004</v>
      </c>
      <c r="DA96" s="11">
        <v>695423000000</v>
      </c>
      <c r="DB96" s="11">
        <v>48664400000</v>
      </c>
      <c r="DC96" s="11">
        <v>1770450000000</v>
      </c>
      <c r="DD96" s="11">
        <v>3195620000000</v>
      </c>
      <c r="DE96" s="11">
        <v>3791920000000</v>
      </c>
      <c r="DF96" s="11">
        <v>3195620000000</v>
      </c>
      <c r="DG96" s="11">
        <v>1967910000000</v>
      </c>
      <c r="DH96" s="11">
        <v>3666860000000</v>
      </c>
      <c r="DI96" s="11">
        <v>5089950000000</v>
      </c>
      <c r="DJ96" s="11">
        <v>3666860000000</v>
      </c>
      <c r="DK96" s="11">
        <v>1967910000000</v>
      </c>
      <c r="DL96" s="11">
        <v>4329430000000</v>
      </c>
      <c r="DM96" s="11">
        <v>5253490000000</v>
      </c>
      <c r="DN96" s="11">
        <v>5328090000000</v>
      </c>
      <c r="DO96" s="11">
        <v>5253490000000</v>
      </c>
      <c r="DP96" s="11">
        <v>4329420000000</v>
      </c>
      <c r="DQ96" s="11">
        <v>1972830000000</v>
      </c>
      <c r="DR96" s="11">
        <v>3676660000000</v>
      </c>
      <c r="DS96" s="11">
        <v>5101390000000</v>
      </c>
      <c r="DT96" s="11">
        <v>3676640000000</v>
      </c>
      <c r="DU96" s="11">
        <v>1972820000000</v>
      </c>
      <c r="DV96" s="11">
        <v>3212010000000</v>
      </c>
      <c r="DW96" s="11">
        <v>3809610000000</v>
      </c>
      <c r="DX96" s="11">
        <v>3212000000000</v>
      </c>
      <c r="DY96" s="11">
        <v>1784000000000</v>
      </c>
      <c r="DZ96" s="11">
        <v>976290000000</v>
      </c>
      <c r="EA96" s="11">
        <v>976290000000</v>
      </c>
      <c r="EB96" s="11">
        <v>1551120000000</v>
      </c>
      <c r="EC96" s="11">
        <v>1551110000000</v>
      </c>
      <c r="ED96" s="11">
        <v>4812040000000</v>
      </c>
      <c r="EE96" s="11">
        <v>4812040000000</v>
      </c>
      <c r="EF96" s="11">
        <v>2250670000000</v>
      </c>
      <c r="EG96" s="11">
        <v>2250660000000</v>
      </c>
      <c r="EH96" s="11">
        <v>4823410000000</v>
      </c>
      <c r="EI96" s="11">
        <v>4823400000000</v>
      </c>
      <c r="EJ96" s="11">
        <v>1562290000000</v>
      </c>
      <c r="EK96" s="11">
        <v>1562290000000</v>
      </c>
      <c r="EL96" s="11">
        <v>985114000000</v>
      </c>
      <c r="EM96" s="11">
        <v>985113000000</v>
      </c>
    </row>
    <row r="97" spans="2:143" x14ac:dyDescent="0.25">
      <c r="E97" s="162">
        <v>22</v>
      </c>
      <c r="F97" s="160">
        <v>0.21878</v>
      </c>
      <c r="G97" s="160">
        <v>0.2009</v>
      </c>
      <c r="H97" s="160">
        <v>646960</v>
      </c>
      <c r="I97" s="160">
        <v>619960</v>
      </c>
      <c r="J97" s="161">
        <v>17.637799999999999</v>
      </c>
      <c r="K97" s="161">
        <v>17.722999999999999</v>
      </c>
      <c r="L97" s="161"/>
      <c r="M97" s="37"/>
      <c r="S97" s="28">
        <f t="shared" si="22"/>
        <v>0.19996</v>
      </c>
      <c r="T97" s="11">
        <v>3060900000000</v>
      </c>
      <c r="U97" s="11">
        <v>75459700000</v>
      </c>
      <c r="V97" s="11">
        <v>1016780000000</v>
      </c>
      <c r="W97" s="11">
        <v>1582040000000</v>
      </c>
      <c r="X97" s="11">
        <v>1993190000000</v>
      </c>
      <c r="Y97" s="11">
        <v>1582040000000</v>
      </c>
      <c r="Z97" s="11">
        <v>895775000000</v>
      </c>
      <c r="AA97" s="11">
        <v>1636200000000</v>
      </c>
      <c r="AB97" s="11">
        <v>2690190000000</v>
      </c>
      <c r="AC97" s="11">
        <v>1636200000000</v>
      </c>
      <c r="AD97" s="11">
        <v>895776000000</v>
      </c>
      <c r="AE97" s="11">
        <v>2007100000000</v>
      </c>
      <c r="AF97" s="11">
        <v>2701030000000</v>
      </c>
      <c r="AG97" s="11">
        <v>2961110000000</v>
      </c>
      <c r="AH97" s="11">
        <v>2701030000000</v>
      </c>
      <c r="AI97" s="11">
        <v>2007110000000</v>
      </c>
      <c r="AJ97" s="11">
        <v>897185000000</v>
      </c>
      <c r="AK97" s="11">
        <v>1638540000000</v>
      </c>
      <c r="AL97" s="11">
        <v>2693660000000</v>
      </c>
      <c r="AM97" s="11">
        <v>1638540000000</v>
      </c>
      <c r="AN97" s="11">
        <v>897186000000</v>
      </c>
      <c r="AO97" s="11">
        <v>1586310000000</v>
      </c>
      <c r="AP97" s="11">
        <v>1998310000000</v>
      </c>
      <c r="AQ97" s="11">
        <v>1586320000000</v>
      </c>
      <c r="AR97" s="11">
        <v>1021070000000</v>
      </c>
      <c r="AS97" s="11">
        <v>596896000000</v>
      </c>
      <c r="AT97" s="11">
        <v>596896000000</v>
      </c>
      <c r="AU97" s="11">
        <v>787636000000</v>
      </c>
      <c r="AV97" s="11">
        <v>787637000000</v>
      </c>
      <c r="AW97" s="11">
        <v>2348100000000</v>
      </c>
      <c r="AX97" s="11">
        <v>2348100000000</v>
      </c>
      <c r="AY97" s="11">
        <v>837246000000</v>
      </c>
      <c r="AZ97" s="11">
        <v>837247000000</v>
      </c>
      <c r="BA97" s="11">
        <v>2351500000000</v>
      </c>
      <c r="BB97" s="11">
        <v>2351500000000</v>
      </c>
      <c r="BC97" s="11">
        <v>790286000000</v>
      </c>
      <c r="BD97" s="11">
        <v>790286000000</v>
      </c>
      <c r="BE97" s="11">
        <v>599749000000</v>
      </c>
      <c r="BF97" s="11">
        <v>599750000000</v>
      </c>
      <c r="CT97" s="37"/>
      <c r="CZ97" s="28">
        <f t="shared" si="21"/>
        <v>0.19996</v>
      </c>
      <c r="DA97" s="11">
        <v>3334620000000</v>
      </c>
      <c r="DB97" s="11">
        <v>87793000000</v>
      </c>
      <c r="DC97" s="11">
        <v>3321970000000</v>
      </c>
      <c r="DD97" s="11">
        <v>5744870000000</v>
      </c>
      <c r="DE97" s="11">
        <v>6918690000000</v>
      </c>
      <c r="DF97" s="11">
        <v>5744870000000</v>
      </c>
      <c r="DG97" s="11">
        <v>3958500000000</v>
      </c>
      <c r="DH97" s="11">
        <v>6629410000000</v>
      </c>
      <c r="DI97" s="11">
        <v>9331480000000</v>
      </c>
      <c r="DJ97" s="11">
        <v>6629400000000</v>
      </c>
      <c r="DK97" s="11">
        <v>3958490000000</v>
      </c>
      <c r="DL97" s="11">
        <v>7868570000000</v>
      </c>
      <c r="DM97" s="11">
        <v>9631760000000</v>
      </c>
      <c r="DN97" s="11">
        <v>9883980000000</v>
      </c>
      <c r="DO97" s="11">
        <v>9631750000000</v>
      </c>
      <c r="DP97" s="11">
        <v>7868560000000</v>
      </c>
      <c r="DQ97" s="11">
        <v>3968830000000</v>
      </c>
      <c r="DR97" s="11">
        <v>6647290000000</v>
      </c>
      <c r="DS97" s="11">
        <v>9353150000000</v>
      </c>
      <c r="DT97" s="11">
        <v>6647270000000</v>
      </c>
      <c r="DU97" s="11">
        <v>3968820000000</v>
      </c>
      <c r="DV97" s="11">
        <v>5774610000000</v>
      </c>
      <c r="DW97" s="11">
        <v>6951480000000</v>
      </c>
      <c r="DX97" s="11">
        <v>5774610000000</v>
      </c>
      <c r="DY97" s="11">
        <v>3347880000000</v>
      </c>
      <c r="DZ97" s="11">
        <v>1344020000000</v>
      </c>
      <c r="EA97" s="11">
        <v>1344020000000</v>
      </c>
      <c r="EB97" s="11">
        <v>2346400000000</v>
      </c>
      <c r="EC97" s="11">
        <v>2346390000000</v>
      </c>
      <c r="ED97" s="11">
        <v>8158930000000</v>
      </c>
      <c r="EE97" s="11">
        <v>8158920000000</v>
      </c>
      <c r="EF97" s="11">
        <v>3626380000000</v>
      </c>
      <c r="EG97" s="11">
        <v>3626360000000</v>
      </c>
      <c r="EH97" s="11">
        <v>8178490000000</v>
      </c>
      <c r="EI97" s="11">
        <v>8178480000000</v>
      </c>
      <c r="EJ97" s="11">
        <v>2367330000000</v>
      </c>
      <c r="EK97" s="11">
        <v>2367320000000</v>
      </c>
      <c r="EL97" s="11">
        <v>1358160000000</v>
      </c>
      <c r="EM97" s="11">
        <v>1358160000000</v>
      </c>
    </row>
    <row r="98" spans="2:143" x14ac:dyDescent="0.25">
      <c r="E98" s="162">
        <v>23</v>
      </c>
      <c r="F98" s="160">
        <v>0.2009</v>
      </c>
      <c r="G98" s="160">
        <v>0.18378</v>
      </c>
      <c r="H98" s="160">
        <v>619960</v>
      </c>
      <c r="I98" s="160">
        <v>592960</v>
      </c>
      <c r="J98" s="161">
        <v>17.722999999999999</v>
      </c>
      <c r="K98" s="161">
        <v>17.812100000000001</v>
      </c>
      <c r="L98" s="161"/>
      <c r="M98" s="37"/>
      <c r="S98" s="28">
        <f t="shared" si="22"/>
        <v>7.6766000000000001E-2</v>
      </c>
      <c r="T98" s="11">
        <v>6810970000000</v>
      </c>
      <c r="U98" s="11">
        <v>112219000000</v>
      </c>
      <c r="V98" s="11">
        <v>1327820000000</v>
      </c>
      <c r="W98" s="11">
        <v>1970230000000</v>
      </c>
      <c r="X98" s="11">
        <v>2486530000000</v>
      </c>
      <c r="Y98" s="11">
        <v>1970230000000</v>
      </c>
      <c r="Z98" s="11">
        <v>1239940000000</v>
      </c>
      <c r="AA98" s="11">
        <v>2039380000000</v>
      </c>
      <c r="AB98" s="11">
        <v>3355600000000</v>
      </c>
      <c r="AC98" s="11">
        <v>2039380000000</v>
      </c>
      <c r="AD98" s="11">
        <v>1239940000000</v>
      </c>
      <c r="AE98" s="11">
        <v>2501670000000</v>
      </c>
      <c r="AF98" s="11">
        <v>3368920000000</v>
      </c>
      <c r="AG98" s="11">
        <v>3699410000000</v>
      </c>
      <c r="AH98" s="11">
        <v>3368920000000</v>
      </c>
      <c r="AI98" s="11">
        <v>2501670000000</v>
      </c>
      <c r="AJ98" s="11">
        <v>1241960000000</v>
      </c>
      <c r="AK98" s="11">
        <v>2042290000000</v>
      </c>
      <c r="AL98" s="11">
        <v>3359930000000</v>
      </c>
      <c r="AM98" s="11">
        <v>2042300000000</v>
      </c>
      <c r="AN98" s="11">
        <v>1241960000000</v>
      </c>
      <c r="AO98" s="11">
        <v>1975550000000</v>
      </c>
      <c r="AP98" s="11">
        <v>2492930000000</v>
      </c>
      <c r="AQ98" s="11">
        <v>1975550000000</v>
      </c>
      <c r="AR98" s="11">
        <v>1333500000000</v>
      </c>
      <c r="AS98" s="11">
        <v>653324000000</v>
      </c>
      <c r="AT98" s="11">
        <v>653324000000</v>
      </c>
      <c r="AU98" s="11">
        <v>882732000000</v>
      </c>
      <c r="AV98" s="11">
        <v>882733000000</v>
      </c>
      <c r="AW98" s="11">
        <v>2800010000000</v>
      </c>
      <c r="AX98" s="11">
        <v>2800020000000</v>
      </c>
      <c r="AY98" s="11">
        <v>906028000000</v>
      </c>
      <c r="AZ98" s="11">
        <v>906029000000</v>
      </c>
      <c r="BA98" s="11">
        <v>2804400000000</v>
      </c>
      <c r="BB98" s="11">
        <v>2804400000000</v>
      </c>
      <c r="BC98" s="11">
        <v>885991000000</v>
      </c>
      <c r="BD98" s="11">
        <v>885992000000</v>
      </c>
      <c r="BE98" s="11">
        <v>656690000000</v>
      </c>
      <c r="BF98" s="11">
        <v>656691000000</v>
      </c>
      <c r="CT98" s="37"/>
      <c r="CZ98" s="28">
        <f t="shared" si="21"/>
        <v>7.6766000000000001E-2</v>
      </c>
      <c r="DA98" s="11">
        <v>7421210000000</v>
      </c>
      <c r="DB98" s="11">
        <v>130248000000</v>
      </c>
      <c r="DC98" s="11">
        <v>4905880000000</v>
      </c>
      <c r="DD98" s="11">
        <v>8494060000000</v>
      </c>
      <c r="DE98" s="11">
        <v>10455700000000</v>
      </c>
      <c r="DF98" s="11">
        <v>8494070000000</v>
      </c>
      <c r="DG98" s="11">
        <v>5958860000000</v>
      </c>
      <c r="DH98" s="11">
        <v>9853830000000</v>
      </c>
      <c r="DI98" s="11">
        <v>14331800000000</v>
      </c>
      <c r="DJ98" s="11">
        <v>9853830000000</v>
      </c>
      <c r="DK98" s="11">
        <v>5958840000000</v>
      </c>
      <c r="DL98" s="11">
        <v>11862900000000</v>
      </c>
      <c r="DM98" s="11">
        <v>14795500000000</v>
      </c>
      <c r="DN98" s="11">
        <v>15356200000000</v>
      </c>
      <c r="DO98" s="11">
        <v>14795500000000</v>
      </c>
      <c r="DP98" s="11">
        <v>11862800000000</v>
      </c>
      <c r="DQ98" s="11">
        <v>5974900000000</v>
      </c>
      <c r="DR98" s="11">
        <v>9881060000000</v>
      </c>
      <c r="DS98" s="11">
        <v>14366400000000</v>
      </c>
      <c r="DT98" s="11">
        <v>9881030000000</v>
      </c>
      <c r="DU98" s="11">
        <v>5974870000000</v>
      </c>
      <c r="DV98" s="11">
        <v>8539190000000</v>
      </c>
      <c r="DW98" s="11">
        <v>10506900000000</v>
      </c>
      <c r="DX98" s="11">
        <v>8539180000000</v>
      </c>
      <c r="DY98" s="11">
        <v>4945050000000</v>
      </c>
      <c r="DZ98" s="11">
        <v>1318110000000</v>
      </c>
      <c r="EA98" s="11">
        <v>1318100000000</v>
      </c>
      <c r="EB98" s="11">
        <v>2585520000000</v>
      </c>
      <c r="EC98" s="11">
        <v>2585510000000</v>
      </c>
      <c r="ED98" s="11">
        <v>11699200000000</v>
      </c>
      <c r="EE98" s="11">
        <v>11699200000000</v>
      </c>
      <c r="EF98" s="11">
        <v>4512710000000</v>
      </c>
      <c r="EG98" s="11">
        <v>4512690000000</v>
      </c>
      <c r="EH98" s="11">
        <v>11728200000000</v>
      </c>
      <c r="EI98" s="11">
        <v>11728200000000</v>
      </c>
      <c r="EJ98" s="11">
        <v>2613900000000</v>
      </c>
      <c r="EK98" s="11">
        <v>2613900000000</v>
      </c>
      <c r="EL98" s="11">
        <v>1334490000000</v>
      </c>
      <c r="EM98" s="11">
        <v>1334490000000</v>
      </c>
    </row>
    <row r="99" spans="2:143" x14ac:dyDescent="0.25">
      <c r="E99" s="162">
        <v>24</v>
      </c>
      <c r="F99" s="160">
        <v>0.18378</v>
      </c>
      <c r="G99" s="160">
        <v>0.16743</v>
      </c>
      <c r="H99" s="160">
        <v>592960</v>
      </c>
      <c r="I99" s="160">
        <v>565960</v>
      </c>
      <c r="J99" s="161">
        <v>17.812100000000001</v>
      </c>
      <c r="K99" s="161">
        <v>17.9053</v>
      </c>
      <c r="L99" s="161"/>
      <c r="M99" s="37"/>
      <c r="S99" s="28">
        <f>S80</f>
        <v>1.5306E-2</v>
      </c>
      <c r="T99" s="11">
        <v>1739200000000</v>
      </c>
      <c r="U99" s="11">
        <v>19444100000</v>
      </c>
      <c r="V99" s="11">
        <v>237777000000</v>
      </c>
      <c r="W99" s="11">
        <v>353619000000</v>
      </c>
      <c r="X99" s="11">
        <v>445906000000</v>
      </c>
      <c r="Y99" s="11">
        <v>353620000000</v>
      </c>
      <c r="Z99" s="11">
        <v>221259000000</v>
      </c>
      <c r="AA99" s="11">
        <v>365949000000</v>
      </c>
      <c r="AB99" s="11">
        <v>601213000000</v>
      </c>
      <c r="AC99" s="11">
        <v>365950000000</v>
      </c>
      <c r="AD99" s="11">
        <v>221259000000</v>
      </c>
      <c r="AE99" s="11">
        <v>448676000000</v>
      </c>
      <c r="AF99" s="11">
        <v>603601000000</v>
      </c>
      <c r="AG99" s="11">
        <v>662451000000</v>
      </c>
      <c r="AH99" s="11">
        <v>603601000000</v>
      </c>
      <c r="AI99" s="11">
        <v>448677000000</v>
      </c>
      <c r="AJ99" s="11">
        <v>221617000000</v>
      </c>
      <c r="AK99" s="11">
        <v>366471000000</v>
      </c>
      <c r="AL99" s="11">
        <v>601986000000</v>
      </c>
      <c r="AM99" s="11">
        <v>366471000000</v>
      </c>
      <c r="AN99" s="11">
        <v>221617000000</v>
      </c>
      <c r="AO99" s="11">
        <v>354570000000</v>
      </c>
      <c r="AP99" s="11">
        <v>447047000000</v>
      </c>
      <c r="AQ99" s="11">
        <v>354570000000</v>
      </c>
      <c r="AR99" s="11">
        <v>238790000000</v>
      </c>
      <c r="AS99" s="11">
        <v>115399000000</v>
      </c>
      <c r="AT99" s="11">
        <v>115399000000</v>
      </c>
      <c r="AU99" s="11">
        <v>155111000000</v>
      </c>
      <c r="AV99" s="11">
        <v>155112000000</v>
      </c>
      <c r="AW99" s="11">
        <v>497647000000</v>
      </c>
      <c r="AX99" s="11">
        <v>497648000000</v>
      </c>
      <c r="AY99" s="11">
        <v>158984000000</v>
      </c>
      <c r="AZ99" s="11">
        <v>158984000000</v>
      </c>
      <c r="BA99" s="11">
        <v>498447000000</v>
      </c>
      <c r="BB99" s="11">
        <v>498447000000</v>
      </c>
      <c r="BC99" s="11">
        <v>155671000000</v>
      </c>
      <c r="BD99" s="11">
        <v>155671000000</v>
      </c>
      <c r="BE99" s="11">
        <v>115980000000</v>
      </c>
      <c r="BF99" s="11">
        <v>115980000000</v>
      </c>
      <c r="CT99" s="37"/>
      <c r="CZ99" s="28">
        <f>CZ80</f>
        <v>1.5306E-2</v>
      </c>
      <c r="DA99" s="11">
        <v>1894790000000</v>
      </c>
      <c r="DB99" s="11">
        <v>22517200000</v>
      </c>
      <c r="DC99" s="11">
        <v>886163000000</v>
      </c>
      <c r="DD99" s="11">
        <v>1545950000000</v>
      </c>
      <c r="DE99" s="11">
        <v>1917230000000</v>
      </c>
      <c r="DF99" s="11">
        <v>1545950000000</v>
      </c>
      <c r="DG99" s="11">
        <v>1073780000000</v>
      </c>
      <c r="DH99" s="11">
        <v>1795710000000</v>
      </c>
      <c r="DI99" s="11">
        <v>2650560000000</v>
      </c>
      <c r="DJ99" s="11">
        <v>1795710000000</v>
      </c>
      <c r="DK99" s="11">
        <v>1073780000000</v>
      </c>
      <c r="DL99" s="11">
        <v>2174810000000</v>
      </c>
      <c r="DM99" s="11">
        <v>2736670000000</v>
      </c>
      <c r="DN99" s="11">
        <v>2852540000000</v>
      </c>
      <c r="DO99" s="11">
        <v>2736660000000</v>
      </c>
      <c r="DP99" s="11">
        <v>2174800000000</v>
      </c>
      <c r="DQ99" s="11">
        <v>1076680000000</v>
      </c>
      <c r="DR99" s="11">
        <v>1800710000000</v>
      </c>
      <c r="DS99" s="11">
        <v>2657070000000</v>
      </c>
      <c r="DT99" s="11">
        <v>1800710000000</v>
      </c>
      <c r="DU99" s="11">
        <v>1076680000000</v>
      </c>
      <c r="DV99" s="11">
        <v>1554240000000</v>
      </c>
      <c r="DW99" s="11">
        <v>1926730000000</v>
      </c>
      <c r="DX99" s="11">
        <v>1554230000000</v>
      </c>
      <c r="DY99" s="11">
        <v>893279000000</v>
      </c>
      <c r="DZ99" s="11">
        <v>206938000000</v>
      </c>
      <c r="EA99" s="11">
        <v>206938000000</v>
      </c>
      <c r="EB99" s="11">
        <v>410646000000</v>
      </c>
      <c r="EC99" s="11">
        <v>410645000000</v>
      </c>
      <c r="ED99" s="11">
        <v>2110770000000</v>
      </c>
      <c r="EE99" s="11">
        <v>2110770000000</v>
      </c>
      <c r="EF99" s="11">
        <v>749521000000</v>
      </c>
      <c r="EG99" s="11">
        <v>749518000000</v>
      </c>
      <c r="EH99" s="11">
        <v>2116070000000</v>
      </c>
      <c r="EI99" s="11">
        <v>2116070000000</v>
      </c>
      <c r="EJ99" s="11">
        <v>415237000000</v>
      </c>
      <c r="EK99" s="11">
        <v>415236000000</v>
      </c>
      <c r="EL99" s="11">
        <v>209547000000</v>
      </c>
      <c r="EM99" s="11">
        <v>209547000000</v>
      </c>
    </row>
    <row r="100" spans="2:143" x14ac:dyDescent="0.25">
      <c r="B100" s="163">
        <v>27</v>
      </c>
      <c r="E100" s="162">
        <v>25</v>
      </c>
      <c r="F100" s="160">
        <v>0.16743</v>
      </c>
      <c r="G100" s="160">
        <v>0.15182999999999999</v>
      </c>
      <c r="H100" s="160">
        <v>565960</v>
      </c>
      <c r="I100" s="160">
        <v>538960</v>
      </c>
      <c r="J100" s="161">
        <v>17.9053</v>
      </c>
      <c r="K100" s="161">
        <v>18.0031</v>
      </c>
      <c r="L100" s="161"/>
      <c r="M100" s="37"/>
      <c r="S100" s="3"/>
      <c r="T100" s="290" t="s">
        <v>484</v>
      </c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  <c r="AI100" s="290"/>
      <c r="AJ100" s="290"/>
      <c r="AK100" s="290"/>
      <c r="AL100" s="290"/>
      <c r="AM100" s="290"/>
      <c r="AN100" s="290"/>
      <c r="AO100" s="290"/>
      <c r="AP100" s="290"/>
      <c r="AQ100" s="290"/>
      <c r="AR100" s="290"/>
      <c r="AS100" s="290"/>
      <c r="AT100" s="290"/>
      <c r="AU100" s="290"/>
      <c r="AV100" s="290"/>
      <c r="AW100" s="290"/>
      <c r="AX100" s="290"/>
      <c r="AY100" s="290"/>
      <c r="AZ100" s="290"/>
      <c r="BA100" s="290"/>
      <c r="BB100" s="290"/>
      <c r="BC100" s="290"/>
      <c r="BD100" s="290"/>
      <c r="BE100" s="290"/>
      <c r="BF100" s="290"/>
      <c r="CT100" s="37"/>
      <c r="CZ100" s="3"/>
      <c r="DA100" s="290" t="s">
        <v>484</v>
      </c>
      <c r="DB100" s="290"/>
      <c r="DC100" s="290"/>
      <c r="DD100" s="290"/>
      <c r="DE100" s="290"/>
      <c r="DF100" s="290"/>
      <c r="DG100" s="290"/>
      <c r="DH100" s="290"/>
      <c r="DI100" s="290"/>
      <c r="DJ100" s="290"/>
      <c r="DK100" s="290"/>
      <c r="DL100" s="290"/>
      <c r="DM100" s="290"/>
      <c r="DN100" s="290"/>
      <c r="DO100" s="290"/>
      <c r="DP100" s="290"/>
      <c r="DQ100" s="290"/>
      <c r="DR100" s="290"/>
      <c r="DS100" s="290"/>
      <c r="DT100" s="290"/>
      <c r="DU100" s="290"/>
      <c r="DV100" s="290"/>
      <c r="DW100" s="290"/>
      <c r="DX100" s="290"/>
      <c r="DY100" s="290"/>
      <c r="DZ100" s="290"/>
      <c r="EA100" s="290"/>
      <c r="EB100" s="290"/>
      <c r="EC100" s="290"/>
      <c r="ED100" s="290"/>
      <c r="EE100" s="290"/>
      <c r="EF100" s="290"/>
      <c r="EG100" s="290"/>
      <c r="EH100" s="290"/>
      <c r="EI100" s="290"/>
      <c r="EJ100" s="290"/>
      <c r="EK100" s="290"/>
      <c r="EL100" s="290"/>
      <c r="EM100" s="290"/>
    </row>
    <row r="101" spans="2:143" x14ac:dyDescent="0.25">
      <c r="E101" s="162">
        <v>26</v>
      </c>
      <c r="F101" s="160">
        <v>0.15182999999999999</v>
      </c>
      <c r="G101" s="160">
        <v>0.13700000000000001</v>
      </c>
      <c r="H101" s="160">
        <v>538960</v>
      </c>
      <c r="I101" s="160">
        <v>511960</v>
      </c>
      <c r="J101" s="161">
        <v>18.0031</v>
      </c>
      <c r="K101" s="161">
        <v>18.105899999999998</v>
      </c>
      <c r="L101" s="161"/>
      <c r="M101" s="37"/>
      <c r="S101" s="172" t="s">
        <v>366</v>
      </c>
      <c r="T101" s="175" t="s">
        <v>31</v>
      </c>
      <c r="U101" s="175" t="s">
        <v>363</v>
      </c>
      <c r="V101" s="175" t="s">
        <v>517</v>
      </c>
      <c r="W101" s="175" t="s">
        <v>518</v>
      </c>
      <c r="X101" s="175" t="s">
        <v>519</v>
      </c>
      <c r="Y101" s="175" t="s">
        <v>520</v>
      </c>
      <c r="Z101" s="175" t="s">
        <v>521</v>
      </c>
      <c r="AA101" s="175" t="s">
        <v>522</v>
      </c>
      <c r="AB101" s="175" t="s">
        <v>523</v>
      </c>
      <c r="AC101" s="175" t="s">
        <v>524</v>
      </c>
      <c r="AD101" s="175" t="s">
        <v>525</v>
      </c>
      <c r="AE101" s="175" t="s">
        <v>526</v>
      </c>
      <c r="AF101" s="175" t="s">
        <v>527</v>
      </c>
      <c r="AG101" s="175" t="s">
        <v>528</v>
      </c>
      <c r="AH101" s="175" t="s">
        <v>529</v>
      </c>
      <c r="AI101" s="175" t="s">
        <v>530</v>
      </c>
      <c r="AJ101" s="175" t="s">
        <v>531</v>
      </c>
      <c r="AK101" s="175" t="s">
        <v>532</v>
      </c>
      <c r="AL101" s="175" t="s">
        <v>533</v>
      </c>
      <c r="AM101" s="175" t="s">
        <v>534</v>
      </c>
      <c r="AN101" s="175" t="s">
        <v>535</v>
      </c>
      <c r="AO101" s="175" t="s">
        <v>536</v>
      </c>
      <c r="AP101" s="175" t="s">
        <v>537</v>
      </c>
      <c r="AQ101" s="175" t="s">
        <v>538</v>
      </c>
      <c r="AR101" s="175" t="s">
        <v>539</v>
      </c>
      <c r="AS101" s="175" t="s">
        <v>540</v>
      </c>
      <c r="AT101" s="175" t="s">
        <v>541</v>
      </c>
      <c r="AU101" s="175" t="s">
        <v>542</v>
      </c>
      <c r="AV101" s="175" t="s">
        <v>543</v>
      </c>
      <c r="AW101" s="175" t="s">
        <v>544</v>
      </c>
      <c r="AX101" s="175" t="s">
        <v>545</v>
      </c>
      <c r="AY101" s="175" t="s">
        <v>546</v>
      </c>
      <c r="AZ101" s="175" t="s">
        <v>547</v>
      </c>
      <c r="BA101" s="175" t="s">
        <v>548</v>
      </c>
      <c r="BB101" s="175" t="s">
        <v>549</v>
      </c>
      <c r="BC101" s="175" t="s">
        <v>550</v>
      </c>
      <c r="BD101" s="175" t="s">
        <v>551</v>
      </c>
      <c r="BE101" s="175" t="s">
        <v>552</v>
      </c>
      <c r="BF101" s="175" t="s">
        <v>553</v>
      </c>
      <c r="CT101" s="37"/>
      <c r="CZ101" s="176" t="s">
        <v>366</v>
      </c>
      <c r="DA101" s="177" t="s">
        <v>31</v>
      </c>
      <c r="DB101" s="177" t="s">
        <v>363</v>
      </c>
      <c r="DC101" s="177" t="s">
        <v>517</v>
      </c>
      <c r="DD101" s="177" t="s">
        <v>518</v>
      </c>
      <c r="DE101" s="177" t="s">
        <v>519</v>
      </c>
      <c r="DF101" s="177" t="s">
        <v>520</v>
      </c>
      <c r="DG101" s="177" t="s">
        <v>521</v>
      </c>
      <c r="DH101" s="177" t="s">
        <v>522</v>
      </c>
      <c r="DI101" s="177" t="s">
        <v>523</v>
      </c>
      <c r="DJ101" s="177" t="s">
        <v>524</v>
      </c>
      <c r="DK101" s="177" t="s">
        <v>525</v>
      </c>
      <c r="DL101" s="177" t="s">
        <v>526</v>
      </c>
      <c r="DM101" s="177" t="s">
        <v>527</v>
      </c>
      <c r="DN101" s="177" t="s">
        <v>528</v>
      </c>
      <c r="DO101" s="177" t="s">
        <v>529</v>
      </c>
      <c r="DP101" s="177" t="s">
        <v>530</v>
      </c>
      <c r="DQ101" s="177" t="s">
        <v>531</v>
      </c>
      <c r="DR101" s="177" t="s">
        <v>532</v>
      </c>
      <c r="DS101" s="177" t="s">
        <v>533</v>
      </c>
      <c r="DT101" s="177" t="s">
        <v>534</v>
      </c>
      <c r="DU101" s="177" t="s">
        <v>535</v>
      </c>
      <c r="DV101" s="177" t="s">
        <v>536</v>
      </c>
      <c r="DW101" s="177" t="s">
        <v>537</v>
      </c>
      <c r="DX101" s="177" t="s">
        <v>538</v>
      </c>
      <c r="DY101" s="177" t="s">
        <v>539</v>
      </c>
      <c r="DZ101" s="177" t="s">
        <v>540</v>
      </c>
      <c r="EA101" s="177" t="s">
        <v>541</v>
      </c>
      <c r="EB101" s="177" t="s">
        <v>542</v>
      </c>
      <c r="EC101" s="177" t="s">
        <v>543</v>
      </c>
      <c r="ED101" s="177" t="s">
        <v>544</v>
      </c>
      <c r="EE101" s="177" t="s">
        <v>545</v>
      </c>
      <c r="EF101" s="177" t="s">
        <v>546</v>
      </c>
      <c r="EG101" s="177" t="s">
        <v>547</v>
      </c>
      <c r="EH101" s="177" t="s">
        <v>548</v>
      </c>
      <c r="EI101" s="177" t="s">
        <v>549</v>
      </c>
      <c r="EJ101" s="177" t="s">
        <v>550</v>
      </c>
      <c r="EK101" s="177" t="s">
        <v>551</v>
      </c>
      <c r="EL101" s="177" t="s">
        <v>552</v>
      </c>
      <c r="EM101" s="177" t="s">
        <v>553</v>
      </c>
    </row>
    <row r="102" spans="2:143" x14ac:dyDescent="0.25">
      <c r="E102" s="162">
        <v>27</v>
      </c>
      <c r="F102" s="160">
        <v>0.13700000000000001</v>
      </c>
      <c r="G102" s="160">
        <v>0.12293</v>
      </c>
      <c r="H102" s="160">
        <v>511960</v>
      </c>
      <c r="I102" s="160">
        <v>484960</v>
      </c>
      <c r="J102" s="161">
        <v>18.105899999999998</v>
      </c>
      <c r="K102" s="161">
        <v>18.214200000000002</v>
      </c>
      <c r="L102" s="161"/>
      <c r="M102" s="37"/>
      <c r="S102" s="28">
        <f t="shared" ref="S102:S111" si="23">S83</f>
        <v>6432500</v>
      </c>
      <c r="T102" s="11">
        <v>563896000000</v>
      </c>
      <c r="U102" s="11">
        <v>85066900000</v>
      </c>
      <c r="V102" s="11">
        <v>8469620000000</v>
      </c>
      <c r="W102" s="11">
        <v>14032800000000</v>
      </c>
      <c r="X102" s="11">
        <v>18002100000000</v>
      </c>
      <c r="Y102" s="11">
        <v>14032700000000</v>
      </c>
      <c r="Z102" s="11">
        <v>6658050000000</v>
      </c>
      <c r="AA102" s="11">
        <v>14605700000000</v>
      </c>
      <c r="AB102" s="11">
        <v>23279900000000</v>
      </c>
      <c r="AC102" s="11">
        <v>14605700000000</v>
      </c>
      <c r="AD102" s="11">
        <v>6658060000000</v>
      </c>
      <c r="AE102" s="11">
        <v>17991800000000</v>
      </c>
      <c r="AF102" s="11">
        <v>23354800000000</v>
      </c>
      <c r="AG102" s="11">
        <v>25828100000000</v>
      </c>
      <c r="AH102" s="11">
        <v>23354900000000</v>
      </c>
      <c r="AI102" s="11">
        <v>17991900000000</v>
      </c>
      <c r="AJ102" s="11">
        <v>6650560000000</v>
      </c>
      <c r="AK102" s="11">
        <v>14588800000000</v>
      </c>
      <c r="AL102" s="11">
        <v>23257400000000</v>
      </c>
      <c r="AM102" s="11">
        <v>14588800000000</v>
      </c>
      <c r="AN102" s="11">
        <v>6650560000000</v>
      </c>
      <c r="AO102" s="11">
        <v>14005300000000</v>
      </c>
      <c r="AP102" s="11">
        <v>17969400000000</v>
      </c>
      <c r="AQ102" s="11">
        <v>14005300000000</v>
      </c>
      <c r="AR102" s="11">
        <v>8446140000000</v>
      </c>
      <c r="AS102" s="11">
        <v>4265770000000</v>
      </c>
      <c r="AT102" s="11">
        <v>4265770000000</v>
      </c>
      <c r="AU102" s="11">
        <v>5451230000000</v>
      </c>
      <c r="AV102" s="11">
        <v>5451230000000</v>
      </c>
      <c r="AW102" s="11">
        <v>17869600000000</v>
      </c>
      <c r="AX102" s="11">
        <v>17869600000000</v>
      </c>
      <c r="AY102" s="11">
        <v>6377670000000</v>
      </c>
      <c r="AZ102" s="11">
        <v>6377680000000</v>
      </c>
      <c r="BA102" s="11">
        <v>17849500000000</v>
      </c>
      <c r="BB102" s="11">
        <v>17849500000000</v>
      </c>
      <c r="BC102" s="11">
        <v>5438050000000</v>
      </c>
      <c r="BD102" s="11">
        <v>5438060000000</v>
      </c>
      <c r="BE102" s="11">
        <v>4252590000000</v>
      </c>
      <c r="BF102" s="11">
        <v>4252590000000</v>
      </c>
      <c r="CT102" s="37"/>
      <c r="CZ102" s="28">
        <f t="shared" ref="CZ102:CZ118" si="24">CZ83</f>
        <v>6432500</v>
      </c>
      <c r="DA102" s="11">
        <v>566201000000</v>
      </c>
      <c r="DB102" s="11">
        <v>94947300000</v>
      </c>
      <c r="DC102" s="11">
        <v>5522330000000</v>
      </c>
      <c r="DD102" s="11">
        <v>10159000000000</v>
      </c>
      <c r="DE102" s="11">
        <v>12434400000000</v>
      </c>
      <c r="DF102" s="11">
        <v>10159000000000</v>
      </c>
      <c r="DG102" s="11">
        <v>6132180000000</v>
      </c>
      <c r="DH102" s="11">
        <v>11875700000000</v>
      </c>
      <c r="DI102" s="11">
        <v>16253000000000</v>
      </c>
      <c r="DJ102" s="11">
        <v>11875700000000</v>
      </c>
      <c r="DK102" s="11">
        <v>6132150000000</v>
      </c>
      <c r="DL102" s="11">
        <v>14237100000000</v>
      </c>
      <c r="DM102" s="11">
        <v>16801100000000</v>
      </c>
      <c r="DN102" s="11">
        <v>17252200000000</v>
      </c>
      <c r="DO102" s="11">
        <v>16801100000000</v>
      </c>
      <c r="DP102" s="11">
        <v>14237100000000</v>
      </c>
      <c r="DQ102" s="11">
        <v>6116890000000</v>
      </c>
      <c r="DR102" s="11">
        <v>11848500000000</v>
      </c>
      <c r="DS102" s="11">
        <v>16227400000000</v>
      </c>
      <c r="DT102" s="11">
        <v>11848500000000</v>
      </c>
      <c r="DU102" s="11">
        <v>6116860000000</v>
      </c>
      <c r="DV102" s="11">
        <v>10115000000000</v>
      </c>
      <c r="DW102" s="11">
        <v>12385300000000</v>
      </c>
      <c r="DX102" s="11">
        <v>10115000000000</v>
      </c>
      <c r="DY102" s="11">
        <v>5483170000000</v>
      </c>
      <c r="DZ102" s="11">
        <v>2570610000000</v>
      </c>
      <c r="EA102" s="11">
        <v>2570610000000</v>
      </c>
      <c r="EB102" s="11">
        <v>4299580000000</v>
      </c>
      <c r="EC102" s="11">
        <v>4299580000000</v>
      </c>
      <c r="ED102" s="11">
        <v>14477900000000</v>
      </c>
      <c r="EE102" s="11">
        <v>14477900000000</v>
      </c>
      <c r="EF102" s="11">
        <v>6601840000000</v>
      </c>
      <c r="EG102" s="11">
        <v>6601780000000</v>
      </c>
      <c r="EH102" s="11">
        <v>14452300000000</v>
      </c>
      <c r="EI102" s="11">
        <v>14452300000000</v>
      </c>
      <c r="EJ102" s="11">
        <v>4273380000000</v>
      </c>
      <c r="EK102" s="11">
        <v>4273370000000</v>
      </c>
      <c r="EL102" s="11">
        <v>2549550000000</v>
      </c>
      <c r="EM102" s="11">
        <v>2549550000000</v>
      </c>
    </row>
    <row r="103" spans="2:143" x14ac:dyDescent="0.25">
      <c r="C103" s="37">
        <v>16</v>
      </c>
      <c r="E103" s="162">
        <v>28</v>
      </c>
      <c r="F103" s="160">
        <v>0.12293</v>
      </c>
      <c r="G103" s="160">
        <v>0.10963000000000001</v>
      </c>
      <c r="H103" s="160">
        <v>484960</v>
      </c>
      <c r="I103" s="160">
        <v>457970</v>
      </c>
      <c r="J103" s="161">
        <v>18.214200000000002</v>
      </c>
      <c r="K103" s="161">
        <v>18.328800000000001</v>
      </c>
      <c r="L103" s="161"/>
      <c r="M103" s="37"/>
      <c r="S103" s="28">
        <f t="shared" si="23"/>
        <v>1842925</v>
      </c>
      <c r="T103" s="11">
        <v>1266420000000</v>
      </c>
      <c r="U103" s="11">
        <v>396281000000</v>
      </c>
      <c r="V103" s="11">
        <v>22063600000000</v>
      </c>
      <c r="W103" s="11">
        <v>36813900000000</v>
      </c>
      <c r="X103" s="11">
        <v>46562300000000</v>
      </c>
      <c r="Y103" s="11">
        <v>36813900000000</v>
      </c>
      <c r="Z103" s="11">
        <v>17303800000000</v>
      </c>
      <c r="AA103" s="11">
        <v>38201000000000</v>
      </c>
      <c r="AB103" s="11">
        <v>60818800000000</v>
      </c>
      <c r="AC103" s="11">
        <v>38201100000000</v>
      </c>
      <c r="AD103" s="11">
        <v>17303800000000</v>
      </c>
      <c r="AE103" s="11">
        <v>46671400000000</v>
      </c>
      <c r="AF103" s="11">
        <v>61014700000000</v>
      </c>
      <c r="AG103" s="11">
        <v>66797900000000</v>
      </c>
      <c r="AH103" s="11">
        <v>61014800000000</v>
      </c>
      <c r="AI103" s="11">
        <v>46671500000000</v>
      </c>
      <c r="AJ103" s="11">
        <v>17284300000000</v>
      </c>
      <c r="AK103" s="11">
        <v>38156500000000</v>
      </c>
      <c r="AL103" s="11">
        <v>60759900000000</v>
      </c>
      <c r="AM103" s="11">
        <v>38156600000000</v>
      </c>
      <c r="AN103" s="11">
        <v>17284400000000</v>
      </c>
      <c r="AO103" s="11">
        <v>36741700000000</v>
      </c>
      <c r="AP103" s="11">
        <v>46478000000000</v>
      </c>
      <c r="AQ103" s="11">
        <v>36741800000000</v>
      </c>
      <c r="AR103" s="11">
        <v>22002400000000</v>
      </c>
      <c r="AS103" s="11">
        <v>11811700000000</v>
      </c>
      <c r="AT103" s="11">
        <v>11811700000000</v>
      </c>
      <c r="AU103" s="11">
        <v>15120300000000</v>
      </c>
      <c r="AV103" s="11">
        <v>15120300000000</v>
      </c>
      <c r="AW103" s="11">
        <v>50000600000000</v>
      </c>
      <c r="AX103" s="11">
        <v>50000600000000</v>
      </c>
      <c r="AY103" s="11">
        <v>17711100000000</v>
      </c>
      <c r="AZ103" s="11">
        <v>17711100000000</v>
      </c>
      <c r="BA103" s="11">
        <v>49944200000000</v>
      </c>
      <c r="BB103" s="11">
        <v>49944300000000</v>
      </c>
      <c r="BC103" s="11">
        <v>15083500000000</v>
      </c>
      <c r="BD103" s="11">
        <v>15083600000000</v>
      </c>
      <c r="BE103" s="11">
        <v>11775100000000</v>
      </c>
      <c r="BF103" s="11">
        <v>11775100000000</v>
      </c>
      <c r="CT103" s="37"/>
      <c r="CZ103" s="28">
        <f t="shared" si="24"/>
        <v>1842925</v>
      </c>
      <c r="DA103" s="11">
        <v>1301820000000</v>
      </c>
      <c r="DB103" s="11">
        <v>456755000000</v>
      </c>
      <c r="DC103" s="11">
        <v>14796900000000</v>
      </c>
      <c r="DD103" s="11">
        <v>27274600000000</v>
      </c>
      <c r="DE103" s="11">
        <v>32783200000000</v>
      </c>
      <c r="DF103" s="11">
        <v>27274600000000</v>
      </c>
      <c r="DG103" s="11">
        <v>16513800000000</v>
      </c>
      <c r="DH103" s="11">
        <v>31781700000000</v>
      </c>
      <c r="DI103" s="11">
        <v>42926300000000</v>
      </c>
      <c r="DJ103" s="11">
        <v>31781700000000</v>
      </c>
      <c r="DK103" s="11">
        <v>16513700000000</v>
      </c>
      <c r="DL103" s="11">
        <v>37662700000000</v>
      </c>
      <c r="DM103" s="11">
        <v>44361700000000</v>
      </c>
      <c r="DN103" s="11">
        <v>44910800000000</v>
      </c>
      <c r="DO103" s="11">
        <v>44361600000000</v>
      </c>
      <c r="DP103" s="11">
        <v>37662700000000</v>
      </c>
      <c r="DQ103" s="11">
        <v>16473000000000</v>
      </c>
      <c r="DR103" s="11">
        <v>31709700000000</v>
      </c>
      <c r="DS103" s="11">
        <v>42859900000000</v>
      </c>
      <c r="DT103" s="11">
        <v>31709600000000</v>
      </c>
      <c r="DU103" s="11">
        <v>16473000000000</v>
      </c>
      <c r="DV103" s="11">
        <v>27157200000000</v>
      </c>
      <c r="DW103" s="11">
        <v>32655300000000</v>
      </c>
      <c r="DX103" s="11">
        <v>27157200000000</v>
      </c>
      <c r="DY103" s="11">
        <v>14692400000000</v>
      </c>
      <c r="DZ103" s="11">
        <v>7151570000000</v>
      </c>
      <c r="EA103" s="11">
        <v>7151560000000</v>
      </c>
      <c r="EB103" s="11">
        <v>12063700000000</v>
      </c>
      <c r="EC103" s="11">
        <v>12063700000000</v>
      </c>
      <c r="ED103" s="11">
        <v>40650000000000</v>
      </c>
      <c r="EE103" s="11">
        <v>40650000000000</v>
      </c>
      <c r="EF103" s="11">
        <v>18710300000000</v>
      </c>
      <c r="EG103" s="11">
        <v>18710200000000</v>
      </c>
      <c r="EH103" s="11">
        <v>40579400000000</v>
      </c>
      <c r="EI103" s="11">
        <v>40579400000000</v>
      </c>
      <c r="EJ103" s="11">
        <v>11989500000000</v>
      </c>
      <c r="EK103" s="11">
        <v>11989500000000</v>
      </c>
      <c r="EL103" s="11">
        <v>7092580000000</v>
      </c>
      <c r="EM103" s="11">
        <v>7092580000000</v>
      </c>
    </row>
    <row r="104" spans="2:143" x14ac:dyDescent="0.25">
      <c r="B104" s="163">
        <v>28</v>
      </c>
      <c r="E104" s="162">
        <v>29</v>
      </c>
      <c r="F104" s="160">
        <v>0.10963000000000001</v>
      </c>
      <c r="G104" s="160">
        <v>9.708E-2</v>
      </c>
      <c r="H104" s="160">
        <v>457970</v>
      </c>
      <c r="I104" s="160">
        <v>430960</v>
      </c>
      <c r="J104" s="161">
        <v>18.328800000000001</v>
      </c>
      <c r="K104" s="161">
        <v>18.450299999999999</v>
      </c>
      <c r="L104" s="161"/>
      <c r="M104" s="37"/>
      <c r="S104" s="28">
        <f t="shared" si="23"/>
        <v>528015</v>
      </c>
      <c r="T104" s="11">
        <v>792857000000</v>
      </c>
      <c r="U104" s="11">
        <v>430079000000</v>
      </c>
      <c r="V104" s="11">
        <v>17801400000000</v>
      </c>
      <c r="W104" s="11">
        <v>29957300000000</v>
      </c>
      <c r="X104" s="11">
        <v>37746900000000</v>
      </c>
      <c r="Y104" s="11">
        <v>29957300000000</v>
      </c>
      <c r="Z104" s="11">
        <v>13807700000000</v>
      </c>
      <c r="AA104" s="11">
        <v>31026800000000</v>
      </c>
      <c r="AB104" s="11">
        <v>49557000000000</v>
      </c>
      <c r="AC104" s="11">
        <v>31026900000000</v>
      </c>
      <c r="AD104" s="11">
        <v>13807700000000</v>
      </c>
      <c r="AE104" s="11">
        <v>37893400000000</v>
      </c>
      <c r="AF104" s="11">
        <v>49716100000000</v>
      </c>
      <c r="AG104" s="11">
        <v>54311300000000</v>
      </c>
      <c r="AH104" s="11">
        <v>49716200000000</v>
      </c>
      <c r="AI104" s="11">
        <v>37893500000000</v>
      </c>
      <c r="AJ104" s="11">
        <v>13792200000000</v>
      </c>
      <c r="AK104" s="11">
        <v>30990600000000</v>
      </c>
      <c r="AL104" s="11">
        <v>49508700000000</v>
      </c>
      <c r="AM104" s="11">
        <v>30990600000000</v>
      </c>
      <c r="AN104" s="11">
        <v>13792200000000</v>
      </c>
      <c r="AO104" s="11">
        <v>29898400000000</v>
      </c>
      <c r="AP104" s="11">
        <v>37678300000000</v>
      </c>
      <c r="AQ104" s="11">
        <v>29898400000000</v>
      </c>
      <c r="AR104" s="11">
        <v>17751900000000</v>
      </c>
      <c r="AS104" s="11">
        <v>9892790000000</v>
      </c>
      <c r="AT104" s="11">
        <v>9892790000000</v>
      </c>
      <c r="AU104" s="11">
        <v>12647300000000</v>
      </c>
      <c r="AV104" s="11">
        <v>12647300000000</v>
      </c>
      <c r="AW104" s="11">
        <v>42064500000000</v>
      </c>
      <c r="AX104" s="11">
        <v>42064500000000</v>
      </c>
      <c r="AY104" s="11">
        <v>14872300000000</v>
      </c>
      <c r="AZ104" s="11">
        <v>14872300000000</v>
      </c>
      <c r="BA104" s="11">
        <v>42017000000000</v>
      </c>
      <c r="BB104" s="11">
        <v>42017000000000</v>
      </c>
      <c r="BC104" s="11">
        <v>12616700000000</v>
      </c>
      <c r="BD104" s="11">
        <v>12616800000000</v>
      </c>
      <c r="BE104" s="11">
        <v>9862190000000</v>
      </c>
      <c r="BF104" s="11">
        <v>9862200000000</v>
      </c>
      <c r="CT104" s="37"/>
      <c r="CZ104" s="28">
        <f t="shared" si="24"/>
        <v>528015</v>
      </c>
      <c r="DA104" s="11">
        <v>820753000000</v>
      </c>
      <c r="DB104" s="11">
        <v>501327000000</v>
      </c>
      <c r="DC104" s="11">
        <v>11832000000000</v>
      </c>
      <c r="DD104" s="11">
        <v>22026600000000</v>
      </c>
      <c r="DE104" s="11">
        <v>26354300000000</v>
      </c>
      <c r="DF104" s="11">
        <v>22026600000000</v>
      </c>
      <c r="DG104" s="11">
        <v>13033100000000</v>
      </c>
      <c r="DH104" s="11">
        <v>25601100000000</v>
      </c>
      <c r="DI104" s="11">
        <v>34770300000000</v>
      </c>
      <c r="DJ104" s="11">
        <v>25601100000000</v>
      </c>
      <c r="DK104" s="11">
        <v>13033000000000</v>
      </c>
      <c r="DL104" s="11">
        <v>30339100000000</v>
      </c>
      <c r="DM104" s="11">
        <v>35934500000000</v>
      </c>
      <c r="DN104" s="11">
        <v>36300900000000</v>
      </c>
      <c r="DO104" s="11">
        <v>35934400000000</v>
      </c>
      <c r="DP104" s="11">
        <v>30339000000000</v>
      </c>
      <c r="DQ104" s="11">
        <v>13001100000000</v>
      </c>
      <c r="DR104" s="11">
        <v>25543000000000</v>
      </c>
      <c r="DS104" s="11">
        <v>34716100000000</v>
      </c>
      <c r="DT104" s="11">
        <v>25542900000000</v>
      </c>
      <c r="DU104" s="11">
        <v>13001100000000</v>
      </c>
      <c r="DV104" s="11">
        <v>21931700000000</v>
      </c>
      <c r="DW104" s="11">
        <v>26251200000000</v>
      </c>
      <c r="DX104" s="11">
        <v>21931700000000</v>
      </c>
      <c r="DY104" s="11">
        <v>11748500000000</v>
      </c>
      <c r="DZ104" s="11">
        <v>6017080000000</v>
      </c>
      <c r="EA104" s="11">
        <v>6017080000000</v>
      </c>
      <c r="EB104" s="11">
        <v>10075300000000</v>
      </c>
      <c r="EC104" s="11">
        <v>10075300000000</v>
      </c>
      <c r="ED104" s="11">
        <v>34002200000000</v>
      </c>
      <c r="EE104" s="11">
        <v>34002200000000</v>
      </c>
      <c r="EF104" s="11">
        <v>15583500000000</v>
      </c>
      <c r="EG104" s="11">
        <v>15583300000000</v>
      </c>
      <c r="EH104" s="11">
        <v>33942900000000</v>
      </c>
      <c r="EI104" s="11">
        <v>33942800000000</v>
      </c>
      <c r="EJ104" s="11">
        <v>10014100000000</v>
      </c>
      <c r="EK104" s="11">
        <v>10014100000000</v>
      </c>
      <c r="EL104" s="11">
        <v>5967910000000</v>
      </c>
      <c r="EM104" s="11">
        <v>5967900000000</v>
      </c>
    </row>
    <row r="105" spans="2:143" x14ac:dyDescent="0.25">
      <c r="E105" s="162">
        <v>30</v>
      </c>
      <c r="F105" s="160">
        <v>9.708E-2</v>
      </c>
      <c r="G105" s="160">
        <v>8.5296999999999998E-2</v>
      </c>
      <c r="H105" s="160">
        <v>430960</v>
      </c>
      <c r="I105" s="160">
        <v>403960</v>
      </c>
      <c r="J105" s="161">
        <v>18.450299999999999</v>
      </c>
      <c r="K105" s="161">
        <v>18.579699999999999</v>
      </c>
      <c r="L105" s="161"/>
      <c r="M105" s="37"/>
      <c r="S105" s="28">
        <f t="shared" si="23"/>
        <v>151280</v>
      </c>
      <c r="T105" s="11">
        <v>485020000000</v>
      </c>
      <c r="U105" s="11">
        <v>242886000000</v>
      </c>
      <c r="V105" s="11">
        <v>10245000000000</v>
      </c>
      <c r="W105" s="11">
        <v>17344800000000</v>
      </c>
      <c r="X105" s="11">
        <v>21718600000000</v>
      </c>
      <c r="Y105" s="11">
        <v>17344800000000</v>
      </c>
      <c r="Z105" s="11">
        <v>7900200000000</v>
      </c>
      <c r="AA105" s="11">
        <v>17929900000000</v>
      </c>
      <c r="AB105" s="11">
        <v>28699200000000</v>
      </c>
      <c r="AC105" s="11">
        <v>17929900000000</v>
      </c>
      <c r="AD105" s="11">
        <v>7900210000000</v>
      </c>
      <c r="AE105" s="11">
        <v>21843300000000</v>
      </c>
      <c r="AF105" s="11">
        <v>28791100000000</v>
      </c>
      <c r="AG105" s="11">
        <v>31314000000000</v>
      </c>
      <c r="AH105" s="11">
        <v>28791200000000</v>
      </c>
      <c r="AI105" s="11">
        <v>21843300000000</v>
      </c>
      <c r="AJ105" s="11">
        <v>7891360000000</v>
      </c>
      <c r="AK105" s="11">
        <v>17908900000000</v>
      </c>
      <c r="AL105" s="11">
        <v>28671100000000</v>
      </c>
      <c r="AM105" s="11">
        <v>17908900000000</v>
      </c>
      <c r="AN105" s="11">
        <v>7891370000000</v>
      </c>
      <c r="AO105" s="11">
        <v>17310600000000</v>
      </c>
      <c r="AP105" s="11">
        <v>21678900000000</v>
      </c>
      <c r="AQ105" s="11">
        <v>17310600000000</v>
      </c>
      <c r="AR105" s="11">
        <v>10216400000000</v>
      </c>
      <c r="AS105" s="11">
        <v>6215830000000</v>
      </c>
      <c r="AT105" s="11">
        <v>6215830000000</v>
      </c>
      <c r="AU105" s="11">
        <v>7940080000000</v>
      </c>
      <c r="AV105" s="11">
        <v>7940080000000</v>
      </c>
      <c r="AW105" s="11">
        <v>26386500000000</v>
      </c>
      <c r="AX105" s="11">
        <v>26386500000000</v>
      </c>
      <c r="AY105" s="11">
        <v>9346320000000</v>
      </c>
      <c r="AZ105" s="11">
        <v>9346340000000</v>
      </c>
      <c r="BA105" s="11">
        <v>26356700000000</v>
      </c>
      <c r="BB105" s="11">
        <v>26356700000000</v>
      </c>
      <c r="BC105" s="11">
        <v>7920950000000</v>
      </c>
      <c r="BD105" s="11">
        <v>7920960000000</v>
      </c>
      <c r="BE105" s="11">
        <v>6196650000000</v>
      </c>
      <c r="BF105" s="11">
        <v>6196650000000</v>
      </c>
      <c r="CT105" s="37"/>
      <c r="CZ105" s="28">
        <f t="shared" si="24"/>
        <v>151280</v>
      </c>
      <c r="DA105" s="11">
        <v>499066000000</v>
      </c>
      <c r="DB105" s="11">
        <v>283097000000</v>
      </c>
      <c r="DC105" s="11">
        <v>6680120000000</v>
      </c>
      <c r="DD105" s="11">
        <v>12524500000000</v>
      </c>
      <c r="DE105" s="11">
        <v>14911700000000</v>
      </c>
      <c r="DF105" s="11">
        <v>12524500000000</v>
      </c>
      <c r="DG105" s="11">
        <v>7317210000000</v>
      </c>
      <c r="DH105" s="11">
        <v>14530200000000</v>
      </c>
      <c r="DI105" s="11">
        <v>19830600000000</v>
      </c>
      <c r="DJ105" s="11">
        <v>14530200000000</v>
      </c>
      <c r="DK105" s="11">
        <v>7317180000000</v>
      </c>
      <c r="DL105" s="11">
        <v>17200700000000</v>
      </c>
      <c r="DM105" s="11">
        <v>20494300000000</v>
      </c>
      <c r="DN105" s="11">
        <v>20630600000000</v>
      </c>
      <c r="DO105" s="11">
        <v>20494300000000</v>
      </c>
      <c r="DP105" s="11">
        <v>17200700000000</v>
      </c>
      <c r="DQ105" s="11">
        <v>7299330000000</v>
      </c>
      <c r="DR105" s="11">
        <v>14497100000000</v>
      </c>
      <c r="DS105" s="11">
        <v>19799600000000</v>
      </c>
      <c r="DT105" s="11">
        <v>14497100000000</v>
      </c>
      <c r="DU105" s="11">
        <v>7299290000000</v>
      </c>
      <c r="DV105" s="11">
        <v>12470400000000</v>
      </c>
      <c r="DW105" s="11">
        <v>14853200000000</v>
      </c>
      <c r="DX105" s="11">
        <v>12470400000000</v>
      </c>
      <c r="DY105" s="11">
        <v>6632990000000</v>
      </c>
      <c r="DZ105" s="11">
        <v>3674880000000</v>
      </c>
      <c r="EA105" s="11">
        <v>3674880000000</v>
      </c>
      <c r="EB105" s="11">
        <v>6109720000000</v>
      </c>
      <c r="EC105" s="11">
        <v>6109720000000</v>
      </c>
      <c r="ED105" s="11">
        <v>20539500000000</v>
      </c>
      <c r="EE105" s="11">
        <v>20539500000000</v>
      </c>
      <c r="EF105" s="11">
        <v>9392350000000</v>
      </c>
      <c r="EG105" s="11">
        <v>9392270000000</v>
      </c>
      <c r="EH105" s="11">
        <v>20503500000000</v>
      </c>
      <c r="EI105" s="11">
        <v>20503500000000</v>
      </c>
      <c r="EJ105" s="11">
        <v>6073040000000</v>
      </c>
      <c r="EK105" s="11">
        <v>6073030000000</v>
      </c>
      <c r="EL105" s="11">
        <v>3645120000000</v>
      </c>
      <c r="EM105" s="11">
        <v>3645120000000</v>
      </c>
    </row>
    <row r="106" spans="2:143" x14ac:dyDescent="0.25">
      <c r="D106" s="39">
        <v>10</v>
      </c>
      <c r="E106" s="162">
        <v>31</v>
      </c>
      <c r="F106" s="160">
        <v>8.5296999999999998E-2</v>
      </c>
      <c r="G106" s="160">
        <v>7.4275999999999995E-2</v>
      </c>
      <c r="H106" s="160">
        <v>403960</v>
      </c>
      <c r="I106" s="160">
        <v>376960</v>
      </c>
      <c r="J106" s="161">
        <v>18.579699999999999</v>
      </c>
      <c r="K106" s="161">
        <v>18.7181</v>
      </c>
      <c r="L106" s="161"/>
      <c r="M106" s="37"/>
      <c r="S106" s="28">
        <f t="shared" si="23"/>
        <v>43342</v>
      </c>
      <c r="T106" s="11">
        <v>361526000000</v>
      </c>
      <c r="U106" s="11">
        <v>141997000000</v>
      </c>
      <c r="V106" s="11">
        <v>6868640000000</v>
      </c>
      <c r="W106" s="11">
        <v>11654200000000</v>
      </c>
      <c r="X106" s="11">
        <v>14574400000000</v>
      </c>
      <c r="Y106" s="11">
        <v>11654200000000</v>
      </c>
      <c r="Z106" s="11">
        <v>5285490000000</v>
      </c>
      <c r="AA106" s="11">
        <v>12041800000000</v>
      </c>
      <c r="AB106" s="11">
        <v>19300700000000</v>
      </c>
      <c r="AC106" s="11">
        <v>12041800000000</v>
      </c>
      <c r="AD106" s="11">
        <v>5285500000000</v>
      </c>
      <c r="AE106" s="11">
        <v>14664400000000</v>
      </c>
      <c r="AF106" s="11">
        <v>19362500000000</v>
      </c>
      <c r="AG106" s="11">
        <v>21041700000000</v>
      </c>
      <c r="AH106" s="11">
        <v>19362500000000</v>
      </c>
      <c r="AI106" s="11">
        <v>14664400000000</v>
      </c>
      <c r="AJ106" s="11">
        <v>5279580000000</v>
      </c>
      <c r="AK106" s="11">
        <v>12027700000000</v>
      </c>
      <c r="AL106" s="11">
        <v>19281800000000</v>
      </c>
      <c r="AM106" s="11">
        <v>12027700000000</v>
      </c>
      <c r="AN106" s="11">
        <v>5279590000000</v>
      </c>
      <c r="AO106" s="11">
        <v>11631200000000</v>
      </c>
      <c r="AP106" s="11">
        <v>14547800000000</v>
      </c>
      <c r="AQ106" s="11">
        <v>11631200000000</v>
      </c>
      <c r="AR106" s="11">
        <v>6849490000000</v>
      </c>
      <c r="AS106" s="11">
        <v>4178690000000</v>
      </c>
      <c r="AT106" s="11">
        <v>4178690000000</v>
      </c>
      <c r="AU106" s="11">
        <v>5334890000000</v>
      </c>
      <c r="AV106" s="11">
        <v>5334890000000</v>
      </c>
      <c r="AW106" s="11">
        <v>17688800000000</v>
      </c>
      <c r="AX106" s="11">
        <v>17688800000000</v>
      </c>
      <c r="AY106" s="11">
        <v>6279850000000</v>
      </c>
      <c r="AZ106" s="11">
        <v>6279860000000</v>
      </c>
      <c r="BA106" s="11">
        <v>17668800000000</v>
      </c>
      <c r="BB106" s="11">
        <v>17668800000000</v>
      </c>
      <c r="BC106" s="11">
        <v>5322070000000</v>
      </c>
      <c r="BD106" s="11">
        <v>5322080000000</v>
      </c>
      <c r="BE106" s="11">
        <v>4165830000000</v>
      </c>
      <c r="BF106" s="11">
        <v>4165830000000</v>
      </c>
      <c r="CT106" s="37"/>
      <c r="CZ106" s="28">
        <f t="shared" si="24"/>
        <v>43342</v>
      </c>
      <c r="DA106" s="11">
        <v>371319000000</v>
      </c>
      <c r="DB106" s="11">
        <v>164913000000</v>
      </c>
      <c r="DC106" s="11">
        <v>4494660000000</v>
      </c>
      <c r="DD106" s="11">
        <v>8450160000000</v>
      </c>
      <c r="DE106" s="11">
        <v>10058500000000</v>
      </c>
      <c r="DF106" s="11">
        <v>8450160000000</v>
      </c>
      <c r="DG106" s="11">
        <v>4912380000000</v>
      </c>
      <c r="DH106" s="11">
        <v>9799950000000</v>
      </c>
      <c r="DI106" s="11">
        <v>13414500000000</v>
      </c>
      <c r="DJ106" s="11">
        <v>9799950000000</v>
      </c>
      <c r="DK106" s="11">
        <v>4912360000000</v>
      </c>
      <c r="DL106" s="11">
        <v>11607000000000</v>
      </c>
      <c r="DM106" s="11">
        <v>13863500000000</v>
      </c>
      <c r="DN106" s="11">
        <v>13954800000000</v>
      </c>
      <c r="DO106" s="11">
        <v>13863500000000</v>
      </c>
      <c r="DP106" s="11">
        <v>11607000000000</v>
      </c>
      <c r="DQ106" s="11">
        <v>4900390000000</v>
      </c>
      <c r="DR106" s="11">
        <v>9777610000000</v>
      </c>
      <c r="DS106" s="11">
        <v>13393500000000</v>
      </c>
      <c r="DT106" s="11">
        <v>9777600000000</v>
      </c>
      <c r="DU106" s="11">
        <v>4900370000000</v>
      </c>
      <c r="DV106" s="11">
        <v>8413680000000</v>
      </c>
      <c r="DW106" s="11">
        <v>10019000000000</v>
      </c>
      <c r="DX106" s="11">
        <v>8413680000000</v>
      </c>
      <c r="DY106" s="11">
        <v>4462960000000</v>
      </c>
      <c r="DZ106" s="11">
        <v>2482570000000</v>
      </c>
      <c r="EA106" s="11">
        <v>2482570000000</v>
      </c>
      <c r="EB106" s="11">
        <v>4106100000000</v>
      </c>
      <c r="EC106" s="11">
        <v>4106100000000</v>
      </c>
      <c r="ED106" s="11">
        <v>13741300000000</v>
      </c>
      <c r="EE106" s="11">
        <v>13741300000000</v>
      </c>
      <c r="EF106" s="11">
        <v>6279960000000</v>
      </c>
      <c r="EG106" s="11">
        <v>6279910000000</v>
      </c>
      <c r="EH106" s="11">
        <v>13717200000000</v>
      </c>
      <c r="EI106" s="11">
        <v>13717200000000</v>
      </c>
      <c r="EJ106" s="11">
        <v>4081670000000</v>
      </c>
      <c r="EK106" s="11">
        <v>4081670000000</v>
      </c>
      <c r="EL106" s="11">
        <v>2462590000000</v>
      </c>
      <c r="EM106" s="11">
        <v>2462590000000</v>
      </c>
    </row>
    <row r="107" spans="2:143" x14ac:dyDescent="0.25">
      <c r="E107" s="162">
        <v>32</v>
      </c>
      <c r="F107" s="160">
        <v>7.4275999999999995E-2</v>
      </c>
      <c r="G107" s="160">
        <v>6.4017000000000004E-2</v>
      </c>
      <c r="H107" s="160">
        <v>376960</v>
      </c>
      <c r="I107" s="160">
        <v>349960</v>
      </c>
      <c r="J107" s="161">
        <v>18.7181</v>
      </c>
      <c r="K107" s="161">
        <v>18.866700000000002</v>
      </c>
      <c r="L107" s="161"/>
      <c r="M107" s="37"/>
      <c r="S107" s="28">
        <f t="shared" si="23"/>
        <v>12417.4</v>
      </c>
      <c r="T107" s="11">
        <v>323601000000</v>
      </c>
      <c r="U107" s="11">
        <v>71135100000</v>
      </c>
      <c r="V107" s="11">
        <v>5768330000000</v>
      </c>
      <c r="W107" s="11">
        <v>9802940000000</v>
      </c>
      <c r="X107" s="11">
        <v>12247800000000</v>
      </c>
      <c r="Y107" s="11">
        <v>9802940000000</v>
      </c>
      <c r="Z107" s="11">
        <v>4432300000000</v>
      </c>
      <c r="AA107" s="11">
        <v>10125200000000</v>
      </c>
      <c r="AB107" s="11">
        <v>16247100000000</v>
      </c>
      <c r="AC107" s="11">
        <v>10125200000000</v>
      </c>
      <c r="AD107" s="11">
        <v>4432310000000</v>
      </c>
      <c r="AE107" s="11">
        <v>12327400000000</v>
      </c>
      <c r="AF107" s="11">
        <v>16299000000000</v>
      </c>
      <c r="AG107" s="11">
        <v>17703100000000</v>
      </c>
      <c r="AH107" s="11">
        <v>16299000000000</v>
      </c>
      <c r="AI107" s="11">
        <v>12327400000000</v>
      </c>
      <c r="AJ107" s="11">
        <v>4427340000000</v>
      </c>
      <c r="AK107" s="11">
        <v>10113300000000</v>
      </c>
      <c r="AL107" s="11">
        <v>16231100000000</v>
      </c>
      <c r="AM107" s="11">
        <v>10113300000000</v>
      </c>
      <c r="AN107" s="11">
        <v>4427350000000</v>
      </c>
      <c r="AO107" s="11">
        <v>9783550000000</v>
      </c>
      <c r="AP107" s="11">
        <v>12225400000000</v>
      </c>
      <c r="AQ107" s="11">
        <v>9783560000000</v>
      </c>
      <c r="AR107" s="11">
        <v>5752230000000</v>
      </c>
      <c r="AS107" s="11">
        <v>3510880000000</v>
      </c>
      <c r="AT107" s="11">
        <v>3510880000000</v>
      </c>
      <c r="AU107" s="11">
        <v>4480670000000</v>
      </c>
      <c r="AV107" s="11">
        <v>4480670000000</v>
      </c>
      <c r="AW107" s="11">
        <v>14825600000000</v>
      </c>
      <c r="AX107" s="11">
        <v>14825600000000</v>
      </c>
      <c r="AY107" s="11">
        <v>5273150000000</v>
      </c>
      <c r="AZ107" s="11">
        <v>5273160000000</v>
      </c>
      <c r="BA107" s="11">
        <v>14808900000000</v>
      </c>
      <c r="BB107" s="11">
        <v>14808900000000</v>
      </c>
      <c r="BC107" s="11">
        <v>4469930000000</v>
      </c>
      <c r="BD107" s="11">
        <v>4469940000000</v>
      </c>
      <c r="BE107" s="11">
        <v>3500090000000</v>
      </c>
      <c r="BF107" s="11">
        <v>3500090000000</v>
      </c>
      <c r="CT107" s="37"/>
      <c r="CZ107" s="28">
        <f t="shared" si="24"/>
        <v>12417.4</v>
      </c>
      <c r="DA107" s="11">
        <v>331999000000</v>
      </c>
      <c r="DB107" s="11">
        <v>81917300000</v>
      </c>
      <c r="DC107" s="11">
        <v>3783800000000</v>
      </c>
      <c r="DD107" s="11">
        <v>7128800000000</v>
      </c>
      <c r="DE107" s="11">
        <v>8483390000000</v>
      </c>
      <c r="DF107" s="11">
        <v>7128800000000</v>
      </c>
      <c r="DG107" s="11">
        <v>4128250000000</v>
      </c>
      <c r="DH107" s="11">
        <v>8264600000000</v>
      </c>
      <c r="DI107" s="11">
        <v>11340900000000</v>
      </c>
      <c r="DJ107" s="11">
        <v>8264590000000</v>
      </c>
      <c r="DK107" s="11">
        <v>4128230000000</v>
      </c>
      <c r="DL107" s="11">
        <v>9792680000000</v>
      </c>
      <c r="DM107" s="11">
        <v>11720500000000</v>
      </c>
      <c r="DN107" s="11">
        <v>11797800000000</v>
      </c>
      <c r="DO107" s="11">
        <v>11720500000000</v>
      </c>
      <c r="DP107" s="11">
        <v>9792660000000</v>
      </c>
      <c r="DQ107" s="11">
        <v>4118190000000</v>
      </c>
      <c r="DR107" s="11">
        <v>8245750000000</v>
      </c>
      <c r="DS107" s="11">
        <v>11323100000000</v>
      </c>
      <c r="DT107" s="11">
        <v>8245730000000</v>
      </c>
      <c r="DU107" s="11">
        <v>4118170000000</v>
      </c>
      <c r="DV107" s="11">
        <v>7098020000000</v>
      </c>
      <c r="DW107" s="11">
        <v>8450070000000</v>
      </c>
      <c r="DX107" s="11">
        <v>7098020000000</v>
      </c>
      <c r="DY107" s="11">
        <v>3757130000000</v>
      </c>
      <c r="DZ107" s="11">
        <v>2101510000000</v>
      </c>
      <c r="EA107" s="11">
        <v>2101510000000</v>
      </c>
      <c r="EB107" s="11">
        <v>3462250000000</v>
      </c>
      <c r="EC107" s="11">
        <v>3462240000000</v>
      </c>
      <c r="ED107" s="11">
        <v>11543200000000</v>
      </c>
      <c r="EE107" s="11">
        <v>11543200000000</v>
      </c>
      <c r="EF107" s="11">
        <v>5272880000000</v>
      </c>
      <c r="EG107" s="11">
        <v>5272840000000</v>
      </c>
      <c r="EH107" s="11">
        <v>11522900000000</v>
      </c>
      <c r="EI107" s="11">
        <v>11522900000000</v>
      </c>
      <c r="EJ107" s="11">
        <v>3441800000000</v>
      </c>
      <c r="EK107" s="11">
        <v>3441790000000</v>
      </c>
      <c r="EL107" s="11">
        <v>2084680000000</v>
      </c>
      <c r="EM107" s="11">
        <v>2084680000000</v>
      </c>
    </row>
    <row r="108" spans="2:143" x14ac:dyDescent="0.25">
      <c r="B108" s="163">
        <v>29</v>
      </c>
      <c r="E108" s="162">
        <v>33</v>
      </c>
      <c r="F108" s="160">
        <v>6.4017000000000004E-2</v>
      </c>
      <c r="G108" s="160">
        <v>5.4519999999999999E-2</v>
      </c>
      <c r="H108" s="160">
        <v>349960</v>
      </c>
      <c r="I108" s="160">
        <v>322960</v>
      </c>
      <c r="J108" s="161">
        <v>18.866700000000002</v>
      </c>
      <c r="K108" s="161">
        <v>19.0273</v>
      </c>
      <c r="L108" s="161"/>
      <c r="M108" s="37"/>
      <c r="S108" s="28">
        <f t="shared" si="23"/>
        <v>3557.7</v>
      </c>
      <c r="T108" s="11">
        <v>317401000000</v>
      </c>
      <c r="U108" s="11">
        <v>105618000000</v>
      </c>
      <c r="V108" s="11">
        <v>5330060000000</v>
      </c>
      <c r="W108" s="11">
        <v>9069490000000</v>
      </c>
      <c r="X108" s="11">
        <v>11322600000000</v>
      </c>
      <c r="Y108" s="11">
        <v>9069490000000</v>
      </c>
      <c r="Z108" s="11">
        <v>4091340000000</v>
      </c>
      <c r="AA108" s="11">
        <v>9364510000000</v>
      </c>
      <c r="AB108" s="11">
        <v>15042900000000</v>
      </c>
      <c r="AC108" s="11">
        <v>9364530000000</v>
      </c>
      <c r="AD108" s="11">
        <v>4091350000000</v>
      </c>
      <c r="AE108" s="11">
        <v>11399400000000</v>
      </c>
      <c r="AF108" s="11">
        <v>15090900000000</v>
      </c>
      <c r="AG108" s="11">
        <v>16384500000000</v>
      </c>
      <c r="AH108" s="11">
        <v>15090900000000</v>
      </c>
      <c r="AI108" s="11">
        <v>11399400000000</v>
      </c>
      <c r="AJ108" s="11">
        <v>4086760000000</v>
      </c>
      <c r="AK108" s="11">
        <v>9353490000000</v>
      </c>
      <c r="AL108" s="11">
        <v>15028100000000</v>
      </c>
      <c r="AM108" s="11">
        <v>9353500000000</v>
      </c>
      <c r="AN108" s="11">
        <v>4086760000000</v>
      </c>
      <c r="AO108" s="11">
        <v>9051530000000</v>
      </c>
      <c r="AP108" s="11">
        <v>11301800000000</v>
      </c>
      <c r="AQ108" s="11">
        <v>9051540000000</v>
      </c>
      <c r="AR108" s="11">
        <v>5315170000000</v>
      </c>
      <c r="AS108" s="11">
        <v>3249300000000</v>
      </c>
      <c r="AT108" s="11">
        <v>3249300000000</v>
      </c>
      <c r="AU108" s="11">
        <v>4145820000000</v>
      </c>
      <c r="AV108" s="11">
        <v>4145820000000</v>
      </c>
      <c r="AW108" s="11">
        <v>13689000000000</v>
      </c>
      <c r="AX108" s="11">
        <v>13689000000000</v>
      </c>
      <c r="AY108" s="11">
        <v>4876980000000</v>
      </c>
      <c r="AZ108" s="11">
        <v>4876990000000</v>
      </c>
      <c r="BA108" s="11">
        <v>13673600000000</v>
      </c>
      <c r="BB108" s="11">
        <v>13673600000000</v>
      </c>
      <c r="BC108" s="11">
        <v>4135910000000</v>
      </c>
      <c r="BD108" s="11">
        <v>4135910000000</v>
      </c>
      <c r="BE108" s="11">
        <v>3239320000000</v>
      </c>
      <c r="BF108" s="11">
        <v>3239320000000</v>
      </c>
      <c r="CT108" s="37"/>
      <c r="CZ108" s="28">
        <f t="shared" si="24"/>
        <v>3557.7</v>
      </c>
      <c r="DA108" s="11">
        <v>325564000000</v>
      </c>
      <c r="DB108" s="11">
        <v>122240000000</v>
      </c>
      <c r="DC108" s="11">
        <v>3512180000000</v>
      </c>
      <c r="DD108" s="11">
        <v>6628830000000</v>
      </c>
      <c r="DE108" s="11">
        <v>7887920000000</v>
      </c>
      <c r="DF108" s="11">
        <v>6628830000000</v>
      </c>
      <c r="DG108" s="11">
        <v>3826440000000</v>
      </c>
      <c r="DH108" s="11">
        <v>7682550000000</v>
      </c>
      <c r="DI108" s="11">
        <v>10568300000000</v>
      </c>
      <c r="DJ108" s="11">
        <v>7682540000000</v>
      </c>
      <c r="DK108" s="11">
        <v>3826420000000</v>
      </c>
      <c r="DL108" s="11">
        <v>9107750000000</v>
      </c>
      <c r="DM108" s="11">
        <v>10922000000000</v>
      </c>
      <c r="DN108" s="11">
        <v>10996400000000</v>
      </c>
      <c r="DO108" s="11">
        <v>10922000000000</v>
      </c>
      <c r="DP108" s="11">
        <v>9107730000000</v>
      </c>
      <c r="DQ108" s="11">
        <v>3817120000000</v>
      </c>
      <c r="DR108" s="11">
        <v>7665020000000</v>
      </c>
      <c r="DS108" s="11">
        <v>10551700000000</v>
      </c>
      <c r="DT108" s="11">
        <v>7665010000000</v>
      </c>
      <c r="DU108" s="11">
        <v>3817100000000</v>
      </c>
      <c r="DV108" s="11">
        <v>6600210000000</v>
      </c>
      <c r="DW108" s="11">
        <v>7856920000000</v>
      </c>
      <c r="DX108" s="11">
        <v>6600210000000</v>
      </c>
      <c r="DY108" s="11">
        <v>3487440000000</v>
      </c>
      <c r="DZ108" s="11">
        <v>1960710000000</v>
      </c>
      <c r="EA108" s="11">
        <v>1960710000000</v>
      </c>
      <c r="EB108" s="11">
        <v>3219320000000</v>
      </c>
      <c r="EC108" s="11">
        <v>3219320000000</v>
      </c>
      <c r="ED108" s="11">
        <v>10697100000000</v>
      </c>
      <c r="EE108" s="11">
        <v>10697100000000</v>
      </c>
      <c r="EF108" s="11">
        <v>4883290000000</v>
      </c>
      <c r="EG108" s="11">
        <v>4883250000000</v>
      </c>
      <c r="EH108" s="11">
        <v>10678300000000</v>
      </c>
      <c r="EI108" s="11">
        <v>10678300000000</v>
      </c>
      <c r="EJ108" s="11">
        <v>3200440000000</v>
      </c>
      <c r="EK108" s="11">
        <v>3200430000000</v>
      </c>
      <c r="EL108" s="11">
        <v>1945080000000</v>
      </c>
      <c r="EM108" s="11">
        <v>1945080000000</v>
      </c>
    </row>
    <row r="109" spans="2:143" x14ac:dyDescent="0.25">
      <c r="E109" s="162">
        <v>34</v>
      </c>
      <c r="F109" s="160">
        <v>5.4519999999999999E-2</v>
      </c>
      <c r="G109" s="160">
        <v>4.5784999999999999E-2</v>
      </c>
      <c r="H109" s="160">
        <v>322960</v>
      </c>
      <c r="I109" s="160">
        <v>295960</v>
      </c>
      <c r="J109" s="161">
        <v>19.0273</v>
      </c>
      <c r="K109" s="161">
        <v>19.201899999999998</v>
      </c>
      <c r="L109" s="161"/>
      <c r="M109" s="37"/>
      <c r="S109" s="28">
        <f t="shared" si="23"/>
        <v>1019.3</v>
      </c>
      <c r="T109" s="11">
        <v>319079000000</v>
      </c>
      <c r="U109" s="11">
        <v>88059000000</v>
      </c>
      <c r="V109" s="11">
        <v>5038300000000</v>
      </c>
      <c r="W109" s="11">
        <v>8580780000000</v>
      </c>
      <c r="X109" s="11">
        <v>10705300000000</v>
      </c>
      <c r="Y109" s="11">
        <v>8580780000000</v>
      </c>
      <c r="Z109" s="11">
        <v>3865230000000</v>
      </c>
      <c r="AA109" s="11">
        <v>8857010000000</v>
      </c>
      <c r="AB109" s="11">
        <v>14244300000000</v>
      </c>
      <c r="AC109" s="11">
        <v>8857020000000</v>
      </c>
      <c r="AD109" s="11">
        <v>3865230000000</v>
      </c>
      <c r="AE109" s="11">
        <v>10780900000000</v>
      </c>
      <c r="AF109" s="11">
        <v>14289600000000</v>
      </c>
      <c r="AG109" s="11">
        <v>15510800000000</v>
      </c>
      <c r="AH109" s="11">
        <v>14289600000000</v>
      </c>
      <c r="AI109" s="11">
        <v>10780900000000</v>
      </c>
      <c r="AJ109" s="11">
        <v>3860890000000</v>
      </c>
      <c r="AK109" s="11">
        <v>8846570000000</v>
      </c>
      <c r="AL109" s="11">
        <v>14230200000000</v>
      </c>
      <c r="AM109" s="11">
        <v>8846580000000</v>
      </c>
      <c r="AN109" s="11">
        <v>3860900000000</v>
      </c>
      <c r="AO109" s="11">
        <v>8563760000000</v>
      </c>
      <c r="AP109" s="11">
        <v>10685600000000</v>
      </c>
      <c r="AQ109" s="11">
        <v>8563770000000</v>
      </c>
      <c r="AR109" s="11">
        <v>5024210000000</v>
      </c>
      <c r="AS109" s="11">
        <v>3075880000000</v>
      </c>
      <c r="AT109" s="11">
        <v>3075880000000</v>
      </c>
      <c r="AU109" s="11">
        <v>3923950000000</v>
      </c>
      <c r="AV109" s="11">
        <v>3923950000000</v>
      </c>
      <c r="AW109" s="11">
        <v>12925000000000</v>
      </c>
      <c r="AX109" s="11">
        <v>12925000000000</v>
      </c>
      <c r="AY109" s="11">
        <v>4612600000000</v>
      </c>
      <c r="AZ109" s="11">
        <v>4612600000000</v>
      </c>
      <c r="BA109" s="11">
        <v>12910500000000</v>
      </c>
      <c r="BB109" s="11">
        <v>12910500000000</v>
      </c>
      <c r="BC109" s="11">
        <v>3914580000000</v>
      </c>
      <c r="BD109" s="11">
        <v>3914580000000</v>
      </c>
      <c r="BE109" s="11">
        <v>3066440000000</v>
      </c>
      <c r="BF109" s="11">
        <v>3066440000000</v>
      </c>
      <c r="CT109" s="37"/>
      <c r="CZ109" s="28">
        <f t="shared" si="24"/>
        <v>1019.3</v>
      </c>
      <c r="DA109" s="11">
        <v>327423000000</v>
      </c>
      <c r="DB109" s="11">
        <v>101644000000</v>
      </c>
      <c r="DC109" s="11">
        <v>3352910000000</v>
      </c>
      <c r="DD109" s="11">
        <v>6337750000000</v>
      </c>
      <c r="DE109" s="11">
        <v>7543410000000</v>
      </c>
      <c r="DF109" s="11">
        <v>6337750000000</v>
      </c>
      <c r="DG109" s="11">
        <v>3648760000000</v>
      </c>
      <c r="DH109" s="11">
        <v>7343100000000</v>
      </c>
      <c r="DI109" s="11">
        <v>10129100000000</v>
      </c>
      <c r="DJ109" s="11">
        <v>7343090000000</v>
      </c>
      <c r="DK109" s="11">
        <v>3648740000000</v>
      </c>
      <c r="DL109" s="11">
        <v>8711780000000</v>
      </c>
      <c r="DM109" s="11">
        <v>10468200000000</v>
      </c>
      <c r="DN109" s="11">
        <v>10545000000000</v>
      </c>
      <c r="DO109" s="11">
        <v>10468200000000</v>
      </c>
      <c r="DP109" s="11">
        <v>8711760000000</v>
      </c>
      <c r="DQ109" s="11">
        <v>3639870000000</v>
      </c>
      <c r="DR109" s="11">
        <v>7326340000000</v>
      </c>
      <c r="DS109" s="11">
        <v>10113100000000</v>
      </c>
      <c r="DT109" s="11">
        <v>7326330000000</v>
      </c>
      <c r="DU109" s="11">
        <v>3639860000000</v>
      </c>
      <c r="DV109" s="11">
        <v>6310390000000</v>
      </c>
      <c r="DW109" s="11">
        <v>7513740000000</v>
      </c>
      <c r="DX109" s="11">
        <v>6310390000000</v>
      </c>
      <c r="DY109" s="11">
        <v>3329290000000</v>
      </c>
      <c r="DZ109" s="11">
        <v>1878140000000</v>
      </c>
      <c r="EA109" s="11">
        <v>1878140000000</v>
      </c>
      <c r="EB109" s="11">
        <v>3073830000000</v>
      </c>
      <c r="EC109" s="11">
        <v>3073830000000</v>
      </c>
      <c r="ED109" s="11">
        <v>10179900000000</v>
      </c>
      <c r="EE109" s="11">
        <v>10179900000000</v>
      </c>
      <c r="EF109" s="11">
        <v>4642910000000</v>
      </c>
      <c r="EG109" s="11">
        <v>4642870000000</v>
      </c>
      <c r="EH109" s="11">
        <v>10161900000000</v>
      </c>
      <c r="EI109" s="11">
        <v>10161900000000</v>
      </c>
      <c r="EJ109" s="11">
        <v>3055910000000</v>
      </c>
      <c r="EK109" s="11">
        <v>3055900000000</v>
      </c>
      <c r="EL109" s="11">
        <v>1863240000000</v>
      </c>
      <c r="EM109" s="11">
        <v>1863240000000</v>
      </c>
    </row>
    <row r="110" spans="2:143" x14ac:dyDescent="0.25">
      <c r="E110" s="162">
        <v>35</v>
      </c>
      <c r="F110" s="160">
        <v>4.5784999999999999E-2</v>
      </c>
      <c r="G110" s="160">
        <v>3.7812999999999999E-2</v>
      </c>
      <c r="H110" s="160">
        <v>295960</v>
      </c>
      <c r="I110" s="160">
        <v>268960</v>
      </c>
      <c r="J110" s="161">
        <v>19.201899999999998</v>
      </c>
      <c r="K110" s="161">
        <v>19.3932</v>
      </c>
      <c r="L110" s="161"/>
      <c r="M110" s="37"/>
      <c r="S110" s="28">
        <f t="shared" si="23"/>
        <v>292.03499999999997</v>
      </c>
      <c r="T110" s="11">
        <v>321814000000</v>
      </c>
      <c r="U110" s="11">
        <v>84356500000</v>
      </c>
      <c r="V110" s="11">
        <v>4646130000000</v>
      </c>
      <c r="W110" s="11">
        <v>7915780000000</v>
      </c>
      <c r="X110" s="11">
        <v>9872070000000</v>
      </c>
      <c r="Y110" s="11">
        <v>7915780000000</v>
      </c>
      <c r="Z110" s="11">
        <v>3564920000000</v>
      </c>
      <c r="AA110" s="11">
        <v>8168840000000</v>
      </c>
      <c r="AB110" s="11">
        <v>13151500000000</v>
      </c>
      <c r="AC110" s="11">
        <v>8168850000000</v>
      </c>
      <c r="AD110" s="11">
        <v>3564930000000</v>
      </c>
      <c r="AE110" s="11">
        <v>9943470000000</v>
      </c>
      <c r="AF110" s="11">
        <v>13193300000000</v>
      </c>
      <c r="AG110" s="11">
        <v>14320300000000</v>
      </c>
      <c r="AH110" s="11">
        <v>13193300000000</v>
      </c>
      <c r="AI110" s="11">
        <v>9943490000000</v>
      </c>
      <c r="AJ110" s="11">
        <v>3560920000000</v>
      </c>
      <c r="AK110" s="11">
        <v>8159200000000</v>
      </c>
      <c r="AL110" s="11">
        <v>13138500000000</v>
      </c>
      <c r="AM110" s="11">
        <v>8159210000000</v>
      </c>
      <c r="AN110" s="11">
        <v>3560920000000</v>
      </c>
      <c r="AO110" s="11">
        <v>7900060000000</v>
      </c>
      <c r="AP110" s="11">
        <v>9853870000000</v>
      </c>
      <c r="AQ110" s="11">
        <v>7900070000000</v>
      </c>
      <c r="AR110" s="11">
        <v>4633110000000</v>
      </c>
      <c r="AS110" s="11">
        <v>2834820000000</v>
      </c>
      <c r="AT110" s="11">
        <v>2834820000000</v>
      </c>
      <c r="AU110" s="11">
        <v>3616410000000</v>
      </c>
      <c r="AV110" s="11">
        <v>3616410000000</v>
      </c>
      <c r="AW110" s="11">
        <v>11881900000000</v>
      </c>
      <c r="AX110" s="11">
        <v>11882000000000</v>
      </c>
      <c r="AY110" s="11">
        <v>4246840000000</v>
      </c>
      <c r="AZ110" s="11">
        <v>4246850000000</v>
      </c>
      <c r="BA110" s="11">
        <v>11868500000000</v>
      </c>
      <c r="BB110" s="11">
        <v>11868600000000</v>
      </c>
      <c r="BC110" s="11">
        <v>3607790000000</v>
      </c>
      <c r="BD110" s="11">
        <v>3607800000000</v>
      </c>
      <c r="BE110" s="11">
        <v>2826130000000</v>
      </c>
      <c r="BF110" s="11">
        <v>2826130000000</v>
      </c>
      <c r="CT110" s="37"/>
      <c r="CZ110" s="28">
        <f t="shared" si="24"/>
        <v>292.03499999999997</v>
      </c>
      <c r="DA110" s="11">
        <v>330884000000</v>
      </c>
      <c r="DB110" s="11">
        <v>97236800000</v>
      </c>
      <c r="DC110" s="11">
        <v>3172940000000</v>
      </c>
      <c r="DD110" s="11">
        <v>6003570000000</v>
      </c>
      <c r="DE110" s="11">
        <v>7149750000000</v>
      </c>
      <c r="DF110" s="11">
        <v>6003570000000</v>
      </c>
      <c r="DG110" s="11">
        <v>3450840000000</v>
      </c>
      <c r="DH110" s="11">
        <v>6954790000000</v>
      </c>
      <c r="DI110" s="11">
        <v>9617270000000</v>
      </c>
      <c r="DJ110" s="11">
        <v>6954780000000</v>
      </c>
      <c r="DK110" s="11">
        <v>3450820000000</v>
      </c>
      <c r="DL110" s="11">
        <v>8257760000000</v>
      </c>
      <c r="DM110" s="11">
        <v>9939270000000</v>
      </c>
      <c r="DN110" s="11">
        <v>10019500000000</v>
      </c>
      <c r="DO110" s="11">
        <v>9939260000000</v>
      </c>
      <c r="DP110" s="11">
        <v>8257740000000</v>
      </c>
      <c r="DQ110" s="11">
        <v>3442430000000</v>
      </c>
      <c r="DR110" s="11">
        <v>6938910000000</v>
      </c>
      <c r="DS110" s="11">
        <v>9602040000000</v>
      </c>
      <c r="DT110" s="11">
        <v>6938890000000</v>
      </c>
      <c r="DU110" s="11">
        <v>3442420000000</v>
      </c>
      <c r="DV110" s="11">
        <v>5977630000000</v>
      </c>
      <c r="DW110" s="11">
        <v>7121620000000</v>
      </c>
      <c r="DX110" s="11">
        <v>5977630000000</v>
      </c>
      <c r="DY110" s="11">
        <v>3150600000000</v>
      </c>
      <c r="DZ110" s="11">
        <v>1776590000000</v>
      </c>
      <c r="EA110" s="11">
        <v>1776590000000</v>
      </c>
      <c r="EB110" s="11">
        <v>2899710000000</v>
      </c>
      <c r="EC110" s="11">
        <v>2899710000000</v>
      </c>
      <c r="ED110" s="11">
        <v>9572070000000</v>
      </c>
      <c r="EE110" s="11">
        <v>9572070000000</v>
      </c>
      <c r="EF110" s="11">
        <v>4362420000000</v>
      </c>
      <c r="EG110" s="11">
        <v>4362390000000</v>
      </c>
      <c r="EH110" s="11">
        <v>9555120000000</v>
      </c>
      <c r="EI110" s="11">
        <v>9555120000000</v>
      </c>
      <c r="EJ110" s="11">
        <v>2882890000000</v>
      </c>
      <c r="EK110" s="11">
        <v>2882890000000</v>
      </c>
      <c r="EL110" s="11">
        <v>1762550000000</v>
      </c>
      <c r="EM110" s="11">
        <v>1762550000000</v>
      </c>
    </row>
    <row r="111" spans="2:143" x14ac:dyDescent="0.25">
      <c r="E111" s="162">
        <v>36</v>
      </c>
      <c r="F111" s="160">
        <v>3.7812999999999999E-2</v>
      </c>
      <c r="G111" s="160">
        <v>3.0602000000000001E-2</v>
      </c>
      <c r="H111" s="160">
        <v>268960</v>
      </c>
      <c r="I111" s="160">
        <v>241960</v>
      </c>
      <c r="J111" s="161">
        <v>19.3932</v>
      </c>
      <c r="K111" s="161">
        <v>19.604800000000001</v>
      </c>
      <c r="L111" s="161"/>
      <c r="M111" s="37"/>
      <c r="S111" s="28">
        <f t="shared" si="23"/>
        <v>83.667999999999992</v>
      </c>
      <c r="T111" s="11">
        <v>322709000000</v>
      </c>
      <c r="U111" s="11">
        <v>83047000000</v>
      </c>
      <c r="V111" s="11">
        <v>4008940000000</v>
      </c>
      <c r="W111" s="11">
        <v>6830870000000</v>
      </c>
      <c r="X111" s="11">
        <v>8523400000000</v>
      </c>
      <c r="Y111" s="11">
        <v>6830870000000</v>
      </c>
      <c r="Z111" s="11">
        <v>3079500000000</v>
      </c>
      <c r="AA111" s="11">
        <v>7048730000000</v>
      </c>
      <c r="AB111" s="11">
        <v>11375700000000</v>
      </c>
      <c r="AC111" s="11">
        <v>7048740000000</v>
      </c>
      <c r="AD111" s="11">
        <v>3079510000000</v>
      </c>
      <c r="AE111" s="11">
        <v>8585520000000</v>
      </c>
      <c r="AF111" s="11">
        <v>11411800000000</v>
      </c>
      <c r="AG111" s="11">
        <v>12394600000000</v>
      </c>
      <c r="AH111" s="11">
        <v>11411800000000</v>
      </c>
      <c r="AI111" s="11">
        <v>8585530000000</v>
      </c>
      <c r="AJ111" s="11">
        <v>3076030000000</v>
      </c>
      <c r="AK111" s="11">
        <v>7040390000000</v>
      </c>
      <c r="AL111" s="11">
        <v>11364400000000</v>
      </c>
      <c r="AM111" s="11">
        <v>7040410000000</v>
      </c>
      <c r="AN111" s="11">
        <v>3076040000000</v>
      </c>
      <c r="AO111" s="11">
        <v>6817260000000</v>
      </c>
      <c r="AP111" s="11">
        <v>8507630000000</v>
      </c>
      <c r="AQ111" s="11">
        <v>6817270000000</v>
      </c>
      <c r="AR111" s="11">
        <v>3997680000000</v>
      </c>
      <c r="AS111" s="11">
        <v>2439160000000</v>
      </c>
      <c r="AT111" s="11">
        <v>2439160000000</v>
      </c>
      <c r="AU111" s="11">
        <v>3113000000000</v>
      </c>
      <c r="AV111" s="11">
        <v>3113000000000</v>
      </c>
      <c r="AW111" s="11">
        <v>10215000000000</v>
      </c>
      <c r="AX111" s="11">
        <v>10215000000000</v>
      </c>
      <c r="AY111" s="11">
        <v>3650520000000</v>
      </c>
      <c r="AZ111" s="11">
        <v>3650530000000</v>
      </c>
      <c r="BA111" s="11">
        <v>10203500000000</v>
      </c>
      <c r="BB111" s="11">
        <v>10203500000000</v>
      </c>
      <c r="BC111" s="11">
        <v>3105570000000</v>
      </c>
      <c r="BD111" s="11">
        <v>3105570000000</v>
      </c>
      <c r="BE111" s="11">
        <v>2431680000000</v>
      </c>
      <c r="BF111" s="11">
        <v>2431680000000</v>
      </c>
      <c r="CT111" s="37"/>
      <c r="CZ111" s="28">
        <f t="shared" si="24"/>
        <v>83.667999999999992</v>
      </c>
      <c r="DA111" s="11">
        <v>333576000000</v>
      </c>
      <c r="DB111" s="11">
        <v>95655000000</v>
      </c>
      <c r="DC111" s="11">
        <v>2925340000000</v>
      </c>
      <c r="DD111" s="11">
        <v>5532370000000</v>
      </c>
      <c r="DE111" s="11">
        <v>6590680000000</v>
      </c>
      <c r="DF111" s="11">
        <v>5532370000000</v>
      </c>
      <c r="DG111" s="11">
        <v>3182800000000</v>
      </c>
      <c r="DH111" s="11">
        <v>6407740000000</v>
      </c>
      <c r="DI111" s="11">
        <v>8872610000000</v>
      </c>
      <c r="DJ111" s="11">
        <v>6407740000000</v>
      </c>
      <c r="DK111" s="11">
        <v>3182790000000</v>
      </c>
      <c r="DL111" s="11">
        <v>7611750000000</v>
      </c>
      <c r="DM111" s="11">
        <v>9169670000000</v>
      </c>
      <c r="DN111" s="11">
        <v>9251070000000</v>
      </c>
      <c r="DO111" s="11">
        <v>9169660000000</v>
      </c>
      <c r="DP111" s="11">
        <v>7611730000000</v>
      </c>
      <c r="DQ111" s="11">
        <v>3175050000000</v>
      </c>
      <c r="DR111" s="11">
        <v>6393120000000</v>
      </c>
      <c r="DS111" s="11">
        <v>8858550000000</v>
      </c>
      <c r="DT111" s="11">
        <v>6393110000000</v>
      </c>
      <c r="DU111" s="11">
        <v>3175040000000</v>
      </c>
      <c r="DV111" s="11">
        <v>5508470000000</v>
      </c>
      <c r="DW111" s="11">
        <v>6564740000000</v>
      </c>
      <c r="DX111" s="11">
        <v>5508470000000</v>
      </c>
      <c r="DY111" s="11">
        <v>2904750000000</v>
      </c>
      <c r="DZ111" s="11">
        <v>1632990000000</v>
      </c>
      <c r="EA111" s="11">
        <v>1632990000000</v>
      </c>
      <c r="EB111" s="11">
        <v>2658580000000</v>
      </c>
      <c r="EC111" s="11">
        <v>2658580000000</v>
      </c>
      <c r="ED111" s="11">
        <v>8725660000000</v>
      </c>
      <c r="EE111" s="11">
        <v>8725660000000</v>
      </c>
      <c r="EF111" s="11">
        <v>3982210000000</v>
      </c>
      <c r="EG111" s="11">
        <v>3982180000000</v>
      </c>
      <c r="EH111" s="11">
        <v>8710210000000</v>
      </c>
      <c r="EI111" s="11">
        <v>8710200000000</v>
      </c>
      <c r="EJ111" s="11">
        <v>2643240000000</v>
      </c>
      <c r="EK111" s="11">
        <v>2643240000000</v>
      </c>
      <c r="EL111" s="11">
        <v>1620120000000</v>
      </c>
      <c r="EM111" s="11">
        <v>1620120000000</v>
      </c>
    </row>
    <row r="112" spans="2:143" x14ac:dyDescent="0.25">
      <c r="B112" s="163">
        <v>30</v>
      </c>
      <c r="C112" s="37">
        <v>17</v>
      </c>
      <c r="E112" s="162">
        <v>37</v>
      </c>
      <c r="F112" s="160">
        <v>3.0602000000000001E-2</v>
      </c>
      <c r="G112" s="160">
        <v>2.4153999999999998E-2</v>
      </c>
      <c r="H112" s="160">
        <v>241960</v>
      </c>
      <c r="I112" s="160">
        <v>214960</v>
      </c>
      <c r="J112" s="161">
        <v>19.604800000000001</v>
      </c>
      <c r="K112" s="161">
        <v>19.8414</v>
      </c>
      <c r="L112" s="161"/>
      <c r="M112" s="37"/>
      <c r="S112" s="28">
        <f t="shared" ref="S112:S118" si="25">S93</f>
        <v>23.971499999999999</v>
      </c>
      <c r="T112" s="11">
        <v>321629000000</v>
      </c>
      <c r="U112" s="11">
        <v>76186200000</v>
      </c>
      <c r="V112" s="11">
        <v>3384940000000</v>
      </c>
      <c r="W112" s="11">
        <v>5752920000000</v>
      </c>
      <c r="X112" s="11">
        <v>7176590000000</v>
      </c>
      <c r="Y112" s="11">
        <v>5752920000000</v>
      </c>
      <c r="Z112" s="11">
        <v>2608480000000</v>
      </c>
      <c r="AA112" s="11">
        <v>5936380000000</v>
      </c>
      <c r="AB112" s="11">
        <v>9575100000000</v>
      </c>
      <c r="AC112" s="11">
        <v>5936390000000</v>
      </c>
      <c r="AD112" s="11">
        <v>2608480000000</v>
      </c>
      <c r="AE112" s="11">
        <v>7228650000000</v>
      </c>
      <c r="AF112" s="11">
        <v>9605430000000</v>
      </c>
      <c r="AG112" s="11">
        <v>10435100000000</v>
      </c>
      <c r="AH112" s="11">
        <v>9605440000000</v>
      </c>
      <c r="AI112" s="11">
        <v>7228660000000</v>
      </c>
      <c r="AJ112" s="11">
        <v>2605540000000</v>
      </c>
      <c r="AK112" s="11">
        <v>5929370000000</v>
      </c>
      <c r="AL112" s="11">
        <v>9565570000000</v>
      </c>
      <c r="AM112" s="11">
        <v>5929380000000</v>
      </c>
      <c r="AN112" s="11">
        <v>2605540000000</v>
      </c>
      <c r="AO112" s="11">
        <v>5741460000000</v>
      </c>
      <c r="AP112" s="11">
        <v>7163320000000</v>
      </c>
      <c r="AQ112" s="11">
        <v>5741460000000</v>
      </c>
      <c r="AR112" s="11">
        <v>3375440000000</v>
      </c>
      <c r="AS112" s="11">
        <v>2029670000000</v>
      </c>
      <c r="AT112" s="11">
        <v>2029670000000</v>
      </c>
      <c r="AU112" s="11">
        <v>2590840000000</v>
      </c>
      <c r="AV112" s="11">
        <v>2590840000000</v>
      </c>
      <c r="AW112" s="11">
        <v>8449630000000</v>
      </c>
      <c r="AX112" s="11">
        <v>8449640000000</v>
      </c>
      <c r="AY112" s="11">
        <v>3030580000000</v>
      </c>
      <c r="AZ112" s="11">
        <v>3030580000000</v>
      </c>
      <c r="BA112" s="11">
        <v>8440080000000</v>
      </c>
      <c r="BB112" s="11">
        <v>8440090000000</v>
      </c>
      <c r="BC112" s="11">
        <v>2584660000000</v>
      </c>
      <c r="BD112" s="11">
        <v>2584670000000</v>
      </c>
      <c r="BE112" s="11">
        <v>2023450000000</v>
      </c>
      <c r="BF112" s="11">
        <v>2023450000000</v>
      </c>
      <c r="CT112" s="37"/>
      <c r="CZ112" s="28">
        <f t="shared" si="24"/>
        <v>23.971499999999999</v>
      </c>
      <c r="DA112" s="11">
        <v>334283000000</v>
      </c>
      <c r="DB112" s="11">
        <v>87628800000</v>
      </c>
      <c r="DC112" s="11">
        <v>2595880000000</v>
      </c>
      <c r="DD112" s="11">
        <v>4908690000000</v>
      </c>
      <c r="DE112" s="11">
        <v>5862290000000</v>
      </c>
      <c r="DF112" s="11">
        <v>4908690000000</v>
      </c>
      <c r="DG112" s="11">
        <v>2827810000000</v>
      </c>
      <c r="DH112" s="11">
        <v>5687290000000</v>
      </c>
      <c r="DI112" s="11">
        <v>7905090000000</v>
      </c>
      <c r="DJ112" s="11">
        <v>5687280000000</v>
      </c>
      <c r="DK112" s="11">
        <v>2827800000000</v>
      </c>
      <c r="DL112" s="11">
        <v>6768440000000</v>
      </c>
      <c r="DM112" s="11">
        <v>8169930000000</v>
      </c>
      <c r="DN112" s="11">
        <v>8260380000000</v>
      </c>
      <c r="DO112" s="11">
        <v>8169920000000</v>
      </c>
      <c r="DP112" s="11">
        <v>6768430000000</v>
      </c>
      <c r="DQ112" s="11">
        <v>2820910000000</v>
      </c>
      <c r="DR112" s="11">
        <v>5674280000000</v>
      </c>
      <c r="DS112" s="11">
        <v>7892510000000</v>
      </c>
      <c r="DT112" s="11">
        <v>5674270000000</v>
      </c>
      <c r="DU112" s="11">
        <v>2820900000000</v>
      </c>
      <c r="DV112" s="11">
        <v>4887480000000</v>
      </c>
      <c r="DW112" s="11">
        <v>5839170000000</v>
      </c>
      <c r="DX112" s="11">
        <v>4887480000000</v>
      </c>
      <c r="DY112" s="11">
        <v>2577610000000</v>
      </c>
      <c r="DZ112" s="11">
        <v>1425820000000</v>
      </c>
      <c r="EA112" s="11">
        <v>1425820000000</v>
      </c>
      <c r="EB112" s="11">
        <v>2317470000000</v>
      </c>
      <c r="EC112" s="11">
        <v>2317470000000</v>
      </c>
      <c r="ED112" s="11">
        <v>7585150000000</v>
      </c>
      <c r="EE112" s="11">
        <v>7585160000000</v>
      </c>
      <c r="EF112" s="11">
        <v>3457400000000</v>
      </c>
      <c r="EG112" s="11">
        <v>3457370000000</v>
      </c>
      <c r="EH112" s="11">
        <v>7571680000000</v>
      </c>
      <c r="EI112" s="11">
        <v>7571670000000</v>
      </c>
      <c r="EJ112" s="11">
        <v>2304150000000</v>
      </c>
      <c r="EK112" s="11">
        <v>2304140000000</v>
      </c>
      <c r="EL112" s="11">
        <v>1414610000000</v>
      </c>
      <c r="EM112" s="11">
        <v>1414610000000</v>
      </c>
    </row>
    <row r="113" spans="2:143" x14ac:dyDescent="0.25">
      <c r="E113" s="162">
        <v>38</v>
      </c>
      <c r="F113" s="160">
        <v>2.4153999999999998E-2</v>
      </c>
      <c r="G113" s="160">
        <v>1.8467000000000001E-2</v>
      </c>
      <c r="H113" s="160">
        <v>214960</v>
      </c>
      <c r="I113" s="160">
        <v>187960</v>
      </c>
      <c r="J113" s="161">
        <v>19.8414</v>
      </c>
      <c r="K113" s="161">
        <v>20.1099</v>
      </c>
      <c r="L113" s="161"/>
      <c r="M113" s="37"/>
      <c r="S113" s="28">
        <f t="shared" si="25"/>
        <v>6.2661999999999995</v>
      </c>
      <c r="T113" s="11">
        <v>444397000000</v>
      </c>
      <c r="U113" s="11">
        <v>84464600000</v>
      </c>
      <c r="V113" s="11">
        <v>3902850000000</v>
      </c>
      <c r="W113" s="11">
        <v>6580380000000</v>
      </c>
      <c r="X113" s="11">
        <v>8177170000000</v>
      </c>
      <c r="Y113" s="11">
        <v>6580380000000</v>
      </c>
      <c r="Z113" s="11">
        <v>3028790000000</v>
      </c>
      <c r="AA113" s="11">
        <v>6788900000000</v>
      </c>
      <c r="AB113" s="11">
        <v>10856100000000</v>
      </c>
      <c r="AC113" s="11">
        <v>6788910000000</v>
      </c>
      <c r="AD113" s="11">
        <v>3028800000000</v>
      </c>
      <c r="AE113" s="11">
        <v>8237460000000</v>
      </c>
      <c r="AF113" s="11">
        <v>10890800000000</v>
      </c>
      <c r="AG113" s="11">
        <v>11804400000000</v>
      </c>
      <c r="AH113" s="11">
        <v>10890800000000</v>
      </c>
      <c r="AI113" s="11">
        <v>8237480000000</v>
      </c>
      <c r="AJ113" s="11">
        <v>3025400000000</v>
      </c>
      <c r="AK113" s="11">
        <v>6780970000000</v>
      </c>
      <c r="AL113" s="11">
        <v>10845500000000</v>
      </c>
      <c r="AM113" s="11">
        <v>6780990000000</v>
      </c>
      <c r="AN113" s="11">
        <v>3025400000000</v>
      </c>
      <c r="AO113" s="11">
        <v>6567430000000</v>
      </c>
      <c r="AP113" s="11">
        <v>8162250000000</v>
      </c>
      <c r="AQ113" s="11">
        <v>6567440000000</v>
      </c>
      <c r="AR113" s="11">
        <v>3891980000000</v>
      </c>
      <c r="AS113" s="11">
        <v>2328220000000</v>
      </c>
      <c r="AT113" s="11">
        <v>2328220000000</v>
      </c>
      <c r="AU113" s="11">
        <v>2971150000000</v>
      </c>
      <c r="AV113" s="11">
        <v>2971150000000</v>
      </c>
      <c r="AW113" s="11">
        <v>9539250000000</v>
      </c>
      <c r="AX113" s="11">
        <v>9539250000000</v>
      </c>
      <c r="AY113" s="11">
        <v>3459900000000</v>
      </c>
      <c r="AZ113" s="11">
        <v>3459910000000</v>
      </c>
      <c r="BA113" s="11">
        <v>9528620000000</v>
      </c>
      <c r="BB113" s="11">
        <v>9528630000000</v>
      </c>
      <c r="BC113" s="11">
        <v>2964090000000</v>
      </c>
      <c r="BD113" s="11">
        <v>2964100000000</v>
      </c>
      <c r="BE113" s="11">
        <v>2321100000000</v>
      </c>
      <c r="BF113" s="11">
        <v>2321100000000</v>
      </c>
      <c r="CT113" s="37"/>
      <c r="CZ113" s="28">
        <f t="shared" si="24"/>
        <v>6.2661999999999995</v>
      </c>
      <c r="DA113" s="11">
        <v>466149000000</v>
      </c>
      <c r="DB113" s="11">
        <v>96843900000</v>
      </c>
      <c r="DC113" s="11">
        <v>3248600000000</v>
      </c>
      <c r="DD113" s="11">
        <v>6103400000000</v>
      </c>
      <c r="DE113" s="11">
        <v>7264920000000</v>
      </c>
      <c r="DF113" s="11">
        <v>6103400000000</v>
      </c>
      <c r="DG113" s="11">
        <v>3552000000000</v>
      </c>
      <c r="DH113" s="11">
        <v>7065820000000</v>
      </c>
      <c r="DI113" s="11">
        <v>9749400000000</v>
      </c>
      <c r="DJ113" s="11">
        <v>7065820000000</v>
      </c>
      <c r="DK113" s="11">
        <v>3551990000000</v>
      </c>
      <c r="DL113" s="11">
        <v>8386800000000</v>
      </c>
      <c r="DM113" s="11">
        <v>10075500000000</v>
      </c>
      <c r="DN113" s="11">
        <v>10173900000000</v>
      </c>
      <c r="DO113" s="11">
        <v>10075500000000</v>
      </c>
      <c r="DP113" s="11">
        <v>8386790000000</v>
      </c>
      <c r="DQ113" s="11">
        <v>3543360000000</v>
      </c>
      <c r="DR113" s="11">
        <v>7049780000000</v>
      </c>
      <c r="DS113" s="11">
        <v>9734050000000</v>
      </c>
      <c r="DT113" s="11">
        <v>7049770000000</v>
      </c>
      <c r="DU113" s="11">
        <v>3543340000000</v>
      </c>
      <c r="DV113" s="11">
        <v>6077170000000</v>
      </c>
      <c r="DW113" s="11">
        <v>7236460000000</v>
      </c>
      <c r="DX113" s="11">
        <v>6077170000000</v>
      </c>
      <c r="DY113" s="11">
        <v>3225800000000</v>
      </c>
      <c r="DZ113" s="11">
        <v>1788910000000</v>
      </c>
      <c r="EA113" s="11">
        <v>1788910000000</v>
      </c>
      <c r="EB113" s="11">
        <v>2903950000000</v>
      </c>
      <c r="EC113" s="11">
        <v>2903950000000</v>
      </c>
      <c r="ED113" s="11">
        <v>9332450000000</v>
      </c>
      <c r="EE113" s="11">
        <v>9332450000000</v>
      </c>
      <c r="EF113" s="11">
        <v>4312750000000</v>
      </c>
      <c r="EG113" s="11">
        <v>4312710000000</v>
      </c>
      <c r="EH113" s="11">
        <v>9316030000000</v>
      </c>
      <c r="EI113" s="11">
        <v>9316030000000</v>
      </c>
      <c r="EJ113" s="11">
        <v>2887290000000</v>
      </c>
      <c r="EK113" s="11">
        <v>2887290000000</v>
      </c>
      <c r="EL113" s="11">
        <v>1774870000000</v>
      </c>
      <c r="EM113" s="11">
        <v>1774870000000</v>
      </c>
    </row>
    <row r="114" spans="2:143" x14ac:dyDescent="0.25">
      <c r="E114" s="162">
        <v>39</v>
      </c>
      <c r="F114" s="160">
        <v>1.8467000000000001E-2</v>
      </c>
      <c r="G114" s="160">
        <v>1.3542999999999999E-2</v>
      </c>
      <c r="H114" s="160">
        <v>187960</v>
      </c>
      <c r="I114" s="160">
        <v>160960</v>
      </c>
      <c r="J114" s="161">
        <v>20.1099</v>
      </c>
      <c r="K114" s="161">
        <v>20.420000000000002</v>
      </c>
      <c r="L114" s="161"/>
      <c r="M114" s="37"/>
      <c r="S114" s="28">
        <f t="shared" si="25"/>
        <v>1.22888</v>
      </c>
      <c r="T114" s="11">
        <v>328996000000</v>
      </c>
      <c r="U114" s="11">
        <v>42021600000</v>
      </c>
      <c r="V114" s="11">
        <v>1888310000000</v>
      </c>
      <c r="W114" s="11">
        <v>3157770000000</v>
      </c>
      <c r="X114" s="11">
        <v>3912780000000</v>
      </c>
      <c r="Y114" s="11">
        <v>3157770000000</v>
      </c>
      <c r="Z114" s="11">
        <v>1478510000000</v>
      </c>
      <c r="AA114" s="11">
        <v>3257270000000</v>
      </c>
      <c r="AB114" s="11">
        <v>5182570000000</v>
      </c>
      <c r="AC114" s="11">
        <v>3257280000000</v>
      </c>
      <c r="AD114" s="11">
        <v>1478510000000</v>
      </c>
      <c r="AE114" s="11">
        <v>3942220000000</v>
      </c>
      <c r="AF114" s="11">
        <v>5199180000000</v>
      </c>
      <c r="AG114" s="11">
        <v>5627680000000</v>
      </c>
      <c r="AH114" s="11">
        <v>5199180000000</v>
      </c>
      <c r="AI114" s="11">
        <v>3942230000000</v>
      </c>
      <c r="AJ114" s="11">
        <v>1476850000000</v>
      </c>
      <c r="AK114" s="11">
        <v>3253490000000</v>
      </c>
      <c r="AL114" s="11">
        <v>5177540000000</v>
      </c>
      <c r="AM114" s="11">
        <v>3253500000000</v>
      </c>
      <c r="AN114" s="11">
        <v>1476850000000</v>
      </c>
      <c r="AO114" s="11">
        <v>3151600000000</v>
      </c>
      <c r="AP114" s="11">
        <v>3905700000000</v>
      </c>
      <c r="AQ114" s="11">
        <v>3151600000000</v>
      </c>
      <c r="AR114" s="11">
        <v>1883070000000</v>
      </c>
      <c r="AS114" s="11">
        <v>1146140000000</v>
      </c>
      <c r="AT114" s="11">
        <v>1146140000000</v>
      </c>
      <c r="AU114" s="11">
        <v>1463460000000</v>
      </c>
      <c r="AV114" s="11">
        <v>1463460000000</v>
      </c>
      <c r="AW114" s="11">
        <v>4627310000000</v>
      </c>
      <c r="AX114" s="11">
        <v>4627310000000</v>
      </c>
      <c r="AY114" s="11">
        <v>1694220000000</v>
      </c>
      <c r="AZ114" s="11">
        <v>1694220000000</v>
      </c>
      <c r="BA114" s="11">
        <v>4622210000000</v>
      </c>
      <c r="BB114" s="11">
        <v>4622210000000</v>
      </c>
      <c r="BC114" s="11">
        <v>1459990000000</v>
      </c>
      <c r="BD114" s="11">
        <v>1459990000000</v>
      </c>
      <c r="BE114" s="11">
        <v>1142640000000</v>
      </c>
      <c r="BF114" s="11">
        <v>1142640000000</v>
      </c>
      <c r="CT114" s="37"/>
      <c r="CZ114" s="28">
        <f t="shared" si="24"/>
        <v>1.22888</v>
      </c>
      <c r="DA114" s="11">
        <v>351198000000</v>
      </c>
      <c r="DB114" s="11">
        <v>48129000000</v>
      </c>
      <c r="DC114" s="11">
        <v>2216170000000</v>
      </c>
      <c r="DD114" s="11">
        <v>4060480000000</v>
      </c>
      <c r="DE114" s="11">
        <v>4747270000000</v>
      </c>
      <c r="DF114" s="11">
        <v>4060480000000</v>
      </c>
      <c r="DG114" s="11">
        <v>2445700000000</v>
      </c>
      <c r="DH114" s="11">
        <v>4681970000000</v>
      </c>
      <c r="DI114" s="11">
        <v>6258390000000</v>
      </c>
      <c r="DJ114" s="11">
        <v>4681970000000</v>
      </c>
      <c r="DK114" s="11">
        <v>2445690000000</v>
      </c>
      <c r="DL114" s="11">
        <v>5482290000000</v>
      </c>
      <c r="DM114" s="11">
        <v>6466510000000</v>
      </c>
      <c r="DN114" s="11">
        <v>6481910000000</v>
      </c>
      <c r="DO114" s="11">
        <v>6466500000000</v>
      </c>
      <c r="DP114" s="11">
        <v>5482280000000</v>
      </c>
      <c r="DQ114" s="11">
        <v>2439860000000</v>
      </c>
      <c r="DR114" s="11">
        <v>4671680000000</v>
      </c>
      <c r="DS114" s="11">
        <v>6248940000000</v>
      </c>
      <c r="DT114" s="11">
        <v>4671670000000</v>
      </c>
      <c r="DU114" s="11">
        <v>2439850000000</v>
      </c>
      <c r="DV114" s="11">
        <v>4043450000000</v>
      </c>
      <c r="DW114" s="11">
        <v>4729110000000</v>
      </c>
      <c r="DX114" s="11">
        <v>4043450000000</v>
      </c>
      <c r="DY114" s="11">
        <v>2200850000000</v>
      </c>
      <c r="DZ114" s="11">
        <v>1271500000000</v>
      </c>
      <c r="EA114" s="11">
        <v>1271500000000</v>
      </c>
      <c r="EB114" s="11">
        <v>2049970000000</v>
      </c>
      <c r="EC114" s="11">
        <v>2049970000000</v>
      </c>
      <c r="ED114" s="11">
        <v>6080370000000</v>
      </c>
      <c r="EE114" s="11">
        <v>6080370000000</v>
      </c>
      <c r="EF114" s="11">
        <v>3004950000000</v>
      </c>
      <c r="EG114" s="11">
        <v>3004930000000</v>
      </c>
      <c r="EH114" s="11">
        <v>6070130000000</v>
      </c>
      <c r="EI114" s="11">
        <v>6070120000000</v>
      </c>
      <c r="EJ114" s="11">
        <v>2038400000000</v>
      </c>
      <c r="EK114" s="11">
        <v>2038400000000</v>
      </c>
      <c r="EL114" s="11">
        <v>1261600000000</v>
      </c>
      <c r="EM114" s="11">
        <v>1261600000000</v>
      </c>
    </row>
    <row r="115" spans="2:143" x14ac:dyDescent="0.25">
      <c r="E115" s="162">
        <v>40</v>
      </c>
      <c r="F115" s="160">
        <v>1.3542999999999999E-2</v>
      </c>
      <c r="G115" s="160">
        <v>9.3804999999999999E-3</v>
      </c>
      <c r="H115" s="160">
        <v>160960</v>
      </c>
      <c r="I115" s="160">
        <v>133960</v>
      </c>
      <c r="J115" s="161">
        <v>20.420000000000002</v>
      </c>
      <c r="K115" s="161">
        <v>20.787199999999999</v>
      </c>
      <c r="L115" s="161"/>
      <c r="M115" s="37"/>
      <c r="S115" s="28">
        <f t="shared" si="25"/>
        <v>0.43967500000000004</v>
      </c>
      <c r="T115" s="11">
        <v>640635000000</v>
      </c>
      <c r="U115" s="11">
        <v>41940600000</v>
      </c>
      <c r="V115" s="11">
        <v>1050140000000</v>
      </c>
      <c r="W115" s="11">
        <v>1738040000000</v>
      </c>
      <c r="X115" s="11">
        <v>2171090000000</v>
      </c>
      <c r="Y115" s="11">
        <v>1738040000000</v>
      </c>
      <c r="Z115" s="11">
        <v>843433000000</v>
      </c>
      <c r="AA115" s="11">
        <v>1794280000000</v>
      </c>
      <c r="AB115" s="11">
        <v>2905870000000</v>
      </c>
      <c r="AC115" s="11">
        <v>1794280000000</v>
      </c>
      <c r="AD115" s="11">
        <v>843435000000</v>
      </c>
      <c r="AE115" s="11">
        <v>2186120000000</v>
      </c>
      <c r="AF115" s="11">
        <v>2915000000000</v>
      </c>
      <c r="AG115" s="11">
        <v>3174750000000</v>
      </c>
      <c r="AH115" s="11">
        <v>2915010000000</v>
      </c>
      <c r="AI115" s="11">
        <v>2186120000000</v>
      </c>
      <c r="AJ115" s="11">
        <v>842462000000</v>
      </c>
      <c r="AK115" s="11">
        <v>1792150000000</v>
      </c>
      <c r="AL115" s="11">
        <v>2902930000000</v>
      </c>
      <c r="AM115" s="11">
        <v>1792150000000</v>
      </c>
      <c r="AN115" s="11">
        <v>842463000000</v>
      </c>
      <c r="AO115" s="11">
        <v>1734560000000</v>
      </c>
      <c r="AP115" s="11">
        <v>2167050000000</v>
      </c>
      <c r="AQ115" s="11">
        <v>1734570000000</v>
      </c>
      <c r="AR115" s="11">
        <v>1047180000000</v>
      </c>
      <c r="AS115" s="11">
        <v>642923000000</v>
      </c>
      <c r="AT115" s="11">
        <v>642923000000</v>
      </c>
      <c r="AU115" s="11">
        <v>826981000000</v>
      </c>
      <c r="AV115" s="11">
        <v>826981000000</v>
      </c>
      <c r="AW115" s="11">
        <v>2573810000000</v>
      </c>
      <c r="AX115" s="11">
        <v>2573810000000</v>
      </c>
      <c r="AY115" s="11">
        <v>937873000000</v>
      </c>
      <c r="AZ115" s="11">
        <v>937875000000</v>
      </c>
      <c r="BA115" s="11">
        <v>2570880000000</v>
      </c>
      <c r="BB115" s="11">
        <v>2570880000000</v>
      </c>
      <c r="BC115" s="11">
        <v>824988000000</v>
      </c>
      <c r="BD115" s="11">
        <v>824989000000</v>
      </c>
      <c r="BE115" s="11">
        <v>640935000000</v>
      </c>
      <c r="BF115" s="11">
        <v>640936000000</v>
      </c>
      <c r="CT115" s="37"/>
      <c r="CZ115" s="28">
        <f t="shared" si="24"/>
        <v>0.43967500000000004</v>
      </c>
      <c r="DA115" s="11">
        <v>695423000000</v>
      </c>
      <c r="DB115" s="11">
        <v>48664400000</v>
      </c>
      <c r="DC115" s="11">
        <v>1758860000000</v>
      </c>
      <c r="DD115" s="11">
        <v>3144280000000</v>
      </c>
      <c r="DE115" s="11">
        <v>3682070000000</v>
      </c>
      <c r="DF115" s="11">
        <v>3144280000000</v>
      </c>
      <c r="DG115" s="11">
        <v>2006600000000</v>
      </c>
      <c r="DH115" s="11">
        <v>3628750000000</v>
      </c>
      <c r="DI115" s="11">
        <v>4857510000000</v>
      </c>
      <c r="DJ115" s="11">
        <v>3628740000000</v>
      </c>
      <c r="DK115" s="11">
        <v>2006590000000</v>
      </c>
      <c r="DL115" s="11">
        <v>4247560000000</v>
      </c>
      <c r="DM115" s="11">
        <v>5019050000000</v>
      </c>
      <c r="DN115" s="11">
        <v>5052460000000</v>
      </c>
      <c r="DO115" s="11">
        <v>5019040000000</v>
      </c>
      <c r="DP115" s="11">
        <v>4247550000000</v>
      </c>
      <c r="DQ115" s="11">
        <v>2001720000000</v>
      </c>
      <c r="DR115" s="11">
        <v>3620790000000</v>
      </c>
      <c r="DS115" s="11">
        <v>4850080000000</v>
      </c>
      <c r="DT115" s="11">
        <v>3620780000000</v>
      </c>
      <c r="DU115" s="11">
        <v>2001710000000</v>
      </c>
      <c r="DV115" s="11">
        <v>3131130000000</v>
      </c>
      <c r="DW115" s="11">
        <v>3667970000000</v>
      </c>
      <c r="DX115" s="11">
        <v>3131130000000</v>
      </c>
      <c r="DY115" s="11">
        <v>1746690000000</v>
      </c>
      <c r="DZ115" s="11">
        <v>993062000000</v>
      </c>
      <c r="EA115" s="11">
        <v>993061000000</v>
      </c>
      <c r="EB115" s="11">
        <v>1619170000000</v>
      </c>
      <c r="EC115" s="11">
        <v>1619170000000</v>
      </c>
      <c r="ED115" s="11">
        <v>4625920000000</v>
      </c>
      <c r="EE115" s="11">
        <v>4625920000000</v>
      </c>
      <c r="EF115" s="11">
        <v>2339880000000</v>
      </c>
      <c r="EG115" s="11">
        <v>2339860000000</v>
      </c>
      <c r="EH115" s="11">
        <v>4618110000000</v>
      </c>
      <c r="EI115" s="11">
        <v>4618100000000</v>
      </c>
      <c r="EJ115" s="11">
        <v>1609890000000</v>
      </c>
      <c r="EK115" s="11">
        <v>1609890000000</v>
      </c>
      <c r="EL115" s="11">
        <v>985221000000</v>
      </c>
      <c r="EM115" s="11">
        <v>985220000000</v>
      </c>
    </row>
    <row r="116" spans="2:143" x14ac:dyDescent="0.25">
      <c r="E116" s="162">
        <v>41</v>
      </c>
      <c r="F116" s="160">
        <v>9.3804999999999999E-3</v>
      </c>
      <c r="G116" s="160">
        <v>5.9804000000000003E-3</v>
      </c>
      <c r="H116" s="160">
        <v>133960</v>
      </c>
      <c r="I116" s="160">
        <v>106960</v>
      </c>
      <c r="J116" s="161">
        <v>20.787199999999999</v>
      </c>
      <c r="K116" s="161">
        <v>21.237400000000001</v>
      </c>
      <c r="L116" s="161"/>
      <c r="M116" s="37"/>
      <c r="S116" s="28">
        <f t="shared" si="25"/>
        <v>0.19996</v>
      </c>
      <c r="T116" s="11">
        <v>3060900000000</v>
      </c>
      <c r="U116" s="11">
        <v>75459700000</v>
      </c>
      <c r="V116" s="11">
        <v>1063460000000</v>
      </c>
      <c r="W116" s="11">
        <v>1652790000000</v>
      </c>
      <c r="X116" s="11">
        <v>2076950000000</v>
      </c>
      <c r="Y116" s="11">
        <v>1652790000000</v>
      </c>
      <c r="Z116" s="11">
        <v>938567000000</v>
      </c>
      <c r="AA116" s="11">
        <v>1708420000000</v>
      </c>
      <c r="AB116" s="11">
        <v>2798330000000</v>
      </c>
      <c r="AC116" s="11">
        <v>1708420000000</v>
      </c>
      <c r="AD116" s="11">
        <v>938568000000</v>
      </c>
      <c r="AE116" s="11">
        <v>2089200000000</v>
      </c>
      <c r="AF116" s="11">
        <v>2806900000000</v>
      </c>
      <c r="AG116" s="11">
        <v>3072400000000</v>
      </c>
      <c r="AH116" s="11">
        <v>2806900000000</v>
      </c>
      <c r="AI116" s="11">
        <v>2089200000000</v>
      </c>
      <c r="AJ116" s="11">
        <v>937425000000</v>
      </c>
      <c r="AK116" s="11">
        <v>1706360000000</v>
      </c>
      <c r="AL116" s="11">
        <v>2795410000000</v>
      </c>
      <c r="AM116" s="11">
        <v>1706360000000</v>
      </c>
      <c r="AN116" s="11">
        <v>937426000000</v>
      </c>
      <c r="AO116" s="11">
        <v>1649440000000</v>
      </c>
      <c r="AP116" s="11">
        <v>2073010000000</v>
      </c>
      <c r="AQ116" s="11">
        <v>1649440000000</v>
      </c>
      <c r="AR116" s="11">
        <v>1060410000000</v>
      </c>
      <c r="AS116" s="11">
        <v>628413000000</v>
      </c>
      <c r="AT116" s="11">
        <v>628413000000</v>
      </c>
      <c r="AU116" s="11">
        <v>831003000000</v>
      </c>
      <c r="AV116" s="11">
        <v>831003000000</v>
      </c>
      <c r="AW116" s="11">
        <v>2453090000000</v>
      </c>
      <c r="AX116" s="11">
        <v>2453090000000</v>
      </c>
      <c r="AY116" s="11">
        <v>879533000000</v>
      </c>
      <c r="AZ116" s="11">
        <v>879534000000</v>
      </c>
      <c r="BA116" s="11">
        <v>2450160000000</v>
      </c>
      <c r="BB116" s="11">
        <v>2450160000000</v>
      </c>
      <c r="BC116" s="11">
        <v>828858000000</v>
      </c>
      <c r="BD116" s="11">
        <v>828860000000</v>
      </c>
      <c r="BE116" s="11">
        <v>626363000000</v>
      </c>
      <c r="BF116" s="11">
        <v>626364000000</v>
      </c>
      <c r="CT116" s="37"/>
      <c r="CZ116" s="28">
        <f t="shared" si="24"/>
        <v>0.19996</v>
      </c>
      <c r="DA116" s="11">
        <v>3334620000000</v>
      </c>
      <c r="DB116" s="11">
        <v>87793000000</v>
      </c>
      <c r="DC116" s="11">
        <v>3307010000000</v>
      </c>
      <c r="DD116" s="11">
        <v>5664280000000</v>
      </c>
      <c r="DE116" s="11">
        <v>6734310000000</v>
      </c>
      <c r="DF116" s="11">
        <v>5664280000000</v>
      </c>
      <c r="DG116" s="11">
        <v>4046560000000</v>
      </c>
      <c r="DH116" s="11">
        <v>6573460000000</v>
      </c>
      <c r="DI116" s="11">
        <v>8937640000000</v>
      </c>
      <c r="DJ116" s="11">
        <v>6573460000000</v>
      </c>
      <c r="DK116" s="11">
        <v>4046540000000</v>
      </c>
      <c r="DL116" s="11">
        <v>7738230000000</v>
      </c>
      <c r="DM116" s="11">
        <v>9234570000000</v>
      </c>
      <c r="DN116" s="11">
        <v>9411440000000</v>
      </c>
      <c r="DO116" s="11">
        <v>9234570000000</v>
      </c>
      <c r="DP116" s="11">
        <v>7738220000000</v>
      </c>
      <c r="DQ116" s="11">
        <v>4036170000000</v>
      </c>
      <c r="DR116" s="11">
        <v>6558930000000</v>
      </c>
      <c r="DS116" s="11">
        <v>8923480000000</v>
      </c>
      <c r="DT116" s="11">
        <v>6558920000000</v>
      </c>
      <c r="DU116" s="11">
        <v>4036150000000</v>
      </c>
      <c r="DV116" s="11">
        <v>5640430000000</v>
      </c>
      <c r="DW116" s="11">
        <v>6708170000000</v>
      </c>
      <c r="DX116" s="11">
        <v>5640430000000</v>
      </c>
      <c r="DY116" s="11">
        <v>3283790000000</v>
      </c>
      <c r="DZ116" s="11">
        <v>1395600000000</v>
      </c>
      <c r="EA116" s="11">
        <v>1395590000000</v>
      </c>
      <c r="EB116" s="11">
        <v>2537070000000</v>
      </c>
      <c r="EC116" s="11">
        <v>2537070000000</v>
      </c>
      <c r="ED116" s="11">
        <v>7861230000000</v>
      </c>
      <c r="EE116" s="11">
        <v>7861230000000</v>
      </c>
      <c r="EF116" s="11">
        <v>3847760000000</v>
      </c>
      <c r="EG116" s="11">
        <v>3847710000000</v>
      </c>
      <c r="EH116" s="11">
        <v>7847740000000</v>
      </c>
      <c r="EI116" s="11">
        <v>7847740000000</v>
      </c>
      <c r="EJ116" s="11">
        <v>2520200000000</v>
      </c>
      <c r="EK116" s="11">
        <v>2520200000000</v>
      </c>
      <c r="EL116" s="11">
        <v>1383090000000</v>
      </c>
      <c r="EM116" s="11">
        <v>1383090000000</v>
      </c>
    </row>
    <row r="117" spans="2:143" x14ac:dyDescent="0.25">
      <c r="E117" s="162">
        <v>42</v>
      </c>
      <c r="F117" s="160">
        <v>5.9804000000000003E-3</v>
      </c>
      <c r="G117" s="160">
        <v>3.3422999999999999E-3</v>
      </c>
      <c r="H117" s="160">
        <v>106960</v>
      </c>
      <c r="I117" s="160">
        <v>79964</v>
      </c>
      <c r="J117" s="161">
        <v>21.237400000000001</v>
      </c>
      <c r="K117" s="161">
        <v>21.819199999999999</v>
      </c>
      <c r="L117" s="161"/>
      <c r="M117" s="37"/>
      <c r="S117" s="28">
        <f t="shared" si="25"/>
        <v>7.6766000000000001E-2</v>
      </c>
      <c r="T117" s="11">
        <v>6810970000000</v>
      </c>
      <c r="U117" s="11">
        <v>112219000000</v>
      </c>
      <c r="V117" s="11">
        <v>1389020000000</v>
      </c>
      <c r="W117" s="11">
        <v>2058320000000</v>
      </c>
      <c r="X117" s="11">
        <v>2591080000000</v>
      </c>
      <c r="Y117" s="11">
        <v>2058320000000</v>
      </c>
      <c r="Z117" s="11">
        <v>1299650000000</v>
      </c>
      <c r="AA117" s="11">
        <v>2129360000000</v>
      </c>
      <c r="AB117" s="11">
        <v>3491110000000</v>
      </c>
      <c r="AC117" s="11">
        <v>2129370000000</v>
      </c>
      <c r="AD117" s="11">
        <v>1299650000000</v>
      </c>
      <c r="AE117" s="11">
        <v>2604050000000</v>
      </c>
      <c r="AF117" s="11">
        <v>3501580000000</v>
      </c>
      <c r="AG117" s="11">
        <v>3839280000000</v>
      </c>
      <c r="AH117" s="11">
        <v>3501580000000</v>
      </c>
      <c r="AI117" s="11">
        <v>2604050000000</v>
      </c>
      <c r="AJ117" s="11">
        <v>1298040000000</v>
      </c>
      <c r="AK117" s="11">
        <v>2126800000000</v>
      </c>
      <c r="AL117" s="11">
        <v>3487450000000</v>
      </c>
      <c r="AM117" s="11">
        <v>2126800000000</v>
      </c>
      <c r="AN117" s="11">
        <v>1298040000000</v>
      </c>
      <c r="AO117" s="11">
        <v>2054160000000</v>
      </c>
      <c r="AP117" s="11">
        <v>2586170000000</v>
      </c>
      <c r="AQ117" s="11">
        <v>2054160000000</v>
      </c>
      <c r="AR117" s="11">
        <v>1385020000000</v>
      </c>
      <c r="AS117" s="11">
        <v>690132000000</v>
      </c>
      <c r="AT117" s="11">
        <v>690131000000</v>
      </c>
      <c r="AU117" s="11">
        <v>935472000000</v>
      </c>
      <c r="AV117" s="11">
        <v>935472000000</v>
      </c>
      <c r="AW117" s="11">
        <v>2934970000000</v>
      </c>
      <c r="AX117" s="11">
        <v>2934970000000</v>
      </c>
      <c r="AY117" s="11">
        <v>956363000000</v>
      </c>
      <c r="AZ117" s="11">
        <v>956365000000</v>
      </c>
      <c r="BA117" s="11">
        <v>2931200000000</v>
      </c>
      <c r="BB117" s="11">
        <v>2931200000000</v>
      </c>
      <c r="BC117" s="11">
        <v>932858000000</v>
      </c>
      <c r="BD117" s="11">
        <v>932860000000</v>
      </c>
      <c r="BE117" s="11">
        <v>687746000000</v>
      </c>
      <c r="BF117" s="11">
        <v>687746000000</v>
      </c>
      <c r="CT117" s="37"/>
      <c r="CZ117" s="28">
        <f t="shared" si="24"/>
        <v>7.6766000000000001E-2</v>
      </c>
      <c r="DA117" s="11">
        <v>7421210000000</v>
      </c>
      <c r="DB117" s="11">
        <v>130248000000</v>
      </c>
      <c r="DC117" s="11">
        <v>4896810000000</v>
      </c>
      <c r="DD117" s="11">
        <v>8402100000000</v>
      </c>
      <c r="DE117" s="11">
        <v>10211800000000</v>
      </c>
      <c r="DF117" s="11">
        <v>8402100000000</v>
      </c>
      <c r="DG117" s="11">
        <v>6108890000000</v>
      </c>
      <c r="DH117" s="11">
        <v>9803640000000</v>
      </c>
      <c r="DI117" s="11">
        <v>13779900000000</v>
      </c>
      <c r="DJ117" s="11">
        <v>9803630000000</v>
      </c>
      <c r="DK117" s="11">
        <v>6108870000000</v>
      </c>
      <c r="DL117" s="11">
        <v>11707300000000</v>
      </c>
      <c r="DM117" s="11">
        <v>14239200000000</v>
      </c>
      <c r="DN117" s="11">
        <v>14676400000000</v>
      </c>
      <c r="DO117" s="11">
        <v>14239200000000</v>
      </c>
      <c r="DP117" s="11">
        <v>11707200000000</v>
      </c>
      <c r="DQ117" s="11">
        <v>6092750000000</v>
      </c>
      <c r="DR117" s="11">
        <v>9781420000000</v>
      </c>
      <c r="DS117" s="11">
        <v>13757200000000</v>
      </c>
      <c r="DT117" s="11">
        <v>9781400000000</v>
      </c>
      <c r="DU117" s="11">
        <v>6092720000000</v>
      </c>
      <c r="DV117" s="11">
        <v>8366120000000</v>
      </c>
      <c r="DW117" s="11">
        <v>10171400000000</v>
      </c>
      <c r="DX117" s="11">
        <v>8366110000000</v>
      </c>
      <c r="DY117" s="11">
        <v>4862000000000</v>
      </c>
      <c r="DZ117" s="11">
        <v>1404840000000</v>
      </c>
      <c r="EA117" s="11">
        <v>1404840000000</v>
      </c>
      <c r="EB117" s="11">
        <v>2917940000000</v>
      </c>
      <c r="EC117" s="11">
        <v>2917940000000</v>
      </c>
      <c r="ED117" s="11">
        <v>11316600000000</v>
      </c>
      <c r="EE117" s="11">
        <v>11316600000000</v>
      </c>
      <c r="EF117" s="11">
        <v>4920800000000</v>
      </c>
      <c r="EG117" s="11">
        <v>4920730000000</v>
      </c>
      <c r="EH117" s="11">
        <v>11296500000000</v>
      </c>
      <c r="EI117" s="11">
        <v>11296500000000</v>
      </c>
      <c r="EJ117" s="11">
        <v>2895080000000</v>
      </c>
      <c r="EK117" s="11">
        <v>2895070000000</v>
      </c>
      <c r="EL117" s="11">
        <v>1390420000000</v>
      </c>
      <c r="EM117" s="11">
        <v>1390420000000</v>
      </c>
    </row>
    <row r="118" spans="2:143" x14ac:dyDescent="0.25">
      <c r="E118" s="162">
        <v>43</v>
      </c>
      <c r="F118" s="160">
        <v>3.3422999999999999E-3</v>
      </c>
      <c r="G118" s="160">
        <v>1.4663E-3</v>
      </c>
      <c r="H118" s="160">
        <v>79964</v>
      </c>
      <c r="I118" s="160">
        <v>52964</v>
      </c>
      <c r="J118" s="161">
        <v>21.819199999999999</v>
      </c>
      <c r="K118" s="161">
        <v>22.6431</v>
      </c>
      <c r="L118" s="161"/>
      <c r="M118" s="37"/>
      <c r="S118" s="28">
        <f t="shared" si="25"/>
        <v>1.5306E-2</v>
      </c>
      <c r="T118" s="11">
        <v>1739200000000</v>
      </c>
      <c r="U118" s="11">
        <v>19444100000</v>
      </c>
      <c r="V118" s="11">
        <v>248700000000</v>
      </c>
      <c r="W118" s="11">
        <v>369368000000</v>
      </c>
      <c r="X118" s="11">
        <v>464573000000</v>
      </c>
      <c r="Y118" s="11">
        <v>369368000000</v>
      </c>
      <c r="Z118" s="11">
        <v>231882000000</v>
      </c>
      <c r="AA118" s="11">
        <v>382033000000</v>
      </c>
      <c r="AB118" s="11">
        <v>625369000000</v>
      </c>
      <c r="AC118" s="11">
        <v>382033000000</v>
      </c>
      <c r="AD118" s="11">
        <v>231883000000</v>
      </c>
      <c r="AE118" s="11">
        <v>466957000000</v>
      </c>
      <c r="AF118" s="11">
        <v>627247000000</v>
      </c>
      <c r="AG118" s="11">
        <v>687363000000</v>
      </c>
      <c r="AH118" s="11">
        <v>627248000000</v>
      </c>
      <c r="AI118" s="11">
        <v>466958000000</v>
      </c>
      <c r="AJ118" s="11">
        <v>231595000000</v>
      </c>
      <c r="AK118" s="11">
        <v>381574000000</v>
      </c>
      <c r="AL118" s="11">
        <v>624719000000</v>
      </c>
      <c r="AM118" s="11">
        <v>381575000000</v>
      </c>
      <c r="AN118" s="11">
        <v>231595000000</v>
      </c>
      <c r="AO118" s="11">
        <v>368622000000</v>
      </c>
      <c r="AP118" s="11">
        <v>463695000000</v>
      </c>
      <c r="AQ118" s="11">
        <v>368623000000</v>
      </c>
      <c r="AR118" s="11">
        <v>247986000000</v>
      </c>
      <c r="AS118" s="11">
        <v>121763000000</v>
      </c>
      <c r="AT118" s="11">
        <v>121763000000</v>
      </c>
      <c r="AU118" s="11">
        <v>164186000000</v>
      </c>
      <c r="AV118" s="11">
        <v>164187000000</v>
      </c>
      <c r="AW118" s="11">
        <v>522218000000</v>
      </c>
      <c r="AX118" s="11">
        <v>522218000000</v>
      </c>
      <c r="AY118" s="11">
        <v>167698000000</v>
      </c>
      <c r="AZ118" s="11">
        <v>167699000000</v>
      </c>
      <c r="BA118" s="11">
        <v>521530000000</v>
      </c>
      <c r="BB118" s="11">
        <v>521531000000</v>
      </c>
      <c r="BC118" s="11">
        <v>163737000000</v>
      </c>
      <c r="BD118" s="11">
        <v>163738000000</v>
      </c>
      <c r="BE118" s="11">
        <v>121351000000</v>
      </c>
      <c r="BF118" s="11">
        <v>121351000000</v>
      </c>
      <c r="CT118" s="37"/>
      <c r="CZ118" s="28">
        <f t="shared" si="24"/>
        <v>1.5306E-2</v>
      </c>
      <c r="DA118" s="11">
        <v>1894790000000</v>
      </c>
      <c r="DB118" s="11">
        <v>22517200000</v>
      </c>
      <c r="DC118" s="11">
        <v>885063000000</v>
      </c>
      <c r="DD118" s="11">
        <v>1530720000000</v>
      </c>
      <c r="DE118" s="11">
        <v>1874720000000</v>
      </c>
      <c r="DF118" s="11">
        <v>1530720000000</v>
      </c>
      <c r="DG118" s="11">
        <v>1101520000000</v>
      </c>
      <c r="DH118" s="11">
        <v>1788500000000</v>
      </c>
      <c r="DI118" s="11">
        <v>2552090000000</v>
      </c>
      <c r="DJ118" s="11">
        <v>1788490000000</v>
      </c>
      <c r="DK118" s="11">
        <v>1101510000000</v>
      </c>
      <c r="DL118" s="11">
        <v>2148890000000</v>
      </c>
      <c r="DM118" s="11">
        <v>2637450000000</v>
      </c>
      <c r="DN118" s="11">
        <v>2729960000000</v>
      </c>
      <c r="DO118" s="11">
        <v>2637450000000</v>
      </c>
      <c r="DP118" s="11">
        <v>2148880000000</v>
      </c>
      <c r="DQ118" s="11">
        <v>1098590000000</v>
      </c>
      <c r="DR118" s="11">
        <v>1784410000000</v>
      </c>
      <c r="DS118" s="11">
        <v>2547830000000</v>
      </c>
      <c r="DT118" s="11">
        <v>1784400000000</v>
      </c>
      <c r="DU118" s="11">
        <v>1098590000000</v>
      </c>
      <c r="DV118" s="11">
        <v>1524130000000</v>
      </c>
      <c r="DW118" s="11">
        <v>1867240000000</v>
      </c>
      <c r="DX118" s="11">
        <v>1524130000000</v>
      </c>
      <c r="DY118" s="11">
        <v>878758000000</v>
      </c>
      <c r="DZ118" s="11">
        <v>221076000000</v>
      </c>
      <c r="EA118" s="11">
        <v>221076000000</v>
      </c>
      <c r="EB118" s="11">
        <v>466509000000</v>
      </c>
      <c r="EC118" s="11">
        <v>466508000000</v>
      </c>
      <c r="ED118" s="11">
        <v>2044310000000</v>
      </c>
      <c r="EE118" s="11">
        <v>2044310000000</v>
      </c>
      <c r="EF118" s="11">
        <v>828677000000</v>
      </c>
      <c r="EG118" s="11">
        <v>828665000000</v>
      </c>
      <c r="EH118" s="11">
        <v>2040630000000</v>
      </c>
      <c r="EI118" s="11">
        <v>2040630000000</v>
      </c>
      <c r="EJ118" s="11">
        <v>462648000000</v>
      </c>
      <c r="EK118" s="11">
        <v>462646000000</v>
      </c>
      <c r="EL118" s="11">
        <v>218781000000</v>
      </c>
      <c r="EM118" s="11">
        <v>218781000000</v>
      </c>
    </row>
    <row r="119" spans="2:143" x14ac:dyDescent="0.25">
      <c r="E119" s="162">
        <v>44</v>
      </c>
      <c r="F119" s="160">
        <v>1.4663E-3</v>
      </c>
      <c r="G119" s="160">
        <v>3.5238000000000001E-4</v>
      </c>
      <c r="H119" s="160">
        <v>52964</v>
      </c>
      <c r="I119" s="160">
        <v>25964</v>
      </c>
      <c r="J119" s="161">
        <v>22.6431</v>
      </c>
      <c r="K119" s="161">
        <v>24.068899999999999</v>
      </c>
      <c r="L119" s="161"/>
      <c r="M119" s="37"/>
      <c r="S119" s="3"/>
      <c r="T119" s="290" t="s">
        <v>485</v>
      </c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  <c r="AI119" s="290"/>
      <c r="AJ119" s="290"/>
      <c r="AK119" s="290"/>
      <c r="AL119" s="290"/>
      <c r="AM119" s="290"/>
      <c r="AN119" s="290"/>
      <c r="AO119" s="290"/>
      <c r="AP119" s="290"/>
      <c r="AQ119" s="290"/>
      <c r="AR119" s="290"/>
      <c r="AS119" s="290"/>
      <c r="AT119" s="290"/>
      <c r="AU119" s="290"/>
      <c r="AV119" s="290"/>
      <c r="AW119" s="290"/>
      <c r="AX119" s="290"/>
      <c r="AY119" s="290"/>
      <c r="AZ119" s="290"/>
      <c r="BA119" s="290"/>
      <c r="BB119" s="290"/>
      <c r="BC119" s="290"/>
      <c r="BD119" s="290"/>
      <c r="BE119" s="290"/>
      <c r="BF119" s="290"/>
      <c r="CT119" s="37"/>
      <c r="CZ119" s="3"/>
      <c r="DA119" s="290" t="s">
        <v>485</v>
      </c>
      <c r="DB119" s="290"/>
      <c r="DC119" s="290"/>
      <c r="DD119" s="290"/>
      <c r="DE119" s="290"/>
      <c r="DF119" s="290"/>
      <c r="DG119" s="290"/>
      <c r="DH119" s="290"/>
      <c r="DI119" s="290"/>
      <c r="DJ119" s="290"/>
      <c r="DK119" s="290"/>
      <c r="DL119" s="290"/>
      <c r="DM119" s="290"/>
      <c r="DN119" s="290"/>
      <c r="DO119" s="290"/>
      <c r="DP119" s="290"/>
      <c r="DQ119" s="290"/>
      <c r="DR119" s="290"/>
      <c r="DS119" s="290"/>
      <c r="DT119" s="290"/>
      <c r="DU119" s="290"/>
      <c r="DV119" s="290"/>
      <c r="DW119" s="290"/>
      <c r="DX119" s="290"/>
      <c r="DY119" s="290"/>
      <c r="DZ119" s="290"/>
      <c r="EA119" s="290"/>
      <c r="EB119" s="290"/>
      <c r="EC119" s="290"/>
      <c r="ED119" s="290"/>
      <c r="EE119" s="290"/>
      <c r="EF119" s="290"/>
      <c r="EG119" s="290"/>
      <c r="EH119" s="290"/>
      <c r="EI119" s="290"/>
      <c r="EJ119" s="290"/>
      <c r="EK119" s="290"/>
      <c r="EL119" s="290"/>
      <c r="EM119" s="290"/>
    </row>
    <row r="120" spans="2:143" x14ac:dyDescent="0.25">
      <c r="E120" s="162">
        <v>45</v>
      </c>
      <c r="F120" s="160">
        <v>3.5238000000000001E-4</v>
      </c>
      <c r="G120" s="160">
        <v>1.0000000000000001E-5</v>
      </c>
      <c r="H120" s="160">
        <v>25964</v>
      </c>
      <c r="I120" s="160">
        <v>4374</v>
      </c>
      <c r="J120" s="161">
        <v>24.068899999999999</v>
      </c>
      <c r="K120" s="161">
        <v>27.631</v>
      </c>
      <c r="L120" s="161"/>
      <c r="M120" s="37"/>
      <c r="S120" s="172" t="s">
        <v>366</v>
      </c>
      <c r="T120" s="175" t="s">
        <v>31</v>
      </c>
      <c r="U120" s="175" t="s">
        <v>363</v>
      </c>
      <c r="V120" s="175" t="s">
        <v>517</v>
      </c>
      <c r="W120" s="175" t="s">
        <v>518</v>
      </c>
      <c r="X120" s="175" t="s">
        <v>519</v>
      </c>
      <c r="Y120" s="175" t="s">
        <v>520</v>
      </c>
      <c r="Z120" s="175" t="s">
        <v>521</v>
      </c>
      <c r="AA120" s="175" t="s">
        <v>522</v>
      </c>
      <c r="AB120" s="175" t="s">
        <v>523</v>
      </c>
      <c r="AC120" s="175" t="s">
        <v>524</v>
      </c>
      <c r="AD120" s="175" t="s">
        <v>525</v>
      </c>
      <c r="AE120" s="175" t="s">
        <v>526</v>
      </c>
      <c r="AF120" s="175" t="s">
        <v>527</v>
      </c>
      <c r="AG120" s="175" t="s">
        <v>528</v>
      </c>
      <c r="AH120" s="175" t="s">
        <v>529</v>
      </c>
      <c r="AI120" s="175" t="s">
        <v>530</v>
      </c>
      <c r="AJ120" s="175" t="s">
        <v>531</v>
      </c>
      <c r="AK120" s="175" t="s">
        <v>532</v>
      </c>
      <c r="AL120" s="175" t="s">
        <v>533</v>
      </c>
      <c r="AM120" s="175" t="s">
        <v>534</v>
      </c>
      <c r="AN120" s="175" t="s">
        <v>535</v>
      </c>
      <c r="AO120" s="175" t="s">
        <v>536</v>
      </c>
      <c r="AP120" s="175" t="s">
        <v>537</v>
      </c>
      <c r="AQ120" s="175" t="s">
        <v>538</v>
      </c>
      <c r="AR120" s="175" t="s">
        <v>539</v>
      </c>
      <c r="AS120" s="175" t="s">
        <v>540</v>
      </c>
      <c r="AT120" s="175" t="s">
        <v>541</v>
      </c>
      <c r="AU120" s="175" t="s">
        <v>542</v>
      </c>
      <c r="AV120" s="175" t="s">
        <v>543</v>
      </c>
      <c r="AW120" s="175" t="s">
        <v>544</v>
      </c>
      <c r="AX120" s="175" t="s">
        <v>545</v>
      </c>
      <c r="AY120" s="175" t="s">
        <v>546</v>
      </c>
      <c r="AZ120" s="175" t="s">
        <v>547</v>
      </c>
      <c r="BA120" s="175" t="s">
        <v>548</v>
      </c>
      <c r="BB120" s="175" t="s">
        <v>549</v>
      </c>
      <c r="BC120" s="175" t="s">
        <v>550</v>
      </c>
      <c r="BD120" s="175" t="s">
        <v>551</v>
      </c>
      <c r="BE120" s="175" t="s">
        <v>552</v>
      </c>
      <c r="BF120" s="175" t="s">
        <v>553</v>
      </c>
      <c r="CT120" s="37"/>
      <c r="CZ120" s="176" t="s">
        <v>366</v>
      </c>
      <c r="DA120" s="177" t="s">
        <v>31</v>
      </c>
      <c r="DB120" s="177" t="s">
        <v>363</v>
      </c>
      <c r="DC120" s="177" t="s">
        <v>517</v>
      </c>
      <c r="DD120" s="177" t="s">
        <v>518</v>
      </c>
      <c r="DE120" s="177" t="s">
        <v>519</v>
      </c>
      <c r="DF120" s="177" t="s">
        <v>520</v>
      </c>
      <c r="DG120" s="177" t="s">
        <v>521</v>
      </c>
      <c r="DH120" s="177" t="s">
        <v>522</v>
      </c>
      <c r="DI120" s="177" t="s">
        <v>523</v>
      </c>
      <c r="DJ120" s="177" t="s">
        <v>524</v>
      </c>
      <c r="DK120" s="177" t="s">
        <v>525</v>
      </c>
      <c r="DL120" s="177" t="s">
        <v>526</v>
      </c>
      <c r="DM120" s="177" t="s">
        <v>527</v>
      </c>
      <c r="DN120" s="177" t="s">
        <v>528</v>
      </c>
      <c r="DO120" s="177" t="s">
        <v>529</v>
      </c>
      <c r="DP120" s="177" t="s">
        <v>530</v>
      </c>
      <c r="DQ120" s="177" t="s">
        <v>531</v>
      </c>
      <c r="DR120" s="177" t="s">
        <v>532</v>
      </c>
      <c r="DS120" s="177" t="s">
        <v>533</v>
      </c>
      <c r="DT120" s="177" t="s">
        <v>534</v>
      </c>
      <c r="DU120" s="177" t="s">
        <v>535</v>
      </c>
      <c r="DV120" s="177" t="s">
        <v>536</v>
      </c>
      <c r="DW120" s="177" t="s">
        <v>537</v>
      </c>
      <c r="DX120" s="177" t="s">
        <v>538</v>
      </c>
      <c r="DY120" s="177" t="s">
        <v>539</v>
      </c>
      <c r="DZ120" s="177" t="s">
        <v>540</v>
      </c>
      <c r="EA120" s="177" t="s">
        <v>541</v>
      </c>
      <c r="EB120" s="177" t="s">
        <v>542</v>
      </c>
      <c r="EC120" s="177" t="s">
        <v>543</v>
      </c>
      <c r="ED120" s="177" t="s">
        <v>544</v>
      </c>
      <c r="EE120" s="177" t="s">
        <v>545</v>
      </c>
      <c r="EF120" s="177" t="s">
        <v>546</v>
      </c>
      <c r="EG120" s="177" t="s">
        <v>547</v>
      </c>
      <c r="EH120" s="177" t="s">
        <v>548</v>
      </c>
      <c r="EI120" s="177" t="s">
        <v>549</v>
      </c>
      <c r="EJ120" s="177" t="s">
        <v>550</v>
      </c>
      <c r="EK120" s="177" t="s">
        <v>551</v>
      </c>
      <c r="EL120" s="177" t="s">
        <v>552</v>
      </c>
      <c r="EM120" s="177" t="s">
        <v>553</v>
      </c>
    </row>
    <row r="121" spans="2:143" x14ac:dyDescent="0.25">
      <c r="B121" s="163"/>
      <c r="C121" s="37"/>
      <c r="D121" s="39"/>
      <c r="E121" s="162"/>
      <c r="M121" s="37"/>
      <c r="S121" s="28">
        <f t="shared" ref="S121:S130" si="26">S102</f>
        <v>6432500</v>
      </c>
      <c r="T121" s="11">
        <v>563896000000</v>
      </c>
      <c r="U121" s="11">
        <v>85066900000</v>
      </c>
      <c r="V121" s="11">
        <v>5062670000000</v>
      </c>
      <c r="W121" s="11">
        <v>8169360000000</v>
      </c>
      <c r="X121" s="11">
        <v>10951900000000</v>
      </c>
      <c r="Y121" s="11">
        <v>8169370000000</v>
      </c>
      <c r="Z121" s="11">
        <v>3852000000000</v>
      </c>
      <c r="AA121" s="11">
        <v>8496350000000</v>
      </c>
      <c r="AB121" s="11">
        <v>14235400000000</v>
      </c>
      <c r="AC121" s="11">
        <v>8496360000000</v>
      </c>
      <c r="AD121" s="11">
        <v>3852010000000</v>
      </c>
      <c r="AE121" s="11">
        <v>10817300000000</v>
      </c>
      <c r="AF121" s="11">
        <v>14246400000000</v>
      </c>
      <c r="AG121" s="11">
        <v>16288600000000</v>
      </c>
      <c r="AH121" s="11">
        <v>14246400000000</v>
      </c>
      <c r="AI121" s="11">
        <v>10817300000000</v>
      </c>
      <c r="AJ121" s="11">
        <v>3840130000000</v>
      </c>
      <c r="AK121" s="11">
        <v>8468750000000</v>
      </c>
      <c r="AL121" s="11">
        <v>14192100000000</v>
      </c>
      <c r="AM121" s="11">
        <v>8468750000000</v>
      </c>
      <c r="AN121" s="11">
        <v>3840130000000</v>
      </c>
      <c r="AO121" s="11">
        <v>8122030000000</v>
      </c>
      <c r="AP121" s="11">
        <v>10892100000000</v>
      </c>
      <c r="AQ121" s="11">
        <v>8122030000000</v>
      </c>
      <c r="AR121" s="11">
        <v>5022210000000</v>
      </c>
      <c r="AS121" s="11">
        <v>2408370000000</v>
      </c>
      <c r="AT121" s="11">
        <v>2408370000000</v>
      </c>
      <c r="AU121" s="11">
        <v>2943390000000</v>
      </c>
      <c r="AV121" s="11">
        <v>2943390000000</v>
      </c>
      <c r="AW121" s="11">
        <v>9930510000000</v>
      </c>
      <c r="AX121" s="11">
        <v>9930510000000</v>
      </c>
      <c r="AY121" s="11">
        <v>3529920000000</v>
      </c>
      <c r="AZ121" s="11">
        <v>3529920000000</v>
      </c>
      <c r="BA121" s="11">
        <v>9894160000000</v>
      </c>
      <c r="BB121" s="11">
        <v>9894160000000</v>
      </c>
      <c r="BC121" s="11">
        <v>2924740000000</v>
      </c>
      <c r="BD121" s="11">
        <v>2924740000000</v>
      </c>
      <c r="BE121" s="11">
        <v>2387900000000</v>
      </c>
      <c r="BF121" s="11">
        <v>2387900000000</v>
      </c>
      <c r="CT121" s="37"/>
      <c r="CZ121" s="28">
        <f t="shared" ref="CZ121:CZ137" si="27">CZ102</f>
        <v>6432500</v>
      </c>
      <c r="DA121" s="11">
        <v>566201000000</v>
      </c>
      <c r="DB121" s="11">
        <v>94947300000</v>
      </c>
      <c r="DC121" s="11">
        <v>4356440000000</v>
      </c>
      <c r="DD121" s="11">
        <v>8515770000000</v>
      </c>
      <c r="DE121" s="11">
        <v>11103100000000</v>
      </c>
      <c r="DF121" s="11">
        <v>8515780000000</v>
      </c>
      <c r="DG121" s="11">
        <v>3936660000000</v>
      </c>
      <c r="DH121" s="11">
        <v>9395910000000</v>
      </c>
      <c r="DI121" s="11">
        <v>15836400000000</v>
      </c>
      <c r="DJ121" s="11">
        <v>9395920000000</v>
      </c>
      <c r="DK121" s="11">
        <v>3936670000000</v>
      </c>
      <c r="DL121" s="11">
        <v>11519300000000</v>
      </c>
      <c r="DM121" s="11">
        <v>16066100000000</v>
      </c>
      <c r="DN121" s="11">
        <v>17144200000000</v>
      </c>
      <c r="DO121" s="11">
        <v>16066100000000</v>
      </c>
      <c r="DP121" s="11">
        <v>11519300000000</v>
      </c>
      <c r="DQ121" s="11">
        <v>3920880000000</v>
      </c>
      <c r="DR121" s="11">
        <v>9363060000000</v>
      </c>
      <c r="DS121" s="11">
        <v>15803100000000</v>
      </c>
      <c r="DT121" s="11">
        <v>9363060000000</v>
      </c>
      <c r="DU121" s="11">
        <v>3920870000000</v>
      </c>
      <c r="DV121" s="11">
        <v>8462500000000</v>
      </c>
      <c r="DW121" s="11">
        <v>11040100000000</v>
      </c>
      <c r="DX121" s="11">
        <v>8462500000000</v>
      </c>
      <c r="DY121" s="11">
        <v>4308560000000</v>
      </c>
      <c r="DZ121" s="11">
        <v>1743430000000</v>
      </c>
      <c r="EA121" s="11">
        <v>1743430000000</v>
      </c>
      <c r="EB121" s="11">
        <v>2553680000000</v>
      </c>
      <c r="EC121" s="11">
        <v>2553690000000</v>
      </c>
      <c r="ED121" s="11">
        <v>13652100000000</v>
      </c>
      <c r="EE121" s="11">
        <v>13652100000000</v>
      </c>
      <c r="EF121" s="11">
        <v>3182080000000</v>
      </c>
      <c r="EG121" s="11">
        <v>3182070000000</v>
      </c>
      <c r="EH121" s="11">
        <v>13617000000000</v>
      </c>
      <c r="EI121" s="11">
        <v>13617000000000</v>
      </c>
      <c r="EJ121" s="11">
        <v>2531610000000</v>
      </c>
      <c r="EK121" s="11">
        <v>2531600000000</v>
      </c>
      <c r="EL121" s="11">
        <v>1722190000000</v>
      </c>
      <c r="EM121" s="11">
        <v>1722190000000</v>
      </c>
    </row>
    <row r="122" spans="2:143" x14ac:dyDescent="0.25">
      <c r="M122" s="37"/>
      <c r="S122" s="28">
        <f t="shared" si="26"/>
        <v>1842925</v>
      </c>
      <c r="T122" s="11">
        <v>1266420000000</v>
      </c>
      <c r="U122" s="11">
        <v>396281000000</v>
      </c>
      <c r="V122" s="11">
        <v>13186200000000</v>
      </c>
      <c r="W122" s="11">
        <v>21410100000000</v>
      </c>
      <c r="X122" s="11">
        <v>28336800000000</v>
      </c>
      <c r="Y122" s="11">
        <v>21410100000000</v>
      </c>
      <c r="Z122" s="11">
        <v>10010000000000</v>
      </c>
      <c r="AA122" s="11">
        <v>22204300000000</v>
      </c>
      <c r="AB122" s="11">
        <v>37154700000000</v>
      </c>
      <c r="AC122" s="11">
        <v>22204300000000</v>
      </c>
      <c r="AD122" s="11">
        <v>10010000000000</v>
      </c>
      <c r="AE122" s="11">
        <v>28060800000000</v>
      </c>
      <c r="AF122" s="11">
        <v>37184000000000</v>
      </c>
      <c r="AG122" s="11">
        <v>42138200000000</v>
      </c>
      <c r="AH122" s="11">
        <v>37184000000000</v>
      </c>
      <c r="AI122" s="11">
        <v>28060800000000</v>
      </c>
      <c r="AJ122" s="11">
        <v>9979200000000</v>
      </c>
      <c r="AK122" s="11">
        <v>22132000000000</v>
      </c>
      <c r="AL122" s="11">
        <v>37041500000000</v>
      </c>
      <c r="AM122" s="11">
        <v>22132000000000</v>
      </c>
      <c r="AN122" s="11">
        <v>9979200000000</v>
      </c>
      <c r="AO122" s="11">
        <v>21286000000000</v>
      </c>
      <c r="AP122" s="11">
        <v>28182400000000</v>
      </c>
      <c r="AQ122" s="11">
        <v>21286000000000</v>
      </c>
      <c r="AR122" s="11">
        <v>13080800000000</v>
      </c>
      <c r="AS122" s="11">
        <v>6653750000000</v>
      </c>
      <c r="AT122" s="11">
        <v>6653750000000</v>
      </c>
      <c r="AU122" s="11">
        <v>8139910000000</v>
      </c>
      <c r="AV122" s="11">
        <v>8139920000000</v>
      </c>
      <c r="AW122" s="11">
        <v>27687500000000</v>
      </c>
      <c r="AX122" s="11">
        <v>27687500000000</v>
      </c>
      <c r="AY122" s="11">
        <v>9774720000000</v>
      </c>
      <c r="AZ122" s="11">
        <v>9774720000000</v>
      </c>
      <c r="BA122" s="11">
        <v>27585500000000</v>
      </c>
      <c r="BB122" s="11">
        <v>27585500000000</v>
      </c>
      <c r="BC122" s="11">
        <v>8088200000000</v>
      </c>
      <c r="BD122" s="11">
        <v>8088210000000</v>
      </c>
      <c r="BE122" s="11">
        <v>6597060000000</v>
      </c>
      <c r="BF122" s="11">
        <v>6597060000000</v>
      </c>
      <c r="CT122" s="37"/>
      <c r="CZ122" s="28">
        <f t="shared" si="27"/>
        <v>1842925</v>
      </c>
      <c r="DA122" s="11">
        <v>1301820000000</v>
      </c>
      <c r="DB122" s="11">
        <v>456755000000</v>
      </c>
      <c r="DC122" s="11">
        <v>11741800000000</v>
      </c>
      <c r="DD122" s="11">
        <v>23065800000000</v>
      </c>
      <c r="DE122" s="11">
        <v>29612900000000</v>
      </c>
      <c r="DF122" s="11">
        <v>23065800000000</v>
      </c>
      <c r="DG122" s="11">
        <v>10642500000000</v>
      </c>
      <c r="DH122" s="11">
        <v>25398900000000</v>
      </c>
      <c r="DI122" s="11">
        <v>42384300000000</v>
      </c>
      <c r="DJ122" s="11">
        <v>25398900000000</v>
      </c>
      <c r="DK122" s="11">
        <v>10642500000000</v>
      </c>
      <c r="DL122" s="11">
        <v>30759300000000</v>
      </c>
      <c r="DM122" s="11">
        <v>42996500000000</v>
      </c>
      <c r="DN122" s="11">
        <v>45260800000000</v>
      </c>
      <c r="DO122" s="11">
        <v>42996500000000</v>
      </c>
      <c r="DP122" s="11">
        <v>30759300000000</v>
      </c>
      <c r="DQ122" s="11">
        <v>10600300000000</v>
      </c>
      <c r="DR122" s="11">
        <v>25311600000000</v>
      </c>
      <c r="DS122" s="11">
        <v>42298400000000</v>
      </c>
      <c r="DT122" s="11">
        <v>25311600000000</v>
      </c>
      <c r="DU122" s="11">
        <v>10600300000000</v>
      </c>
      <c r="DV122" s="11">
        <v>22923700000000</v>
      </c>
      <c r="DW122" s="11">
        <v>29448300000000</v>
      </c>
      <c r="DX122" s="11">
        <v>22923700000000</v>
      </c>
      <c r="DY122" s="11">
        <v>11613800000000</v>
      </c>
      <c r="DZ122" s="11">
        <v>4824320000000</v>
      </c>
      <c r="EA122" s="11">
        <v>4824320000000</v>
      </c>
      <c r="EB122" s="11">
        <v>7092480000000</v>
      </c>
      <c r="EC122" s="11">
        <v>7092500000000</v>
      </c>
      <c r="ED122" s="11">
        <v>38765600000000</v>
      </c>
      <c r="EE122" s="11">
        <v>38765600000000</v>
      </c>
      <c r="EF122" s="11">
        <v>8882540000000</v>
      </c>
      <c r="EG122" s="11">
        <v>8882520000000</v>
      </c>
      <c r="EH122" s="11">
        <v>38668200000000</v>
      </c>
      <c r="EI122" s="11">
        <v>38668200000000</v>
      </c>
      <c r="EJ122" s="11">
        <v>7030950000000</v>
      </c>
      <c r="EK122" s="11">
        <v>7030940000000</v>
      </c>
      <c r="EL122" s="11">
        <v>4765450000000</v>
      </c>
      <c r="EM122" s="11">
        <v>4765450000000</v>
      </c>
    </row>
    <row r="123" spans="2:143" x14ac:dyDescent="0.25">
      <c r="M123" s="37"/>
      <c r="S123" s="28">
        <f t="shared" si="26"/>
        <v>528015</v>
      </c>
      <c r="T123" s="11">
        <v>792857000000</v>
      </c>
      <c r="U123" s="11">
        <v>430079000000</v>
      </c>
      <c r="V123" s="11">
        <v>10617100000000</v>
      </c>
      <c r="W123" s="11">
        <v>17376400000000</v>
      </c>
      <c r="X123" s="11">
        <v>22894900000000</v>
      </c>
      <c r="Y123" s="11">
        <v>17376400000000</v>
      </c>
      <c r="Z123" s="11">
        <v>7974440000000</v>
      </c>
      <c r="AA123" s="11">
        <v>17985000000000</v>
      </c>
      <c r="AB123" s="11">
        <v>30161400000000</v>
      </c>
      <c r="AC123" s="11">
        <v>17985000000000</v>
      </c>
      <c r="AD123" s="11">
        <v>7974440000000</v>
      </c>
      <c r="AE123" s="11">
        <v>22708200000000</v>
      </c>
      <c r="AF123" s="11">
        <v>30184800000000</v>
      </c>
      <c r="AG123" s="11">
        <v>34113300000000</v>
      </c>
      <c r="AH123" s="11">
        <v>30184800000000</v>
      </c>
      <c r="AI123" s="11">
        <v>22708200000000</v>
      </c>
      <c r="AJ123" s="11">
        <v>7950010000000</v>
      </c>
      <c r="AK123" s="11">
        <v>17926300000000</v>
      </c>
      <c r="AL123" s="11">
        <v>30069200000000</v>
      </c>
      <c r="AM123" s="11">
        <v>17926300000000</v>
      </c>
      <c r="AN123" s="11">
        <v>7950010000000</v>
      </c>
      <c r="AO123" s="11">
        <v>17275500000000</v>
      </c>
      <c r="AP123" s="11">
        <v>22769800000000</v>
      </c>
      <c r="AQ123" s="11">
        <v>17275500000000</v>
      </c>
      <c r="AR123" s="11">
        <v>10532200000000</v>
      </c>
      <c r="AS123" s="11">
        <v>5573950000000</v>
      </c>
      <c r="AT123" s="11">
        <v>5573950000000</v>
      </c>
      <c r="AU123" s="11">
        <v>6810770000000</v>
      </c>
      <c r="AV123" s="11">
        <v>6810780000000</v>
      </c>
      <c r="AW123" s="11">
        <v>23291200000000</v>
      </c>
      <c r="AX123" s="11">
        <v>23291200000000</v>
      </c>
      <c r="AY123" s="11">
        <v>8211840000000</v>
      </c>
      <c r="AZ123" s="11">
        <v>8211840000000</v>
      </c>
      <c r="BA123" s="11">
        <v>23205700000000</v>
      </c>
      <c r="BB123" s="11">
        <v>23205700000000</v>
      </c>
      <c r="BC123" s="11">
        <v>6767610000000</v>
      </c>
      <c r="BD123" s="11">
        <v>6767620000000</v>
      </c>
      <c r="BE123" s="11">
        <v>5526560000000</v>
      </c>
      <c r="BF123" s="11">
        <v>5526570000000</v>
      </c>
      <c r="CT123" s="37"/>
      <c r="CZ123" s="28">
        <f t="shared" si="27"/>
        <v>528015</v>
      </c>
      <c r="DA123" s="11">
        <v>820753000000</v>
      </c>
      <c r="DB123" s="11">
        <v>501327000000</v>
      </c>
      <c r="DC123" s="11">
        <v>9370970000000</v>
      </c>
      <c r="DD123" s="11">
        <v>18559500000000</v>
      </c>
      <c r="DE123" s="11">
        <v>23690000000000</v>
      </c>
      <c r="DF123" s="11">
        <v>18559600000000</v>
      </c>
      <c r="DG123" s="11">
        <v>8392110000000</v>
      </c>
      <c r="DH123" s="11">
        <v>20384900000000</v>
      </c>
      <c r="DI123" s="11">
        <v>34122400000000</v>
      </c>
      <c r="DJ123" s="11">
        <v>20384900000000</v>
      </c>
      <c r="DK123" s="11">
        <v>8392110000000</v>
      </c>
      <c r="DL123" s="11">
        <v>24662100000000</v>
      </c>
      <c r="DM123" s="11">
        <v>34615500000000</v>
      </c>
      <c r="DN123" s="11">
        <v>36344000000000</v>
      </c>
      <c r="DO123" s="11">
        <v>34615500000000</v>
      </c>
      <c r="DP123" s="11">
        <v>24662100000000</v>
      </c>
      <c r="DQ123" s="11">
        <v>8359040000000</v>
      </c>
      <c r="DR123" s="11">
        <v>20314500000000</v>
      </c>
      <c r="DS123" s="11">
        <v>34052400000000</v>
      </c>
      <c r="DT123" s="11">
        <v>20314400000000</v>
      </c>
      <c r="DU123" s="11">
        <v>8359020000000</v>
      </c>
      <c r="DV123" s="11">
        <v>18444800000000</v>
      </c>
      <c r="DW123" s="11">
        <v>23557600000000</v>
      </c>
      <c r="DX123" s="11">
        <v>18444800000000</v>
      </c>
      <c r="DY123" s="11">
        <v>9268870000000</v>
      </c>
      <c r="DZ123" s="11">
        <v>4089180000000</v>
      </c>
      <c r="EA123" s="11">
        <v>4089180000000</v>
      </c>
      <c r="EB123" s="11">
        <v>5997480000000</v>
      </c>
      <c r="EC123" s="11">
        <v>5997500000000</v>
      </c>
      <c r="ED123" s="11">
        <v>32278600000000</v>
      </c>
      <c r="EE123" s="11">
        <v>32278600000000</v>
      </c>
      <c r="EF123" s="11">
        <v>7508120000000</v>
      </c>
      <c r="EG123" s="11">
        <v>7508110000000</v>
      </c>
      <c r="EH123" s="11">
        <v>32197200000000</v>
      </c>
      <c r="EI123" s="11">
        <v>32197200000000</v>
      </c>
      <c r="EJ123" s="11">
        <v>5945960000000</v>
      </c>
      <c r="EK123" s="11">
        <v>5945950000000</v>
      </c>
      <c r="EL123" s="11">
        <v>4039610000000</v>
      </c>
      <c r="EM123" s="11">
        <v>4039610000000</v>
      </c>
    </row>
    <row r="124" spans="2:143" x14ac:dyDescent="0.25">
      <c r="M124" s="37"/>
      <c r="S124" s="28">
        <f t="shared" si="26"/>
        <v>151280</v>
      </c>
      <c r="T124" s="11">
        <v>485020000000</v>
      </c>
      <c r="U124" s="11">
        <v>242886000000</v>
      </c>
      <c r="V124" s="11">
        <v>6100290000000</v>
      </c>
      <c r="W124" s="11">
        <v>10039100000000</v>
      </c>
      <c r="X124" s="11">
        <v>13142000000000</v>
      </c>
      <c r="Y124" s="11">
        <v>10039100000000</v>
      </c>
      <c r="Z124" s="11">
        <v>4556160000000</v>
      </c>
      <c r="AA124" s="11">
        <v>10370600000000</v>
      </c>
      <c r="AB124" s="11">
        <v>17415800000000</v>
      </c>
      <c r="AC124" s="11">
        <v>10370600000000</v>
      </c>
      <c r="AD124" s="11">
        <v>4556170000000</v>
      </c>
      <c r="AE124" s="11">
        <v>13058500000000</v>
      </c>
      <c r="AF124" s="11">
        <v>17429200000000</v>
      </c>
      <c r="AG124" s="11">
        <v>19609200000000</v>
      </c>
      <c r="AH124" s="11">
        <v>17429200000000</v>
      </c>
      <c r="AI124" s="11">
        <v>13058500000000</v>
      </c>
      <c r="AJ124" s="11">
        <v>4542250000000</v>
      </c>
      <c r="AK124" s="11">
        <v>10336700000000</v>
      </c>
      <c r="AL124" s="11">
        <v>17362500000000</v>
      </c>
      <c r="AM124" s="11">
        <v>10336700000000</v>
      </c>
      <c r="AN124" s="11">
        <v>4542250000000</v>
      </c>
      <c r="AO124" s="11">
        <v>9980680000000</v>
      </c>
      <c r="AP124" s="11">
        <v>13070100000000</v>
      </c>
      <c r="AQ124" s="11">
        <v>9980680000000</v>
      </c>
      <c r="AR124" s="11">
        <v>6051490000000</v>
      </c>
      <c r="AS124" s="11">
        <v>3505530000000</v>
      </c>
      <c r="AT124" s="11">
        <v>3505530000000</v>
      </c>
      <c r="AU124" s="11">
        <v>4281910000000</v>
      </c>
      <c r="AV124" s="11">
        <v>4281920000000</v>
      </c>
      <c r="AW124" s="11">
        <v>14630800000000</v>
      </c>
      <c r="AX124" s="11">
        <v>14630800000000</v>
      </c>
      <c r="AY124" s="11">
        <v>5168320000000</v>
      </c>
      <c r="AZ124" s="11">
        <v>5168320000000</v>
      </c>
      <c r="BA124" s="11">
        <v>14577400000000</v>
      </c>
      <c r="BB124" s="11">
        <v>14577400000000</v>
      </c>
      <c r="BC124" s="11">
        <v>4254850000000</v>
      </c>
      <c r="BD124" s="11">
        <v>4254850000000</v>
      </c>
      <c r="BE124" s="11">
        <v>3475790000000</v>
      </c>
      <c r="BF124" s="11">
        <v>3475800000000</v>
      </c>
      <c r="CT124" s="37"/>
      <c r="CZ124" s="28">
        <f t="shared" si="27"/>
        <v>151280</v>
      </c>
      <c r="DA124" s="11">
        <v>499066000000</v>
      </c>
      <c r="DB124" s="11">
        <v>283097000000</v>
      </c>
      <c r="DC124" s="11">
        <v>5278160000000</v>
      </c>
      <c r="DD124" s="11">
        <v>10517900000000</v>
      </c>
      <c r="DE124" s="11">
        <v>13351300000000</v>
      </c>
      <c r="DF124" s="11">
        <v>10517900000000</v>
      </c>
      <c r="DG124" s="11">
        <v>4700720000000</v>
      </c>
      <c r="DH124" s="11">
        <v>11532600000000</v>
      </c>
      <c r="DI124" s="11">
        <v>19366300000000</v>
      </c>
      <c r="DJ124" s="11">
        <v>11532600000000</v>
      </c>
      <c r="DK124" s="11">
        <v>4700720000000</v>
      </c>
      <c r="DL124" s="11">
        <v>13922400000000</v>
      </c>
      <c r="DM124" s="11">
        <v>19645900000000</v>
      </c>
      <c r="DN124" s="11">
        <v>20551200000000</v>
      </c>
      <c r="DO124" s="11">
        <v>19645900000000</v>
      </c>
      <c r="DP124" s="11">
        <v>13922400000000</v>
      </c>
      <c r="DQ124" s="11">
        <v>4682230000000</v>
      </c>
      <c r="DR124" s="11">
        <v>11492600000000</v>
      </c>
      <c r="DS124" s="11">
        <v>19326100000000</v>
      </c>
      <c r="DT124" s="11">
        <v>11492600000000</v>
      </c>
      <c r="DU124" s="11">
        <v>4682220000000</v>
      </c>
      <c r="DV124" s="11">
        <v>10452600000000</v>
      </c>
      <c r="DW124" s="11">
        <v>13276200000000</v>
      </c>
      <c r="DX124" s="11">
        <v>10452600000000</v>
      </c>
      <c r="DY124" s="11">
        <v>5220590000000</v>
      </c>
      <c r="DZ124" s="11">
        <v>2516320000000</v>
      </c>
      <c r="EA124" s="11">
        <v>2516320000000</v>
      </c>
      <c r="EB124" s="11">
        <v>3686680000000</v>
      </c>
      <c r="EC124" s="11">
        <v>3686690000000</v>
      </c>
      <c r="ED124" s="11">
        <v>19404900000000</v>
      </c>
      <c r="EE124" s="11">
        <v>19404900000000</v>
      </c>
      <c r="EF124" s="11">
        <v>4598610000000</v>
      </c>
      <c r="EG124" s="11">
        <v>4598610000000</v>
      </c>
      <c r="EH124" s="11">
        <v>19355700000000</v>
      </c>
      <c r="EI124" s="11">
        <v>19355600000000</v>
      </c>
      <c r="EJ124" s="11">
        <v>3655280000000</v>
      </c>
      <c r="EK124" s="11">
        <v>3655280000000</v>
      </c>
      <c r="EL124" s="11">
        <v>2485980000000</v>
      </c>
      <c r="EM124" s="11">
        <v>2485980000000</v>
      </c>
    </row>
    <row r="125" spans="2:143" x14ac:dyDescent="0.25">
      <c r="M125" s="37"/>
      <c r="S125" s="28">
        <f t="shared" si="26"/>
        <v>43342</v>
      </c>
      <c r="T125" s="11">
        <v>361526000000</v>
      </c>
      <c r="U125" s="11">
        <v>141997000000</v>
      </c>
      <c r="V125" s="11">
        <v>4086000000000</v>
      </c>
      <c r="W125" s="11">
        <v>6737330000000</v>
      </c>
      <c r="X125" s="11">
        <v>8806370000000</v>
      </c>
      <c r="Y125" s="11">
        <v>6737340000000</v>
      </c>
      <c r="Z125" s="11">
        <v>3045700000000</v>
      </c>
      <c r="AA125" s="11">
        <v>6956410000000</v>
      </c>
      <c r="AB125" s="11">
        <v>11692400000000</v>
      </c>
      <c r="AC125" s="11">
        <v>6956410000000</v>
      </c>
      <c r="AD125" s="11">
        <v>3045710000000</v>
      </c>
      <c r="AE125" s="11">
        <v>8754190000000</v>
      </c>
      <c r="AF125" s="11">
        <v>11701300000000</v>
      </c>
      <c r="AG125" s="11">
        <v>13152000000000</v>
      </c>
      <c r="AH125" s="11">
        <v>11701300000000</v>
      </c>
      <c r="AI125" s="11">
        <v>8754190000000</v>
      </c>
      <c r="AJ125" s="11">
        <v>3036410000000</v>
      </c>
      <c r="AK125" s="11">
        <v>6933640000000</v>
      </c>
      <c r="AL125" s="11">
        <v>11656500000000</v>
      </c>
      <c r="AM125" s="11">
        <v>6933640000000</v>
      </c>
      <c r="AN125" s="11">
        <v>3036410000000</v>
      </c>
      <c r="AO125" s="11">
        <v>6698140000000</v>
      </c>
      <c r="AP125" s="11">
        <v>8758110000000</v>
      </c>
      <c r="AQ125" s="11">
        <v>6698140000000</v>
      </c>
      <c r="AR125" s="11">
        <v>4053310000000</v>
      </c>
      <c r="AS125" s="11">
        <v>2358690000000</v>
      </c>
      <c r="AT125" s="11">
        <v>2358690000000</v>
      </c>
      <c r="AU125" s="11">
        <v>2880570000000</v>
      </c>
      <c r="AV125" s="11">
        <v>2880570000000</v>
      </c>
      <c r="AW125" s="11">
        <v>9821680000000</v>
      </c>
      <c r="AX125" s="11">
        <v>9821680000000</v>
      </c>
      <c r="AY125" s="11">
        <v>3477180000000</v>
      </c>
      <c r="AZ125" s="11">
        <v>3477180000000</v>
      </c>
      <c r="BA125" s="11">
        <v>9785990000000</v>
      </c>
      <c r="BB125" s="11">
        <v>9785990000000</v>
      </c>
      <c r="BC125" s="11">
        <v>2862400000000</v>
      </c>
      <c r="BD125" s="11">
        <v>2862400000000</v>
      </c>
      <c r="BE125" s="11">
        <v>2338720000000</v>
      </c>
      <c r="BF125" s="11">
        <v>2338720000000</v>
      </c>
      <c r="CT125" s="37"/>
      <c r="CZ125" s="28">
        <f t="shared" si="27"/>
        <v>43342</v>
      </c>
      <c r="DA125" s="11">
        <v>371319000000</v>
      </c>
      <c r="DB125" s="11">
        <v>164913000000</v>
      </c>
      <c r="DC125" s="11">
        <v>3546510000000</v>
      </c>
      <c r="DD125" s="11">
        <v>7082650000000</v>
      </c>
      <c r="DE125" s="11">
        <v>8983930000000</v>
      </c>
      <c r="DF125" s="11">
        <v>7082660000000</v>
      </c>
      <c r="DG125" s="11">
        <v>3151950000000</v>
      </c>
      <c r="DH125" s="11">
        <v>7762790000000</v>
      </c>
      <c r="DI125" s="11">
        <v>13061300000000</v>
      </c>
      <c r="DJ125" s="11">
        <v>7762800000000</v>
      </c>
      <c r="DK125" s="11">
        <v>3151950000000</v>
      </c>
      <c r="DL125" s="11">
        <v>9371940000000</v>
      </c>
      <c r="DM125" s="11">
        <v>13249800000000</v>
      </c>
      <c r="DN125" s="11">
        <v>13858200000000</v>
      </c>
      <c r="DO125" s="11">
        <v>13249800000000</v>
      </c>
      <c r="DP125" s="11">
        <v>9371930000000</v>
      </c>
      <c r="DQ125" s="11">
        <v>3139560000000</v>
      </c>
      <c r="DR125" s="11">
        <v>7735830000000</v>
      </c>
      <c r="DS125" s="11">
        <v>13034000000000</v>
      </c>
      <c r="DT125" s="11">
        <v>7735820000000</v>
      </c>
      <c r="DU125" s="11">
        <v>3139550000000</v>
      </c>
      <c r="DV125" s="11">
        <v>7038580000000</v>
      </c>
      <c r="DW125" s="11">
        <v>8933270000000</v>
      </c>
      <c r="DX125" s="11">
        <v>7038580000000</v>
      </c>
      <c r="DY125" s="11">
        <v>3507800000000</v>
      </c>
      <c r="DZ125" s="11">
        <v>1709270000000</v>
      </c>
      <c r="EA125" s="11">
        <v>1709270000000</v>
      </c>
      <c r="EB125" s="11">
        <v>2502280000000</v>
      </c>
      <c r="EC125" s="11">
        <v>2502280000000</v>
      </c>
      <c r="ED125" s="11">
        <v>12941600000000</v>
      </c>
      <c r="EE125" s="11">
        <v>12941600000000</v>
      </c>
      <c r="EF125" s="11">
        <v>3111510000000</v>
      </c>
      <c r="EG125" s="11">
        <v>3111510000000</v>
      </c>
      <c r="EH125" s="11">
        <v>12908600000000</v>
      </c>
      <c r="EI125" s="11">
        <v>12908600000000</v>
      </c>
      <c r="EJ125" s="11">
        <v>2481100000000</v>
      </c>
      <c r="EK125" s="11">
        <v>2481100000000</v>
      </c>
      <c r="EL125" s="11">
        <v>1688750000000</v>
      </c>
      <c r="EM125" s="11">
        <v>1688750000000</v>
      </c>
    </row>
    <row r="126" spans="2:143" x14ac:dyDescent="0.25">
      <c r="M126" s="37"/>
      <c r="S126" s="28">
        <f t="shared" si="26"/>
        <v>12417.4</v>
      </c>
      <c r="T126" s="11">
        <v>323601000000</v>
      </c>
      <c r="U126" s="11">
        <v>71135100000</v>
      </c>
      <c r="V126" s="11">
        <v>3428790000000</v>
      </c>
      <c r="W126" s="11">
        <v>5661620000000</v>
      </c>
      <c r="X126" s="11">
        <v>7391630000000</v>
      </c>
      <c r="Y126" s="11">
        <v>5661630000000</v>
      </c>
      <c r="Z126" s="11">
        <v>2552340000000</v>
      </c>
      <c r="AA126" s="11">
        <v>5843380000000</v>
      </c>
      <c r="AB126" s="11">
        <v>9828690000000</v>
      </c>
      <c r="AC126" s="11">
        <v>5843380000000</v>
      </c>
      <c r="AD126" s="11">
        <v>2552340000000</v>
      </c>
      <c r="AE126" s="11">
        <v>7350270000000</v>
      </c>
      <c r="AF126" s="11">
        <v>9836160000000</v>
      </c>
      <c r="AG126" s="11">
        <v>11047800000000</v>
      </c>
      <c r="AH126" s="11">
        <v>9836160000000</v>
      </c>
      <c r="AI126" s="11">
        <v>7350270000000</v>
      </c>
      <c r="AJ126" s="11">
        <v>2544560000000</v>
      </c>
      <c r="AK126" s="11">
        <v>5824250000000</v>
      </c>
      <c r="AL126" s="11">
        <v>9798510000000</v>
      </c>
      <c r="AM126" s="11">
        <v>5824250000000</v>
      </c>
      <c r="AN126" s="11">
        <v>2544560000000</v>
      </c>
      <c r="AO126" s="11">
        <v>5628670000000</v>
      </c>
      <c r="AP126" s="11">
        <v>7351090000000</v>
      </c>
      <c r="AQ126" s="11">
        <v>5628680000000</v>
      </c>
      <c r="AR126" s="11">
        <v>3401360000000</v>
      </c>
      <c r="AS126" s="11">
        <v>1982980000000</v>
      </c>
      <c r="AT126" s="11">
        <v>1982980000000</v>
      </c>
      <c r="AU126" s="11">
        <v>2421590000000</v>
      </c>
      <c r="AV126" s="11">
        <v>2421590000000</v>
      </c>
      <c r="AW126" s="11">
        <v>8240340000000</v>
      </c>
      <c r="AX126" s="11">
        <v>8240340000000</v>
      </c>
      <c r="AY126" s="11">
        <v>2922620000000</v>
      </c>
      <c r="AZ126" s="11">
        <v>2922620000000</v>
      </c>
      <c r="BA126" s="11">
        <v>8210500000000</v>
      </c>
      <c r="BB126" s="11">
        <v>8210510000000</v>
      </c>
      <c r="BC126" s="11">
        <v>2406340000000</v>
      </c>
      <c r="BD126" s="11">
        <v>2406340000000</v>
      </c>
      <c r="BE126" s="11">
        <v>1966210000000</v>
      </c>
      <c r="BF126" s="11">
        <v>1966210000000</v>
      </c>
      <c r="CT126" s="37"/>
      <c r="CZ126" s="28">
        <f t="shared" si="27"/>
        <v>12417.4</v>
      </c>
      <c r="DA126" s="11">
        <v>331999000000</v>
      </c>
      <c r="DB126" s="11">
        <v>81917300000</v>
      </c>
      <c r="DC126" s="11">
        <v>2982260000000</v>
      </c>
      <c r="DD126" s="11">
        <v>5965480000000</v>
      </c>
      <c r="DE126" s="11">
        <v>7561410000000</v>
      </c>
      <c r="DF126" s="11">
        <v>5965480000000</v>
      </c>
      <c r="DG126" s="11">
        <v>2646290000000</v>
      </c>
      <c r="DH126" s="11">
        <v>6535740000000</v>
      </c>
      <c r="DI126" s="11">
        <v>11014100000000</v>
      </c>
      <c r="DJ126" s="11">
        <v>6535740000000</v>
      </c>
      <c r="DK126" s="11">
        <v>2646290000000</v>
      </c>
      <c r="DL126" s="11">
        <v>7891030000000</v>
      </c>
      <c r="DM126" s="11">
        <v>11173000000000</v>
      </c>
      <c r="DN126" s="11">
        <v>11685200000000</v>
      </c>
      <c r="DO126" s="11">
        <v>11173000000000</v>
      </c>
      <c r="DP126" s="11">
        <v>7891020000000</v>
      </c>
      <c r="DQ126" s="11">
        <v>2635890000000</v>
      </c>
      <c r="DR126" s="11">
        <v>6513000000000</v>
      </c>
      <c r="DS126" s="11">
        <v>10990900000000</v>
      </c>
      <c r="DT126" s="11">
        <v>6512990000000</v>
      </c>
      <c r="DU126" s="11">
        <v>2635890000000</v>
      </c>
      <c r="DV126" s="11">
        <v>5928290000000</v>
      </c>
      <c r="DW126" s="11">
        <v>7518650000000</v>
      </c>
      <c r="DX126" s="11">
        <v>5928280000000</v>
      </c>
      <c r="DY126" s="11">
        <v>2949690000000</v>
      </c>
      <c r="DZ126" s="11">
        <v>1452800000000</v>
      </c>
      <c r="EA126" s="11">
        <v>1452800000000</v>
      </c>
      <c r="EB126" s="11">
        <v>2125720000000</v>
      </c>
      <c r="EC126" s="11">
        <v>2125720000000</v>
      </c>
      <c r="ED126" s="11">
        <v>10843100000000</v>
      </c>
      <c r="EE126" s="11">
        <v>10843100000000</v>
      </c>
      <c r="EF126" s="11">
        <v>2636420000000</v>
      </c>
      <c r="EG126" s="11">
        <v>2636420000000</v>
      </c>
      <c r="EH126" s="11">
        <v>10815400000000</v>
      </c>
      <c r="EI126" s="11">
        <v>10815400000000</v>
      </c>
      <c r="EJ126" s="11">
        <v>2107820000000</v>
      </c>
      <c r="EK126" s="11">
        <v>2107820000000</v>
      </c>
      <c r="EL126" s="11">
        <v>1435420000000</v>
      </c>
      <c r="EM126" s="11">
        <v>1435410000000</v>
      </c>
    </row>
    <row r="127" spans="2:143" x14ac:dyDescent="0.25">
      <c r="M127" s="37"/>
      <c r="S127" s="28">
        <f t="shared" si="26"/>
        <v>3557.7</v>
      </c>
      <c r="T127" s="11">
        <v>317401000000</v>
      </c>
      <c r="U127" s="11">
        <v>105618000000</v>
      </c>
      <c r="V127" s="11">
        <v>3165990000000</v>
      </c>
      <c r="W127" s="11">
        <v>5233340000000</v>
      </c>
      <c r="X127" s="11">
        <v>6825290000000</v>
      </c>
      <c r="Y127" s="11">
        <v>5233350000000</v>
      </c>
      <c r="Z127" s="11">
        <v>2354540000000</v>
      </c>
      <c r="AA127" s="11">
        <v>5399360000000</v>
      </c>
      <c r="AB127" s="11">
        <v>9088110000000</v>
      </c>
      <c r="AC127" s="11">
        <v>5399360000000</v>
      </c>
      <c r="AD127" s="11">
        <v>2354540000000</v>
      </c>
      <c r="AE127" s="11">
        <v>6789200000000</v>
      </c>
      <c r="AF127" s="11">
        <v>9094980000000</v>
      </c>
      <c r="AG127" s="11">
        <v>10209400000000</v>
      </c>
      <c r="AH127" s="11">
        <v>9094980000000</v>
      </c>
      <c r="AI127" s="11">
        <v>6789200000000</v>
      </c>
      <c r="AJ127" s="11">
        <v>2347360000000</v>
      </c>
      <c r="AK127" s="11">
        <v>5381670000000</v>
      </c>
      <c r="AL127" s="11">
        <v>9060180000000</v>
      </c>
      <c r="AM127" s="11">
        <v>5381670000000</v>
      </c>
      <c r="AN127" s="11">
        <v>2347360000000</v>
      </c>
      <c r="AO127" s="11">
        <v>5202880000000</v>
      </c>
      <c r="AP127" s="11">
        <v>6787850000000</v>
      </c>
      <c r="AQ127" s="11">
        <v>5202880000000</v>
      </c>
      <c r="AR127" s="11">
        <v>3140660000000</v>
      </c>
      <c r="AS127" s="11">
        <v>1836140000000</v>
      </c>
      <c r="AT127" s="11">
        <v>1836140000000</v>
      </c>
      <c r="AU127" s="11">
        <v>2242330000000</v>
      </c>
      <c r="AV127" s="11">
        <v>2242330000000</v>
      </c>
      <c r="AW127" s="11">
        <v>7614750000000</v>
      </c>
      <c r="AX127" s="11">
        <v>7614750000000</v>
      </c>
      <c r="AY127" s="11">
        <v>2705200000000</v>
      </c>
      <c r="AZ127" s="11">
        <v>2705200000000</v>
      </c>
      <c r="BA127" s="11">
        <v>7587280000000</v>
      </c>
      <c r="BB127" s="11">
        <v>7587280000000</v>
      </c>
      <c r="BC127" s="11">
        <v>2228230000000</v>
      </c>
      <c r="BD127" s="11">
        <v>2228230000000</v>
      </c>
      <c r="BE127" s="11">
        <v>1820630000000</v>
      </c>
      <c r="BF127" s="11">
        <v>1820630000000</v>
      </c>
      <c r="CT127" s="37"/>
      <c r="CZ127" s="28">
        <f t="shared" si="27"/>
        <v>3557.7</v>
      </c>
      <c r="DA127" s="11">
        <v>325564000000</v>
      </c>
      <c r="DB127" s="11">
        <v>122240000000</v>
      </c>
      <c r="DC127" s="11">
        <v>2765180000000</v>
      </c>
      <c r="DD127" s="11">
        <v>5538270000000</v>
      </c>
      <c r="DE127" s="11">
        <v>7016030000000</v>
      </c>
      <c r="DF127" s="11">
        <v>5538280000000</v>
      </c>
      <c r="DG127" s="11">
        <v>2450650000000</v>
      </c>
      <c r="DH127" s="11">
        <v>6065350000000</v>
      </c>
      <c r="DI127" s="11">
        <v>10237500000000</v>
      </c>
      <c r="DJ127" s="11">
        <v>6065360000000</v>
      </c>
      <c r="DK127" s="11">
        <v>2450650000000</v>
      </c>
      <c r="DL127" s="11">
        <v>7324580000000</v>
      </c>
      <c r="DM127" s="11">
        <v>10385100000000</v>
      </c>
      <c r="DN127" s="11">
        <v>10862700000000</v>
      </c>
      <c r="DO127" s="11">
        <v>10385100000000</v>
      </c>
      <c r="DP127" s="11">
        <v>7324570000000</v>
      </c>
      <c r="DQ127" s="11">
        <v>2441020000000</v>
      </c>
      <c r="DR127" s="11">
        <v>6044210000000</v>
      </c>
      <c r="DS127" s="11">
        <v>10215800000000</v>
      </c>
      <c r="DT127" s="11">
        <v>6044210000000</v>
      </c>
      <c r="DU127" s="11">
        <v>2441020000000</v>
      </c>
      <c r="DV127" s="11">
        <v>5503680000000</v>
      </c>
      <c r="DW127" s="11">
        <v>6976240000000</v>
      </c>
      <c r="DX127" s="11">
        <v>5503670000000</v>
      </c>
      <c r="DY127" s="11">
        <v>2734970000000</v>
      </c>
      <c r="DZ127" s="11">
        <v>1360140000000</v>
      </c>
      <c r="EA127" s="11">
        <v>1360140000000</v>
      </c>
      <c r="EB127" s="11">
        <v>1989380000000</v>
      </c>
      <c r="EC127" s="11">
        <v>1989390000000</v>
      </c>
      <c r="ED127" s="11">
        <v>10022100000000</v>
      </c>
      <c r="EE127" s="11">
        <v>10022100000000</v>
      </c>
      <c r="EF127" s="11">
        <v>2461190000000</v>
      </c>
      <c r="EG127" s="11">
        <v>2461190000000</v>
      </c>
      <c r="EH127" s="11">
        <v>9996350000000</v>
      </c>
      <c r="EI127" s="11">
        <v>9996350000000</v>
      </c>
      <c r="EJ127" s="11">
        <v>1972690000000</v>
      </c>
      <c r="EK127" s="11">
        <v>1972690000000</v>
      </c>
      <c r="EL127" s="11">
        <v>1343900000000</v>
      </c>
      <c r="EM127" s="11">
        <v>1343900000000</v>
      </c>
    </row>
    <row r="128" spans="2:143" x14ac:dyDescent="0.25">
      <c r="M128" s="37"/>
      <c r="S128" s="28">
        <f t="shared" si="26"/>
        <v>1019.3</v>
      </c>
      <c r="T128" s="11">
        <v>319079000000</v>
      </c>
      <c r="U128" s="11">
        <v>88059000000</v>
      </c>
      <c r="V128" s="11">
        <v>2990580000000</v>
      </c>
      <c r="W128" s="11">
        <v>4947040000000</v>
      </c>
      <c r="X128" s="11">
        <v>6445580000000</v>
      </c>
      <c r="Y128" s="11">
        <v>4947040000000</v>
      </c>
      <c r="Z128" s="11">
        <v>2223100000000</v>
      </c>
      <c r="AA128" s="11">
        <v>5102090000000</v>
      </c>
      <c r="AB128" s="11">
        <v>8594020000000</v>
      </c>
      <c r="AC128" s="11">
        <v>5102100000000</v>
      </c>
      <c r="AD128" s="11">
        <v>2223100000000</v>
      </c>
      <c r="AE128" s="11">
        <v>6413420000000</v>
      </c>
      <c r="AF128" s="11">
        <v>8600470000000</v>
      </c>
      <c r="AG128" s="11">
        <v>9649670000000</v>
      </c>
      <c r="AH128" s="11">
        <v>8600470000000</v>
      </c>
      <c r="AI128" s="11">
        <v>6413420000000</v>
      </c>
      <c r="AJ128" s="11">
        <v>2216320000000</v>
      </c>
      <c r="AK128" s="11">
        <v>5085370000000</v>
      </c>
      <c r="AL128" s="11">
        <v>8567590000000</v>
      </c>
      <c r="AM128" s="11">
        <v>5085370000000</v>
      </c>
      <c r="AN128" s="11">
        <v>2216320000000</v>
      </c>
      <c r="AO128" s="11">
        <v>4918230000000</v>
      </c>
      <c r="AP128" s="11">
        <v>6410170000000</v>
      </c>
      <c r="AQ128" s="11">
        <v>4918230000000</v>
      </c>
      <c r="AR128" s="11">
        <v>2966640000000</v>
      </c>
      <c r="AS128" s="11">
        <v>1738880000000</v>
      </c>
      <c r="AT128" s="11">
        <v>1738880000000</v>
      </c>
      <c r="AU128" s="11">
        <v>2123790000000</v>
      </c>
      <c r="AV128" s="11">
        <v>2123800000000</v>
      </c>
      <c r="AW128" s="11">
        <v>7194780000000</v>
      </c>
      <c r="AX128" s="11">
        <v>7194780000000</v>
      </c>
      <c r="AY128" s="11">
        <v>2560380000000</v>
      </c>
      <c r="AZ128" s="11">
        <v>2560380000000</v>
      </c>
      <c r="BA128" s="11">
        <v>7168890000000</v>
      </c>
      <c r="BB128" s="11">
        <v>7168900000000</v>
      </c>
      <c r="BC128" s="11">
        <v>2110460000000</v>
      </c>
      <c r="BD128" s="11">
        <v>2110460000000</v>
      </c>
      <c r="BE128" s="11">
        <v>1724210000000</v>
      </c>
      <c r="BF128" s="11">
        <v>1724210000000</v>
      </c>
      <c r="CT128" s="37"/>
      <c r="CZ128" s="28">
        <f t="shared" si="27"/>
        <v>1019.3</v>
      </c>
      <c r="DA128" s="11">
        <v>327423000000</v>
      </c>
      <c r="DB128" s="11">
        <v>101644000000</v>
      </c>
      <c r="DC128" s="11">
        <v>2636750000000</v>
      </c>
      <c r="DD128" s="11">
        <v>5285850000000</v>
      </c>
      <c r="DE128" s="11">
        <v>6694270000000</v>
      </c>
      <c r="DF128" s="11">
        <v>5285860000000</v>
      </c>
      <c r="DG128" s="11">
        <v>2334800000000</v>
      </c>
      <c r="DH128" s="11">
        <v>5786700000000</v>
      </c>
      <c r="DI128" s="11">
        <v>9784450000000</v>
      </c>
      <c r="DJ128" s="11">
        <v>5786710000000</v>
      </c>
      <c r="DK128" s="11">
        <v>2334800000000</v>
      </c>
      <c r="DL128" s="11">
        <v>6991250000000</v>
      </c>
      <c r="DM128" s="11">
        <v>9925450000000</v>
      </c>
      <c r="DN128" s="11">
        <v>10386900000000</v>
      </c>
      <c r="DO128" s="11">
        <v>9925450000000</v>
      </c>
      <c r="DP128" s="11">
        <v>6991240000000</v>
      </c>
      <c r="DQ128" s="11">
        <v>2325620000000</v>
      </c>
      <c r="DR128" s="11">
        <v>5766490000000</v>
      </c>
      <c r="DS128" s="11">
        <v>9763580000000</v>
      </c>
      <c r="DT128" s="11">
        <v>5766490000000</v>
      </c>
      <c r="DU128" s="11">
        <v>2325620000000</v>
      </c>
      <c r="DV128" s="11">
        <v>5252750000000</v>
      </c>
      <c r="DW128" s="11">
        <v>6656180000000</v>
      </c>
      <c r="DX128" s="11">
        <v>5252750000000</v>
      </c>
      <c r="DY128" s="11">
        <v>2607920000000</v>
      </c>
      <c r="DZ128" s="11">
        <v>1307030000000</v>
      </c>
      <c r="EA128" s="11">
        <v>1307030000000</v>
      </c>
      <c r="EB128" s="11">
        <v>1911130000000</v>
      </c>
      <c r="EC128" s="11">
        <v>1911140000000</v>
      </c>
      <c r="ED128" s="11">
        <v>9509520000000</v>
      </c>
      <c r="EE128" s="11">
        <v>9509520000000</v>
      </c>
      <c r="EF128" s="11">
        <v>2358040000000</v>
      </c>
      <c r="EG128" s="11">
        <v>2358040000000</v>
      </c>
      <c r="EH128" s="11">
        <v>9485010000000</v>
      </c>
      <c r="EI128" s="11">
        <v>9485010000000</v>
      </c>
      <c r="EJ128" s="11">
        <v>1895160000000</v>
      </c>
      <c r="EK128" s="11">
        <v>1895160000000</v>
      </c>
      <c r="EL128" s="11">
        <v>1291460000000</v>
      </c>
      <c r="EM128" s="11">
        <v>1291460000000</v>
      </c>
    </row>
    <row r="129" spans="13:143" x14ac:dyDescent="0.25">
      <c r="M129" s="37"/>
      <c r="S129" s="28">
        <f t="shared" si="26"/>
        <v>292.03499999999997</v>
      </c>
      <c r="T129" s="11">
        <v>321814000000</v>
      </c>
      <c r="U129" s="11">
        <v>84356500000</v>
      </c>
      <c r="V129" s="11">
        <v>2756090000000</v>
      </c>
      <c r="W129" s="11">
        <v>4560140000000</v>
      </c>
      <c r="X129" s="11">
        <v>5937520000000</v>
      </c>
      <c r="Y129" s="11">
        <v>4560140000000</v>
      </c>
      <c r="Z129" s="11">
        <v>2049310000000</v>
      </c>
      <c r="AA129" s="11">
        <v>4701890000000</v>
      </c>
      <c r="AB129" s="11">
        <v>7925050000000</v>
      </c>
      <c r="AC129" s="11">
        <v>4701900000000</v>
      </c>
      <c r="AD129" s="11">
        <v>2049310000000</v>
      </c>
      <c r="AE129" s="11">
        <v>5909070000000</v>
      </c>
      <c r="AF129" s="11">
        <v>7930970000000</v>
      </c>
      <c r="AG129" s="11">
        <v>8896170000000</v>
      </c>
      <c r="AH129" s="11">
        <v>7930970000000</v>
      </c>
      <c r="AI129" s="11">
        <v>5909070000000</v>
      </c>
      <c r="AJ129" s="11">
        <v>2043060000000</v>
      </c>
      <c r="AK129" s="11">
        <v>4686480000000</v>
      </c>
      <c r="AL129" s="11">
        <v>7900660000000</v>
      </c>
      <c r="AM129" s="11">
        <v>4686480000000</v>
      </c>
      <c r="AN129" s="11">
        <v>2043060000000</v>
      </c>
      <c r="AO129" s="11">
        <v>4533580000000</v>
      </c>
      <c r="AP129" s="11">
        <v>5904890000000</v>
      </c>
      <c r="AQ129" s="11">
        <v>4533580000000</v>
      </c>
      <c r="AR129" s="11">
        <v>2734030000000</v>
      </c>
      <c r="AS129" s="11">
        <v>1603010000000</v>
      </c>
      <c r="AT129" s="11">
        <v>1603010000000</v>
      </c>
      <c r="AU129" s="11">
        <v>1958290000000</v>
      </c>
      <c r="AV129" s="11">
        <v>1958300000000</v>
      </c>
      <c r="AW129" s="11">
        <v>6617360000000</v>
      </c>
      <c r="AX129" s="11">
        <v>6617360000000</v>
      </c>
      <c r="AY129" s="11">
        <v>2358500000000</v>
      </c>
      <c r="AZ129" s="11">
        <v>2358510000000</v>
      </c>
      <c r="BA129" s="11">
        <v>6593630000000</v>
      </c>
      <c r="BB129" s="11">
        <v>6593630000000</v>
      </c>
      <c r="BC129" s="11">
        <v>1946010000000</v>
      </c>
      <c r="BD129" s="11">
        <v>1946010000000</v>
      </c>
      <c r="BE129" s="11">
        <v>1589490000000</v>
      </c>
      <c r="BF129" s="11">
        <v>1589490000000</v>
      </c>
      <c r="CT129" s="37"/>
      <c r="CZ129" s="28">
        <f t="shared" si="27"/>
        <v>292.03499999999997</v>
      </c>
      <c r="DA129" s="11">
        <v>330884000000</v>
      </c>
      <c r="DB129" s="11">
        <v>97236800000</v>
      </c>
      <c r="DC129" s="11">
        <v>2492590000000</v>
      </c>
      <c r="DD129" s="11">
        <v>4999160000000</v>
      </c>
      <c r="DE129" s="11">
        <v>6331630000000</v>
      </c>
      <c r="DF129" s="11">
        <v>4999170000000</v>
      </c>
      <c r="DG129" s="11">
        <v>2206420000000</v>
      </c>
      <c r="DH129" s="11">
        <v>5471420000000</v>
      </c>
      <c r="DI129" s="11">
        <v>9266200000000</v>
      </c>
      <c r="DJ129" s="11">
        <v>5471430000000</v>
      </c>
      <c r="DK129" s="11">
        <v>2206420000000</v>
      </c>
      <c r="DL129" s="11">
        <v>6614180000000</v>
      </c>
      <c r="DM129" s="11">
        <v>9399680000000</v>
      </c>
      <c r="DN129" s="11">
        <v>9843800000000</v>
      </c>
      <c r="DO129" s="11">
        <v>9399680000000</v>
      </c>
      <c r="DP129" s="11">
        <v>6614180000000</v>
      </c>
      <c r="DQ129" s="11">
        <v>2197730000000</v>
      </c>
      <c r="DR129" s="11">
        <v>5452280000000</v>
      </c>
      <c r="DS129" s="11">
        <v>9246330000000</v>
      </c>
      <c r="DT129" s="11">
        <v>5452270000000</v>
      </c>
      <c r="DU129" s="11">
        <v>2197730000000</v>
      </c>
      <c r="DV129" s="11">
        <v>4967790000000</v>
      </c>
      <c r="DW129" s="11">
        <v>6295490000000</v>
      </c>
      <c r="DX129" s="11">
        <v>4967790000000</v>
      </c>
      <c r="DY129" s="11">
        <v>2465310000000</v>
      </c>
      <c r="DZ129" s="11">
        <v>1239530000000</v>
      </c>
      <c r="EA129" s="11">
        <v>1239530000000</v>
      </c>
      <c r="EB129" s="11">
        <v>1812170000000</v>
      </c>
      <c r="EC129" s="11">
        <v>1812170000000</v>
      </c>
      <c r="ED129" s="11">
        <v>8917510000000</v>
      </c>
      <c r="EE129" s="11">
        <v>8917520000000</v>
      </c>
      <c r="EF129" s="11">
        <v>2230260000000</v>
      </c>
      <c r="EG129" s="11">
        <v>2230260000000</v>
      </c>
      <c r="EH129" s="11">
        <v>8894440000000</v>
      </c>
      <c r="EI129" s="11">
        <v>8894440000000</v>
      </c>
      <c r="EJ129" s="11">
        <v>1797070000000</v>
      </c>
      <c r="EK129" s="11">
        <v>1797070000000</v>
      </c>
      <c r="EL129" s="11">
        <v>1224800000000</v>
      </c>
      <c r="EM129" s="11">
        <v>1224800000000</v>
      </c>
    </row>
    <row r="130" spans="13:143" x14ac:dyDescent="0.25">
      <c r="M130" s="37"/>
      <c r="S130" s="28">
        <f t="shared" si="26"/>
        <v>83.667999999999992</v>
      </c>
      <c r="T130" s="11">
        <v>322709000000</v>
      </c>
      <c r="U130" s="11">
        <v>83047000000</v>
      </c>
      <c r="V130" s="11">
        <v>2375560000000</v>
      </c>
      <c r="W130" s="11">
        <v>3929220000000</v>
      </c>
      <c r="X130" s="11">
        <v>5116080000000</v>
      </c>
      <c r="Y130" s="11">
        <v>3929220000000</v>
      </c>
      <c r="Z130" s="11">
        <v>1768720000000</v>
      </c>
      <c r="AA130" s="11">
        <v>4050880000000</v>
      </c>
      <c r="AB130" s="11">
        <v>6837530000000</v>
      </c>
      <c r="AC130" s="11">
        <v>4050880000000</v>
      </c>
      <c r="AD130" s="11">
        <v>1768720000000</v>
      </c>
      <c r="AE130" s="11">
        <v>5091980000000</v>
      </c>
      <c r="AF130" s="11">
        <v>6842550000000</v>
      </c>
      <c r="AG130" s="11">
        <v>7677310000000</v>
      </c>
      <c r="AH130" s="11">
        <v>6842550000000</v>
      </c>
      <c r="AI130" s="11">
        <v>5091980000000</v>
      </c>
      <c r="AJ130" s="11">
        <v>1763310000000</v>
      </c>
      <c r="AK130" s="11">
        <v>4037590000000</v>
      </c>
      <c r="AL130" s="11">
        <v>6816420000000</v>
      </c>
      <c r="AM130" s="11">
        <v>4037590000000</v>
      </c>
      <c r="AN130" s="11">
        <v>1763310000000</v>
      </c>
      <c r="AO130" s="11">
        <v>3906300000000</v>
      </c>
      <c r="AP130" s="11">
        <v>5087900000000</v>
      </c>
      <c r="AQ130" s="11">
        <v>3906300000000</v>
      </c>
      <c r="AR130" s="11">
        <v>2356510000000</v>
      </c>
      <c r="AS130" s="11">
        <v>1378620000000</v>
      </c>
      <c r="AT130" s="11">
        <v>1378620000000</v>
      </c>
      <c r="AU130" s="11">
        <v>1685070000000</v>
      </c>
      <c r="AV130" s="11">
        <v>1685070000000</v>
      </c>
      <c r="AW130" s="11">
        <v>5683600000000</v>
      </c>
      <c r="AX130" s="11">
        <v>5683600000000</v>
      </c>
      <c r="AY130" s="11">
        <v>2026440000000</v>
      </c>
      <c r="AZ130" s="11">
        <v>2026440000000</v>
      </c>
      <c r="BA130" s="11">
        <v>5663220000000</v>
      </c>
      <c r="BB130" s="11">
        <v>5663220000000</v>
      </c>
      <c r="BC130" s="11">
        <v>1674490000000</v>
      </c>
      <c r="BD130" s="11">
        <v>1674500000000</v>
      </c>
      <c r="BE130" s="11">
        <v>1367000000000</v>
      </c>
      <c r="BF130" s="11">
        <v>1367000000000</v>
      </c>
      <c r="CT130" s="37"/>
      <c r="CZ130" s="28">
        <f t="shared" si="27"/>
        <v>83.667999999999992</v>
      </c>
      <c r="DA130" s="11">
        <v>333576000000</v>
      </c>
      <c r="DB130" s="11">
        <v>95655000000</v>
      </c>
      <c r="DC130" s="11">
        <v>2297430000000</v>
      </c>
      <c r="DD130" s="11">
        <v>4604270000000</v>
      </c>
      <c r="DE130" s="11">
        <v>5830420000000</v>
      </c>
      <c r="DF130" s="11">
        <v>4604280000000</v>
      </c>
      <c r="DG130" s="11">
        <v>2035040000000</v>
      </c>
      <c r="DH130" s="11">
        <v>5037930000000</v>
      </c>
      <c r="DI130" s="11">
        <v>8535820000000</v>
      </c>
      <c r="DJ130" s="11">
        <v>5037940000000</v>
      </c>
      <c r="DK130" s="11">
        <v>2035040000000</v>
      </c>
      <c r="DL130" s="11">
        <v>6091820000000</v>
      </c>
      <c r="DM130" s="11">
        <v>8658740000000</v>
      </c>
      <c r="DN130" s="11">
        <v>9074200000000</v>
      </c>
      <c r="DO130" s="11">
        <v>8658740000000</v>
      </c>
      <c r="DP130" s="11">
        <v>6091820000000</v>
      </c>
      <c r="DQ130" s="11">
        <v>2027020000000</v>
      </c>
      <c r="DR130" s="11">
        <v>5020310000000</v>
      </c>
      <c r="DS130" s="11">
        <v>8517430000000</v>
      </c>
      <c r="DT130" s="11">
        <v>5020300000000</v>
      </c>
      <c r="DU130" s="11">
        <v>2027020000000</v>
      </c>
      <c r="DV130" s="11">
        <v>4575370000000</v>
      </c>
      <c r="DW130" s="11">
        <v>5797090000000</v>
      </c>
      <c r="DX130" s="11">
        <v>4575370000000</v>
      </c>
      <c r="DY130" s="11">
        <v>2272280000000</v>
      </c>
      <c r="DZ130" s="11">
        <v>1141870000000</v>
      </c>
      <c r="EA130" s="11">
        <v>1141870000000</v>
      </c>
      <c r="EB130" s="11">
        <v>1669320000000</v>
      </c>
      <c r="EC130" s="11">
        <v>1669330000000</v>
      </c>
      <c r="ED130" s="11">
        <v>8116380000000</v>
      </c>
      <c r="EE130" s="11">
        <v>8116380000000</v>
      </c>
      <c r="EF130" s="11">
        <v>2048960000000</v>
      </c>
      <c r="EG130" s="11">
        <v>2048950000000</v>
      </c>
      <c r="EH130" s="11">
        <v>8095360000000</v>
      </c>
      <c r="EI130" s="11">
        <v>8095350000000</v>
      </c>
      <c r="EJ130" s="11">
        <v>1655450000000</v>
      </c>
      <c r="EK130" s="11">
        <v>1655450000000</v>
      </c>
      <c r="EL130" s="11">
        <v>1128320000000</v>
      </c>
      <c r="EM130" s="11">
        <v>1128320000000</v>
      </c>
    </row>
    <row r="131" spans="13:143" x14ac:dyDescent="0.25">
      <c r="M131" s="37"/>
      <c r="S131" s="28">
        <f t="shared" ref="S131:S137" si="28">S112</f>
        <v>23.971499999999999</v>
      </c>
      <c r="T131" s="11">
        <v>321629000000</v>
      </c>
      <c r="U131" s="11">
        <v>76186200000</v>
      </c>
      <c r="V131" s="11">
        <v>2007010000000</v>
      </c>
      <c r="W131" s="11">
        <v>3311840000000</v>
      </c>
      <c r="X131" s="11">
        <v>4310550000000</v>
      </c>
      <c r="Y131" s="11">
        <v>3311840000000</v>
      </c>
      <c r="Z131" s="11">
        <v>1499000000000</v>
      </c>
      <c r="AA131" s="11">
        <v>3414340000000</v>
      </c>
      <c r="AB131" s="11">
        <v>5758990000000</v>
      </c>
      <c r="AC131" s="11">
        <v>3414340000000</v>
      </c>
      <c r="AD131" s="11">
        <v>1499000000000</v>
      </c>
      <c r="AE131" s="11">
        <v>4290200000000</v>
      </c>
      <c r="AF131" s="11">
        <v>5763250000000</v>
      </c>
      <c r="AG131" s="11">
        <v>6466250000000</v>
      </c>
      <c r="AH131" s="11">
        <v>5763250000000</v>
      </c>
      <c r="AI131" s="11">
        <v>4290200000000</v>
      </c>
      <c r="AJ131" s="11">
        <v>1494420000000</v>
      </c>
      <c r="AK131" s="11">
        <v>3403150000000</v>
      </c>
      <c r="AL131" s="11">
        <v>5741250000000</v>
      </c>
      <c r="AM131" s="11">
        <v>3403150000000</v>
      </c>
      <c r="AN131" s="11">
        <v>1494420000000</v>
      </c>
      <c r="AO131" s="11">
        <v>3292550000000</v>
      </c>
      <c r="AP131" s="11">
        <v>4286840000000</v>
      </c>
      <c r="AQ131" s="11">
        <v>3292550000000</v>
      </c>
      <c r="AR131" s="11">
        <v>1990930000000</v>
      </c>
      <c r="AS131" s="11">
        <v>1147780000000</v>
      </c>
      <c r="AT131" s="11">
        <v>1147780000000</v>
      </c>
      <c r="AU131" s="11">
        <v>1403580000000</v>
      </c>
      <c r="AV131" s="11">
        <v>1403580000000</v>
      </c>
      <c r="AW131" s="11">
        <v>4708100000000</v>
      </c>
      <c r="AX131" s="11">
        <v>4708100000000</v>
      </c>
      <c r="AY131" s="11">
        <v>1683680000000</v>
      </c>
      <c r="AZ131" s="11">
        <v>1683680000000</v>
      </c>
      <c r="BA131" s="11">
        <v>4691250000000</v>
      </c>
      <c r="BB131" s="11">
        <v>4691260000000</v>
      </c>
      <c r="BC131" s="11">
        <v>1394770000000</v>
      </c>
      <c r="BD131" s="11">
        <v>1394770000000</v>
      </c>
      <c r="BE131" s="11">
        <v>1138110000000</v>
      </c>
      <c r="BF131" s="11">
        <v>1138110000000</v>
      </c>
      <c r="CT131" s="37"/>
      <c r="CZ131" s="28">
        <f t="shared" si="27"/>
        <v>23.971499999999999</v>
      </c>
      <c r="DA131" s="11">
        <v>334283000000</v>
      </c>
      <c r="DB131" s="11">
        <v>87628800000</v>
      </c>
      <c r="DC131" s="11">
        <v>2036070000000</v>
      </c>
      <c r="DD131" s="11">
        <v>4076640000000</v>
      </c>
      <c r="DE131" s="11">
        <v>5171240000000</v>
      </c>
      <c r="DF131" s="11">
        <v>4076650000000</v>
      </c>
      <c r="DG131" s="11">
        <v>1806400000000</v>
      </c>
      <c r="DH131" s="11">
        <v>4461100000000</v>
      </c>
      <c r="DI131" s="11">
        <v>7577070000000</v>
      </c>
      <c r="DJ131" s="11">
        <v>4461110000000</v>
      </c>
      <c r="DK131" s="11">
        <v>1806400000000</v>
      </c>
      <c r="DL131" s="11">
        <v>5402730000000</v>
      </c>
      <c r="DM131" s="11">
        <v>7686160000000</v>
      </c>
      <c r="DN131" s="11">
        <v>8071510000000</v>
      </c>
      <c r="DO131" s="11">
        <v>7686150000000</v>
      </c>
      <c r="DP131" s="11">
        <v>5402730000000</v>
      </c>
      <c r="DQ131" s="11">
        <v>1799270000000</v>
      </c>
      <c r="DR131" s="11">
        <v>4445450000000</v>
      </c>
      <c r="DS131" s="11">
        <v>7560590000000</v>
      </c>
      <c r="DT131" s="11">
        <v>4445440000000</v>
      </c>
      <c r="DU131" s="11">
        <v>1799270000000</v>
      </c>
      <c r="DV131" s="11">
        <v>4050960000000</v>
      </c>
      <c r="DW131" s="11">
        <v>5141560000000</v>
      </c>
      <c r="DX131" s="11">
        <v>4050960000000</v>
      </c>
      <c r="DY131" s="11">
        <v>2013740000000</v>
      </c>
      <c r="DZ131" s="11">
        <v>998259000000</v>
      </c>
      <c r="EA131" s="11">
        <v>998258000000</v>
      </c>
      <c r="EB131" s="11">
        <v>1459690000000</v>
      </c>
      <c r="EC131" s="11">
        <v>1459690000000</v>
      </c>
      <c r="ED131" s="11">
        <v>7033180000000</v>
      </c>
      <c r="EE131" s="11">
        <v>7033180000000</v>
      </c>
      <c r="EF131" s="11">
        <v>1786590000000</v>
      </c>
      <c r="EG131" s="11">
        <v>1786590000000</v>
      </c>
      <c r="EH131" s="11">
        <v>7014850000000</v>
      </c>
      <c r="EI131" s="11">
        <v>7014850000000</v>
      </c>
      <c r="EJ131" s="11">
        <v>1447580000000</v>
      </c>
      <c r="EK131" s="11">
        <v>1447570000000</v>
      </c>
      <c r="EL131" s="11">
        <v>986416000000</v>
      </c>
      <c r="EM131" s="11">
        <v>986415000000</v>
      </c>
    </row>
    <row r="132" spans="13:143" x14ac:dyDescent="0.25">
      <c r="M132" s="37"/>
      <c r="S132" s="28">
        <f t="shared" si="28"/>
        <v>6.2661999999999995</v>
      </c>
      <c r="T132" s="11">
        <v>444397000000</v>
      </c>
      <c r="U132" s="11">
        <v>84464600000</v>
      </c>
      <c r="V132" s="11">
        <v>2324780000000</v>
      </c>
      <c r="W132" s="11">
        <v>3812880000000</v>
      </c>
      <c r="X132" s="11">
        <v>4948720000000</v>
      </c>
      <c r="Y132" s="11">
        <v>3812880000000</v>
      </c>
      <c r="Z132" s="11">
        <v>1747330000000</v>
      </c>
      <c r="AA132" s="11">
        <v>3930580000000</v>
      </c>
      <c r="AB132" s="11">
        <v>6588700000000</v>
      </c>
      <c r="AC132" s="11">
        <v>3930590000000</v>
      </c>
      <c r="AD132" s="11">
        <v>1747330000000</v>
      </c>
      <c r="AE132" s="11">
        <v>4925920000000</v>
      </c>
      <c r="AF132" s="11">
        <v>6593840000000</v>
      </c>
      <c r="AG132" s="11">
        <v>7384130000000</v>
      </c>
      <c r="AH132" s="11">
        <v>6593840000000</v>
      </c>
      <c r="AI132" s="11">
        <v>4925920000000</v>
      </c>
      <c r="AJ132" s="11">
        <v>1742010000000</v>
      </c>
      <c r="AK132" s="11">
        <v>3917800000000</v>
      </c>
      <c r="AL132" s="11">
        <v>6568680000000</v>
      </c>
      <c r="AM132" s="11">
        <v>3917800000000</v>
      </c>
      <c r="AN132" s="11">
        <v>1742010000000</v>
      </c>
      <c r="AO132" s="11">
        <v>3790870000000</v>
      </c>
      <c r="AP132" s="11">
        <v>4921810000000</v>
      </c>
      <c r="AQ132" s="11">
        <v>3790870000000</v>
      </c>
      <c r="AR132" s="11">
        <v>2306260000000</v>
      </c>
      <c r="AS132" s="11">
        <v>1319650000000</v>
      </c>
      <c r="AT132" s="11">
        <v>1319650000000</v>
      </c>
      <c r="AU132" s="11">
        <v>1614420000000</v>
      </c>
      <c r="AV132" s="11">
        <v>1614420000000</v>
      </c>
      <c r="AW132" s="11">
        <v>5350050000000</v>
      </c>
      <c r="AX132" s="11">
        <v>5350050000000</v>
      </c>
      <c r="AY132" s="11">
        <v>1928190000000</v>
      </c>
      <c r="AZ132" s="11">
        <v>1928190000000</v>
      </c>
      <c r="BA132" s="11">
        <v>5331070000000</v>
      </c>
      <c r="BB132" s="11">
        <v>5331080000000</v>
      </c>
      <c r="BC132" s="11">
        <v>1604330000000</v>
      </c>
      <c r="BD132" s="11">
        <v>1604330000000</v>
      </c>
      <c r="BE132" s="11">
        <v>1308560000000</v>
      </c>
      <c r="BF132" s="11">
        <v>1308560000000</v>
      </c>
      <c r="CT132" s="37"/>
      <c r="CZ132" s="28">
        <f t="shared" si="27"/>
        <v>6.2661999999999995</v>
      </c>
      <c r="DA132" s="11">
        <v>466149000000</v>
      </c>
      <c r="DB132" s="11">
        <v>96843900000</v>
      </c>
      <c r="DC132" s="11">
        <v>2555660000000</v>
      </c>
      <c r="DD132" s="11">
        <v>5092090000000</v>
      </c>
      <c r="DE132" s="11">
        <v>6442020000000</v>
      </c>
      <c r="DF132" s="11">
        <v>5092090000000</v>
      </c>
      <c r="DG132" s="11">
        <v>2276120000000</v>
      </c>
      <c r="DH132" s="11">
        <v>5569180000000</v>
      </c>
      <c r="DI132" s="11">
        <v>9406740000000</v>
      </c>
      <c r="DJ132" s="11">
        <v>5569180000000</v>
      </c>
      <c r="DK132" s="11">
        <v>2276120000000</v>
      </c>
      <c r="DL132" s="11">
        <v>6732360000000</v>
      </c>
      <c r="DM132" s="11">
        <v>9542170000000</v>
      </c>
      <c r="DN132" s="11">
        <v>10010100000000</v>
      </c>
      <c r="DO132" s="11">
        <v>9542160000000</v>
      </c>
      <c r="DP132" s="11">
        <v>6732350000000</v>
      </c>
      <c r="DQ132" s="11">
        <v>2267140000000</v>
      </c>
      <c r="DR132" s="11">
        <v>5549770000000</v>
      </c>
      <c r="DS132" s="11">
        <v>9386620000000</v>
      </c>
      <c r="DT132" s="11">
        <v>5549770000000</v>
      </c>
      <c r="DU132" s="11">
        <v>2267140000000</v>
      </c>
      <c r="DV132" s="11">
        <v>5060230000000</v>
      </c>
      <c r="DW132" s="11">
        <v>6405360000000</v>
      </c>
      <c r="DX132" s="11">
        <v>5060230000000</v>
      </c>
      <c r="DY132" s="11">
        <v>2527730000000</v>
      </c>
      <c r="DZ132" s="11">
        <v>1253730000000</v>
      </c>
      <c r="EA132" s="11">
        <v>1253730000000</v>
      </c>
      <c r="EB132" s="11">
        <v>1833930000000</v>
      </c>
      <c r="EC132" s="11">
        <v>1833930000000</v>
      </c>
      <c r="ED132" s="11">
        <v>8711070000000</v>
      </c>
      <c r="EE132" s="11">
        <v>8711080000000</v>
      </c>
      <c r="EF132" s="11">
        <v>2237040000000</v>
      </c>
      <c r="EG132" s="11">
        <v>2237040000000</v>
      </c>
      <c r="EH132" s="11">
        <v>8688750000000</v>
      </c>
      <c r="EI132" s="11">
        <v>8688740000000</v>
      </c>
      <c r="EJ132" s="11">
        <v>1818720000000</v>
      </c>
      <c r="EK132" s="11">
        <v>1818720000000</v>
      </c>
      <c r="EL132" s="11">
        <v>1238860000000</v>
      </c>
      <c r="EM132" s="11">
        <v>1238860000000</v>
      </c>
    </row>
    <row r="133" spans="13:143" x14ac:dyDescent="0.25">
      <c r="M133" s="37"/>
      <c r="S133" s="28">
        <f t="shared" si="28"/>
        <v>1.22888</v>
      </c>
      <c r="T133" s="11">
        <v>328996000000</v>
      </c>
      <c r="U133" s="11">
        <v>42021600000</v>
      </c>
      <c r="V133" s="11">
        <v>1129260000000</v>
      </c>
      <c r="W133" s="11">
        <v>1839040000000</v>
      </c>
      <c r="X133" s="11">
        <v>2380840000000</v>
      </c>
      <c r="Y133" s="11">
        <v>1839040000000</v>
      </c>
      <c r="Z133" s="11">
        <v>855911000000</v>
      </c>
      <c r="AA133" s="11">
        <v>1895630000000</v>
      </c>
      <c r="AB133" s="11">
        <v>3162810000000</v>
      </c>
      <c r="AC133" s="11">
        <v>1895630000000</v>
      </c>
      <c r="AD133" s="11">
        <v>855912000000</v>
      </c>
      <c r="AE133" s="11">
        <v>2370220000000</v>
      </c>
      <c r="AF133" s="11">
        <v>3165370000000</v>
      </c>
      <c r="AG133" s="11">
        <v>3539290000000</v>
      </c>
      <c r="AH133" s="11">
        <v>3165370000000</v>
      </c>
      <c r="AI133" s="11">
        <v>2370220000000</v>
      </c>
      <c r="AJ133" s="11">
        <v>853308000000</v>
      </c>
      <c r="AK133" s="11">
        <v>1889510000000</v>
      </c>
      <c r="AL133" s="11">
        <v>3153300000000</v>
      </c>
      <c r="AM133" s="11">
        <v>1889510000000</v>
      </c>
      <c r="AN133" s="11">
        <v>853308000000</v>
      </c>
      <c r="AO133" s="11">
        <v>1828500000000</v>
      </c>
      <c r="AP133" s="11">
        <v>2368020000000</v>
      </c>
      <c r="AQ133" s="11">
        <v>1828500000000</v>
      </c>
      <c r="AR133" s="11">
        <v>1120310000000</v>
      </c>
      <c r="AS133" s="11">
        <v>650432000000</v>
      </c>
      <c r="AT133" s="11">
        <v>650432000000</v>
      </c>
      <c r="AU133" s="11">
        <v>796595000000</v>
      </c>
      <c r="AV133" s="11">
        <v>796596000000</v>
      </c>
      <c r="AW133" s="11">
        <v>2607250000000</v>
      </c>
      <c r="AX133" s="11">
        <v>2607250000000</v>
      </c>
      <c r="AY133" s="11">
        <v>945899000000</v>
      </c>
      <c r="AZ133" s="11">
        <v>945900000000</v>
      </c>
      <c r="BA133" s="11">
        <v>2598060000000</v>
      </c>
      <c r="BB133" s="11">
        <v>2598060000000</v>
      </c>
      <c r="BC133" s="11">
        <v>791616000000</v>
      </c>
      <c r="BD133" s="11">
        <v>791617000000</v>
      </c>
      <c r="BE133" s="11">
        <v>644970000000</v>
      </c>
      <c r="BF133" s="11">
        <v>644970000000</v>
      </c>
      <c r="CT133" s="37"/>
      <c r="CZ133" s="28">
        <f t="shared" si="27"/>
        <v>1.22888</v>
      </c>
      <c r="DA133" s="11">
        <v>351198000000</v>
      </c>
      <c r="DB133" s="11">
        <v>48129000000</v>
      </c>
      <c r="DC133" s="11">
        <v>1776050000000</v>
      </c>
      <c r="DD133" s="11">
        <v>3478520000000</v>
      </c>
      <c r="DE133" s="11">
        <v>4324170000000</v>
      </c>
      <c r="DF133" s="11">
        <v>3478530000000</v>
      </c>
      <c r="DG133" s="11">
        <v>1595560000000</v>
      </c>
      <c r="DH133" s="11">
        <v>3793410000000</v>
      </c>
      <c r="DI133" s="11">
        <v>6214110000000</v>
      </c>
      <c r="DJ133" s="11">
        <v>3793410000000</v>
      </c>
      <c r="DK133" s="11">
        <v>1595560000000</v>
      </c>
      <c r="DL133" s="11">
        <v>4525140000000</v>
      </c>
      <c r="DM133" s="11">
        <v>6303720000000</v>
      </c>
      <c r="DN133" s="11">
        <v>6553540000000</v>
      </c>
      <c r="DO133" s="11">
        <v>6303710000000</v>
      </c>
      <c r="DP133" s="11">
        <v>4525140000000</v>
      </c>
      <c r="DQ133" s="11">
        <v>1589390000000</v>
      </c>
      <c r="DR133" s="11">
        <v>3780770000000</v>
      </c>
      <c r="DS133" s="11">
        <v>6201960000000</v>
      </c>
      <c r="DT133" s="11">
        <v>3780770000000</v>
      </c>
      <c r="DU133" s="11">
        <v>1589390000000</v>
      </c>
      <c r="DV133" s="11">
        <v>3457660000000</v>
      </c>
      <c r="DW133" s="11">
        <v>4300830000000</v>
      </c>
      <c r="DX133" s="11">
        <v>3457660000000</v>
      </c>
      <c r="DY133" s="11">
        <v>1757040000000</v>
      </c>
      <c r="DZ133" s="11">
        <v>898156000000</v>
      </c>
      <c r="EA133" s="11">
        <v>898156000000</v>
      </c>
      <c r="EB133" s="11">
        <v>1312220000000</v>
      </c>
      <c r="EC133" s="11">
        <v>1312230000000</v>
      </c>
      <c r="ED133" s="11">
        <v>5879560000000</v>
      </c>
      <c r="EE133" s="11">
        <v>5879570000000</v>
      </c>
      <c r="EF133" s="11">
        <v>1591880000000</v>
      </c>
      <c r="EG133" s="11">
        <v>1591870000000</v>
      </c>
      <c r="EH133" s="11">
        <v>5866040000000</v>
      </c>
      <c r="EI133" s="11">
        <v>5866030000000</v>
      </c>
      <c r="EJ133" s="11">
        <v>1301420000000</v>
      </c>
      <c r="EK133" s="11">
        <v>1301420000000</v>
      </c>
      <c r="EL133" s="11">
        <v>887559000000</v>
      </c>
      <c r="EM133" s="11">
        <v>887558000000</v>
      </c>
    </row>
    <row r="134" spans="13:143" x14ac:dyDescent="0.25">
      <c r="M134" s="37"/>
      <c r="S134" s="28">
        <f t="shared" si="28"/>
        <v>0.43967500000000004</v>
      </c>
      <c r="T134" s="11">
        <v>640635000000</v>
      </c>
      <c r="U134" s="11">
        <v>41940600000</v>
      </c>
      <c r="V134" s="11">
        <v>624976000000</v>
      </c>
      <c r="W134" s="11">
        <v>1003640000000</v>
      </c>
      <c r="X134" s="11">
        <v>1306340000000</v>
      </c>
      <c r="Y134" s="11">
        <v>1003640000000</v>
      </c>
      <c r="Z134" s="11">
        <v>486464000000</v>
      </c>
      <c r="AA134" s="11">
        <v>1035160000000</v>
      </c>
      <c r="AB134" s="11">
        <v>1746210000000</v>
      </c>
      <c r="AC134" s="11">
        <v>1035160000000</v>
      </c>
      <c r="AD134" s="11">
        <v>486465000000</v>
      </c>
      <c r="AE134" s="11">
        <v>1299760000000</v>
      </c>
      <c r="AF134" s="11">
        <v>1747470000000</v>
      </c>
      <c r="AG134" s="11">
        <v>1962770000000</v>
      </c>
      <c r="AH134" s="11">
        <v>1747470000000</v>
      </c>
      <c r="AI134" s="11">
        <v>1299760000000</v>
      </c>
      <c r="AJ134" s="11">
        <v>484945000000</v>
      </c>
      <c r="AK134" s="11">
        <v>1031760000000</v>
      </c>
      <c r="AL134" s="11">
        <v>1740810000000</v>
      </c>
      <c r="AM134" s="11">
        <v>1031760000000</v>
      </c>
      <c r="AN134" s="11">
        <v>484945000000</v>
      </c>
      <c r="AO134" s="11">
        <v>997794000000</v>
      </c>
      <c r="AP134" s="11">
        <v>1299150000000</v>
      </c>
      <c r="AQ134" s="11">
        <v>997795000000</v>
      </c>
      <c r="AR134" s="11">
        <v>619943000000</v>
      </c>
      <c r="AS134" s="11">
        <v>363448000000</v>
      </c>
      <c r="AT134" s="11">
        <v>363448000000</v>
      </c>
      <c r="AU134" s="11">
        <v>448281000000</v>
      </c>
      <c r="AV134" s="11">
        <v>448282000000</v>
      </c>
      <c r="AW134" s="11">
        <v>1433620000000</v>
      </c>
      <c r="AX134" s="11">
        <v>1433620000000</v>
      </c>
      <c r="AY134" s="11">
        <v>520925000000</v>
      </c>
      <c r="AZ134" s="11">
        <v>520925000000</v>
      </c>
      <c r="BA134" s="11">
        <v>1428470000000</v>
      </c>
      <c r="BB134" s="11">
        <v>1428470000000</v>
      </c>
      <c r="BC134" s="11">
        <v>445437000000</v>
      </c>
      <c r="BD134" s="11">
        <v>445438000000</v>
      </c>
      <c r="BE134" s="11">
        <v>360356000000</v>
      </c>
      <c r="BF134" s="11">
        <v>360356000000</v>
      </c>
      <c r="CT134" s="37"/>
      <c r="CZ134" s="28">
        <f t="shared" si="27"/>
        <v>0.43967500000000004</v>
      </c>
      <c r="DA134" s="11">
        <v>695423000000</v>
      </c>
      <c r="DB134" s="11">
        <v>48664400000</v>
      </c>
      <c r="DC134" s="11">
        <v>1426820000000</v>
      </c>
      <c r="DD134" s="11">
        <v>2723650000000</v>
      </c>
      <c r="DE134" s="11">
        <v>3377840000000</v>
      </c>
      <c r="DF134" s="11">
        <v>2723660000000</v>
      </c>
      <c r="DG134" s="11">
        <v>1326660000000</v>
      </c>
      <c r="DH134" s="11">
        <v>2971560000000</v>
      </c>
      <c r="DI134" s="11">
        <v>4831110000000</v>
      </c>
      <c r="DJ134" s="11">
        <v>2971560000000</v>
      </c>
      <c r="DK134" s="11">
        <v>1326660000000</v>
      </c>
      <c r="DL134" s="11">
        <v>3530110000000</v>
      </c>
      <c r="DM134" s="11">
        <v>4900600000000</v>
      </c>
      <c r="DN134" s="11">
        <v>5101020000000</v>
      </c>
      <c r="DO134" s="11">
        <v>4900600000000</v>
      </c>
      <c r="DP134" s="11">
        <v>3530110000000</v>
      </c>
      <c r="DQ134" s="11">
        <v>1321500000000</v>
      </c>
      <c r="DR134" s="11">
        <v>2961840000000</v>
      </c>
      <c r="DS134" s="11">
        <v>4821690000000</v>
      </c>
      <c r="DT134" s="11">
        <v>2961840000000</v>
      </c>
      <c r="DU134" s="11">
        <v>1321500000000</v>
      </c>
      <c r="DV134" s="11">
        <v>2707620000000</v>
      </c>
      <c r="DW134" s="11">
        <v>3359850000000</v>
      </c>
      <c r="DX134" s="11">
        <v>2707620000000</v>
      </c>
      <c r="DY134" s="11">
        <v>1411720000000</v>
      </c>
      <c r="DZ134" s="11">
        <v>693854000000</v>
      </c>
      <c r="EA134" s="11">
        <v>693853000000</v>
      </c>
      <c r="EB134" s="11">
        <v>1020180000000</v>
      </c>
      <c r="EC134" s="11">
        <v>1020180000000</v>
      </c>
      <c r="ED134" s="11">
        <v>4504970000000</v>
      </c>
      <c r="EE134" s="11">
        <v>4504970000000</v>
      </c>
      <c r="EF134" s="11">
        <v>1226390000000</v>
      </c>
      <c r="EG134" s="11">
        <v>1226380000000</v>
      </c>
      <c r="EH134" s="11">
        <v>4494820000000</v>
      </c>
      <c r="EI134" s="11">
        <v>4494820000000</v>
      </c>
      <c r="EJ134" s="11">
        <v>1011590000000</v>
      </c>
      <c r="EK134" s="11">
        <v>1011590000000</v>
      </c>
      <c r="EL134" s="11">
        <v>685555000000</v>
      </c>
      <c r="EM134" s="11">
        <v>685555000000</v>
      </c>
    </row>
    <row r="135" spans="13:143" x14ac:dyDescent="0.25">
      <c r="M135" s="37"/>
      <c r="S135" s="28">
        <f t="shared" si="28"/>
        <v>0.19996</v>
      </c>
      <c r="T135" s="11">
        <v>3060900000000</v>
      </c>
      <c r="U135" s="11">
        <v>75459700000</v>
      </c>
      <c r="V135" s="11">
        <v>636820000000</v>
      </c>
      <c r="W135" s="11">
        <v>959170000000</v>
      </c>
      <c r="X135" s="11">
        <v>1254560000000</v>
      </c>
      <c r="Y135" s="11">
        <v>959170000000</v>
      </c>
      <c r="Z135" s="11">
        <v>544254000000</v>
      </c>
      <c r="AA135" s="11">
        <v>990622000000</v>
      </c>
      <c r="AB135" s="11">
        <v>1681010000000</v>
      </c>
      <c r="AC135" s="11">
        <v>990623000000</v>
      </c>
      <c r="AD135" s="11">
        <v>544255000000</v>
      </c>
      <c r="AE135" s="11">
        <v>1246770000000</v>
      </c>
      <c r="AF135" s="11">
        <v>1682080000000</v>
      </c>
      <c r="AG135" s="11">
        <v>1897250000000</v>
      </c>
      <c r="AH135" s="11">
        <v>1682080000000</v>
      </c>
      <c r="AI135" s="11">
        <v>1246770000000</v>
      </c>
      <c r="AJ135" s="11">
        <v>542446000000</v>
      </c>
      <c r="AK135" s="11">
        <v>987332000000</v>
      </c>
      <c r="AL135" s="11">
        <v>1675690000000</v>
      </c>
      <c r="AM135" s="11">
        <v>987332000000</v>
      </c>
      <c r="AN135" s="11">
        <v>542446000000</v>
      </c>
      <c r="AO135" s="11">
        <v>953503000000</v>
      </c>
      <c r="AP135" s="11">
        <v>1247520000000</v>
      </c>
      <c r="AQ135" s="11">
        <v>953503000000</v>
      </c>
      <c r="AR135" s="11">
        <v>631558000000</v>
      </c>
      <c r="AS135" s="11">
        <v>349616000000</v>
      </c>
      <c r="AT135" s="11">
        <v>349616000000</v>
      </c>
      <c r="AU135" s="11">
        <v>441979000000</v>
      </c>
      <c r="AV135" s="11">
        <v>441979000000</v>
      </c>
      <c r="AW135" s="11">
        <v>1320740000000</v>
      </c>
      <c r="AX135" s="11">
        <v>1320740000000</v>
      </c>
      <c r="AY135" s="11">
        <v>476974000000</v>
      </c>
      <c r="AZ135" s="11">
        <v>476975000000</v>
      </c>
      <c r="BA135" s="11">
        <v>1315600000000</v>
      </c>
      <c r="BB135" s="11">
        <v>1315600000000</v>
      </c>
      <c r="BC135" s="11">
        <v>439017000000</v>
      </c>
      <c r="BD135" s="11">
        <v>439017000000</v>
      </c>
      <c r="BE135" s="11">
        <v>346494000000</v>
      </c>
      <c r="BF135" s="11">
        <v>346494000000</v>
      </c>
      <c r="CT135" s="37"/>
      <c r="CZ135" s="28">
        <f t="shared" si="27"/>
        <v>0.19996</v>
      </c>
      <c r="DA135" s="11">
        <v>3334620000000</v>
      </c>
      <c r="DB135" s="11">
        <v>87793000000</v>
      </c>
      <c r="DC135" s="11">
        <v>2704410000000</v>
      </c>
      <c r="DD135" s="11">
        <v>4944980000000</v>
      </c>
      <c r="DE135" s="11">
        <v>6203230000000</v>
      </c>
      <c r="DF135" s="11">
        <v>4944990000000</v>
      </c>
      <c r="DG135" s="11">
        <v>2690040000000</v>
      </c>
      <c r="DH135" s="11">
        <v>5421840000000</v>
      </c>
      <c r="DI135" s="11">
        <v>8838240000000</v>
      </c>
      <c r="DJ135" s="11">
        <v>5421850000000</v>
      </c>
      <c r="DK135" s="11">
        <v>2690040000000</v>
      </c>
      <c r="DL135" s="11">
        <v>6445860000000</v>
      </c>
      <c r="DM135" s="11">
        <v>8964070000000</v>
      </c>
      <c r="DN135" s="11">
        <v>9400770000000</v>
      </c>
      <c r="DO135" s="11">
        <v>8964060000000</v>
      </c>
      <c r="DP135" s="11">
        <v>6445860000000</v>
      </c>
      <c r="DQ135" s="11">
        <v>2679130000000</v>
      </c>
      <c r="DR135" s="11">
        <v>5404190000000</v>
      </c>
      <c r="DS135" s="11">
        <v>8820490000000</v>
      </c>
      <c r="DT135" s="11">
        <v>5404180000000</v>
      </c>
      <c r="DU135" s="11">
        <v>2679130000000</v>
      </c>
      <c r="DV135" s="11">
        <v>4916030000000</v>
      </c>
      <c r="DW135" s="11">
        <v>6170080000000</v>
      </c>
      <c r="DX135" s="11">
        <v>4916030000000</v>
      </c>
      <c r="DY135" s="11">
        <v>2675570000000</v>
      </c>
      <c r="DZ135" s="11">
        <v>844082000000</v>
      </c>
      <c r="EA135" s="11">
        <v>844082000000</v>
      </c>
      <c r="EB135" s="11">
        <v>1293210000000</v>
      </c>
      <c r="EC135" s="11">
        <v>1293210000000</v>
      </c>
      <c r="ED135" s="11">
        <v>7677140000000</v>
      </c>
      <c r="EE135" s="11">
        <v>7677140000000</v>
      </c>
      <c r="EF135" s="11">
        <v>1606840000000</v>
      </c>
      <c r="EG135" s="11">
        <v>1606830000000</v>
      </c>
      <c r="EH135" s="11">
        <v>7659160000000</v>
      </c>
      <c r="EI135" s="11">
        <v>7659150000000</v>
      </c>
      <c r="EJ135" s="11">
        <v>1280300000000</v>
      </c>
      <c r="EK135" s="11">
        <v>1280300000000</v>
      </c>
      <c r="EL135" s="11">
        <v>832674000000</v>
      </c>
      <c r="EM135" s="11">
        <v>832674000000</v>
      </c>
    </row>
    <row r="136" spans="13:143" x14ac:dyDescent="0.25">
      <c r="M136" s="37"/>
      <c r="S136" s="28">
        <f t="shared" si="28"/>
        <v>7.6766000000000001E-2</v>
      </c>
      <c r="T136" s="11">
        <v>6810970000000</v>
      </c>
      <c r="U136" s="11">
        <v>112219000000</v>
      </c>
      <c r="V136" s="11">
        <v>838230000000</v>
      </c>
      <c r="W136" s="11">
        <v>1204980000000</v>
      </c>
      <c r="X136" s="11">
        <v>1579060000000</v>
      </c>
      <c r="Y136" s="11">
        <v>1204990000000</v>
      </c>
      <c r="Z136" s="11">
        <v>758478000000</v>
      </c>
      <c r="AA136" s="11">
        <v>1245730000000</v>
      </c>
      <c r="AB136" s="11">
        <v>2111920000000</v>
      </c>
      <c r="AC136" s="11">
        <v>1245730000000</v>
      </c>
      <c r="AD136" s="11">
        <v>758479000000</v>
      </c>
      <c r="AE136" s="11">
        <v>1567780000000</v>
      </c>
      <c r="AF136" s="11">
        <v>2113160000000</v>
      </c>
      <c r="AG136" s="11">
        <v>2387770000000</v>
      </c>
      <c r="AH136" s="11">
        <v>2113160000000</v>
      </c>
      <c r="AI136" s="11">
        <v>1567780000000</v>
      </c>
      <c r="AJ136" s="11">
        <v>755894000000</v>
      </c>
      <c r="AK136" s="11">
        <v>1241590000000</v>
      </c>
      <c r="AL136" s="11">
        <v>2105200000000</v>
      </c>
      <c r="AM136" s="11">
        <v>1241590000000</v>
      </c>
      <c r="AN136" s="11">
        <v>755895000000</v>
      </c>
      <c r="AO136" s="11">
        <v>1197860000000</v>
      </c>
      <c r="AP136" s="11">
        <v>1570190000000</v>
      </c>
      <c r="AQ136" s="11">
        <v>1197860000000</v>
      </c>
      <c r="AR136" s="11">
        <v>831247000000</v>
      </c>
      <c r="AS136" s="11">
        <v>375552000000</v>
      </c>
      <c r="AT136" s="11">
        <v>375552000000</v>
      </c>
      <c r="AU136" s="11">
        <v>482858000000</v>
      </c>
      <c r="AV136" s="11">
        <v>482858000000</v>
      </c>
      <c r="AW136" s="11">
        <v>1461350000000</v>
      </c>
      <c r="AX136" s="11">
        <v>1461340000000</v>
      </c>
      <c r="AY136" s="11">
        <v>497907000000</v>
      </c>
      <c r="AZ136" s="11">
        <v>497907000000</v>
      </c>
      <c r="BA136" s="11">
        <v>1454820000000</v>
      </c>
      <c r="BB136" s="11">
        <v>1454820000000</v>
      </c>
      <c r="BC136" s="11">
        <v>479486000000</v>
      </c>
      <c r="BD136" s="11">
        <v>479486000000</v>
      </c>
      <c r="BE136" s="11">
        <v>372069000000</v>
      </c>
      <c r="BF136" s="11">
        <v>372069000000</v>
      </c>
      <c r="CT136" s="37"/>
      <c r="CZ136" s="28">
        <f t="shared" si="27"/>
        <v>7.6766000000000001E-2</v>
      </c>
      <c r="DA136" s="11">
        <v>7421210000000</v>
      </c>
      <c r="DB136" s="11">
        <v>130248000000</v>
      </c>
      <c r="DC136" s="11">
        <v>3952080000000</v>
      </c>
      <c r="DD136" s="11">
        <v>7195360000000</v>
      </c>
      <c r="DE136" s="11">
        <v>9202810000000</v>
      </c>
      <c r="DF136" s="11">
        <v>7195370000000</v>
      </c>
      <c r="DG136" s="11">
        <v>4003390000000</v>
      </c>
      <c r="DH136" s="11">
        <v>7922010000000</v>
      </c>
      <c r="DI136" s="11">
        <v>13259600000000</v>
      </c>
      <c r="DJ136" s="11">
        <v>7922020000000</v>
      </c>
      <c r="DK136" s="11">
        <v>4003390000000</v>
      </c>
      <c r="DL136" s="11">
        <v>9529350000000</v>
      </c>
      <c r="DM136" s="11">
        <v>13447200000000</v>
      </c>
      <c r="DN136" s="11">
        <v>14260700000000</v>
      </c>
      <c r="DO136" s="11">
        <v>13447200000000</v>
      </c>
      <c r="DP136" s="11">
        <v>9529340000000</v>
      </c>
      <c r="DQ136" s="11">
        <v>3986640000000</v>
      </c>
      <c r="DR136" s="11">
        <v>7895290000000</v>
      </c>
      <c r="DS136" s="11">
        <v>13230600000000</v>
      </c>
      <c r="DT136" s="11">
        <v>7895290000000</v>
      </c>
      <c r="DU136" s="11">
        <v>3986630000000</v>
      </c>
      <c r="DV136" s="11">
        <v>7151750000000</v>
      </c>
      <c r="DW136" s="11">
        <v>9151310000000</v>
      </c>
      <c r="DX136" s="11">
        <v>7151750000000</v>
      </c>
      <c r="DY136" s="11">
        <v>3909030000000</v>
      </c>
      <c r="DZ136" s="11">
        <v>731384000000</v>
      </c>
      <c r="EA136" s="11">
        <v>731383000000</v>
      </c>
      <c r="EB136" s="11">
        <v>1161900000000</v>
      </c>
      <c r="EC136" s="11">
        <v>1161900000000</v>
      </c>
      <c r="ED136" s="11">
        <v>10758000000000</v>
      </c>
      <c r="EE136" s="11">
        <v>10758000000000</v>
      </c>
      <c r="EF136" s="11">
        <v>1510890000000</v>
      </c>
      <c r="EG136" s="11">
        <v>1510880000000</v>
      </c>
      <c r="EH136" s="11">
        <v>10729600000000</v>
      </c>
      <c r="EI136" s="11">
        <v>10729600000000</v>
      </c>
      <c r="EJ136" s="11">
        <v>1148630000000</v>
      </c>
      <c r="EK136" s="11">
        <v>1148630000000</v>
      </c>
      <c r="EL136" s="11">
        <v>720438000000</v>
      </c>
      <c r="EM136" s="11">
        <v>720437000000</v>
      </c>
    </row>
    <row r="137" spans="13:143" x14ac:dyDescent="0.25">
      <c r="M137" s="37"/>
      <c r="S137" s="28">
        <f t="shared" si="28"/>
        <v>1.5306E-2</v>
      </c>
      <c r="T137" s="11">
        <v>1739200000000</v>
      </c>
      <c r="U137" s="11">
        <v>19444100000</v>
      </c>
      <c r="V137" s="11">
        <v>150079000000</v>
      </c>
      <c r="W137" s="11">
        <v>216332000000</v>
      </c>
      <c r="X137" s="11">
        <v>283286000000</v>
      </c>
      <c r="Y137" s="11">
        <v>216333000000</v>
      </c>
      <c r="Z137" s="11">
        <v>135301000000</v>
      </c>
      <c r="AA137" s="11">
        <v>223599000000</v>
      </c>
      <c r="AB137" s="11">
        <v>378700000000</v>
      </c>
      <c r="AC137" s="11">
        <v>223599000000</v>
      </c>
      <c r="AD137" s="11">
        <v>135301000000</v>
      </c>
      <c r="AE137" s="11">
        <v>281308000000</v>
      </c>
      <c r="AF137" s="11">
        <v>378926000000</v>
      </c>
      <c r="AG137" s="11">
        <v>427935000000</v>
      </c>
      <c r="AH137" s="11">
        <v>378926000000</v>
      </c>
      <c r="AI137" s="11">
        <v>281308000000</v>
      </c>
      <c r="AJ137" s="11">
        <v>134841000000</v>
      </c>
      <c r="AK137" s="11">
        <v>222857000000</v>
      </c>
      <c r="AL137" s="11">
        <v>377501000000</v>
      </c>
      <c r="AM137" s="11">
        <v>222857000000</v>
      </c>
      <c r="AN137" s="11">
        <v>134841000000</v>
      </c>
      <c r="AO137" s="11">
        <v>215056000000</v>
      </c>
      <c r="AP137" s="11">
        <v>281700000000</v>
      </c>
      <c r="AQ137" s="11">
        <v>215056000000</v>
      </c>
      <c r="AR137" s="11">
        <v>148831000000</v>
      </c>
      <c r="AS137" s="11">
        <v>67051600000</v>
      </c>
      <c r="AT137" s="11">
        <v>67051600000</v>
      </c>
      <c r="AU137" s="11">
        <v>85936900000</v>
      </c>
      <c r="AV137" s="11">
        <v>85936900000</v>
      </c>
      <c r="AW137" s="11">
        <v>255722000000</v>
      </c>
      <c r="AX137" s="11">
        <v>255722000000</v>
      </c>
      <c r="AY137" s="11">
        <v>88572300000</v>
      </c>
      <c r="AZ137" s="11">
        <v>88572400000</v>
      </c>
      <c r="BA137" s="11">
        <v>254578000000</v>
      </c>
      <c r="BB137" s="11">
        <v>254578000000</v>
      </c>
      <c r="BC137" s="11">
        <v>85347700000</v>
      </c>
      <c r="BD137" s="11">
        <v>85347700000</v>
      </c>
      <c r="BE137" s="11">
        <v>66440000000</v>
      </c>
      <c r="BF137" s="11">
        <v>66440000000</v>
      </c>
      <c r="CT137" s="37"/>
      <c r="CZ137" s="28">
        <f t="shared" si="27"/>
        <v>1.5306E-2</v>
      </c>
      <c r="DA137" s="11">
        <v>1894790000000</v>
      </c>
      <c r="DB137" s="11">
        <v>22517200000</v>
      </c>
      <c r="DC137" s="11">
        <v>709944000000</v>
      </c>
      <c r="DD137" s="11">
        <v>1298500000000</v>
      </c>
      <c r="DE137" s="11">
        <v>1670330000000</v>
      </c>
      <c r="DF137" s="11">
        <v>1298500000000</v>
      </c>
      <c r="DG137" s="11">
        <v>717761000000</v>
      </c>
      <c r="DH137" s="11">
        <v>1430680000000</v>
      </c>
      <c r="DI137" s="11">
        <v>2421690000000</v>
      </c>
      <c r="DJ137" s="11">
        <v>1430680000000</v>
      </c>
      <c r="DK137" s="11">
        <v>717761000000</v>
      </c>
      <c r="DL137" s="11">
        <v>1729040000000</v>
      </c>
      <c r="DM137" s="11">
        <v>2455950000000</v>
      </c>
      <c r="DN137" s="11">
        <v>2615130000000</v>
      </c>
      <c r="DO137" s="11">
        <v>2455950000000</v>
      </c>
      <c r="DP137" s="11">
        <v>1729040000000</v>
      </c>
      <c r="DQ137" s="11">
        <v>714745000000</v>
      </c>
      <c r="DR137" s="11">
        <v>1425790000000</v>
      </c>
      <c r="DS137" s="11">
        <v>2416190000000</v>
      </c>
      <c r="DT137" s="11">
        <v>1425790000000</v>
      </c>
      <c r="DU137" s="11">
        <v>714743000000</v>
      </c>
      <c r="DV137" s="11">
        <v>1290520000000</v>
      </c>
      <c r="DW137" s="11">
        <v>1660810000000</v>
      </c>
      <c r="DX137" s="11">
        <v>1290520000000</v>
      </c>
      <c r="DY137" s="11">
        <v>702161000000</v>
      </c>
      <c r="DZ137" s="11">
        <v>118953000000</v>
      </c>
      <c r="EA137" s="11">
        <v>118953000000</v>
      </c>
      <c r="EB137" s="11">
        <v>187124000000</v>
      </c>
      <c r="EC137" s="11">
        <v>187124000000</v>
      </c>
      <c r="ED137" s="11">
        <v>1919490000000</v>
      </c>
      <c r="EE137" s="11">
        <v>1919490000000</v>
      </c>
      <c r="EF137" s="11">
        <v>238057000000</v>
      </c>
      <c r="EG137" s="11">
        <v>238057000000</v>
      </c>
      <c r="EH137" s="11">
        <v>1914140000000</v>
      </c>
      <c r="EI137" s="11">
        <v>1914140000000</v>
      </c>
      <c r="EJ137" s="11">
        <v>185071000000</v>
      </c>
      <c r="EK137" s="11">
        <v>185070000000</v>
      </c>
      <c r="EL137" s="11">
        <v>117227000000</v>
      </c>
      <c r="EM137" s="11">
        <v>117227000000</v>
      </c>
    </row>
    <row r="138" spans="13:143" x14ac:dyDescent="0.25">
      <c r="M138" s="37"/>
      <c r="CT138" s="37"/>
    </row>
    <row r="139" spans="13:143" x14ac:dyDescent="0.25">
      <c r="M139" s="37"/>
      <c r="CT139" s="37"/>
    </row>
    <row r="140" spans="13:143" x14ac:dyDescent="0.25">
      <c r="M140" s="37"/>
      <c r="CT140" s="37"/>
    </row>
    <row r="141" spans="13:143" x14ac:dyDescent="0.25">
      <c r="M141" s="37"/>
      <c r="CT141" s="37"/>
    </row>
    <row r="142" spans="13:143" x14ac:dyDescent="0.25">
      <c r="M142" s="37"/>
      <c r="Q142" s="278" t="s">
        <v>486</v>
      </c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  <c r="AB142" s="278"/>
      <c r="AC142" s="278"/>
      <c r="AD142" s="278"/>
      <c r="AE142" s="278"/>
      <c r="AF142" s="278"/>
      <c r="AG142" s="278"/>
      <c r="AH142" s="278"/>
      <c r="AI142" s="278"/>
      <c r="AJ142" s="278"/>
      <c r="AK142" s="278"/>
      <c r="AL142" s="278"/>
      <c r="AM142" s="278"/>
      <c r="AN142" s="278"/>
      <c r="AO142" s="278"/>
      <c r="AP142" s="278"/>
      <c r="AQ142" s="278"/>
      <c r="AR142" s="278"/>
      <c r="AS142" s="278"/>
      <c r="AT142" s="278"/>
      <c r="AU142" s="278"/>
      <c r="AV142" s="278"/>
      <c r="AW142" s="278"/>
      <c r="AX142" s="278"/>
      <c r="AY142" s="278"/>
      <c r="AZ142" s="278"/>
      <c r="BA142" s="278"/>
      <c r="BB142" s="278"/>
      <c r="BC142" s="278"/>
      <c r="BD142" s="278"/>
      <c r="BE142" s="278"/>
      <c r="BF142" s="278"/>
      <c r="CT142" s="37"/>
      <c r="CV142" s="292" t="s">
        <v>486</v>
      </c>
      <c r="CW142" s="292"/>
      <c r="CX142" s="292"/>
      <c r="CY142" s="292"/>
      <c r="CZ142" s="292"/>
      <c r="DA142" s="292"/>
      <c r="DB142" s="292"/>
      <c r="DC142" s="292"/>
      <c r="DD142" s="292"/>
      <c r="DE142" s="292"/>
      <c r="DF142" s="292"/>
      <c r="DG142" s="292"/>
      <c r="DH142" s="292"/>
      <c r="DI142" s="292"/>
      <c r="DJ142" s="292"/>
      <c r="DK142" s="292"/>
      <c r="DL142" s="292"/>
      <c r="DM142" s="292"/>
      <c r="DN142" s="292"/>
      <c r="DO142" s="292"/>
      <c r="DP142" s="292"/>
      <c r="DQ142" s="292"/>
      <c r="DR142" s="292"/>
      <c r="DS142" s="292"/>
      <c r="DT142" s="292"/>
      <c r="DU142" s="292"/>
      <c r="DV142" s="292"/>
      <c r="DW142" s="292"/>
      <c r="DX142" s="292"/>
      <c r="DY142" s="292"/>
      <c r="DZ142" s="292"/>
      <c r="EA142" s="292"/>
      <c r="EB142" s="292"/>
      <c r="EC142" s="292"/>
      <c r="ED142" s="292"/>
      <c r="EE142" s="292"/>
      <c r="EF142" s="292"/>
      <c r="EG142" s="292"/>
      <c r="EH142" s="292"/>
      <c r="EI142" s="292"/>
      <c r="EJ142" s="292"/>
      <c r="EK142" s="292"/>
      <c r="EL142" s="292"/>
      <c r="EM142" s="292"/>
    </row>
    <row r="143" spans="13:143" x14ac:dyDescent="0.25">
      <c r="M143" s="37"/>
      <c r="P143" s="293" t="s">
        <v>557</v>
      </c>
      <c r="Q143" s="294"/>
      <c r="R143" s="294"/>
      <c r="S143" s="295"/>
      <c r="T143" s="274" t="s">
        <v>482</v>
      </c>
      <c r="U143" s="275"/>
      <c r="V143" s="275"/>
      <c r="W143" s="275"/>
      <c r="X143" s="275"/>
      <c r="Y143" s="275"/>
      <c r="Z143" s="275"/>
      <c r="AA143" s="275"/>
      <c r="AB143" s="275"/>
      <c r="AC143" s="275"/>
      <c r="AD143" s="275"/>
      <c r="AE143" s="275"/>
      <c r="AF143" s="275"/>
      <c r="AG143" s="275"/>
      <c r="AH143" s="275"/>
      <c r="AI143" s="275"/>
      <c r="AJ143" s="275"/>
      <c r="AK143" s="275"/>
      <c r="AL143" s="275"/>
      <c r="AM143" s="275"/>
      <c r="AN143" s="275"/>
      <c r="AO143" s="275"/>
      <c r="AP143" s="275"/>
      <c r="AQ143" s="275"/>
      <c r="AR143" s="275"/>
      <c r="AS143" s="275"/>
      <c r="AT143" s="275"/>
      <c r="AU143" s="275"/>
      <c r="AV143" s="275"/>
      <c r="AW143" s="275"/>
      <c r="AX143" s="275"/>
      <c r="AY143" s="275"/>
      <c r="AZ143" s="275"/>
      <c r="BA143" s="275"/>
      <c r="BB143" s="275"/>
      <c r="BC143" s="275"/>
      <c r="BD143" s="275"/>
      <c r="BE143" s="275"/>
      <c r="BF143" s="297"/>
      <c r="CT143" s="37"/>
      <c r="CV143" s="3"/>
      <c r="CW143" s="292" t="s">
        <v>516</v>
      </c>
      <c r="CX143" s="292"/>
      <c r="CY143" s="292"/>
      <c r="CZ143" s="292"/>
      <c r="DA143" s="290" t="s">
        <v>482</v>
      </c>
      <c r="DB143" s="290"/>
      <c r="DC143" s="290"/>
      <c r="DD143" s="290"/>
      <c r="DE143" s="290"/>
      <c r="DF143" s="290"/>
      <c r="DG143" s="290"/>
      <c r="DH143" s="290"/>
      <c r="DI143" s="290"/>
      <c r="DJ143" s="290"/>
      <c r="DK143" s="290"/>
      <c r="DL143" s="290"/>
      <c r="DM143" s="290"/>
      <c r="DN143" s="290"/>
      <c r="DO143" s="290"/>
      <c r="DP143" s="290"/>
      <c r="DQ143" s="290"/>
      <c r="DR143" s="290"/>
      <c r="DS143" s="290"/>
      <c r="DT143" s="290"/>
      <c r="DU143" s="290"/>
      <c r="DV143" s="290"/>
      <c r="DW143" s="290"/>
      <c r="DX143" s="290"/>
      <c r="DY143" s="290"/>
      <c r="DZ143" s="290"/>
      <c r="EA143" s="290"/>
      <c r="EB143" s="290"/>
      <c r="EC143" s="290"/>
      <c r="ED143" s="290"/>
      <c r="EE143" s="290"/>
      <c r="EF143" s="290"/>
      <c r="EG143" s="290"/>
      <c r="EH143" s="290"/>
      <c r="EI143" s="290"/>
      <c r="EJ143" s="290"/>
      <c r="EK143" s="290"/>
      <c r="EL143" s="290"/>
      <c r="EM143" s="290"/>
    </row>
    <row r="144" spans="13:143" x14ac:dyDescent="0.25">
      <c r="M144" s="37"/>
      <c r="P144" s="172" t="s">
        <v>554</v>
      </c>
      <c r="Q144" s="172" t="s">
        <v>555</v>
      </c>
      <c r="R144" s="172" t="s">
        <v>556</v>
      </c>
      <c r="S144" s="172" t="s">
        <v>366</v>
      </c>
      <c r="T144" s="175" t="s">
        <v>31</v>
      </c>
      <c r="U144" s="175" t="s">
        <v>363</v>
      </c>
      <c r="V144" s="175" t="s">
        <v>517</v>
      </c>
      <c r="W144" s="175" t="s">
        <v>518</v>
      </c>
      <c r="X144" s="175" t="s">
        <v>519</v>
      </c>
      <c r="Y144" s="175" t="s">
        <v>520</v>
      </c>
      <c r="Z144" s="175" t="s">
        <v>521</v>
      </c>
      <c r="AA144" s="175" t="s">
        <v>522</v>
      </c>
      <c r="AB144" s="175" t="s">
        <v>523</v>
      </c>
      <c r="AC144" s="175" t="s">
        <v>524</v>
      </c>
      <c r="AD144" s="175" t="s">
        <v>525</v>
      </c>
      <c r="AE144" s="175" t="s">
        <v>526</v>
      </c>
      <c r="AF144" s="175" t="s">
        <v>527</v>
      </c>
      <c r="AG144" s="175" t="s">
        <v>528</v>
      </c>
      <c r="AH144" s="175" t="s">
        <v>529</v>
      </c>
      <c r="AI144" s="175" t="s">
        <v>530</v>
      </c>
      <c r="AJ144" s="175" t="s">
        <v>531</v>
      </c>
      <c r="AK144" s="175" t="s">
        <v>532</v>
      </c>
      <c r="AL144" s="175" t="s">
        <v>533</v>
      </c>
      <c r="AM144" s="175" t="s">
        <v>534</v>
      </c>
      <c r="AN144" s="175" t="s">
        <v>535</v>
      </c>
      <c r="AO144" s="175" t="s">
        <v>536</v>
      </c>
      <c r="AP144" s="175" t="s">
        <v>537</v>
      </c>
      <c r="AQ144" s="175" t="s">
        <v>538</v>
      </c>
      <c r="AR144" s="175" t="s">
        <v>539</v>
      </c>
      <c r="AS144" s="175" t="s">
        <v>540</v>
      </c>
      <c r="AT144" s="175" t="s">
        <v>541</v>
      </c>
      <c r="AU144" s="175" t="s">
        <v>542</v>
      </c>
      <c r="AV144" s="175" t="s">
        <v>543</v>
      </c>
      <c r="AW144" s="175" t="s">
        <v>544</v>
      </c>
      <c r="AX144" s="175" t="s">
        <v>545</v>
      </c>
      <c r="AY144" s="175" t="s">
        <v>546</v>
      </c>
      <c r="AZ144" s="175" t="s">
        <v>547</v>
      </c>
      <c r="BA144" s="175" t="s">
        <v>548</v>
      </c>
      <c r="BB144" s="175" t="s">
        <v>549</v>
      </c>
      <c r="BC144" s="175" t="s">
        <v>550</v>
      </c>
      <c r="BD144" s="175" t="s">
        <v>551</v>
      </c>
      <c r="BE144" s="175" t="s">
        <v>552</v>
      </c>
      <c r="BF144" s="175" t="s">
        <v>553</v>
      </c>
      <c r="CT144" s="37"/>
      <c r="CV144" s="3"/>
      <c r="CW144" s="172" t="s">
        <v>554</v>
      </c>
      <c r="CX144" s="172" t="s">
        <v>555</v>
      </c>
      <c r="CY144" s="172" t="s">
        <v>556</v>
      </c>
      <c r="CZ144" s="172" t="s">
        <v>366</v>
      </c>
      <c r="DA144" s="175" t="s">
        <v>31</v>
      </c>
      <c r="DB144" s="175" t="s">
        <v>363</v>
      </c>
      <c r="DC144" s="175" t="s">
        <v>517</v>
      </c>
      <c r="DD144" s="175" t="s">
        <v>518</v>
      </c>
      <c r="DE144" s="175" t="s">
        <v>519</v>
      </c>
      <c r="DF144" s="175" t="s">
        <v>520</v>
      </c>
      <c r="DG144" s="175" t="s">
        <v>521</v>
      </c>
      <c r="DH144" s="175" t="s">
        <v>522</v>
      </c>
      <c r="DI144" s="175" t="s">
        <v>523</v>
      </c>
      <c r="DJ144" s="175" t="s">
        <v>524</v>
      </c>
      <c r="DK144" s="175" t="s">
        <v>525</v>
      </c>
      <c r="DL144" s="175" t="s">
        <v>526</v>
      </c>
      <c r="DM144" s="175" t="s">
        <v>527</v>
      </c>
      <c r="DN144" s="175" t="s">
        <v>528</v>
      </c>
      <c r="DO144" s="175" t="s">
        <v>529</v>
      </c>
      <c r="DP144" s="175" t="s">
        <v>530</v>
      </c>
      <c r="DQ144" s="175" t="s">
        <v>531</v>
      </c>
      <c r="DR144" s="175" t="s">
        <v>532</v>
      </c>
      <c r="DS144" s="175" t="s">
        <v>533</v>
      </c>
      <c r="DT144" s="175" t="s">
        <v>534</v>
      </c>
      <c r="DU144" s="175" t="s">
        <v>535</v>
      </c>
      <c r="DV144" s="175" t="s">
        <v>536</v>
      </c>
      <c r="DW144" s="175" t="s">
        <v>537</v>
      </c>
      <c r="DX144" s="175" t="s">
        <v>538</v>
      </c>
      <c r="DY144" s="175" t="s">
        <v>539</v>
      </c>
      <c r="DZ144" s="175" t="s">
        <v>540</v>
      </c>
      <c r="EA144" s="175" t="s">
        <v>541</v>
      </c>
      <c r="EB144" s="175" t="s">
        <v>542</v>
      </c>
      <c r="EC144" s="175" t="s">
        <v>543</v>
      </c>
      <c r="ED144" s="175" t="s">
        <v>544</v>
      </c>
      <c r="EE144" s="175" t="s">
        <v>545</v>
      </c>
      <c r="EF144" s="175" t="s">
        <v>546</v>
      </c>
      <c r="EG144" s="175" t="s">
        <v>547</v>
      </c>
      <c r="EH144" s="175" t="s">
        <v>548</v>
      </c>
      <c r="EI144" s="175" t="s">
        <v>549</v>
      </c>
      <c r="EJ144" s="175" t="s">
        <v>550</v>
      </c>
      <c r="EK144" s="175" t="s">
        <v>551</v>
      </c>
      <c r="EL144" s="175" t="s">
        <v>552</v>
      </c>
      <c r="EM144" s="175" t="s">
        <v>553</v>
      </c>
    </row>
    <row r="145" spans="13:143" x14ac:dyDescent="0.25">
      <c r="M145" s="37"/>
      <c r="O145" t="s">
        <v>471</v>
      </c>
      <c r="P145" s="12">
        <v>1</v>
      </c>
      <c r="Q145" s="28">
        <f>$F$13</f>
        <v>10000000</v>
      </c>
      <c r="R145" s="28">
        <f>Q146</f>
        <v>4723700</v>
      </c>
      <c r="S145" s="28">
        <f>AVERAGE(Q145:R145)</f>
        <v>7361850</v>
      </c>
      <c r="T145" s="11">
        <v>633944000000</v>
      </c>
      <c r="U145" s="11">
        <v>107794000000</v>
      </c>
      <c r="V145" s="11">
        <v>11620900</v>
      </c>
      <c r="W145" s="11">
        <v>232269000</v>
      </c>
      <c r="X145" s="11">
        <v>266211000</v>
      </c>
      <c r="Y145" s="11">
        <v>232269000</v>
      </c>
      <c r="Z145" s="11">
        <v>500416000</v>
      </c>
      <c r="AA145" s="11">
        <v>1146450000</v>
      </c>
      <c r="AB145" s="11">
        <v>1686620000</v>
      </c>
      <c r="AC145" s="11">
        <v>1146450000</v>
      </c>
      <c r="AD145" s="11">
        <v>500415000</v>
      </c>
      <c r="AE145" s="11">
        <v>4490970000</v>
      </c>
      <c r="AF145" s="11">
        <v>6193120000</v>
      </c>
      <c r="AG145" s="11">
        <v>6620300000</v>
      </c>
      <c r="AH145" s="11">
        <v>6193110000</v>
      </c>
      <c r="AI145" s="11">
        <v>4490970000</v>
      </c>
      <c r="AJ145" s="11">
        <v>8761440000</v>
      </c>
      <c r="AK145" s="11">
        <v>36440300000</v>
      </c>
      <c r="AL145" s="11">
        <v>38289100000</v>
      </c>
      <c r="AM145" s="11">
        <v>36440300000</v>
      </c>
      <c r="AN145" s="11">
        <v>8761430000</v>
      </c>
      <c r="AO145" s="11">
        <v>170843000000</v>
      </c>
      <c r="AP145" s="11">
        <v>140545000000</v>
      </c>
      <c r="AQ145" s="11">
        <v>170843000000</v>
      </c>
      <c r="AR145" s="11">
        <v>508508000000</v>
      </c>
      <c r="AS145" s="11">
        <v>9801970</v>
      </c>
      <c r="AT145" s="11">
        <v>9801970</v>
      </c>
      <c r="AU145" s="11">
        <v>161653000</v>
      </c>
      <c r="AV145" s="11">
        <v>161653000</v>
      </c>
      <c r="AW145" s="11">
        <v>1345120000</v>
      </c>
      <c r="AX145" s="11">
        <v>1345120000</v>
      </c>
      <c r="AY145" s="11">
        <v>1652940000</v>
      </c>
      <c r="AZ145" s="11">
        <v>1652940000</v>
      </c>
      <c r="BA145" s="11">
        <v>35976400000</v>
      </c>
      <c r="BB145" s="11">
        <v>35976400000</v>
      </c>
      <c r="BC145" s="11">
        <v>113530000000</v>
      </c>
      <c r="BD145" s="11">
        <v>113530000000</v>
      </c>
      <c r="BE145" s="11">
        <v>472421000000</v>
      </c>
      <c r="BF145" s="11">
        <v>472421000000</v>
      </c>
      <c r="CT145" s="37"/>
      <c r="CV145" s="3" t="s">
        <v>471</v>
      </c>
      <c r="CW145" s="3">
        <v>1</v>
      </c>
      <c r="CX145" s="28">
        <f>$F$13</f>
        <v>10000000</v>
      </c>
      <c r="CY145" s="28">
        <f>CX146</f>
        <v>4723700</v>
      </c>
      <c r="CZ145" s="28">
        <f>AVERAGE(CX145:CY145)</f>
        <v>7361850</v>
      </c>
      <c r="DA145" s="11">
        <v>243047000000</v>
      </c>
      <c r="DB145" s="11">
        <v>35880600000</v>
      </c>
      <c r="DC145" s="11">
        <v>1153420000000</v>
      </c>
      <c r="DD145" s="11">
        <v>2131920000000</v>
      </c>
      <c r="DE145" s="11">
        <v>2667030000000</v>
      </c>
      <c r="DF145" s="11">
        <v>2131920000000</v>
      </c>
      <c r="DG145" s="11">
        <v>1036690000000</v>
      </c>
      <c r="DH145" s="11">
        <v>2308630000000</v>
      </c>
      <c r="DI145" s="11">
        <v>3692070000000</v>
      </c>
      <c r="DJ145" s="11">
        <v>2308640000000</v>
      </c>
      <c r="DK145" s="11">
        <v>1036690000000</v>
      </c>
      <c r="DL145" s="11">
        <v>2809070000000</v>
      </c>
      <c r="DM145" s="11">
        <v>3749020000000</v>
      </c>
      <c r="DN145" s="11">
        <v>4036470000000</v>
      </c>
      <c r="DO145" s="11">
        <v>3749030000000</v>
      </c>
      <c r="DP145" s="11">
        <v>2809070000000</v>
      </c>
      <c r="DQ145" s="11">
        <v>1045940000000</v>
      </c>
      <c r="DR145" s="11">
        <v>2327200000000</v>
      </c>
      <c r="DS145" s="11">
        <v>3698090000000</v>
      </c>
      <c r="DT145" s="11">
        <v>2327200000000</v>
      </c>
      <c r="DU145" s="11">
        <v>1045940000000</v>
      </c>
      <c r="DV145" s="11">
        <v>2159980000000</v>
      </c>
      <c r="DW145" s="11">
        <v>2688790000000</v>
      </c>
      <c r="DX145" s="11">
        <v>2159980000000</v>
      </c>
      <c r="DY145" s="11">
        <v>1179400000000</v>
      </c>
      <c r="DZ145" s="11">
        <v>606576000000</v>
      </c>
      <c r="EA145" s="11">
        <v>606576000000</v>
      </c>
      <c r="EB145" s="11">
        <v>872990000000</v>
      </c>
      <c r="EC145" s="11">
        <v>872990000000</v>
      </c>
      <c r="ED145" s="11">
        <v>3167810000000</v>
      </c>
      <c r="EE145" s="11">
        <v>3167810000000</v>
      </c>
      <c r="EF145" s="11">
        <v>1057940000000</v>
      </c>
      <c r="EG145" s="11">
        <v>1057940000000</v>
      </c>
      <c r="EH145" s="11">
        <v>3180170000000</v>
      </c>
      <c r="EI145" s="11">
        <v>3180170000000</v>
      </c>
      <c r="EJ145" s="11">
        <v>899174000000</v>
      </c>
      <c r="EK145" s="11">
        <v>899175000000</v>
      </c>
      <c r="EL145" s="11">
        <v>628694000000</v>
      </c>
      <c r="EM145" s="11">
        <v>628695000000</v>
      </c>
    </row>
    <row r="146" spans="13:143" x14ac:dyDescent="0.25">
      <c r="M146" s="37"/>
      <c r="P146" s="12">
        <v>2</v>
      </c>
      <c r="Q146" s="28">
        <f>$F$16</f>
        <v>4723700</v>
      </c>
      <c r="R146" s="28">
        <f t="shared" ref="R146:R150" si="29">Q147</f>
        <v>2231300</v>
      </c>
      <c r="S146" s="28">
        <f t="shared" ref="S146:S151" si="30">AVERAGE(Q146:R146)</f>
        <v>3477500</v>
      </c>
      <c r="T146" s="11">
        <v>2700920000000</v>
      </c>
      <c r="U146" s="11">
        <v>485566000000</v>
      </c>
      <c r="V146" s="11">
        <v>51801700</v>
      </c>
      <c r="W146" s="11">
        <v>1056550000</v>
      </c>
      <c r="X146" s="11">
        <v>1201220000</v>
      </c>
      <c r="Y146" s="11">
        <v>1056550000</v>
      </c>
      <c r="Z146" s="11">
        <v>2289050000</v>
      </c>
      <c r="AA146" s="11">
        <v>5140770000</v>
      </c>
      <c r="AB146" s="11">
        <v>7522110000</v>
      </c>
      <c r="AC146" s="11">
        <v>5140770000</v>
      </c>
      <c r="AD146" s="11">
        <v>2289050000</v>
      </c>
      <c r="AE146" s="11">
        <v>20091600000</v>
      </c>
      <c r="AF146" s="11">
        <v>27743700000</v>
      </c>
      <c r="AG146" s="11">
        <v>29490100000</v>
      </c>
      <c r="AH146" s="11">
        <v>27743700000</v>
      </c>
      <c r="AI146" s="11">
        <v>20091600000</v>
      </c>
      <c r="AJ146" s="11">
        <v>40511800000</v>
      </c>
      <c r="AK146" s="11">
        <v>166487000000</v>
      </c>
      <c r="AL146" s="11">
        <v>170992000000</v>
      </c>
      <c r="AM146" s="11">
        <v>166487000000</v>
      </c>
      <c r="AN146" s="11">
        <v>40511700000</v>
      </c>
      <c r="AO146" s="11">
        <v>765999000000</v>
      </c>
      <c r="AP146" s="11">
        <v>626044000000</v>
      </c>
      <c r="AQ146" s="11">
        <v>765999000000</v>
      </c>
      <c r="AR146" s="11">
        <v>2313540000000</v>
      </c>
      <c r="AS146" s="11">
        <v>45405700</v>
      </c>
      <c r="AT146" s="11">
        <v>45405700</v>
      </c>
      <c r="AU146" s="11">
        <v>761388000</v>
      </c>
      <c r="AV146" s="11">
        <v>761387000</v>
      </c>
      <c r="AW146" s="11">
        <v>6202870000</v>
      </c>
      <c r="AX146" s="11">
        <v>6202880000</v>
      </c>
      <c r="AY146" s="11">
        <v>7657220000</v>
      </c>
      <c r="AZ146" s="11">
        <v>7657210000</v>
      </c>
      <c r="BA146" s="11">
        <v>165742000000</v>
      </c>
      <c r="BB146" s="11">
        <v>165742000000</v>
      </c>
      <c r="BC146" s="11">
        <v>531015000000</v>
      </c>
      <c r="BD146" s="11">
        <v>531015000000</v>
      </c>
      <c r="BE146" s="11">
        <v>2217960000000</v>
      </c>
      <c r="BF146" s="11">
        <v>2217960000000</v>
      </c>
      <c r="CT146" s="37"/>
      <c r="CV146" s="3"/>
      <c r="CW146" s="3">
        <v>2</v>
      </c>
      <c r="CX146" s="28">
        <f>$F$16</f>
        <v>4723700</v>
      </c>
      <c r="CY146" s="28">
        <f t="shared" ref="CY146:CY150" si="31">CX147</f>
        <v>2231300</v>
      </c>
      <c r="CZ146" s="28">
        <f t="shared" ref="CZ146:CZ151" si="32">AVERAGE(CX146:CY146)</f>
        <v>3477500</v>
      </c>
      <c r="DA146" s="11">
        <v>865563000000</v>
      </c>
      <c r="DB146" s="11">
        <v>142804000000</v>
      </c>
      <c r="DC146" s="11">
        <v>4942370000000</v>
      </c>
      <c r="DD146" s="11">
        <v>9210420000000</v>
      </c>
      <c r="DE146" s="11">
        <v>11294000000000</v>
      </c>
      <c r="DF146" s="11">
        <v>9210420000000</v>
      </c>
      <c r="DG146" s="11">
        <v>4471960000000</v>
      </c>
      <c r="DH146" s="11">
        <v>9950110000000</v>
      </c>
      <c r="DI146" s="11">
        <v>15702200000000</v>
      </c>
      <c r="DJ146" s="11">
        <v>9950110000000</v>
      </c>
      <c r="DK146" s="11">
        <v>4471960000000</v>
      </c>
      <c r="DL146" s="11">
        <v>11922400000000</v>
      </c>
      <c r="DM146" s="11">
        <v>15938800000000</v>
      </c>
      <c r="DN146" s="11">
        <v>16857900000000</v>
      </c>
      <c r="DO146" s="11">
        <v>15938900000000</v>
      </c>
      <c r="DP146" s="11">
        <v>11922400000000</v>
      </c>
      <c r="DQ146" s="11">
        <v>4511310000000</v>
      </c>
      <c r="DR146" s="11">
        <v>10029400000000</v>
      </c>
      <c r="DS146" s="11">
        <v>15719700000000</v>
      </c>
      <c r="DT146" s="11">
        <v>10029400000000</v>
      </c>
      <c r="DU146" s="11">
        <v>4511310000000</v>
      </c>
      <c r="DV146" s="11">
        <v>9328070000000</v>
      </c>
      <c r="DW146" s="11">
        <v>11376800000000</v>
      </c>
      <c r="DX146" s="11">
        <v>9328080000000</v>
      </c>
      <c r="DY146" s="11">
        <v>5052320000000</v>
      </c>
      <c r="DZ146" s="11">
        <v>2646800000000</v>
      </c>
      <c r="EA146" s="11">
        <v>2646790000000</v>
      </c>
      <c r="EB146" s="11">
        <v>3859430000000</v>
      </c>
      <c r="EC146" s="11">
        <v>3859430000000</v>
      </c>
      <c r="ED146" s="11">
        <v>14374800000000</v>
      </c>
      <c r="EE146" s="11">
        <v>14374800000000</v>
      </c>
      <c r="EF146" s="11">
        <v>4699550000000</v>
      </c>
      <c r="EG146" s="11">
        <v>4699550000000</v>
      </c>
      <c r="EH146" s="11">
        <v>14426300000000</v>
      </c>
      <c r="EI146" s="11">
        <v>14426300000000</v>
      </c>
      <c r="EJ146" s="11">
        <v>3982380000000</v>
      </c>
      <c r="EK146" s="11">
        <v>3982390000000</v>
      </c>
      <c r="EL146" s="11">
        <v>2748310000000</v>
      </c>
      <c r="EM146" s="11">
        <v>2748320000000</v>
      </c>
    </row>
    <row r="147" spans="13:143" x14ac:dyDescent="0.25">
      <c r="M147" s="37"/>
      <c r="P147" s="12">
        <v>3</v>
      </c>
      <c r="Q147" s="28">
        <f>$F$19</f>
        <v>2231300</v>
      </c>
      <c r="R147" s="28">
        <f t="shared" si="29"/>
        <v>1054000</v>
      </c>
      <c r="S147" s="28">
        <f t="shared" si="30"/>
        <v>1642650</v>
      </c>
      <c r="T147" s="11">
        <v>2753280000000</v>
      </c>
      <c r="U147" s="11">
        <v>859318000000</v>
      </c>
      <c r="V147" s="11">
        <v>66902800</v>
      </c>
      <c r="W147" s="11">
        <v>1365100000</v>
      </c>
      <c r="X147" s="11">
        <v>1570600000</v>
      </c>
      <c r="Y147" s="11">
        <v>1365100000</v>
      </c>
      <c r="Z147" s="11">
        <v>2987970000</v>
      </c>
      <c r="AA147" s="11">
        <v>6615770000</v>
      </c>
      <c r="AB147" s="11">
        <v>9641820000</v>
      </c>
      <c r="AC147" s="11">
        <v>6615770000</v>
      </c>
      <c r="AD147" s="11">
        <v>2987970000</v>
      </c>
      <c r="AE147" s="11">
        <v>26002100000</v>
      </c>
      <c r="AF147" s="11">
        <v>35510600000</v>
      </c>
      <c r="AG147" s="11">
        <v>38125300000</v>
      </c>
      <c r="AH147" s="11">
        <v>35510600000</v>
      </c>
      <c r="AI147" s="11">
        <v>26002100000</v>
      </c>
      <c r="AJ147" s="11">
        <v>53442500000</v>
      </c>
      <c r="AK147" s="11">
        <v>214690000000</v>
      </c>
      <c r="AL147" s="11">
        <v>218499000000</v>
      </c>
      <c r="AM147" s="11">
        <v>214690000000</v>
      </c>
      <c r="AN147" s="11">
        <v>53442400000</v>
      </c>
      <c r="AO147" s="11">
        <v>970862000000</v>
      </c>
      <c r="AP147" s="11">
        <v>808659000000</v>
      </c>
      <c r="AQ147" s="11">
        <v>970862000000</v>
      </c>
      <c r="AR147" s="11">
        <v>2959870000000</v>
      </c>
      <c r="AS147" s="11">
        <v>56345300</v>
      </c>
      <c r="AT147" s="11">
        <v>56345300</v>
      </c>
      <c r="AU147" s="11">
        <v>943330000</v>
      </c>
      <c r="AV147" s="11">
        <v>943329000</v>
      </c>
      <c r="AW147" s="11">
        <v>7496290000</v>
      </c>
      <c r="AX147" s="11">
        <v>7496300000</v>
      </c>
      <c r="AY147" s="11">
        <v>9210070000</v>
      </c>
      <c r="AZ147" s="11">
        <v>9210050000</v>
      </c>
      <c r="BA147" s="11">
        <v>198786000000</v>
      </c>
      <c r="BB147" s="11">
        <v>198786000000</v>
      </c>
      <c r="BC147" s="11">
        <v>628867000000</v>
      </c>
      <c r="BD147" s="11">
        <v>628868000000</v>
      </c>
      <c r="BE147" s="11">
        <v>2606560000000</v>
      </c>
      <c r="BF147" s="11">
        <v>2606560000000</v>
      </c>
      <c r="CT147" s="37"/>
      <c r="CV147" s="3"/>
      <c r="CW147" s="3">
        <v>3</v>
      </c>
      <c r="CX147" s="28">
        <f>$F$19</f>
        <v>2231300</v>
      </c>
      <c r="CY147" s="28">
        <f t="shared" si="31"/>
        <v>1054000</v>
      </c>
      <c r="CZ147" s="28">
        <f t="shared" si="32"/>
        <v>1642650</v>
      </c>
      <c r="DA147" s="11">
        <v>897861000000</v>
      </c>
      <c r="DB147" s="11">
        <v>274347000000</v>
      </c>
      <c r="DC147" s="11">
        <v>6232360000000</v>
      </c>
      <c r="DD147" s="11">
        <v>11537500000000</v>
      </c>
      <c r="DE147" s="11">
        <v>14225500000000</v>
      </c>
      <c r="DF147" s="11">
        <v>11537500000000</v>
      </c>
      <c r="DG147" s="11">
        <v>5647490000000</v>
      </c>
      <c r="DH147" s="11">
        <v>12483400000000</v>
      </c>
      <c r="DI147" s="11">
        <v>19609700000000</v>
      </c>
      <c r="DJ147" s="11">
        <v>12483400000000</v>
      </c>
      <c r="DK147" s="11">
        <v>5647500000000</v>
      </c>
      <c r="DL147" s="11">
        <v>14991900000000</v>
      </c>
      <c r="DM147" s="11">
        <v>19904400000000</v>
      </c>
      <c r="DN147" s="11">
        <v>21105000000000</v>
      </c>
      <c r="DO147" s="11">
        <v>19904400000000</v>
      </c>
      <c r="DP147" s="11">
        <v>14991900000000</v>
      </c>
      <c r="DQ147" s="11">
        <v>5696850000000</v>
      </c>
      <c r="DR147" s="11">
        <v>12581900000000</v>
      </c>
      <c r="DS147" s="11">
        <v>19627300000000</v>
      </c>
      <c r="DT147" s="11">
        <v>12582000000000</v>
      </c>
      <c r="DU147" s="11">
        <v>5696860000000</v>
      </c>
      <c r="DV147" s="11">
        <v>11682100000000</v>
      </c>
      <c r="DW147" s="11">
        <v>14324900000000</v>
      </c>
      <c r="DX147" s="11">
        <v>11682200000000</v>
      </c>
      <c r="DY147" s="11">
        <v>6369260000000</v>
      </c>
      <c r="DZ147" s="11">
        <v>3109180000000</v>
      </c>
      <c r="EA147" s="11">
        <v>3109180000000</v>
      </c>
      <c r="EB147" s="11">
        <v>4544930000000</v>
      </c>
      <c r="EC147" s="11">
        <v>4544930000000</v>
      </c>
      <c r="ED147" s="11">
        <v>17386800000000</v>
      </c>
      <c r="EE147" s="11">
        <v>17386800000000</v>
      </c>
      <c r="EF147" s="11">
        <v>5595360000000</v>
      </c>
      <c r="EG147" s="11">
        <v>5595360000000</v>
      </c>
      <c r="EH147" s="11">
        <v>17446900000000</v>
      </c>
      <c r="EI147" s="11">
        <v>17446900000000</v>
      </c>
      <c r="EJ147" s="11">
        <v>4696360000000</v>
      </c>
      <c r="EK147" s="11">
        <v>4696360000000</v>
      </c>
      <c r="EL147" s="11">
        <v>3232590000000</v>
      </c>
      <c r="EM147" s="11">
        <v>3232590000000</v>
      </c>
    </row>
    <row r="148" spans="13:143" x14ac:dyDescent="0.25">
      <c r="M148" s="37"/>
      <c r="P148" s="12">
        <v>4</v>
      </c>
      <c r="Q148" s="28">
        <f>$F$22</f>
        <v>1054000</v>
      </c>
      <c r="R148" s="28">
        <f t="shared" si="29"/>
        <v>497870</v>
      </c>
      <c r="S148" s="28">
        <f t="shared" si="30"/>
        <v>775935</v>
      </c>
      <c r="T148" s="11">
        <v>2292820000000</v>
      </c>
      <c r="U148" s="11">
        <v>980552000000</v>
      </c>
      <c r="V148" s="11">
        <v>66625700</v>
      </c>
      <c r="W148" s="11">
        <v>1368340000</v>
      </c>
      <c r="X148" s="11">
        <v>1555960000</v>
      </c>
      <c r="Y148" s="11">
        <v>1368340000</v>
      </c>
      <c r="Z148" s="11">
        <v>2955750000</v>
      </c>
      <c r="AA148" s="11">
        <v>6588280000</v>
      </c>
      <c r="AB148" s="11">
        <v>9586670000</v>
      </c>
      <c r="AC148" s="11">
        <v>6588270000</v>
      </c>
      <c r="AD148" s="11">
        <v>2955750000</v>
      </c>
      <c r="AE148" s="11">
        <v>25868900000</v>
      </c>
      <c r="AF148" s="11">
        <v>35537900000</v>
      </c>
      <c r="AG148" s="11">
        <v>37930100000</v>
      </c>
      <c r="AH148" s="11">
        <v>35537800000</v>
      </c>
      <c r="AI148" s="11">
        <v>25868900000</v>
      </c>
      <c r="AJ148" s="11">
        <v>52376000000</v>
      </c>
      <c r="AK148" s="11">
        <v>214157000000</v>
      </c>
      <c r="AL148" s="11">
        <v>217940000000</v>
      </c>
      <c r="AM148" s="11">
        <v>214157000000</v>
      </c>
      <c r="AN148" s="11">
        <v>52375900000</v>
      </c>
      <c r="AO148" s="11">
        <v>971120000000</v>
      </c>
      <c r="AP148" s="11">
        <v>805367000000</v>
      </c>
      <c r="AQ148" s="11">
        <v>971120000000</v>
      </c>
      <c r="AR148" s="11">
        <v>2926120000000</v>
      </c>
      <c r="AS148" s="11">
        <v>59450400</v>
      </c>
      <c r="AT148" s="11">
        <v>59450400</v>
      </c>
      <c r="AU148" s="11">
        <v>990754000</v>
      </c>
      <c r="AV148" s="11">
        <v>990753000</v>
      </c>
      <c r="AW148" s="11">
        <v>7916150000</v>
      </c>
      <c r="AX148" s="11">
        <v>7916160000</v>
      </c>
      <c r="AY148" s="11">
        <v>9720650000</v>
      </c>
      <c r="AZ148" s="11">
        <v>9720630000</v>
      </c>
      <c r="BA148" s="11">
        <v>211283000000</v>
      </c>
      <c r="BB148" s="11">
        <v>211282000000</v>
      </c>
      <c r="BC148" s="11">
        <v>656202000000</v>
      </c>
      <c r="BD148" s="11">
        <v>656202000000</v>
      </c>
      <c r="BE148" s="11">
        <v>2698240000000</v>
      </c>
      <c r="BF148" s="11">
        <v>2698240000000</v>
      </c>
      <c r="CT148" s="37"/>
      <c r="CV148" s="3"/>
      <c r="CW148" s="3">
        <v>4</v>
      </c>
      <c r="CX148" s="28">
        <f>$F$22</f>
        <v>1054000</v>
      </c>
      <c r="CY148" s="28">
        <f t="shared" si="31"/>
        <v>497870</v>
      </c>
      <c r="CZ148" s="28">
        <f t="shared" si="32"/>
        <v>775935</v>
      </c>
      <c r="DA148" s="11">
        <v>757330000000</v>
      </c>
      <c r="DB148" s="11">
        <v>374083000000</v>
      </c>
      <c r="DC148" s="11">
        <v>6052880000000</v>
      </c>
      <c r="DD148" s="11">
        <v>11300100000000</v>
      </c>
      <c r="DE148" s="11">
        <v>13828700000000</v>
      </c>
      <c r="DF148" s="11">
        <v>11300100000000</v>
      </c>
      <c r="DG148" s="11">
        <v>5432510000000</v>
      </c>
      <c r="DH148" s="11">
        <v>12195700000000</v>
      </c>
      <c r="DI148" s="11">
        <v>19196100000000</v>
      </c>
      <c r="DJ148" s="11">
        <v>12195700000000</v>
      </c>
      <c r="DK148" s="11">
        <v>5432510000000</v>
      </c>
      <c r="DL148" s="11">
        <v>14606500000000</v>
      </c>
      <c r="DM148" s="11">
        <v>19485100000000</v>
      </c>
      <c r="DN148" s="11">
        <v>20564300000000</v>
      </c>
      <c r="DO148" s="11">
        <v>19485100000000</v>
      </c>
      <c r="DP148" s="11">
        <v>14606600000000</v>
      </c>
      <c r="DQ148" s="11">
        <v>5479590000000</v>
      </c>
      <c r="DR148" s="11">
        <v>12292300000000</v>
      </c>
      <c r="DS148" s="11">
        <v>19214800000000</v>
      </c>
      <c r="DT148" s="11">
        <v>12292300000000</v>
      </c>
      <c r="DU148" s="11">
        <v>5479590000000</v>
      </c>
      <c r="DV148" s="11">
        <v>11442600000000</v>
      </c>
      <c r="DW148" s="11">
        <v>13926900000000</v>
      </c>
      <c r="DX148" s="11">
        <v>11442600000000</v>
      </c>
      <c r="DY148" s="11">
        <v>6185960000000</v>
      </c>
      <c r="DZ148" s="11">
        <v>3209130000000</v>
      </c>
      <c r="EA148" s="11">
        <v>3209130000000</v>
      </c>
      <c r="EB148" s="11">
        <v>4681370000000</v>
      </c>
      <c r="EC148" s="11">
        <v>4681370000000</v>
      </c>
      <c r="ED148" s="11">
        <v>17849600000000</v>
      </c>
      <c r="EE148" s="11">
        <v>17849600000000</v>
      </c>
      <c r="EF148" s="11">
        <v>5766800000000</v>
      </c>
      <c r="EG148" s="11">
        <v>5766800000000</v>
      </c>
      <c r="EH148" s="11">
        <v>17911700000000</v>
      </c>
      <c r="EI148" s="11">
        <v>17911700000000</v>
      </c>
      <c r="EJ148" s="11">
        <v>4834330000000</v>
      </c>
      <c r="EK148" s="11">
        <v>4834330000000</v>
      </c>
      <c r="EL148" s="11">
        <v>3334330000000</v>
      </c>
      <c r="EM148" s="11">
        <v>3334330000000</v>
      </c>
    </row>
    <row r="149" spans="13:143" x14ac:dyDescent="0.25">
      <c r="M149" s="37"/>
      <c r="P149" s="12">
        <v>5</v>
      </c>
      <c r="Q149" s="28">
        <f>$F$25</f>
        <v>497870</v>
      </c>
      <c r="R149" s="28">
        <f t="shared" si="29"/>
        <v>235180</v>
      </c>
      <c r="S149" s="28">
        <f t="shared" si="30"/>
        <v>366525</v>
      </c>
      <c r="T149" s="11">
        <v>1524440000000</v>
      </c>
      <c r="U149" s="11">
        <v>673268000000</v>
      </c>
      <c r="V149" s="11">
        <v>46585100</v>
      </c>
      <c r="W149" s="11">
        <v>960856000</v>
      </c>
      <c r="X149" s="11">
        <v>1090980000</v>
      </c>
      <c r="Y149" s="11">
        <v>960856000</v>
      </c>
      <c r="Z149" s="11">
        <v>2058530000</v>
      </c>
      <c r="AA149" s="11">
        <v>4584760000</v>
      </c>
      <c r="AB149" s="11">
        <v>6657510000</v>
      </c>
      <c r="AC149" s="11">
        <v>4584760000</v>
      </c>
      <c r="AD149" s="11">
        <v>2058530000</v>
      </c>
      <c r="AE149" s="11">
        <v>18104300000</v>
      </c>
      <c r="AF149" s="11">
        <v>24890100000</v>
      </c>
      <c r="AG149" s="11">
        <v>26559500000</v>
      </c>
      <c r="AH149" s="11">
        <v>24890100000</v>
      </c>
      <c r="AI149" s="11">
        <v>18104200000</v>
      </c>
      <c r="AJ149" s="11">
        <v>36843400000</v>
      </c>
      <c r="AK149" s="11">
        <v>149015000000</v>
      </c>
      <c r="AL149" s="11">
        <v>151286000000</v>
      </c>
      <c r="AM149" s="11">
        <v>149015000000</v>
      </c>
      <c r="AN149" s="11">
        <v>36843300000</v>
      </c>
      <c r="AO149" s="11">
        <v>671739000000</v>
      </c>
      <c r="AP149" s="11">
        <v>564167000000</v>
      </c>
      <c r="AQ149" s="11">
        <v>671739000000</v>
      </c>
      <c r="AR149" s="11">
        <v>2031610000000</v>
      </c>
      <c r="AS149" s="11">
        <v>40819200</v>
      </c>
      <c r="AT149" s="11">
        <v>40819200</v>
      </c>
      <c r="AU149" s="11">
        <v>669867000</v>
      </c>
      <c r="AV149" s="11">
        <v>669866000</v>
      </c>
      <c r="AW149" s="11">
        <v>5336390000</v>
      </c>
      <c r="AX149" s="11">
        <v>5336400000</v>
      </c>
      <c r="AY149" s="11">
        <v>6564110000</v>
      </c>
      <c r="AZ149" s="11">
        <v>6564100000</v>
      </c>
      <c r="BA149" s="11">
        <v>143200000000</v>
      </c>
      <c r="BB149" s="11">
        <v>143200000000</v>
      </c>
      <c r="BC149" s="11">
        <v>440772000000</v>
      </c>
      <c r="BD149" s="11">
        <v>440772000000</v>
      </c>
      <c r="BE149" s="11">
        <v>1772940000000</v>
      </c>
      <c r="BF149" s="11">
        <v>1772940000000</v>
      </c>
      <c r="CT149" s="37"/>
      <c r="CV149" s="3"/>
      <c r="CW149" s="3">
        <v>5</v>
      </c>
      <c r="CX149" s="28">
        <f>$F$25</f>
        <v>497870</v>
      </c>
      <c r="CY149" s="28">
        <f t="shared" si="31"/>
        <v>235180</v>
      </c>
      <c r="CZ149" s="28">
        <f t="shared" si="32"/>
        <v>366525</v>
      </c>
      <c r="DA149" s="11">
        <v>505096000000</v>
      </c>
      <c r="DB149" s="11">
        <v>279329000000</v>
      </c>
      <c r="DC149" s="11">
        <v>4158350000000</v>
      </c>
      <c r="DD149" s="11">
        <v>7757040000000</v>
      </c>
      <c r="DE149" s="11">
        <v>9521160000000</v>
      </c>
      <c r="DF149" s="11">
        <v>7757040000000</v>
      </c>
      <c r="DG149" s="11">
        <v>3728600000000</v>
      </c>
      <c r="DH149" s="11">
        <v>8375840000000</v>
      </c>
      <c r="DI149" s="11">
        <v>13189600000000</v>
      </c>
      <c r="DJ149" s="11">
        <v>8375850000000</v>
      </c>
      <c r="DK149" s="11">
        <v>3728600000000</v>
      </c>
      <c r="DL149" s="11">
        <v>10051400000000</v>
      </c>
      <c r="DM149" s="11">
        <v>13388500000000</v>
      </c>
      <c r="DN149" s="11">
        <v>14166300000000</v>
      </c>
      <c r="DO149" s="11">
        <v>13388500000000</v>
      </c>
      <c r="DP149" s="11">
        <v>10051400000000</v>
      </c>
      <c r="DQ149" s="11">
        <v>3760900000000</v>
      </c>
      <c r="DR149" s="11">
        <v>8442110000000</v>
      </c>
      <c r="DS149" s="11">
        <v>13202600000000</v>
      </c>
      <c r="DT149" s="11">
        <v>8442120000000</v>
      </c>
      <c r="DU149" s="11">
        <v>3760900000000</v>
      </c>
      <c r="DV149" s="11">
        <v>7854800000000</v>
      </c>
      <c r="DW149" s="11">
        <v>9588960000000</v>
      </c>
      <c r="DX149" s="11">
        <v>7854810000000</v>
      </c>
      <c r="DY149" s="11">
        <v>4249620000000</v>
      </c>
      <c r="DZ149" s="11">
        <v>2142090000000</v>
      </c>
      <c r="EA149" s="11">
        <v>2142090000000</v>
      </c>
      <c r="EB149" s="11">
        <v>3122320000000</v>
      </c>
      <c r="EC149" s="11">
        <v>3122320000000</v>
      </c>
      <c r="ED149" s="11">
        <v>11892300000000</v>
      </c>
      <c r="EE149" s="11">
        <v>11892300000000</v>
      </c>
      <c r="EF149" s="11">
        <v>3846680000000</v>
      </c>
      <c r="EG149" s="11">
        <v>3846690000000</v>
      </c>
      <c r="EH149" s="11">
        <v>11933700000000</v>
      </c>
      <c r="EI149" s="11">
        <v>11933700000000</v>
      </c>
      <c r="EJ149" s="11">
        <v>3223880000000</v>
      </c>
      <c r="EK149" s="11">
        <v>3223880000000</v>
      </c>
      <c r="EL149" s="11">
        <v>2225290000000</v>
      </c>
      <c r="EM149" s="11">
        <v>2225290000000</v>
      </c>
    </row>
    <row r="150" spans="13:143" x14ac:dyDescent="0.25">
      <c r="M150" s="37"/>
      <c r="P150" s="12">
        <v>6</v>
      </c>
      <c r="Q150" s="28">
        <f>$F$28</f>
        <v>235180</v>
      </c>
      <c r="R150" s="28">
        <f t="shared" si="29"/>
        <v>111090</v>
      </c>
      <c r="S150" s="28">
        <f t="shared" si="30"/>
        <v>173135</v>
      </c>
      <c r="T150" s="11">
        <v>1210350000000</v>
      </c>
      <c r="U150" s="11">
        <v>498141000000</v>
      </c>
      <c r="V150" s="11">
        <v>36637300</v>
      </c>
      <c r="W150" s="11">
        <v>761905000</v>
      </c>
      <c r="X150" s="11">
        <v>850550000</v>
      </c>
      <c r="Y150" s="11">
        <v>761904000</v>
      </c>
      <c r="Z150" s="11">
        <v>1603850000</v>
      </c>
      <c r="AA150" s="11">
        <v>3602740000</v>
      </c>
      <c r="AB150" s="11">
        <v>5203680000</v>
      </c>
      <c r="AC150" s="11">
        <v>3602740000</v>
      </c>
      <c r="AD150" s="11">
        <v>1603850000</v>
      </c>
      <c r="AE150" s="11">
        <v>14203100000</v>
      </c>
      <c r="AF150" s="11">
        <v>19646700000</v>
      </c>
      <c r="AG150" s="11">
        <v>20813700000</v>
      </c>
      <c r="AH150" s="11">
        <v>19646700000</v>
      </c>
      <c r="AI150" s="11">
        <v>14203100000</v>
      </c>
      <c r="AJ150" s="11">
        <v>28579300000</v>
      </c>
      <c r="AK150" s="11">
        <v>117006000000</v>
      </c>
      <c r="AL150" s="11">
        <v>118716000000</v>
      </c>
      <c r="AM150" s="11">
        <v>117006000000</v>
      </c>
      <c r="AN150" s="11">
        <v>28579200000</v>
      </c>
      <c r="AO150" s="11">
        <v>528207000000</v>
      </c>
      <c r="AP150" s="11">
        <v>442753000000</v>
      </c>
      <c r="AQ150" s="11">
        <v>528207000000</v>
      </c>
      <c r="AR150" s="11">
        <v>1589390000000</v>
      </c>
      <c r="AS150" s="11">
        <v>36689600</v>
      </c>
      <c r="AT150" s="11">
        <v>36689600</v>
      </c>
      <c r="AU150" s="11">
        <v>592724000</v>
      </c>
      <c r="AV150" s="11">
        <v>592723000</v>
      </c>
      <c r="AW150" s="11">
        <v>4754680000</v>
      </c>
      <c r="AX150" s="11">
        <v>4754690000</v>
      </c>
      <c r="AY150" s="11">
        <v>5885060000</v>
      </c>
      <c r="AZ150" s="11">
        <v>5885050000</v>
      </c>
      <c r="BA150" s="11">
        <v>129351000000</v>
      </c>
      <c r="BB150" s="11">
        <v>129351000000</v>
      </c>
      <c r="BC150" s="11">
        <v>391864000000</v>
      </c>
      <c r="BD150" s="11">
        <v>391864000000</v>
      </c>
      <c r="BE150" s="11">
        <v>1549080000000</v>
      </c>
      <c r="BF150" s="11">
        <v>1549080000000</v>
      </c>
      <c r="CT150" s="37"/>
      <c r="CV150" s="3"/>
      <c r="CW150" s="3">
        <v>6</v>
      </c>
      <c r="CX150" s="28">
        <f>$F$28</f>
        <v>235180</v>
      </c>
      <c r="CY150" s="28">
        <f t="shared" si="31"/>
        <v>111090</v>
      </c>
      <c r="CZ150" s="28">
        <f t="shared" si="32"/>
        <v>173135</v>
      </c>
      <c r="DA150" s="11">
        <v>385631000000</v>
      </c>
      <c r="DB150" s="11">
        <v>206200000000</v>
      </c>
      <c r="DC150" s="11">
        <v>3101210000000</v>
      </c>
      <c r="DD150" s="11">
        <v>5825670000000</v>
      </c>
      <c r="DE150" s="11">
        <v>7089300000000</v>
      </c>
      <c r="DF150" s="11">
        <v>5825670000000</v>
      </c>
      <c r="DG150" s="11">
        <v>2764370000000</v>
      </c>
      <c r="DH150" s="11">
        <v>6275980000000</v>
      </c>
      <c r="DI150" s="11">
        <v>9901900000000</v>
      </c>
      <c r="DJ150" s="11">
        <v>6275980000000</v>
      </c>
      <c r="DK150" s="11">
        <v>2764380000000</v>
      </c>
      <c r="DL150" s="11">
        <v>7502000000000</v>
      </c>
      <c r="DM150" s="11">
        <v>10051300000000</v>
      </c>
      <c r="DN150" s="11">
        <v>10569100000000</v>
      </c>
      <c r="DO150" s="11">
        <v>10051300000000</v>
      </c>
      <c r="DP150" s="11">
        <v>7502010000000</v>
      </c>
      <c r="DQ150" s="11">
        <v>2788220000000</v>
      </c>
      <c r="DR150" s="11">
        <v>6325880000000</v>
      </c>
      <c r="DS150" s="11">
        <v>9912270000000</v>
      </c>
      <c r="DT150" s="11">
        <v>6325890000000</v>
      </c>
      <c r="DU150" s="11">
        <v>2788220000000</v>
      </c>
      <c r="DV150" s="11">
        <v>5899610000000</v>
      </c>
      <c r="DW150" s="11">
        <v>7140480000000</v>
      </c>
      <c r="DX150" s="11">
        <v>5899620000000</v>
      </c>
      <c r="DY150" s="11">
        <v>3169510000000</v>
      </c>
      <c r="DZ150" s="11">
        <v>1804260000000</v>
      </c>
      <c r="EA150" s="11">
        <v>1804260000000</v>
      </c>
      <c r="EB150" s="11">
        <v>2624880000000</v>
      </c>
      <c r="EC150" s="11">
        <v>2624880000000</v>
      </c>
      <c r="ED150" s="11">
        <v>9924930000000</v>
      </c>
      <c r="EE150" s="11">
        <v>9924940000000</v>
      </c>
      <c r="EF150" s="11">
        <v>3229560000000</v>
      </c>
      <c r="EG150" s="11">
        <v>3229570000000</v>
      </c>
      <c r="EH150" s="11">
        <v>9959750000000</v>
      </c>
      <c r="EI150" s="11">
        <v>9959750000000</v>
      </c>
      <c r="EJ150" s="11">
        <v>2708530000000</v>
      </c>
      <c r="EK150" s="11">
        <v>2708530000000</v>
      </c>
      <c r="EL150" s="11">
        <v>1873140000000</v>
      </c>
      <c r="EM150" s="11">
        <v>1873140000000</v>
      </c>
    </row>
    <row r="151" spans="13:143" x14ac:dyDescent="0.25">
      <c r="M151" s="37"/>
      <c r="P151" s="12">
        <v>7</v>
      </c>
      <c r="Q151" s="28">
        <f>$F$31</f>
        <v>111090</v>
      </c>
      <c r="R151" s="28">
        <f>Q152</f>
        <v>52475</v>
      </c>
      <c r="S151" s="28">
        <f t="shared" si="30"/>
        <v>81782.5</v>
      </c>
      <c r="T151" s="11">
        <v>972504000000</v>
      </c>
      <c r="U151" s="11">
        <v>320132000000</v>
      </c>
      <c r="V151" s="11">
        <v>27554800</v>
      </c>
      <c r="W151" s="11">
        <v>575655000</v>
      </c>
      <c r="X151" s="11">
        <v>637993000</v>
      </c>
      <c r="Y151" s="11">
        <v>575655000</v>
      </c>
      <c r="Z151" s="11">
        <v>1197040000</v>
      </c>
      <c r="AA151" s="11">
        <v>2702540000</v>
      </c>
      <c r="AB151" s="11">
        <v>3883230000</v>
      </c>
      <c r="AC151" s="11">
        <v>2702540000</v>
      </c>
      <c r="AD151" s="11">
        <v>1197040000</v>
      </c>
      <c r="AE151" s="11">
        <v>10677700000</v>
      </c>
      <c r="AF151" s="11">
        <v>14802300000</v>
      </c>
      <c r="AG151" s="11">
        <v>15650200000</v>
      </c>
      <c r="AH151" s="11">
        <v>14802300000</v>
      </c>
      <c r="AI151" s="11">
        <v>10677700000</v>
      </c>
      <c r="AJ151" s="11">
        <v>21474800000</v>
      </c>
      <c r="AK151" s="11">
        <v>87487900000</v>
      </c>
      <c r="AL151" s="11">
        <v>88763400000</v>
      </c>
      <c r="AM151" s="11">
        <v>87487900000</v>
      </c>
      <c r="AN151" s="11">
        <v>21474800000</v>
      </c>
      <c r="AO151" s="11">
        <v>394170000000</v>
      </c>
      <c r="AP151" s="11">
        <v>333109000000</v>
      </c>
      <c r="AQ151" s="11">
        <v>394170000000</v>
      </c>
      <c r="AR151" s="11">
        <v>1190350000000</v>
      </c>
      <c r="AS151" s="11">
        <v>27917500</v>
      </c>
      <c r="AT151" s="11">
        <v>27917500</v>
      </c>
      <c r="AU151" s="11">
        <v>441747000</v>
      </c>
      <c r="AV151" s="11">
        <v>441747000</v>
      </c>
      <c r="AW151" s="11">
        <v>3554350000</v>
      </c>
      <c r="AX151" s="11">
        <v>3554350000</v>
      </c>
      <c r="AY151" s="11">
        <v>4439770000</v>
      </c>
      <c r="AZ151" s="11">
        <v>4439760000</v>
      </c>
      <c r="BA151" s="11">
        <v>98085600000</v>
      </c>
      <c r="BB151" s="11">
        <v>98085600000</v>
      </c>
      <c r="BC151" s="11">
        <v>293723000000</v>
      </c>
      <c r="BD151" s="11">
        <v>293723000000</v>
      </c>
      <c r="BE151" s="11">
        <v>1135470000000</v>
      </c>
      <c r="BF151" s="11">
        <v>1135470000000</v>
      </c>
      <c r="CT151" s="37"/>
      <c r="CV151" s="3"/>
      <c r="CW151" s="3">
        <v>7</v>
      </c>
      <c r="CX151" s="28">
        <f>$F$31</f>
        <v>111090</v>
      </c>
      <c r="CY151" s="28">
        <f>CX152</f>
        <v>52475</v>
      </c>
      <c r="CZ151" s="28">
        <f t="shared" si="32"/>
        <v>81782.5</v>
      </c>
      <c r="DA151" s="11">
        <v>299344000000</v>
      </c>
      <c r="DB151" s="11">
        <v>119740000000</v>
      </c>
      <c r="DC151" s="11">
        <v>2284640000000</v>
      </c>
      <c r="DD151" s="11">
        <v>4298590000000</v>
      </c>
      <c r="DE151" s="11">
        <v>5227060000000</v>
      </c>
      <c r="DF151" s="11">
        <v>4298590000000</v>
      </c>
      <c r="DG151" s="11">
        <v>2033240000000</v>
      </c>
      <c r="DH151" s="11">
        <v>4629600000000</v>
      </c>
      <c r="DI151" s="11">
        <v>7311470000000</v>
      </c>
      <c r="DJ151" s="11">
        <v>4629600000000</v>
      </c>
      <c r="DK151" s="11">
        <v>2033250000000</v>
      </c>
      <c r="DL151" s="11">
        <v>5532990000000</v>
      </c>
      <c r="DM151" s="11">
        <v>7421880000000</v>
      </c>
      <c r="DN151" s="11">
        <v>7801080000000</v>
      </c>
      <c r="DO151" s="11">
        <v>7421880000000</v>
      </c>
      <c r="DP151" s="11">
        <v>5533000000000</v>
      </c>
      <c r="DQ151" s="11">
        <v>2050750000000</v>
      </c>
      <c r="DR151" s="11">
        <v>4666450000000</v>
      </c>
      <c r="DS151" s="11">
        <v>7319360000000</v>
      </c>
      <c r="DT151" s="11">
        <v>4666460000000</v>
      </c>
      <c r="DU151" s="11">
        <v>2050750000000</v>
      </c>
      <c r="DV151" s="11">
        <v>4353280000000</v>
      </c>
      <c r="DW151" s="11">
        <v>5265060000000</v>
      </c>
      <c r="DX151" s="11">
        <v>4353280000000</v>
      </c>
      <c r="DY151" s="11">
        <v>2335010000000</v>
      </c>
      <c r="DZ151" s="11">
        <v>1329940000000</v>
      </c>
      <c r="EA151" s="11">
        <v>1329940000000</v>
      </c>
      <c r="EB151" s="11">
        <v>1932260000000</v>
      </c>
      <c r="EC151" s="11">
        <v>1932260000000</v>
      </c>
      <c r="ED151" s="11">
        <v>7263560000000</v>
      </c>
      <c r="EE151" s="11">
        <v>7263570000000</v>
      </c>
      <c r="EF151" s="11">
        <v>2374320000000</v>
      </c>
      <c r="EG151" s="11">
        <v>2374320000000</v>
      </c>
      <c r="EH151" s="11">
        <v>7289130000000</v>
      </c>
      <c r="EI151" s="11">
        <v>7289130000000</v>
      </c>
      <c r="EJ151" s="11">
        <v>1992990000000</v>
      </c>
      <c r="EK151" s="11">
        <v>1993000000000</v>
      </c>
      <c r="EL151" s="11">
        <v>1380140000000</v>
      </c>
      <c r="EM151" s="11">
        <v>1380140000000</v>
      </c>
    </row>
    <row r="152" spans="13:143" x14ac:dyDescent="0.25">
      <c r="M152" s="37"/>
      <c r="P152" s="12">
        <v>8</v>
      </c>
      <c r="Q152" s="28">
        <f>$F$34</f>
        <v>52475</v>
      </c>
      <c r="R152" s="28">
        <f>Q153</f>
        <v>24788</v>
      </c>
      <c r="S152" s="28">
        <f>AVERAGE(Q152:R152)</f>
        <v>38631.5</v>
      </c>
      <c r="T152" s="11">
        <v>860966000000</v>
      </c>
      <c r="U152" s="11">
        <v>329726000000</v>
      </c>
      <c r="V152" s="11">
        <v>23192500</v>
      </c>
      <c r="W152" s="11">
        <v>486533000</v>
      </c>
      <c r="X152" s="11">
        <v>536116000</v>
      </c>
      <c r="Y152" s="11">
        <v>486533000</v>
      </c>
      <c r="Z152" s="11">
        <v>999682000</v>
      </c>
      <c r="AA152" s="11">
        <v>2269700000</v>
      </c>
      <c r="AB152" s="11">
        <v>3242130000</v>
      </c>
      <c r="AC152" s="11">
        <v>2269690000</v>
      </c>
      <c r="AD152" s="11">
        <v>999681000</v>
      </c>
      <c r="AE152" s="11">
        <v>8989530000</v>
      </c>
      <c r="AF152" s="11">
        <v>12477400000</v>
      </c>
      <c r="AG152" s="11">
        <v>13179400000</v>
      </c>
      <c r="AH152" s="11">
        <v>12477400000</v>
      </c>
      <c r="AI152" s="11">
        <v>8989520000</v>
      </c>
      <c r="AJ152" s="11">
        <v>18084000000</v>
      </c>
      <c r="AK152" s="11">
        <v>73118600000</v>
      </c>
      <c r="AL152" s="11">
        <v>74218500000</v>
      </c>
      <c r="AM152" s="11">
        <v>73118600000</v>
      </c>
      <c r="AN152" s="11">
        <v>18084000000</v>
      </c>
      <c r="AO152" s="11">
        <v>328550000000</v>
      </c>
      <c r="AP152" s="11">
        <v>280543000000</v>
      </c>
      <c r="AQ152" s="11">
        <v>328550000000</v>
      </c>
      <c r="AR152" s="11">
        <v>998828000000</v>
      </c>
      <c r="AS152" s="11">
        <v>23677400</v>
      </c>
      <c r="AT152" s="11">
        <v>23677400</v>
      </c>
      <c r="AU152" s="11">
        <v>365552000</v>
      </c>
      <c r="AV152" s="11">
        <v>365552000</v>
      </c>
      <c r="AW152" s="11">
        <v>2946370000</v>
      </c>
      <c r="AX152" s="11">
        <v>2946370000</v>
      </c>
      <c r="AY152" s="11">
        <v>3726850000</v>
      </c>
      <c r="AZ152" s="11">
        <v>3726850000</v>
      </c>
      <c r="BA152" s="11">
        <v>82694000000</v>
      </c>
      <c r="BB152" s="11">
        <v>82694000000</v>
      </c>
      <c r="BC152" s="11">
        <v>245169000000</v>
      </c>
      <c r="BD152" s="11">
        <v>245169000000</v>
      </c>
      <c r="BE152" s="11">
        <v>926382000000</v>
      </c>
      <c r="BF152" s="11">
        <v>926382000000</v>
      </c>
      <c r="CT152" s="37"/>
      <c r="CV152" s="3"/>
      <c r="CW152" s="3">
        <v>8</v>
      </c>
      <c r="CX152" s="28">
        <f>$F$34</f>
        <v>52475</v>
      </c>
      <c r="CY152" s="28">
        <f>CX153</f>
        <v>24788</v>
      </c>
      <c r="CZ152" s="28">
        <f>AVERAGE(CX152:CY152)</f>
        <v>38631.5</v>
      </c>
      <c r="DA152" s="11">
        <v>256971000000</v>
      </c>
      <c r="DB152" s="11">
        <v>115810000000</v>
      </c>
      <c r="DC152" s="11">
        <v>1878750000000</v>
      </c>
      <c r="DD152" s="11">
        <v>3539130000000</v>
      </c>
      <c r="DE152" s="11">
        <v>4301100000000</v>
      </c>
      <c r="DF152" s="11">
        <v>3539130000000</v>
      </c>
      <c r="DG152" s="11">
        <v>1669910000000</v>
      </c>
      <c r="DH152" s="11">
        <v>3810800000000</v>
      </c>
      <c r="DI152" s="11">
        <v>6022910000000</v>
      </c>
      <c r="DJ152" s="11">
        <v>3810810000000</v>
      </c>
      <c r="DK152" s="11">
        <v>1669910000000</v>
      </c>
      <c r="DL152" s="11">
        <v>4553900000000</v>
      </c>
      <c r="DM152" s="11">
        <v>6113920000000</v>
      </c>
      <c r="DN152" s="11">
        <v>6424550000000</v>
      </c>
      <c r="DO152" s="11">
        <v>6113920000000</v>
      </c>
      <c r="DP152" s="11">
        <v>4553900000000</v>
      </c>
      <c r="DQ152" s="11">
        <v>1684270000000</v>
      </c>
      <c r="DR152" s="11">
        <v>3841160000000</v>
      </c>
      <c r="DS152" s="11">
        <v>6029550000000</v>
      </c>
      <c r="DT152" s="11">
        <v>3841170000000</v>
      </c>
      <c r="DU152" s="11">
        <v>1684270000000</v>
      </c>
      <c r="DV152" s="11">
        <v>3584230000000</v>
      </c>
      <c r="DW152" s="11">
        <v>4332530000000</v>
      </c>
      <c r="DX152" s="11">
        <v>3584230000000</v>
      </c>
      <c r="DY152" s="11">
        <v>1920190000000</v>
      </c>
      <c r="DZ152" s="11">
        <v>1095170000000</v>
      </c>
      <c r="EA152" s="11">
        <v>1095170000000</v>
      </c>
      <c r="EB152" s="11">
        <v>1589590000000</v>
      </c>
      <c r="EC152" s="11">
        <v>1589590000000</v>
      </c>
      <c r="ED152" s="11">
        <v>5948540000000</v>
      </c>
      <c r="EE152" s="11">
        <v>5948540000000</v>
      </c>
      <c r="EF152" s="11">
        <v>1951230000000</v>
      </c>
      <c r="EG152" s="11">
        <v>1951230000000</v>
      </c>
      <c r="EH152" s="11">
        <v>5969560000000</v>
      </c>
      <c r="EI152" s="11">
        <v>5969560000000</v>
      </c>
      <c r="EJ152" s="11">
        <v>1639040000000</v>
      </c>
      <c r="EK152" s="11">
        <v>1639040000000</v>
      </c>
      <c r="EL152" s="11">
        <v>1136150000000</v>
      </c>
      <c r="EM152" s="11">
        <v>1136150000000</v>
      </c>
    </row>
    <row r="153" spans="13:143" x14ac:dyDescent="0.25">
      <c r="M153" s="37"/>
      <c r="P153" s="12">
        <v>9</v>
      </c>
      <c r="Q153" s="28">
        <f>$F$37</f>
        <v>24788</v>
      </c>
      <c r="R153" s="28">
        <f t="shared" ref="R153:R174" si="33">Q154</f>
        <v>11709</v>
      </c>
      <c r="S153" s="28">
        <f>AVERAGE(Q153:R153)</f>
        <v>18248.5</v>
      </c>
      <c r="T153" s="11">
        <v>810330000000</v>
      </c>
      <c r="U153" s="11">
        <v>221369000000</v>
      </c>
      <c r="V153" s="11">
        <v>21064800</v>
      </c>
      <c r="W153" s="11">
        <v>443334000</v>
      </c>
      <c r="X153" s="11">
        <v>486031000</v>
      </c>
      <c r="Y153" s="11">
        <v>443334000</v>
      </c>
      <c r="Z153" s="11">
        <v>900077000</v>
      </c>
      <c r="AA153" s="11">
        <v>2057730000</v>
      </c>
      <c r="AB153" s="11">
        <v>2919110000</v>
      </c>
      <c r="AC153" s="11">
        <v>2057720000</v>
      </c>
      <c r="AD153" s="11">
        <v>900076000</v>
      </c>
      <c r="AE153" s="11">
        <v>8167780000</v>
      </c>
      <c r="AF153" s="11">
        <v>11345000000</v>
      </c>
      <c r="AG153" s="11">
        <v>11978000000</v>
      </c>
      <c r="AH153" s="11">
        <v>11345000000</v>
      </c>
      <c r="AI153" s="11">
        <v>8167770000</v>
      </c>
      <c r="AJ153" s="11">
        <v>16429400000</v>
      </c>
      <c r="AK153" s="11">
        <v>65856100000</v>
      </c>
      <c r="AL153" s="11">
        <v>66930000000</v>
      </c>
      <c r="AM153" s="11">
        <v>65856000000</v>
      </c>
      <c r="AN153" s="11">
        <v>16429400000</v>
      </c>
      <c r="AO153" s="11">
        <v>295254000000</v>
      </c>
      <c r="AP153" s="11">
        <v>254922000000</v>
      </c>
      <c r="AQ153" s="11">
        <v>295254000000</v>
      </c>
      <c r="AR153" s="11">
        <v>905312000000</v>
      </c>
      <c r="AS153" s="11">
        <v>21756100</v>
      </c>
      <c r="AT153" s="11">
        <v>21756100</v>
      </c>
      <c r="AU153" s="11">
        <v>326613000</v>
      </c>
      <c r="AV153" s="11">
        <v>326613000</v>
      </c>
      <c r="AW153" s="11">
        <v>2634050000</v>
      </c>
      <c r="AX153" s="11">
        <v>2634050000</v>
      </c>
      <c r="AY153" s="11">
        <v>3390050000</v>
      </c>
      <c r="AZ153" s="11">
        <v>3390040000</v>
      </c>
      <c r="BA153" s="11">
        <v>75594900000</v>
      </c>
      <c r="BB153" s="11">
        <v>75594900000</v>
      </c>
      <c r="BC153" s="11">
        <v>220565000000</v>
      </c>
      <c r="BD153" s="11">
        <v>220565000000</v>
      </c>
      <c r="BE153" s="11">
        <v>829375000000</v>
      </c>
      <c r="BF153" s="11">
        <v>829375000000</v>
      </c>
      <c r="CT153" s="37"/>
      <c r="CV153" s="3"/>
      <c r="CW153" s="3">
        <v>9</v>
      </c>
      <c r="CX153" s="28">
        <f>$F$37</f>
        <v>24788</v>
      </c>
      <c r="CY153" s="28">
        <f t="shared" ref="CY153:CY174" si="34">CX154</f>
        <v>11709</v>
      </c>
      <c r="CZ153" s="28">
        <f>AVERAGE(CX153:CY153)</f>
        <v>18248.5</v>
      </c>
      <c r="DA153" s="11">
        <v>235062000000</v>
      </c>
      <c r="DB153" s="11">
        <v>66816500000</v>
      </c>
      <c r="DC153" s="11">
        <v>1666430000000</v>
      </c>
      <c r="DD153" s="11">
        <v>3142370000000</v>
      </c>
      <c r="DE153" s="11">
        <v>3816540000000</v>
      </c>
      <c r="DF153" s="11">
        <v>3142370000000</v>
      </c>
      <c r="DG153" s="11">
        <v>1479640000000</v>
      </c>
      <c r="DH153" s="11">
        <v>3382780000000</v>
      </c>
      <c r="DI153" s="11">
        <v>5350050000000</v>
      </c>
      <c r="DJ153" s="11">
        <v>3382780000000</v>
      </c>
      <c r="DK153" s="11">
        <v>1479640000000</v>
      </c>
      <c r="DL153" s="11">
        <v>4041820000000</v>
      </c>
      <c r="DM153" s="11">
        <v>5430940000000</v>
      </c>
      <c r="DN153" s="11">
        <v>5705210000000</v>
      </c>
      <c r="DO153" s="11">
        <v>5430940000000</v>
      </c>
      <c r="DP153" s="11">
        <v>4041820000000</v>
      </c>
      <c r="DQ153" s="11">
        <v>1492350000000</v>
      </c>
      <c r="DR153" s="11">
        <v>3409740000000</v>
      </c>
      <c r="DS153" s="11">
        <v>5356070000000</v>
      </c>
      <c r="DT153" s="11">
        <v>3409750000000</v>
      </c>
      <c r="DU153" s="11">
        <v>1492350000000</v>
      </c>
      <c r="DV153" s="11">
        <v>3182470000000</v>
      </c>
      <c r="DW153" s="11">
        <v>3844560000000</v>
      </c>
      <c r="DX153" s="11">
        <v>3182470000000</v>
      </c>
      <c r="DY153" s="11">
        <v>1703200000000</v>
      </c>
      <c r="DZ153" s="11">
        <v>974502000000</v>
      </c>
      <c r="EA153" s="11">
        <v>974502000000</v>
      </c>
      <c r="EB153" s="11">
        <v>1413280000000</v>
      </c>
      <c r="EC153" s="11">
        <v>1413280000000</v>
      </c>
      <c r="ED153" s="11">
        <v>5267620000000</v>
      </c>
      <c r="EE153" s="11">
        <v>5267620000000</v>
      </c>
      <c r="EF153" s="11">
        <v>1733100000000</v>
      </c>
      <c r="EG153" s="11">
        <v>1733100000000</v>
      </c>
      <c r="EH153" s="11">
        <v>5286280000000</v>
      </c>
      <c r="EI153" s="11">
        <v>5286280000000</v>
      </c>
      <c r="EJ153" s="11">
        <v>1456860000000</v>
      </c>
      <c r="EK153" s="11">
        <v>1456860000000</v>
      </c>
      <c r="EL153" s="11">
        <v>1010690000000</v>
      </c>
      <c r="EM153" s="11">
        <v>1010690000000</v>
      </c>
    </row>
    <row r="154" spans="13:143" x14ac:dyDescent="0.25">
      <c r="M154" s="37"/>
      <c r="P154" s="12">
        <v>10</v>
      </c>
      <c r="Q154" s="28">
        <f>$F$40</f>
        <v>11709</v>
      </c>
      <c r="R154" s="28">
        <f t="shared" si="33"/>
        <v>5530.8</v>
      </c>
      <c r="S154" s="28">
        <f>AVERAGE(Q154:R154)</f>
        <v>8619.9</v>
      </c>
      <c r="T154" s="11">
        <v>797369000000</v>
      </c>
      <c r="U154" s="11">
        <v>188657000000</v>
      </c>
      <c r="V154" s="11">
        <v>20105400</v>
      </c>
      <c r="W154" s="11">
        <v>423808000</v>
      </c>
      <c r="X154" s="11">
        <v>462742000</v>
      </c>
      <c r="Y154" s="11">
        <v>423808000</v>
      </c>
      <c r="Z154" s="11">
        <v>850325000</v>
      </c>
      <c r="AA154" s="11">
        <v>1960910000</v>
      </c>
      <c r="AB154" s="11">
        <v>2758840000</v>
      </c>
      <c r="AC154" s="11">
        <v>1960910000</v>
      </c>
      <c r="AD154" s="11">
        <v>850324000</v>
      </c>
      <c r="AE154" s="11">
        <v>7798570000</v>
      </c>
      <c r="AF154" s="11">
        <v>10828700000</v>
      </c>
      <c r="AG154" s="11">
        <v>11440000000</v>
      </c>
      <c r="AH154" s="11">
        <v>10828700000</v>
      </c>
      <c r="AI154" s="11">
        <v>7798560000</v>
      </c>
      <c r="AJ154" s="11">
        <v>15673200000</v>
      </c>
      <c r="AK154" s="11">
        <v>62226200000</v>
      </c>
      <c r="AL154" s="11">
        <v>63386100000</v>
      </c>
      <c r="AM154" s="11">
        <v>62226200000</v>
      </c>
      <c r="AN154" s="11">
        <v>15673100000</v>
      </c>
      <c r="AO154" s="11">
        <v>278722000000</v>
      </c>
      <c r="AP154" s="11">
        <v>243426000000</v>
      </c>
      <c r="AQ154" s="11">
        <v>278722000000</v>
      </c>
      <c r="AR154" s="11">
        <v>862789000000</v>
      </c>
      <c r="AS154" s="11">
        <v>21041700</v>
      </c>
      <c r="AT154" s="11">
        <v>21041700</v>
      </c>
      <c r="AU154" s="11">
        <v>305946000</v>
      </c>
      <c r="AV154" s="11">
        <v>305945000</v>
      </c>
      <c r="AW154" s="11">
        <v>2465450000</v>
      </c>
      <c r="AX154" s="11">
        <v>2465450000</v>
      </c>
      <c r="AY154" s="11">
        <v>3249370000</v>
      </c>
      <c r="AZ154" s="11">
        <v>3249360000</v>
      </c>
      <c r="BA154" s="11">
        <v>72915600000</v>
      </c>
      <c r="BB154" s="11">
        <v>72915600000</v>
      </c>
      <c r="BC154" s="11">
        <v>206827000000</v>
      </c>
      <c r="BD154" s="11">
        <v>206827000000</v>
      </c>
      <c r="BE154" s="11">
        <v>788143000000</v>
      </c>
      <c r="BF154" s="11">
        <v>788143000000</v>
      </c>
      <c r="CT154" s="37"/>
      <c r="CV154" s="3"/>
      <c r="CW154" s="3">
        <v>10</v>
      </c>
      <c r="CX154" s="28">
        <f>$F$40</f>
        <v>11709</v>
      </c>
      <c r="CY154" s="28">
        <f t="shared" si="34"/>
        <v>5530.8</v>
      </c>
      <c r="CZ154" s="28">
        <f>AVERAGE(CX154:CY154)</f>
        <v>8619.9</v>
      </c>
      <c r="DA154" s="11">
        <v>225916000000</v>
      </c>
      <c r="DB154" s="11">
        <v>48995000000</v>
      </c>
      <c r="DC154" s="11">
        <v>1553820000000</v>
      </c>
      <c r="DD154" s="11">
        <v>2932570000000</v>
      </c>
      <c r="DE154" s="11">
        <v>3559770000000</v>
      </c>
      <c r="DF154" s="11">
        <v>2932570000000</v>
      </c>
      <c r="DG154" s="11">
        <v>1378420000000</v>
      </c>
      <c r="DH154" s="11">
        <v>3156210000000</v>
      </c>
      <c r="DI154" s="11">
        <v>4994970000000</v>
      </c>
      <c r="DJ154" s="11">
        <v>3156210000000</v>
      </c>
      <c r="DK154" s="11">
        <v>1378420000000</v>
      </c>
      <c r="DL154" s="11">
        <v>3770740000000</v>
      </c>
      <c r="DM154" s="11">
        <v>5070530000000</v>
      </c>
      <c r="DN154" s="11">
        <v>5325480000000</v>
      </c>
      <c r="DO154" s="11">
        <v>5070530000000</v>
      </c>
      <c r="DP154" s="11">
        <v>3770750000000</v>
      </c>
      <c r="DQ154" s="11">
        <v>1390250000000</v>
      </c>
      <c r="DR154" s="11">
        <v>3181380000000</v>
      </c>
      <c r="DS154" s="11">
        <v>5000690000000</v>
      </c>
      <c r="DT154" s="11">
        <v>3181380000000</v>
      </c>
      <c r="DU154" s="11">
        <v>1390250000000</v>
      </c>
      <c r="DV154" s="11">
        <v>2970040000000</v>
      </c>
      <c r="DW154" s="11">
        <v>3586020000000</v>
      </c>
      <c r="DX154" s="11">
        <v>2970040000000</v>
      </c>
      <c r="DY154" s="11">
        <v>1588120000000</v>
      </c>
      <c r="DZ154" s="11">
        <v>910991000000</v>
      </c>
      <c r="EA154" s="11">
        <v>910991000000</v>
      </c>
      <c r="EB154" s="11">
        <v>1320190000000</v>
      </c>
      <c r="EC154" s="11">
        <v>1320200000000</v>
      </c>
      <c r="ED154" s="11">
        <v>4901840000000</v>
      </c>
      <c r="EE154" s="11">
        <v>4901840000000</v>
      </c>
      <c r="EF154" s="11">
        <v>1617340000000</v>
      </c>
      <c r="EG154" s="11">
        <v>1617340000000</v>
      </c>
      <c r="EH154" s="11">
        <v>4919250000000</v>
      </c>
      <c r="EI154" s="11">
        <v>4919250000000</v>
      </c>
      <c r="EJ154" s="11">
        <v>1360570000000</v>
      </c>
      <c r="EK154" s="11">
        <v>1360570000000</v>
      </c>
      <c r="EL154" s="11">
        <v>944585000000</v>
      </c>
      <c r="EM154" s="11">
        <v>944585000000</v>
      </c>
    </row>
    <row r="155" spans="13:143" x14ac:dyDescent="0.25">
      <c r="M155" s="37"/>
      <c r="P155" s="12">
        <v>11</v>
      </c>
      <c r="Q155" s="28">
        <f>$F$43</f>
        <v>5530.8</v>
      </c>
      <c r="R155" s="28">
        <f t="shared" si="33"/>
        <v>2612.6</v>
      </c>
      <c r="S155" s="28">
        <f t="shared" ref="S155:S174" si="35">AVERAGE(Q155:R155)</f>
        <v>4071.7</v>
      </c>
      <c r="T155" s="11">
        <v>800559000000</v>
      </c>
      <c r="U155" s="11">
        <v>271814000000</v>
      </c>
      <c r="V155" s="11">
        <v>19620400</v>
      </c>
      <c r="W155" s="11">
        <v>413631000</v>
      </c>
      <c r="X155" s="11">
        <v>450340000</v>
      </c>
      <c r="Y155" s="11">
        <v>413631000</v>
      </c>
      <c r="Z155" s="11">
        <v>820146000</v>
      </c>
      <c r="AA155" s="11">
        <v>1911540000</v>
      </c>
      <c r="AB155" s="11">
        <v>2663230000</v>
      </c>
      <c r="AC155" s="11">
        <v>1911530000</v>
      </c>
      <c r="AD155" s="11">
        <v>820146000</v>
      </c>
      <c r="AE155" s="11">
        <v>7615690000</v>
      </c>
      <c r="AF155" s="11">
        <v>10542500000</v>
      </c>
      <c r="AG155" s="11">
        <v>11175900000</v>
      </c>
      <c r="AH155" s="11">
        <v>10542500000</v>
      </c>
      <c r="AI155" s="11">
        <v>7615690000</v>
      </c>
      <c r="AJ155" s="11">
        <v>15280800000</v>
      </c>
      <c r="AK155" s="11">
        <v>60030000000</v>
      </c>
      <c r="AL155" s="11">
        <v>61340800000</v>
      </c>
      <c r="AM155" s="11">
        <v>60030000000</v>
      </c>
      <c r="AN155" s="11">
        <v>15280700000</v>
      </c>
      <c r="AO155" s="11">
        <v>268982000000</v>
      </c>
      <c r="AP155" s="11">
        <v>237757000000</v>
      </c>
      <c r="AQ155" s="11">
        <v>268982000000</v>
      </c>
      <c r="AR155" s="11">
        <v>841748000000</v>
      </c>
      <c r="AS155" s="11">
        <v>20844900</v>
      </c>
      <c r="AT155" s="11">
        <v>20845000</v>
      </c>
      <c r="AU155" s="11">
        <v>292577000</v>
      </c>
      <c r="AV155" s="11">
        <v>292577000</v>
      </c>
      <c r="AW155" s="11">
        <v>2363320000</v>
      </c>
      <c r="AX155" s="11">
        <v>2363320000</v>
      </c>
      <c r="AY155" s="11">
        <v>3180740000</v>
      </c>
      <c r="AZ155" s="11">
        <v>3180730000</v>
      </c>
      <c r="BA155" s="11">
        <v>72305300000</v>
      </c>
      <c r="BB155" s="11">
        <v>72305300000</v>
      </c>
      <c r="BC155" s="11">
        <v>197544000000</v>
      </c>
      <c r="BD155" s="11">
        <v>197544000000</v>
      </c>
      <c r="BE155" s="11">
        <v>769862000000</v>
      </c>
      <c r="BF155" s="11">
        <v>769862000000</v>
      </c>
      <c r="CT155" s="37"/>
      <c r="CV155" s="3"/>
      <c r="CW155" s="3">
        <v>11</v>
      </c>
      <c r="CX155" s="28">
        <f>$F$43</f>
        <v>5530.8</v>
      </c>
      <c r="CY155" s="28">
        <f t="shared" si="34"/>
        <v>2612.6</v>
      </c>
      <c r="CZ155" s="28">
        <f t="shared" ref="CZ155:CZ174" si="36">AVERAGE(CX155:CY155)</f>
        <v>4071.7</v>
      </c>
      <c r="DA155" s="11">
        <v>223231000000</v>
      </c>
      <c r="DB155" s="11">
        <v>68108500000</v>
      </c>
      <c r="DC155" s="11">
        <v>1482080000000</v>
      </c>
      <c r="DD155" s="11">
        <v>2799220000000</v>
      </c>
      <c r="DE155" s="11">
        <v>3396270000000</v>
      </c>
      <c r="DF155" s="11">
        <v>2799220000000</v>
      </c>
      <c r="DG155" s="11">
        <v>1313840000000</v>
      </c>
      <c r="DH155" s="11">
        <v>3012070000000</v>
      </c>
      <c r="DI155" s="11">
        <v>4769790000000</v>
      </c>
      <c r="DJ155" s="11">
        <v>3012080000000</v>
      </c>
      <c r="DK155" s="11">
        <v>1313840000000</v>
      </c>
      <c r="DL155" s="11">
        <v>3598260000000</v>
      </c>
      <c r="DM155" s="11">
        <v>4841980000000</v>
      </c>
      <c r="DN155" s="11">
        <v>5084640000000</v>
      </c>
      <c r="DO155" s="11">
        <v>4841980000000</v>
      </c>
      <c r="DP155" s="11">
        <v>3598270000000</v>
      </c>
      <c r="DQ155" s="11">
        <v>1325110000000</v>
      </c>
      <c r="DR155" s="11">
        <v>3036110000000</v>
      </c>
      <c r="DS155" s="11">
        <v>4775350000000</v>
      </c>
      <c r="DT155" s="11">
        <v>3036110000000</v>
      </c>
      <c r="DU155" s="11">
        <v>1325110000000</v>
      </c>
      <c r="DV155" s="11">
        <v>2835040000000</v>
      </c>
      <c r="DW155" s="11">
        <v>3421430000000</v>
      </c>
      <c r="DX155" s="11">
        <v>2835040000000</v>
      </c>
      <c r="DY155" s="11">
        <v>1514810000000</v>
      </c>
      <c r="DZ155" s="11">
        <v>871897000000</v>
      </c>
      <c r="EA155" s="11">
        <v>871897000000</v>
      </c>
      <c r="EB155" s="11">
        <v>1262730000000</v>
      </c>
      <c r="EC155" s="11">
        <v>1262730000000</v>
      </c>
      <c r="ED155" s="11">
        <v>4671990000000</v>
      </c>
      <c r="EE155" s="11">
        <v>4671990000000</v>
      </c>
      <c r="EF155" s="11">
        <v>1545450000000</v>
      </c>
      <c r="EG155" s="11">
        <v>1545450000000</v>
      </c>
      <c r="EH155" s="11">
        <v>4688630000000</v>
      </c>
      <c r="EI155" s="11">
        <v>4688630000000</v>
      </c>
      <c r="EJ155" s="11">
        <v>1301060000000</v>
      </c>
      <c r="EK155" s="11">
        <v>1301060000000</v>
      </c>
      <c r="EL155" s="11">
        <v>903854000000</v>
      </c>
      <c r="EM155" s="11">
        <v>903854000000</v>
      </c>
    </row>
    <row r="156" spans="13:143" x14ac:dyDescent="0.25">
      <c r="M156" s="37"/>
      <c r="P156" s="12">
        <v>12</v>
      </c>
      <c r="Q156" s="28">
        <f>$F$46</f>
        <v>2612.6</v>
      </c>
      <c r="R156" s="28">
        <f t="shared" si="33"/>
        <v>1234.0999999999999</v>
      </c>
      <c r="S156" s="28">
        <f t="shared" si="35"/>
        <v>1923.35</v>
      </c>
      <c r="T156" s="11">
        <v>813900000000</v>
      </c>
      <c r="U156" s="11">
        <v>300365000000</v>
      </c>
      <c r="V156" s="11">
        <v>19695700</v>
      </c>
      <c r="W156" s="11">
        <v>413184000</v>
      </c>
      <c r="X156" s="11">
        <v>449545000</v>
      </c>
      <c r="Y156" s="11">
        <v>413183000</v>
      </c>
      <c r="Z156" s="11">
        <v>810853000</v>
      </c>
      <c r="AA156" s="11">
        <v>1913970000</v>
      </c>
      <c r="AB156" s="11">
        <v>2636180000</v>
      </c>
      <c r="AC156" s="11">
        <v>1913970000</v>
      </c>
      <c r="AD156" s="11">
        <v>810853000</v>
      </c>
      <c r="AE156" s="11">
        <v>7638270000</v>
      </c>
      <c r="AF156" s="11">
        <v>10483100000</v>
      </c>
      <c r="AG156" s="11">
        <v>11213400000</v>
      </c>
      <c r="AH156" s="11">
        <v>10483100000</v>
      </c>
      <c r="AI156" s="11">
        <v>7638260000</v>
      </c>
      <c r="AJ156" s="11">
        <v>15277400000</v>
      </c>
      <c r="AK156" s="11">
        <v>59471700000</v>
      </c>
      <c r="AL156" s="11">
        <v>60977600000</v>
      </c>
      <c r="AM156" s="11">
        <v>59471700000</v>
      </c>
      <c r="AN156" s="11">
        <v>15277300000</v>
      </c>
      <c r="AO156" s="11">
        <v>267192000000</v>
      </c>
      <c r="AP156" s="11">
        <v>238751000000</v>
      </c>
      <c r="AQ156" s="11">
        <v>267192000000</v>
      </c>
      <c r="AR156" s="11">
        <v>842904000000</v>
      </c>
      <c r="AS156" s="11">
        <v>21068800</v>
      </c>
      <c r="AT156" s="11">
        <v>21068800</v>
      </c>
      <c r="AU156" s="11">
        <v>285579000</v>
      </c>
      <c r="AV156" s="11">
        <v>285579000</v>
      </c>
      <c r="AW156" s="11">
        <v>2332970000</v>
      </c>
      <c r="AX156" s="11">
        <v>2332970000</v>
      </c>
      <c r="AY156" s="11">
        <v>3162270000</v>
      </c>
      <c r="AZ156" s="11">
        <v>3162270000</v>
      </c>
      <c r="BA156" s="11">
        <v>73583100000</v>
      </c>
      <c r="BB156" s="11">
        <v>73583100000</v>
      </c>
      <c r="BC156" s="11">
        <v>192092000000</v>
      </c>
      <c r="BD156" s="11">
        <v>192093000000</v>
      </c>
      <c r="BE156" s="11">
        <v>774037000000</v>
      </c>
      <c r="BF156" s="11">
        <v>774037000000</v>
      </c>
      <c r="CT156" s="37"/>
      <c r="CV156" s="3"/>
      <c r="CW156" s="3">
        <v>12</v>
      </c>
      <c r="CX156" s="28">
        <f>$F$46</f>
        <v>2612.6</v>
      </c>
      <c r="CY156" s="28">
        <f t="shared" si="34"/>
        <v>1234.0999999999999</v>
      </c>
      <c r="CZ156" s="28">
        <f t="shared" si="36"/>
        <v>1923.35</v>
      </c>
      <c r="DA156" s="11">
        <v>223697000000</v>
      </c>
      <c r="DB156" s="11">
        <v>74434500000</v>
      </c>
      <c r="DC156" s="11">
        <v>1456750000000</v>
      </c>
      <c r="DD156" s="11">
        <v>2752990000000</v>
      </c>
      <c r="DE156" s="11">
        <v>3339140000000</v>
      </c>
      <c r="DF156" s="11">
        <v>2752990000000</v>
      </c>
      <c r="DG156" s="11">
        <v>1290490000000</v>
      </c>
      <c r="DH156" s="11">
        <v>2961730000000</v>
      </c>
      <c r="DI156" s="11">
        <v>4693230000000</v>
      </c>
      <c r="DJ156" s="11">
        <v>2961730000000</v>
      </c>
      <c r="DK156" s="11">
        <v>1290490000000</v>
      </c>
      <c r="DL156" s="11">
        <v>3538400000000</v>
      </c>
      <c r="DM156" s="11">
        <v>4764310000000</v>
      </c>
      <c r="DN156" s="11">
        <v>5003350000000</v>
      </c>
      <c r="DO156" s="11">
        <v>4764310000000</v>
      </c>
      <c r="DP156" s="11">
        <v>3538400000000</v>
      </c>
      <c r="DQ156" s="11">
        <v>1301560000000</v>
      </c>
      <c r="DR156" s="11">
        <v>2985370000000</v>
      </c>
      <c r="DS156" s="11">
        <v>4698810000000</v>
      </c>
      <c r="DT156" s="11">
        <v>2985370000000</v>
      </c>
      <c r="DU156" s="11">
        <v>1301560000000</v>
      </c>
      <c r="DV156" s="11">
        <v>2788260000000</v>
      </c>
      <c r="DW156" s="11">
        <v>3364000000000</v>
      </c>
      <c r="DX156" s="11">
        <v>2788260000000</v>
      </c>
      <c r="DY156" s="11">
        <v>1488940000000</v>
      </c>
      <c r="DZ156" s="11">
        <v>856186000000</v>
      </c>
      <c r="EA156" s="11">
        <v>856186000000</v>
      </c>
      <c r="EB156" s="11">
        <v>1239110000000</v>
      </c>
      <c r="EC156" s="11">
        <v>1239120000000</v>
      </c>
      <c r="ED156" s="11">
        <v>4566430000000</v>
      </c>
      <c r="EE156" s="11">
        <v>4566430000000</v>
      </c>
      <c r="EF156" s="11">
        <v>1514820000000</v>
      </c>
      <c r="EG156" s="11">
        <v>1514830000000</v>
      </c>
      <c r="EH156" s="11">
        <v>4582730000000</v>
      </c>
      <c r="EI156" s="11">
        <v>4582730000000</v>
      </c>
      <c r="EJ156" s="11">
        <v>1276420000000</v>
      </c>
      <c r="EK156" s="11">
        <v>1276420000000</v>
      </c>
      <c r="EL156" s="11">
        <v>887354000000</v>
      </c>
      <c r="EM156" s="11">
        <v>887354000000</v>
      </c>
    </row>
    <row r="157" spans="13:143" x14ac:dyDescent="0.25">
      <c r="M157" s="37"/>
      <c r="P157" s="12">
        <v>13</v>
      </c>
      <c r="Q157" s="28">
        <f>$F$49</f>
        <v>1234.0999999999999</v>
      </c>
      <c r="R157" s="28">
        <f t="shared" si="33"/>
        <v>582.95000000000005</v>
      </c>
      <c r="S157" s="28">
        <f t="shared" si="35"/>
        <v>908.52499999999998</v>
      </c>
      <c r="T157" s="11">
        <v>827974000000</v>
      </c>
      <c r="U157" s="11">
        <v>262634000000</v>
      </c>
      <c r="V157" s="11">
        <v>19447900</v>
      </c>
      <c r="W157" s="11">
        <v>404717000</v>
      </c>
      <c r="X157" s="11">
        <v>440788000</v>
      </c>
      <c r="Y157" s="11">
        <v>404717000</v>
      </c>
      <c r="Z157" s="11">
        <v>786641000</v>
      </c>
      <c r="AA157" s="11">
        <v>1883530000</v>
      </c>
      <c r="AB157" s="11">
        <v>2561360000</v>
      </c>
      <c r="AC157" s="11">
        <v>1883530000</v>
      </c>
      <c r="AD157" s="11">
        <v>786640000</v>
      </c>
      <c r="AE157" s="11">
        <v>7530540000</v>
      </c>
      <c r="AF157" s="11">
        <v>10217800000</v>
      </c>
      <c r="AG157" s="11">
        <v>11062600000</v>
      </c>
      <c r="AH157" s="11">
        <v>10217800000</v>
      </c>
      <c r="AI157" s="11">
        <v>7530540000</v>
      </c>
      <c r="AJ157" s="11">
        <v>15005600000</v>
      </c>
      <c r="AK157" s="11">
        <v>57948400000</v>
      </c>
      <c r="AL157" s="11">
        <v>59571400000</v>
      </c>
      <c r="AM157" s="11">
        <v>57948400000</v>
      </c>
      <c r="AN157" s="11">
        <v>15005600000</v>
      </c>
      <c r="AO157" s="11">
        <v>261069000000</v>
      </c>
      <c r="AP157" s="11">
        <v>235832000000</v>
      </c>
      <c r="AQ157" s="11">
        <v>261069000000</v>
      </c>
      <c r="AR157" s="11">
        <v>828326000000</v>
      </c>
      <c r="AS157" s="11">
        <v>20999800</v>
      </c>
      <c r="AT157" s="11">
        <v>20999800</v>
      </c>
      <c r="AU157" s="11">
        <v>275104000</v>
      </c>
      <c r="AV157" s="11">
        <v>275104000</v>
      </c>
      <c r="AW157" s="11">
        <v>2294370000</v>
      </c>
      <c r="AX157" s="11">
        <v>2294370000</v>
      </c>
      <c r="AY157" s="11">
        <v>3097640000</v>
      </c>
      <c r="AZ157" s="11">
        <v>3097630000</v>
      </c>
      <c r="BA157" s="11">
        <v>73296700000</v>
      </c>
      <c r="BB157" s="11">
        <v>73296800000</v>
      </c>
      <c r="BC157" s="11">
        <v>183677000000</v>
      </c>
      <c r="BD157" s="11">
        <v>183677000000</v>
      </c>
      <c r="BE157" s="11">
        <v>762527000000</v>
      </c>
      <c r="BF157" s="11">
        <v>762527000000</v>
      </c>
      <c r="CT157" s="37"/>
      <c r="CV157" s="3"/>
      <c r="CW157" s="3">
        <v>13</v>
      </c>
      <c r="CX157" s="28">
        <f>$F$49</f>
        <v>1234.0999999999999</v>
      </c>
      <c r="CY157" s="28">
        <f t="shared" si="34"/>
        <v>582.95000000000005</v>
      </c>
      <c r="CZ157" s="28">
        <f t="shared" si="36"/>
        <v>908.52499999999998</v>
      </c>
      <c r="DA157" s="11">
        <v>224691000000</v>
      </c>
      <c r="DB157" s="11">
        <v>61624100000</v>
      </c>
      <c r="DC157" s="11">
        <v>1407350000000</v>
      </c>
      <c r="DD157" s="11">
        <v>2661060000000</v>
      </c>
      <c r="DE157" s="11">
        <v>3227000000000</v>
      </c>
      <c r="DF157" s="11">
        <v>2661060000000</v>
      </c>
      <c r="DG157" s="11">
        <v>1246170000000</v>
      </c>
      <c r="DH157" s="11">
        <v>2862310000000</v>
      </c>
      <c r="DI157" s="11">
        <v>4540110000000</v>
      </c>
      <c r="DJ157" s="11">
        <v>2862320000000</v>
      </c>
      <c r="DK157" s="11">
        <v>1246170000000</v>
      </c>
      <c r="DL157" s="11">
        <v>3420240000000</v>
      </c>
      <c r="DM157" s="11">
        <v>4608940000000</v>
      </c>
      <c r="DN157" s="11">
        <v>4840930000000</v>
      </c>
      <c r="DO157" s="11">
        <v>4608940000000</v>
      </c>
      <c r="DP157" s="11">
        <v>3420240000000</v>
      </c>
      <c r="DQ157" s="11">
        <v>1256860000000</v>
      </c>
      <c r="DR157" s="11">
        <v>2885190000000</v>
      </c>
      <c r="DS157" s="11">
        <v>4545670000000</v>
      </c>
      <c r="DT157" s="11">
        <v>2885190000000</v>
      </c>
      <c r="DU157" s="11">
        <v>1256860000000</v>
      </c>
      <c r="DV157" s="11">
        <v>2695240000000</v>
      </c>
      <c r="DW157" s="11">
        <v>3251210000000</v>
      </c>
      <c r="DX157" s="11">
        <v>2695240000000</v>
      </c>
      <c r="DY157" s="11">
        <v>1438480000000</v>
      </c>
      <c r="DZ157" s="11">
        <v>829923000000</v>
      </c>
      <c r="EA157" s="11">
        <v>829923000000</v>
      </c>
      <c r="EB157" s="11">
        <v>1200400000000</v>
      </c>
      <c r="EC157" s="11">
        <v>1200400000000</v>
      </c>
      <c r="ED157" s="11">
        <v>4407830000000</v>
      </c>
      <c r="EE157" s="11">
        <v>4407830000000</v>
      </c>
      <c r="EF157" s="11">
        <v>1465770000000</v>
      </c>
      <c r="EG157" s="11">
        <v>1465770000000</v>
      </c>
      <c r="EH157" s="11">
        <v>4423670000000</v>
      </c>
      <c r="EI157" s="11">
        <v>4423670000000</v>
      </c>
      <c r="EJ157" s="11">
        <v>1236280000000</v>
      </c>
      <c r="EK157" s="11">
        <v>1236280000000</v>
      </c>
      <c r="EL157" s="11">
        <v>859959000000</v>
      </c>
      <c r="EM157" s="11">
        <v>859959000000</v>
      </c>
    </row>
    <row r="158" spans="13:143" x14ac:dyDescent="0.25">
      <c r="M158" s="37"/>
      <c r="P158" s="12">
        <v>14</v>
      </c>
      <c r="Q158" s="28">
        <f>$F$52</f>
        <v>582.95000000000005</v>
      </c>
      <c r="R158" s="28">
        <f t="shared" si="33"/>
        <v>275.36</v>
      </c>
      <c r="S158" s="28">
        <f t="shared" si="35"/>
        <v>429.15500000000003</v>
      </c>
      <c r="T158" s="11">
        <v>840447000000</v>
      </c>
      <c r="U158" s="11">
        <v>238863000000</v>
      </c>
      <c r="V158" s="11">
        <v>19065000</v>
      </c>
      <c r="W158" s="11">
        <v>390015000</v>
      </c>
      <c r="X158" s="11">
        <v>428736000</v>
      </c>
      <c r="Y158" s="11">
        <v>390015000</v>
      </c>
      <c r="Z158" s="11">
        <v>756324000</v>
      </c>
      <c r="AA158" s="11">
        <v>1840220000</v>
      </c>
      <c r="AB158" s="11">
        <v>2465230000</v>
      </c>
      <c r="AC158" s="11">
        <v>1840220000</v>
      </c>
      <c r="AD158" s="11">
        <v>756324000</v>
      </c>
      <c r="AE158" s="11">
        <v>7370590000</v>
      </c>
      <c r="AF158" s="11">
        <v>9851410000</v>
      </c>
      <c r="AG158" s="11">
        <v>10833700000</v>
      </c>
      <c r="AH158" s="11">
        <v>9851410000</v>
      </c>
      <c r="AI158" s="11">
        <v>7370590000</v>
      </c>
      <c r="AJ158" s="11">
        <v>14625000000</v>
      </c>
      <c r="AK158" s="11">
        <v>56233200000</v>
      </c>
      <c r="AL158" s="11">
        <v>57703700000</v>
      </c>
      <c r="AM158" s="11">
        <v>56233200000</v>
      </c>
      <c r="AN158" s="11">
        <v>14624900000</v>
      </c>
      <c r="AO158" s="11">
        <v>253206000000</v>
      </c>
      <c r="AP158" s="11">
        <v>231491000000</v>
      </c>
      <c r="AQ158" s="11">
        <v>253206000000</v>
      </c>
      <c r="AR158" s="11">
        <v>805963000000</v>
      </c>
      <c r="AS158" s="11">
        <v>20745100</v>
      </c>
      <c r="AT158" s="11">
        <v>20745100</v>
      </c>
      <c r="AU158" s="11">
        <v>262237000</v>
      </c>
      <c r="AV158" s="11">
        <v>262237000</v>
      </c>
      <c r="AW158" s="11">
        <v>2233310000</v>
      </c>
      <c r="AX158" s="11">
        <v>2233320000</v>
      </c>
      <c r="AY158" s="11">
        <v>2999180000</v>
      </c>
      <c r="AZ158" s="11">
        <v>2999170000</v>
      </c>
      <c r="BA158" s="11">
        <v>71594900000</v>
      </c>
      <c r="BB158" s="11">
        <v>71594900000</v>
      </c>
      <c r="BC158" s="11">
        <v>173495000000</v>
      </c>
      <c r="BD158" s="11">
        <v>173495000000</v>
      </c>
      <c r="BE158" s="11">
        <v>737613000000</v>
      </c>
      <c r="BF158" s="11">
        <v>737613000000</v>
      </c>
      <c r="CT158" s="37"/>
      <c r="CV158" s="3"/>
      <c r="CW158" s="3">
        <v>14</v>
      </c>
      <c r="CX158" s="28">
        <f>$F$52</f>
        <v>582.95000000000005</v>
      </c>
      <c r="CY158" s="28">
        <f t="shared" si="34"/>
        <v>275.36</v>
      </c>
      <c r="CZ158" s="28">
        <f t="shared" si="36"/>
        <v>429.15500000000003</v>
      </c>
      <c r="DA158" s="11">
        <v>225975000000</v>
      </c>
      <c r="DB158" s="11">
        <v>52562700000</v>
      </c>
      <c r="DC158" s="11">
        <v>1362580000000</v>
      </c>
      <c r="DD158" s="11">
        <v>2576790000000</v>
      </c>
      <c r="DE158" s="11">
        <v>3123960000000</v>
      </c>
      <c r="DF158" s="11">
        <v>2576790000000</v>
      </c>
      <c r="DG158" s="11">
        <v>1206290000000</v>
      </c>
      <c r="DH158" s="11">
        <v>2771240000000</v>
      </c>
      <c r="DI158" s="11">
        <v>4397080000000</v>
      </c>
      <c r="DJ158" s="11">
        <v>2771250000000</v>
      </c>
      <c r="DK158" s="11">
        <v>1206290000000</v>
      </c>
      <c r="DL158" s="11">
        <v>3311410000000</v>
      </c>
      <c r="DM158" s="11">
        <v>4463760000000</v>
      </c>
      <c r="DN158" s="11">
        <v>4688710000000</v>
      </c>
      <c r="DO158" s="11">
        <v>4463760000000</v>
      </c>
      <c r="DP158" s="11">
        <v>3311410000000</v>
      </c>
      <c r="DQ158" s="11">
        <v>1216640000000</v>
      </c>
      <c r="DR158" s="11">
        <v>2793390000000</v>
      </c>
      <c r="DS158" s="11">
        <v>4402510000000</v>
      </c>
      <c r="DT158" s="11">
        <v>2793390000000</v>
      </c>
      <c r="DU158" s="11">
        <v>1216640000000</v>
      </c>
      <c r="DV158" s="11">
        <v>2609890000000</v>
      </c>
      <c r="DW158" s="11">
        <v>3147460000000</v>
      </c>
      <c r="DX158" s="11">
        <v>2609890000000</v>
      </c>
      <c r="DY158" s="11">
        <v>1392720000000</v>
      </c>
      <c r="DZ158" s="11">
        <v>803273000000</v>
      </c>
      <c r="EA158" s="11">
        <v>803273000000</v>
      </c>
      <c r="EB158" s="11">
        <v>1161210000000</v>
      </c>
      <c r="EC158" s="11">
        <v>1161210000000</v>
      </c>
      <c r="ED158" s="11">
        <v>4247270000000</v>
      </c>
      <c r="EE158" s="11">
        <v>4247270000000</v>
      </c>
      <c r="EF158" s="11">
        <v>1416230000000</v>
      </c>
      <c r="EG158" s="11">
        <v>1416230000000</v>
      </c>
      <c r="EH158" s="11">
        <v>4262540000000</v>
      </c>
      <c r="EI158" s="11">
        <v>4262540000000</v>
      </c>
      <c r="EJ158" s="11">
        <v>1195670000000</v>
      </c>
      <c r="EK158" s="11">
        <v>1195680000000</v>
      </c>
      <c r="EL158" s="11">
        <v>832180000000</v>
      </c>
      <c r="EM158" s="11">
        <v>832180000000</v>
      </c>
    </row>
    <row r="159" spans="13:143" x14ac:dyDescent="0.25">
      <c r="M159" s="37"/>
      <c r="P159" s="12">
        <v>15</v>
      </c>
      <c r="Q159" s="28">
        <f>$F$55</f>
        <v>275.36</v>
      </c>
      <c r="R159" s="28">
        <f t="shared" si="33"/>
        <v>130.07</v>
      </c>
      <c r="S159" s="28">
        <f t="shared" si="35"/>
        <v>202.715</v>
      </c>
      <c r="T159" s="11">
        <v>849588000000</v>
      </c>
      <c r="U159" s="11">
        <v>272820000000</v>
      </c>
      <c r="V159" s="11">
        <v>18542000</v>
      </c>
      <c r="W159" s="11">
        <v>369917000</v>
      </c>
      <c r="X159" s="11">
        <v>414102000</v>
      </c>
      <c r="Y159" s="11">
        <v>369917000</v>
      </c>
      <c r="Z159" s="11">
        <v>722518000</v>
      </c>
      <c r="AA159" s="11">
        <v>1786720000</v>
      </c>
      <c r="AB159" s="11">
        <v>2354350000</v>
      </c>
      <c r="AC159" s="11">
        <v>1786720000</v>
      </c>
      <c r="AD159" s="11">
        <v>722517000</v>
      </c>
      <c r="AE159" s="11">
        <v>7170570000</v>
      </c>
      <c r="AF159" s="11">
        <v>9408520000</v>
      </c>
      <c r="AG159" s="11">
        <v>10550300000</v>
      </c>
      <c r="AH159" s="11">
        <v>9408520000</v>
      </c>
      <c r="AI159" s="11">
        <v>7170560000</v>
      </c>
      <c r="AJ159" s="11">
        <v>14156500000</v>
      </c>
      <c r="AK159" s="11">
        <v>54435800000</v>
      </c>
      <c r="AL159" s="11">
        <v>55592300000</v>
      </c>
      <c r="AM159" s="11">
        <v>54435800000</v>
      </c>
      <c r="AN159" s="11">
        <v>14156500000</v>
      </c>
      <c r="AO159" s="11">
        <v>244725000000</v>
      </c>
      <c r="AP159" s="11">
        <v>226293000000</v>
      </c>
      <c r="AQ159" s="11">
        <v>244725000000</v>
      </c>
      <c r="AR159" s="11">
        <v>775288000000</v>
      </c>
      <c r="AS159" s="11">
        <v>20267200</v>
      </c>
      <c r="AT159" s="11">
        <v>20267200</v>
      </c>
      <c r="AU159" s="11">
        <v>247677000</v>
      </c>
      <c r="AV159" s="11">
        <v>247677000</v>
      </c>
      <c r="AW159" s="11">
        <v>2156780000</v>
      </c>
      <c r="AX159" s="11">
        <v>2156780000</v>
      </c>
      <c r="AY159" s="11">
        <v>2870180000</v>
      </c>
      <c r="AZ159" s="11">
        <v>2870170000</v>
      </c>
      <c r="BA159" s="11">
        <v>68617500000</v>
      </c>
      <c r="BB159" s="11">
        <v>68617500000</v>
      </c>
      <c r="BC159" s="11">
        <v>162983000000</v>
      </c>
      <c r="BD159" s="11">
        <v>162984000000</v>
      </c>
      <c r="BE159" s="11">
        <v>704257000000</v>
      </c>
      <c r="BF159" s="11">
        <v>704257000000</v>
      </c>
      <c r="CT159" s="37"/>
      <c r="CV159" s="3"/>
      <c r="CW159" s="3">
        <v>15</v>
      </c>
      <c r="CX159" s="28">
        <f>$F$55</f>
        <v>275.36</v>
      </c>
      <c r="CY159" s="28">
        <f t="shared" si="34"/>
        <v>130.07</v>
      </c>
      <c r="CZ159" s="28">
        <f t="shared" si="36"/>
        <v>202.715</v>
      </c>
      <c r="DA159" s="11">
        <v>227555000000</v>
      </c>
      <c r="DB159" s="11">
        <v>59582300000</v>
      </c>
      <c r="DC159" s="11">
        <v>1316660000000</v>
      </c>
      <c r="DD159" s="11">
        <v>2490470000000</v>
      </c>
      <c r="DE159" s="11">
        <v>3020210000000</v>
      </c>
      <c r="DF159" s="11">
        <v>2490470000000</v>
      </c>
      <c r="DG159" s="11">
        <v>1165550000000</v>
      </c>
      <c r="DH159" s="11">
        <v>2678240000000</v>
      </c>
      <c r="DI159" s="11">
        <v>4254230000000</v>
      </c>
      <c r="DJ159" s="11">
        <v>2678240000000</v>
      </c>
      <c r="DK159" s="11">
        <v>1165550000000</v>
      </c>
      <c r="DL159" s="11">
        <v>3201700000000</v>
      </c>
      <c r="DM159" s="11">
        <v>4318820000000</v>
      </c>
      <c r="DN159" s="11">
        <v>4538960000000</v>
      </c>
      <c r="DO159" s="11">
        <v>4318820000000</v>
      </c>
      <c r="DP159" s="11">
        <v>3201700000000</v>
      </c>
      <c r="DQ159" s="11">
        <v>1175550000000</v>
      </c>
      <c r="DR159" s="11">
        <v>2699660000000</v>
      </c>
      <c r="DS159" s="11">
        <v>4259660000000</v>
      </c>
      <c r="DT159" s="11">
        <v>2699670000000</v>
      </c>
      <c r="DU159" s="11">
        <v>1175550000000</v>
      </c>
      <c r="DV159" s="11">
        <v>2522550000000</v>
      </c>
      <c r="DW159" s="11">
        <v>3043120000000</v>
      </c>
      <c r="DX159" s="11">
        <v>2522550000000</v>
      </c>
      <c r="DY159" s="11">
        <v>1345820000000</v>
      </c>
      <c r="DZ159" s="11">
        <v>773985000000</v>
      </c>
      <c r="EA159" s="11">
        <v>773984000000</v>
      </c>
      <c r="EB159" s="11">
        <v>1118310000000</v>
      </c>
      <c r="EC159" s="11">
        <v>1118310000000</v>
      </c>
      <c r="ED159" s="11">
        <v>4076370000000</v>
      </c>
      <c r="EE159" s="11">
        <v>4076370000000</v>
      </c>
      <c r="EF159" s="11">
        <v>1362210000000</v>
      </c>
      <c r="EG159" s="11">
        <v>1362210000000</v>
      </c>
      <c r="EH159" s="11">
        <v>4091140000000</v>
      </c>
      <c r="EI159" s="11">
        <v>4091140000000</v>
      </c>
      <c r="EJ159" s="11">
        <v>1151290000000</v>
      </c>
      <c r="EK159" s="11">
        <v>1151290000000</v>
      </c>
      <c r="EL159" s="11">
        <v>801693000000</v>
      </c>
      <c r="EM159" s="11">
        <v>801693000000</v>
      </c>
    </row>
    <row r="160" spans="13:143" x14ac:dyDescent="0.25">
      <c r="M160" s="37"/>
      <c r="P160" s="12">
        <v>16</v>
      </c>
      <c r="Q160" s="28">
        <f>$F$58</f>
        <v>130.07</v>
      </c>
      <c r="R160" s="28">
        <f t="shared" si="33"/>
        <v>61.442</v>
      </c>
      <c r="S160" s="28">
        <f t="shared" si="35"/>
        <v>95.756</v>
      </c>
      <c r="T160" s="11">
        <v>851045000000</v>
      </c>
      <c r="U160" s="11">
        <v>270534000000</v>
      </c>
      <c r="V160" s="11">
        <v>17045200</v>
      </c>
      <c r="W160" s="11">
        <v>331168000</v>
      </c>
      <c r="X160" s="11">
        <v>379175000</v>
      </c>
      <c r="Y160" s="11">
        <v>331168000</v>
      </c>
      <c r="Z160" s="11">
        <v>655242000</v>
      </c>
      <c r="AA160" s="11">
        <v>1646760000</v>
      </c>
      <c r="AB160" s="11">
        <v>2126970000</v>
      </c>
      <c r="AC160" s="11">
        <v>1646750000</v>
      </c>
      <c r="AD160" s="11">
        <v>655242000</v>
      </c>
      <c r="AE160" s="11">
        <v>6622000000</v>
      </c>
      <c r="AF160" s="11">
        <v>8465340000</v>
      </c>
      <c r="AG160" s="11">
        <v>9752920000</v>
      </c>
      <c r="AH160" s="11">
        <v>8465340000</v>
      </c>
      <c r="AI160" s="11">
        <v>6621990000</v>
      </c>
      <c r="AJ160" s="11">
        <v>13005700000</v>
      </c>
      <c r="AK160" s="11">
        <v>50081600000</v>
      </c>
      <c r="AL160" s="11">
        <v>50759500000</v>
      </c>
      <c r="AM160" s="11">
        <v>50081600000</v>
      </c>
      <c r="AN160" s="11">
        <v>13005700000</v>
      </c>
      <c r="AO160" s="11">
        <v>224533000000</v>
      </c>
      <c r="AP160" s="11">
        <v>210220000000</v>
      </c>
      <c r="AQ160" s="11">
        <v>224532000000</v>
      </c>
      <c r="AR160" s="11">
        <v>698506000000</v>
      </c>
      <c r="AS160" s="11">
        <v>18884600</v>
      </c>
      <c r="AT160" s="11">
        <v>18884600</v>
      </c>
      <c r="AU160" s="11">
        <v>220858000</v>
      </c>
      <c r="AV160" s="11">
        <v>220858000</v>
      </c>
      <c r="AW160" s="11">
        <v>1978630000</v>
      </c>
      <c r="AX160" s="11">
        <v>1978630000</v>
      </c>
      <c r="AY160" s="11">
        <v>2597880000</v>
      </c>
      <c r="AZ160" s="11">
        <v>2597880000</v>
      </c>
      <c r="BA160" s="11">
        <v>62162400000</v>
      </c>
      <c r="BB160" s="11">
        <v>62162400000</v>
      </c>
      <c r="BC160" s="11">
        <v>145915000000</v>
      </c>
      <c r="BD160" s="11">
        <v>145916000000</v>
      </c>
      <c r="BE160" s="11">
        <v>636452000000</v>
      </c>
      <c r="BF160" s="11">
        <v>636452000000</v>
      </c>
      <c r="CT160" s="37"/>
      <c r="CV160" s="3"/>
      <c r="CW160" s="3">
        <v>16</v>
      </c>
      <c r="CX160" s="28">
        <f>$F$58</f>
        <v>130.07</v>
      </c>
      <c r="CY160" s="28">
        <f t="shared" si="34"/>
        <v>61.442</v>
      </c>
      <c r="CZ160" s="28">
        <f t="shared" si="36"/>
        <v>95.756</v>
      </c>
      <c r="DA160" s="11">
        <v>228557000000</v>
      </c>
      <c r="DB160" s="11">
        <v>58898900000</v>
      </c>
      <c r="DC160" s="11">
        <v>1237790000000</v>
      </c>
      <c r="DD160" s="11">
        <v>2339550000000</v>
      </c>
      <c r="DE160" s="11">
        <v>2836510000000</v>
      </c>
      <c r="DF160" s="11">
        <v>2339550000000</v>
      </c>
      <c r="DG160" s="11">
        <v>1096370000000</v>
      </c>
      <c r="DH160" s="11">
        <v>2515620000000</v>
      </c>
      <c r="DI160" s="11">
        <v>3994750000000</v>
      </c>
      <c r="DJ160" s="11">
        <v>2515620000000</v>
      </c>
      <c r="DK160" s="11">
        <v>1096370000000</v>
      </c>
      <c r="DL160" s="11">
        <v>3007060000000</v>
      </c>
      <c r="DM160" s="11">
        <v>4055380000000</v>
      </c>
      <c r="DN160" s="11">
        <v>4262690000000</v>
      </c>
      <c r="DO160" s="11">
        <v>4055390000000</v>
      </c>
      <c r="DP160" s="11">
        <v>3007070000000</v>
      </c>
      <c r="DQ160" s="11">
        <v>1105770000000</v>
      </c>
      <c r="DR160" s="11">
        <v>2535710000000</v>
      </c>
      <c r="DS160" s="11">
        <v>3999820000000</v>
      </c>
      <c r="DT160" s="11">
        <v>2535720000000</v>
      </c>
      <c r="DU160" s="11">
        <v>1105770000000</v>
      </c>
      <c r="DV160" s="11">
        <v>2369630000000</v>
      </c>
      <c r="DW160" s="11">
        <v>2857980000000</v>
      </c>
      <c r="DX160" s="11">
        <v>2369630000000</v>
      </c>
      <c r="DY160" s="11">
        <v>1265170000000</v>
      </c>
      <c r="DZ160" s="11">
        <v>725234000000</v>
      </c>
      <c r="EA160" s="11">
        <v>725233000000</v>
      </c>
      <c r="EB160" s="11">
        <v>1047310000000</v>
      </c>
      <c r="EC160" s="11">
        <v>1047310000000</v>
      </c>
      <c r="ED160" s="11">
        <v>3797570000000</v>
      </c>
      <c r="EE160" s="11">
        <v>3797570000000</v>
      </c>
      <c r="EF160" s="11">
        <v>1273680000000</v>
      </c>
      <c r="EG160" s="11">
        <v>1273680000000</v>
      </c>
      <c r="EH160" s="11">
        <v>3811300000000</v>
      </c>
      <c r="EI160" s="11">
        <v>3811300000000</v>
      </c>
      <c r="EJ160" s="11">
        <v>1077990000000</v>
      </c>
      <c r="EK160" s="11">
        <v>1077990000000</v>
      </c>
      <c r="EL160" s="11">
        <v>751053000000</v>
      </c>
      <c r="EM160" s="11">
        <v>751053000000</v>
      </c>
    </row>
    <row r="161" spans="13:143" x14ac:dyDescent="0.25">
      <c r="M161" s="37"/>
      <c r="P161" s="12">
        <v>17</v>
      </c>
      <c r="Q161" s="28">
        <f>$F$61</f>
        <v>61.442</v>
      </c>
      <c r="R161" s="28">
        <f t="shared" si="33"/>
        <v>29.023</v>
      </c>
      <c r="S161" s="28">
        <f t="shared" si="35"/>
        <v>45.232500000000002</v>
      </c>
      <c r="T161" s="11">
        <v>847615000000</v>
      </c>
      <c r="U161" s="11">
        <v>259119000000</v>
      </c>
      <c r="V161" s="11">
        <v>16248800</v>
      </c>
      <c r="W161" s="11">
        <v>305352000</v>
      </c>
      <c r="X161" s="11">
        <v>357532000</v>
      </c>
      <c r="Y161" s="11">
        <v>305351000</v>
      </c>
      <c r="Z161" s="11">
        <v>615476000</v>
      </c>
      <c r="AA161" s="11">
        <v>1564590000</v>
      </c>
      <c r="AB161" s="11">
        <v>1975480000</v>
      </c>
      <c r="AC161" s="11">
        <v>1564580000</v>
      </c>
      <c r="AD161" s="11">
        <v>615476000</v>
      </c>
      <c r="AE161" s="11">
        <v>6301010000</v>
      </c>
      <c r="AF161" s="11">
        <v>7830360000</v>
      </c>
      <c r="AG161" s="11">
        <v>9272390000</v>
      </c>
      <c r="AH161" s="11">
        <v>7830360000</v>
      </c>
      <c r="AI161" s="11">
        <v>6301000000</v>
      </c>
      <c r="AJ161" s="11">
        <v>12318200000</v>
      </c>
      <c r="AK161" s="11">
        <v>47579000000</v>
      </c>
      <c r="AL161" s="11">
        <v>47898900000</v>
      </c>
      <c r="AM161" s="11">
        <v>47579000000</v>
      </c>
      <c r="AN161" s="11">
        <v>12318200000</v>
      </c>
      <c r="AO161" s="11">
        <v>213893000000</v>
      </c>
      <c r="AP161" s="11">
        <v>201147000000</v>
      </c>
      <c r="AQ161" s="11">
        <v>213893000000</v>
      </c>
      <c r="AR161" s="11">
        <v>644463000000</v>
      </c>
      <c r="AS161" s="11">
        <v>17957400</v>
      </c>
      <c r="AT161" s="11">
        <v>17957400</v>
      </c>
      <c r="AU161" s="11">
        <v>202334000</v>
      </c>
      <c r="AV161" s="11">
        <v>202333000</v>
      </c>
      <c r="AW161" s="11">
        <v>1854340000</v>
      </c>
      <c r="AX161" s="11">
        <v>1854340000</v>
      </c>
      <c r="AY161" s="11">
        <v>2400120000</v>
      </c>
      <c r="AZ161" s="11">
        <v>2400110000</v>
      </c>
      <c r="BA161" s="11">
        <v>57271200000</v>
      </c>
      <c r="BB161" s="11">
        <v>57271200000</v>
      </c>
      <c r="BC161" s="11">
        <v>133569000000</v>
      </c>
      <c r="BD161" s="11">
        <v>133569000000</v>
      </c>
      <c r="BE161" s="11">
        <v>590112000000</v>
      </c>
      <c r="BF161" s="11">
        <v>590112000000</v>
      </c>
      <c r="CT161" s="37"/>
      <c r="CV161" s="3"/>
      <c r="CW161" s="3">
        <v>17</v>
      </c>
      <c r="CX161" s="28">
        <f>$F$61</f>
        <v>61.442</v>
      </c>
      <c r="CY161" s="28">
        <f t="shared" si="34"/>
        <v>29.023</v>
      </c>
      <c r="CZ161" s="28">
        <f t="shared" si="36"/>
        <v>45.232500000000002</v>
      </c>
      <c r="DA161" s="11">
        <v>229360000000</v>
      </c>
      <c r="DB161" s="11">
        <v>57053300000</v>
      </c>
      <c r="DC161" s="11">
        <v>1176100000000</v>
      </c>
      <c r="DD161" s="11">
        <v>2222840000000</v>
      </c>
      <c r="DE161" s="11">
        <v>2696770000000</v>
      </c>
      <c r="DF161" s="11">
        <v>2222850000000</v>
      </c>
      <c r="DG161" s="11">
        <v>1042210000000</v>
      </c>
      <c r="DH161" s="11">
        <v>2390230000000</v>
      </c>
      <c r="DI161" s="11">
        <v>3800840000000</v>
      </c>
      <c r="DJ161" s="11">
        <v>2390230000000</v>
      </c>
      <c r="DK161" s="11">
        <v>1042210000000</v>
      </c>
      <c r="DL161" s="11">
        <v>2858990000000</v>
      </c>
      <c r="DM161" s="11">
        <v>3858630000000</v>
      </c>
      <c r="DN161" s="11">
        <v>4059010000000</v>
      </c>
      <c r="DO161" s="11">
        <v>3858630000000</v>
      </c>
      <c r="DP161" s="11">
        <v>2858990000000</v>
      </c>
      <c r="DQ161" s="11">
        <v>1051160000000</v>
      </c>
      <c r="DR161" s="11">
        <v>2409360000000</v>
      </c>
      <c r="DS161" s="11">
        <v>3805850000000</v>
      </c>
      <c r="DT161" s="11">
        <v>2409360000000</v>
      </c>
      <c r="DU161" s="11">
        <v>1051160000000</v>
      </c>
      <c r="DV161" s="11">
        <v>2251530000000</v>
      </c>
      <c r="DW161" s="11">
        <v>2717420000000</v>
      </c>
      <c r="DX161" s="11">
        <v>2251530000000</v>
      </c>
      <c r="DY161" s="11">
        <v>1202180000000</v>
      </c>
      <c r="DZ161" s="11">
        <v>688121000000</v>
      </c>
      <c r="EA161" s="11">
        <v>688121000000</v>
      </c>
      <c r="EB161" s="11">
        <v>993452000000</v>
      </c>
      <c r="EC161" s="11">
        <v>993452000000</v>
      </c>
      <c r="ED161" s="11">
        <v>3592490000000</v>
      </c>
      <c r="EE161" s="11">
        <v>3592500000000</v>
      </c>
      <c r="EF161" s="11">
        <v>1206670000000</v>
      </c>
      <c r="EG161" s="11">
        <v>1206680000000</v>
      </c>
      <c r="EH161" s="11">
        <v>3605580000000</v>
      </c>
      <c r="EI161" s="11">
        <v>3605580000000</v>
      </c>
      <c r="EJ161" s="11">
        <v>1022420000000</v>
      </c>
      <c r="EK161" s="11">
        <v>1022420000000</v>
      </c>
      <c r="EL161" s="11">
        <v>712538000000</v>
      </c>
      <c r="EM161" s="11">
        <v>712539000000</v>
      </c>
    </row>
    <row r="162" spans="13:143" x14ac:dyDescent="0.25">
      <c r="M162" s="37"/>
      <c r="P162" s="12">
        <v>18</v>
      </c>
      <c r="Q162" s="28">
        <f>$F$64</f>
        <v>29.023</v>
      </c>
      <c r="R162" s="28">
        <f t="shared" si="33"/>
        <v>13.71</v>
      </c>
      <c r="S162" s="28">
        <f t="shared" si="35"/>
        <v>21.366500000000002</v>
      </c>
      <c r="T162" s="11">
        <v>836971000000</v>
      </c>
      <c r="U162" s="11">
        <v>236592000000</v>
      </c>
      <c r="V162" s="11">
        <v>14813300</v>
      </c>
      <c r="W162" s="11">
        <v>267888000</v>
      </c>
      <c r="X162" s="11">
        <v>320469000</v>
      </c>
      <c r="Y162" s="11">
        <v>267888000</v>
      </c>
      <c r="Z162" s="11">
        <v>552037000</v>
      </c>
      <c r="AA162" s="11">
        <v>1417350000</v>
      </c>
      <c r="AB162" s="11">
        <v>1745540000</v>
      </c>
      <c r="AC162" s="11">
        <v>1417350000</v>
      </c>
      <c r="AD162" s="11">
        <v>552037000</v>
      </c>
      <c r="AE162" s="11">
        <v>5699740000</v>
      </c>
      <c r="AF162" s="11">
        <v>6875340000</v>
      </c>
      <c r="AG162" s="11">
        <v>8380210000</v>
      </c>
      <c r="AH162" s="11">
        <v>6875350000</v>
      </c>
      <c r="AI162" s="11">
        <v>5699740000</v>
      </c>
      <c r="AJ162" s="11">
        <v>11112900000</v>
      </c>
      <c r="AK162" s="11">
        <v>42988200000</v>
      </c>
      <c r="AL162" s="11">
        <v>43020100000</v>
      </c>
      <c r="AM162" s="11">
        <v>42988200000</v>
      </c>
      <c r="AN162" s="11">
        <v>11112800000</v>
      </c>
      <c r="AO162" s="11">
        <v>194127000000</v>
      </c>
      <c r="AP162" s="11">
        <v>182936000000</v>
      </c>
      <c r="AQ162" s="11">
        <v>194127000000</v>
      </c>
      <c r="AR162" s="11">
        <v>565768000000</v>
      </c>
      <c r="AS162" s="11">
        <v>16276600</v>
      </c>
      <c r="AT162" s="11">
        <v>16276600</v>
      </c>
      <c r="AU162" s="11">
        <v>176832000</v>
      </c>
      <c r="AV162" s="11">
        <v>176832000</v>
      </c>
      <c r="AW162" s="11">
        <v>1648810000</v>
      </c>
      <c r="AX162" s="11">
        <v>1648810000</v>
      </c>
      <c r="AY162" s="11">
        <v>2115720000</v>
      </c>
      <c r="AZ162" s="11">
        <v>2115720000</v>
      </c>
      <c r="BA162" s="11">
        <v>50207000000</v>
      </c>
      <c r="BB162" s="11">
        <v>50207000000</v>
      </c>
      <c r="BC162" s="11">
        <v>116716000000</v>
      </c>
      <c r="BD162" s="11">
        <v>116716000000</v>
      </c>
      <c r="BE162" s="11">
        <v>518914000000</v>
      </c>
      <c r="BF162" s="11">
        <v>518914000000</v>
      </c>
      <c r="CT162" s="37"/>
      <c r="CV162" s="3"/>
      <c r="CW162" s="3">
        <v>18</v>
      </c>
      <c r="CX162" s="28">
        <f>$F$64</f>
        <v>29.023</v>
      </c>
      <c r="CY162" s="28">
        <f t="shared" si="34"/>
        <v>13.71</v>
      </c>
      <c r="CZ162" s="28">
        <f t="shared" si="36"/>
        <v>21.366500000000002</v>
      </c>
      <c r="DA162" s="11">
        <v>229420000000</v>
      </c>
      <c r="DB162" s="11">
        <v>53758200000</v>
      </c>
      <c r="DC162" s="11">
        <v>1083400000000</v>
      </c>
      <c r="DD162" s="11">
        <v>2044600000000</v>
      </c>
      <c r="DE162" s="11">
        <v>2481850000000</v>
      </c>
      <c r="DF162" s="11">
        <v>2044600000000</v>
      </c>
      <c r="DG162" s="11">
        <v>961453000000</v>
      </c>
      <c r="DH162" s="11">
        <v>2198740000000</v>
      </c>
      <c r="DI162" s="11">
        <v>3495490000000</v>
      </c>
      <c r="DJ162" s="11">
        <v>2198750000000</v>
      </c>
      <c r="DK162" s="11">
        <v>961453000000</v>
      </c>
      <c r="DL162" s="11">
        <v>2630700000000</v>
      </c>
      <c r="DM162" s="11">
        <v>3548630000000</v>
      </c>
      <c r="DN162" s="11">
        <v>3735560000000</v>
      </c>
      <c r="DO162" s="11">
        <v>3548630000000</v>
      </c>
      <c r="DP162" s="11">
        <v>2630710000000</v>
      </c>
      <c r="DQ162" s="11">
        <v>969714000000</v>
      </c>
      <c r="DR162" s="11">
        <v>2216310000000</v>
      </c>
      <c r="DS162" s="11">
        <v>3500090000000</v>
      </c>
      <c r="DT162" s="11">
        <v>2216310000000</v>
      </c>
      <c r="DU162" s="11">
        <v>969715000000</v>
      </c>
      <c r="DV162" s="11">
        <v>2070930000000</v>
      </c>
      <c r="DW162" s="11">
        <v>2500820000000</v>
      </c>
      <c r="DX162" s="11">
        <v>2070930000000</v>
      </c>
      <c r="DY162" s="11">
        <v>1107390000000</v>
      </c>
      <c r="DZ162" s="11">
        <v>622908000000</v>
      </c>
      <c r="EA162" s="11">
        <v>622908000000</v>
      </c>
      <c r="EB162" s="11">
        <v>899047000000</v>
      </c>
      <c r="EC162" s="11">
        <v>899047000000</v>
      </c>
      <c r="ED162" s="11">
        <v>3236830000000</v>
      </c>
      <c r="EE162" s="11">
        <v>3236840000000</v>
      </c>
      <c r="EF162" s="11">
        <v>1090200000000</v>
      </c>
      <c r="EG162" s="11">
        <v>1090200000000</v>
      </c>
      <c r="EH162" s="11">
        <v>3248630000000</v>
      </c>
      <c r="EI162" s="11">
        <v>3248630000000</v>
      </c>
      <c r="EJ162" s="11">
        <v>925139000000</v>
      </c>
      <c r="EK162" s="11">
        <v>925140000000</v>
      </c>
      <c r="EL162" s="11">
        <v>644936000000</v>
      </c>
      <c r="EM162" s="11">
        <v>644936000000</v>
      </c>
    </row>
    <row r="163" spans="13:143" x14ac:dyDescent="0.25">
      <c r="M163" s="37"/>
      <c r="P163" s="12">
        <v>19</v>
      </c>
      <c r="Q163" s="28">
        <f>$F$67</f>
        <v>13.71</v>
      </c>
      <c r="R163" s="28">
        <f t="shared" si="33"/>
        <v>6.4759000000000002</v>
      </c>
      <c r="S163" s="28">
        <f t="shared" si="35"/>
        <v>10.09295</v>
      </c>
      <c r="T163" s="11">
        <v>820789000000</v>
      </c>
      <c r="U163" s="11">
        <v>206705000000</v>
      </c>
      <c r="V163" s="11">
        <v>13335800</v>
      </c>
      <c r="W163" s="11">
        <v>232704000</v>
      </c>
      <c r="X163" s="11">
        <v>282436000</v>
      </c>
      <c r="Y163" s="11">
        <v>232704000</v>
      </c>
      <c r="Z163" s="11">
        <v>492009000</v>
      </c>
      <c r="AA163" s="11">
        <v>1266940000</v>
      </c>
      <c r="AB163" s="11">
        <v>1533330000</v>
      </c>
      <c r="AC163" s="11">
        <v>1266940000</v>
      </c>
      <c r="AD163" s="11">
        <v>492009000</v>
      </c>
      <c r="AE163" s="11">
        <v>5074600000</v>
      </c>
      <c r="AF163" s="11">
        <v>5993740000</v>
      </c>
      <c r="AG163" s="11">
        <v>7449890000</v>
      </c>
      <c r="AH163" s="11">
        <v>5993740000</v>
      </c>
      <c r="AI163" s="11">
        <v>5074590000</v>
      </c>
      <c r="AJ163" s="11">
        <v>9897860000</v>
      </c>
      <c r="AK163" s="11">
        <v>38285700000</v>
      </c>
      <c r="AL163" s="11">
        <v>38238700000</v>
      </c>
      <c r="AM163" s="11">
        <v>38285700000</v>
      </c>
      <c r="AN163" s="11">
        <v>9897860000</v>
      </c>
      <c r="AO163" s="11">
        <v>173791000000</v>
      </c>
      <c r="AP163" s="11">
        <v>164141000000</v>
      </c>
      <c r="AQ163" s="11">
        <v>173791000000</v>
      </c>
      <c r="AR163" s="11">
        <v>489898000000</v>
      </c>
      <c r="AS163" s="11">
        <v>14676300</v>
      </c>
      <c r="AT163" s="11">
        <v>14676300</v>
      </c>
      <c r="AU163" s="11">
        <v>153742000</v>
      </c>
      <c r="AV163" s="11">
        <v>153742000</v>
      </c>
      <c r="AW163" s="11">
        <v>1454930000</v>
      </c>
      <c r="AX163" s="11">
        <v>1454940000</v>
      </c>
      <c r="AY163" s="11">
        <v>1851140000</v>
      </c>
      <c r="AZ163" s="11">
        <v>1851140000</v>
      </c>
      <c r="BA163" s="11">
        <v>43805900000</v>
      </c>
      <c r="BB163" s="11">
        <v>43805900000</v>
      </c>
      <c r="BC163" s="11">
        <v>101759000000</v>
      </c>
      <c r="BD163" s="11">
        <v>101759000000</v>
      </c>
      <c r="BE163" s="11">
        <v>452329000000</v>
      </c>
      <c r="BF163" s="11">
        <v>452329000000</v>
      </c>
      <c r="CT163" s="37"/>
      <c r="CV163" s="3"/>
      <c r="CW163" s="3">
        <v>19</v>
      </c>
      <c r="CX163" s="28">
        <f>$F$67</f>
        <v>13.71</v>
      </c>
      <c r="CY163" s="28">
        <f t="shared" si="34"/>
        <v>6.4759000000000002</v>
      </c>
      <c r="CZ163" s="28">
        <f t="shared" si="36"/>
        <v>10.09295</v>
      </c>
      <c r="DA163" s="11">
        <v>228810000000</v>
      </c>
      <c r="DB163" s="11">
        <v>48837500000</v>
      </c>
      <c r="DC163" s="11">
        <v>999905000000</v>
      </c>
      <c r="DD163" s="11">
        <v>1885370000000</v>
      </c>
      <c r="DE163" s="11">
        <v>2289660000000</v>
      </c>
      <c r="DF163" s="11">
        <v>1885370000000</v>
      </c>
      <c r="DG163" s="11">
        <v>888537000000</v>
      </c>
      <c r="DH163" s="11">
        <v>2027560000000</v>
      </c>
      <c r="DI163" s="11">
        <v>3226580000000</v>
      </c>
      <c r="DJ163" s="11">
        <v>2027560000000</v>
      </c>
      <c r="DK163" s="11">
        <v>888537000000</v>
      </c>
      <c r="DL163" s="11">
        <v>2427000000000</v>
      </c>
      <c r="DM163" s="11">
        <v>3275700000000</v>
      </c>
      <c r="DN163" s="11">
        <v>3450920000000</v>
      </c>
      <c r="DO163" s="11">
        <v>3275700000000</v>
      </c>
      <c r="DP163" s="11">
        <v>2427000000000</v>
      </c>
      <c r="DQ163" s="11">
        <v>896182000000</v>
      </c>
      <c r="DR163" s="11">
        <v>2043770000000</v>
      </c>
      <c r="DS163" s="11">
        <v>3230970000000</v>
      </c>
      <c r="DT163" s="11">
        <v>2043780000000</v>
      </c>
      <c r="DU163" s="11">
        <v>896183000000</v>
      </c>
      <c r="DV163" s="11">
        <v>1909700000000</v>
      </c>
      <c r="DW163" s="11">
        <v>2307300000000</v>
      </c>
      <c r="DX163" s="11">
        <v>1909700000000</v>
      </c>
      <c r="DY163" s="11">
        <v>1022080000000</v>
      </c>
      <c r="DZ163" s="11">
        <v>579328000000</v>
      </c>
      <c r="EA163" s="11">
        <v>579328000000</v>
      </c>
      <c r="EB163" s="11">
        <v>835743000000</v>
      </c>
      <c r="EC163" s="11">
        <v>835743000000</v>
      </c>
      <c r="ED163" s="11">
        <v>2993260000000</v>
      </c>
      <c r="EE163" s="11">
        <v>2993270000000</v>
      </c>
      <c r="EF163" s="11">
        <v>1011380000000</v>
      </c>
      <c r="EG163" s="11">
        <v>1011380000000</v>
      </c>
      <c r="EH163" s="11">
        <v>3004210000000</v>
      </c>
      <c r="EI163" s="11">
        <v>3004220000000</v>
      </c>
      <c r="EJ163" s="11">
        <v>859843000000</v>
      </c>
      <c r="EK163" s="11">
        <v>859843000000</v>
      </c>
      <c r="EL163" s="11">
        <v>599709000000</v>
      </c>
      <c r="EM163" s="11">
        <v>599709000000</v>
      </c>
    </row>
    <row r="164" spans="13:143" x14ac:dyDescent="0.25">
      <c r="M164" s="37"/>
      <c r="P164" s="12">
        <v>20</v>
      </c>
      <c r="Q164" s="28">
        <f>$F$70</f>
        <v>6.4759000000000002</v>
      </c>
      <c r="R164" s="28">
        <f t="shared" si="33"/>
        <v>1.8553999999999999</v>
      </c>
      <c r="S164" s="28">
        <f t="shared" si="35"/>
        <v>4.1656500000000003</v>
      </c>
      <c r="T164" s="11">
        <v>1331620000000</v>
      </c>
      <c r="U164" s="11">
        <v>282909000000</v>
      </c>
      <c r="V164" s="11">
        <v>21787000</v>
      </c>
      <c r="W164" s="11">
        <v>365314000</v>
      </c>
      <c r="X164" s="11">
        <v>445801000</v>
      </c>
      <c r="Y164" s="11">
        <v>365313000</v>
      </c>
      <c r="Z164" s="11">
        <v>788788000</v>
      </c>
      <c r="AA164" s="11">
        <v>1996040000</v>
      </c>
      <c r="AB164" s="11">
        <v>2405770000</v>
      </c>
      <c r="AC164" s="11">
        <v>1996040000</v>
      </c>
      <c r="AD164" s="11">
        <v>788788000</v>
      </c>
      <c r="AE164" s="11">
        <v>8008960000</v>
      </c>
      <c r="AF164" s="11">
        <v>9344890000</v>
      </c>
      <c r="AG164" s="11">
        <v>11669200000</v>
      </c>
      <c r="AH164" s="11">
        <v>9344890000</v>
      </c>
      <c r="AI164" s="11">
        <v>8008950000</v>
      </c>
      <c r="AJ164" s="11">
        <v>15848700000</v>
      </c>
      <c r="AK164" s="11">
        <v>60971300000</v>
      </c>
      <c r="AL164" s="11">
        <v>60547400000</v>
      </c>
      <c r="AM164" s="11">
        <v>60971300000</v>
      </c>
      <c r="AN164" s="11">
        <v>15848700000</v>
      </c>
      <c r="AO164" s="11">
        <v>278888000000</v>
      </c>
      <c r="AP164" s="11">
        <v>260553000000</v>
      </c>
      <c r="AQ164" s="11">
        <v>278888000000</v>
      </c>
      <c r="AR164" s="11">
        <v>757989000000</v>
      </c>
      <c r="AS164" s="11">
        <v>22779200</v>
      </c>
      <c r="AT164" s="11">
        <v>22779200</v>
      </c>
      <c r="AU164" s="11">
        <v>237811000</v>
      </c>
      <c r="AV164" s="11">
        <v>237811000</v>
      </c>
      <c r="AW164" s="11">
        <v>2264000000</v>
      </c>
      <c r="AX164" s="11">
        <v>2264000000</v>
      </c>
      <c r="AY164" s="11">
        <v>2833470000</v>
      </c>
      <c r="AZ164" s="11">
        <v>2833460000</v>
      </c>
      <c r="BA164" s="11">
        <v>66380400000</v>
      </c>
      <c r="BB164" s="11">
        <v>66380400000</v>
      </c>
      <c r="BC164" s="11">
        <v>155925000000</v>
      </c>
      <c r="BD164" s="11">
        <v>155925000000</v>
      </c>
      <c r="BE164" s="11">
        <v>694844000000</v>
      </c>
      <c r="BF164" s="11">
        <v>694844000000</v>
      </c>
      <c r="CT164" s="37"/>
      <c r="CV164" s="3"/>
      <c r="CW164" s="3">
        <v>20</v>
      </c>
      <c r="CX164" s="28">
        <f>$F$70</f>
        <v>6.4759000000000002</v>
      </c>
      <c r="CY164" s="28">
        <f t="shared" si="34"/>
        <v>1.8553999999999999</v>
      </c>
      <c r="CZ164" s="28">
        <f t="shared" si="36"/>
        <v>4.1656500000000003</v>
      </c>
      <c r="DA164" s="11">
        <v>380852000000</v>
      </c>
      <c r="DB164" s="11">
        <v>67657800000</v>
      </c>
      <c r="DC164" s="11">
        <v>1641430000000</v>
      </c>
      <c r="DD164" s="11">
        <v>3083200000000</v>
      </c>
      <c r="DE164" s="11">
        <v>3736250000000</v>
      </c>
      <c r="DF164" s="11">
        <v>3083200000000</v>
      </c>
      <c r="DG164" s="11">
        <v>1462200000000</v>
      </c>
      <c r="DH164" s="11">
        <v>3314390000000</v>
      </c>
      <c r="DI164" s="11">
        <v>5246290000000</v>
      </c>
      <c r="DJ164" s="11">
        <v>3314390000000</v>
      </c>
      <c r="DK164" s="11">
        <v>1462200000000</v>
      </c>
      <c r="DL164" s="11">
        <v>3959940000000</v>
      </c>
      <c r="DM164" s="11">
        <v>5325600000000</v>
      </c>
      <c r="DN164" s="11">
        <v>5602430000000</v>
      </c>
      <c r="DO164" s="11">
        <v>5325600000000</v>
      </c>
      <c r="DP164" s="11">
        <v>3959950000000</v>
      </c>
      <c r="DQ164" s="11">
        <v>1474730000000</v>
      </c>
      <c r="DR164" s="11">
        <v>3340560000000</v>
      </c>
      <c r="DS164" s="11">
        <v>5252420000000</v>
      </c>
      <c r="DT164" s="11">
        <v>3340570000000</v>
      </c>
      <c r="DU164" s="11">
        <v>1474730000000</v>
      </c>
      <c r="DV164" s="11">
        <v>3122260000000</v>
      </c>
      <c r="DW164" s="11">
        <v>3763890000000</v>
      </c>
      <c r="DX164" s="11">
        <v>3122260000000</v>
      </c>
      <c r="DY164" s="11">
        <v>1677440000000</v>
      </c>
      <c r="DZ164" s="11">
        <v>943789000000</v>
      </c>
      <c r="EA164" s="11">
        <v>943789000000</v>
      </c>
      <c r="EB164" s="11">
        <v>1361540000000</v>
      </c>
      <c r="EC164" s="11">
        <v>1361540000000</v>
      </c>
      <c r="ED164" s="11">
        <v>4840340000000</v>
      </c>
      <c r="EE164" s="11">
        <v>4840340000000</v>
      </c>
      <c r="EF164" s="11">
        <v>1645220000000</v>
      </c>
      <c r="EG164" s="11">
        <v>1645220000000</v>
      </c>
      <c r="EH164" s="11">
        <v>4857310000000</v>
      </c>
      <c r="EI164" s="11">
        <v>4857320000000</v>
      </c>
      <c r="EJ164" s="11">
        <v>1400720000000</v>
      </c>
      <c r="EK164" s="11">
        <v>1400720000000</v>
      </c>
      <c r="EL164" s="11">
        <v>976978000000</v>
      </c>
      <c r="EM164" s="11">
        <v>976978000000</v>
      </c>
    </row>
    <row r="165" spans="13:143" x14ac:dyDescent="0.25">
      <c r="M165" s="37"/>
      <c r="O165" t="s">
        <v>472</v>
      </c>
      <c r="P165" s="12">
        <v>1</v>
      </c>
      <c r="Q165" s="28">
        <f>$F$76</f>
        <v>1.8553999999999999</v>
      </c>
      <c r="R165" s="28">
        <f t="shared" si="33"/>
        <v>1.1253</v>
      </c>
      <c r="S165" s="28">
        <f t="shared" si="35"/>
        <v>1.4903499999999998</v>
      </c>
      <c r="T165" s="11">
        <v>559270000000</v>
      </c>
      <c r="U165" s="11">
        <v>91983200000</v>
      </c>
      <c r="V165" s="11">
        <v>8182260</v>
      </c>
      <c r="W165" s="11">
        <v>132558000</v>
      </c>
      <c r="X165" s="11">
        <v>161847000</v>
      </c>
      <c r="Y165" s="11">
        <v>132558000</v>
      </c>
      <c r="Z165" s="11">
        <v>295816000</v>
      </c>
      <c r="AA165" s="11">
        <v>741212000</v>
      </c>
      <c r="AB165" s="11">
        <v>876217000</v>
      </c>
      <c r="AC165" s="11">
        <v>741210000</v>
      </c>
      <c r="AD165" s="11">
        <v>295815000</v>
      </c>
      <c r="AE165" s="11">
        <v>2946820000</v>
      </c>
      <c r="AF165" s="11">
        <v>3381240000</v>
      </c>
      <c r="AG165" s="11">
        <v>4276300000</v>
      </c>
      <c r="AH165" s="11">
        <v>3381250000</v>
      </c>
      <c r="AI165" s="11">
        <v>2946820000</v>
      </c>
      <c r="AJ165" s="11">
        <v>5863650000</v>
      </c>
      <c r="AK165" s="11">
        <v>22524200000</v>
      </c>
      <c r="AL165" s="11">
        <v>22131500000</v>
      </c>
      <c r="AM165" s="11">
        <v>22524200000</v>
      </c>
      <c r="AN165" s="11">
        <v>5863650000</v>
      </c>
      <c r="AO165" s="11">
        <v>104006000000</v>
      </c>
      <c r="AP165" s="11">
        <v>97318800000</v>
      </c>
      <c r="AQ165" s="11">
        <v>104006000000</v>
      </c>
      <c r="AR165" s="11">
        <v>272995000000</v>
      </c>
      <c r="AS165" s="11">
        <v>8946600</v>
      </c>
      <c r="AT165" s="11">
        <v>8946600</v>
      </c>
      <c r="AU165" s="11">
        <v>88699000</v>
      </c>
      <c r="AV165" s="11">
        <v>88698900</v>
      </c>
      <c r="AW165" s="11">
        <v>856123000</v>
      </c>
      <c r="AX165" s="11">
        <v>856123000</v>
      </c>
      <c r="AY165" s="11">
        <v>1071290000</v>
      </c>
      <c r="AZ165" s="11">
        <v>1071290000</v>
      </c>
      <c r="BA165" s="11">
        <v>25011400000</v>
      </c>
      <c r="BB165" s="11">
        <v>25011400000</v>
      </c>
      <c r="BC165" s="11">
        <v>58454300000</v>
      </c>
      <c r="BD165" s="11">
        <v>58454300000</v>
      </c>
      <c r="BE165" s="11">
        <v>259655000000</v>
      </c>
      <c r="BF165" s="11">
        <v>259655000000</v>
      </c>
      <c r="CT165" s="37"/>
      <c r="CV165" s="3" t="s">
        <v>472</v>
      </c>
      <c r="CW165" s="3">
        <v>1</v>
      </c>
      <c r="CX165" s="28">
        <f>$F$76</f>
        <v>1.8553999999999999</v>
      </c>
      <c r="CY165" s="28">
        <f t="shared" si="34"/>
        <v>1.1253</v>
      </c>
      <c r="CZ165" s="28">
        <f t="shared" si="36"/>
        <v>1.4903499999999998</v>
      </c>
      <c r="DA165" s="11">
        <v>163152000000</v>
      </c>
      <c r="DB165" s="11">
        <v>21774000000</v>
      </c>
      <c r="DC165" s="11">
        <v>701334000000</v>
      </c>
      <c r="DD165" s="11">
        <v>1314580000000</v>
      </c>
      <c r="DE165" s="11">
        <v>1589390000000</v>
      </c>
      <c r="DF165" s="11">
        <v>1314580000000</v>
      </c>
      <c r="DG165" s="11">
        <v>625608000000</v>
      </c>
      <c r="DH165" s="11">
        <v>1412530000000</v>
      </c>
      <c r="DI165" s="11">
        <v>2226940000000</v>
      </c>
      <c r="DJ165" s="11">
        <v>1412530000000</v>
      </c>
      <c r="DK165" s="11">
        <v>625608000000</v>
      </c>
      <c r="DL165" s="11">
        <v>1684700000000</v>
      </c>
      <c r="DM165" s="11">
        <v>2260410000000</v>
      </c>
      <c r="DN165" s="11">
        <v>2373690000000</v>
      </c>
      <c r="DO165" s="11">
        <v>2260410000000</v>
      </c>
      <c r="DP165" s="11">
        <v>1684700000000</v>
      </c>
      <c r="DQ165" s="11">
        <v>630957000000</v>
      </c>
      <c r="DR165" s="11">
        <v>1423590000000</v>
      </c>
      <c r="DS165" s="11">
        <v>2229210000000</v>
      </c>
      <c r="DT165" s="11">
        <v>1423590000000</v>
      </c>
      <c r="DU165" s="11">
        <v>630958000000</v>
      </c>
      <c r="DV165" s="11">
        <v>1331010000000</v>
      </c>
      <c r="DW165" s="11">
        <v>1600770000000</v>
      </c>
      <c r="DX165" s="11">
        <v>1331010000000</v>
      </c>
      <c r="DY165" s="11">
        <v>716617000000</v>
      </c>
      <c r="DZ165" s="11">
        <v>410811000000</v>
      </c>
      <c r="EA165" s="11">
        <v>410811000000</v>
      </c>
      <c r="EB165" s="11">
        <v>592288000000</v>
      </c>
      <c r="EC165" s="11">
        <v>592288000000</v>
      </c>
      <c r="ED165" s="11">
        <v>2087500000000</v>
      </c>
      <c r="EE165" s="11">
        <v>2087500000000</v>
      </c>
      <c r="EF165" s="11">
        <v>714317000000</v>
      </c>
      <c r="EG165" s="11">
        <v>714318000000</v>
      </c>
      <c r="EH165" s="11">
        <v>2094620000000</v>
      </c>
      <c r="EI165" s="11">
        <v>2094620000000</v>
      </c>
      <c r="EJ165" s="11">
        <v>609216000000</v>
      </c>
      <c r="EK165" s="11">
        <v>609216000000</v>
      </c>
      <c r="EL165" s="11">
        <v>425176000000</v>
      </c>
      <c r="EM165" s="11">
        <v>425176000000</v>
      </c>
    </row>
    <row r="166" spans="13:143" x14ac:dyDescent="0.25">
      <c r="M166" s="37"/>
      <c r="P166" s="12">
        <v>2</v>
      </c>
      <c r="Q166" s="28">
        <f>$F$80</f>
        <v>1.1253</v>
      </c>
      <c r="R166" s="28">
        <f t="shared" si="33"/>
        <v>0.68255999999999994</v>
      </c>
      <c r="S166" s="28">
        <f t="shared" si="35"/>
        <v>0.9039299999999999</v>
      </c>
      <c r="T166" s="11">
        <v>587456000000</v>
      </c>
      <c r="U166" s="11">
        <v>81411500000</v>
      </c>
      <c r="V166" s="11">
        <v>5498940</v>
      </c>
      <c r="W166" s="11">
        <v>89022200</v>
      </c>
      <c r="X166" s="11">
        <v>108712000</v>
      </c>
      <c r="Y166" s="11">
        <v>89021900</v>
      </c>
      <c r="Z166" s="11">
        <v>201809000</v>
      </c>
      <c r="AA166" s="11">
        <v>506939000</v>
      </c>
      <c r="AB166" s="11">
        <v>597226000</v>
      </c>
      <c r="AC166" s="11">
        <v>506938000</v>
      </c>
      <c r="AD166" s="11">
        <v>201809000</v>
      </c>
      <c r="AE166" s="11">
        <v>1996250000</v>
      </c>
      <c r="AF166" s="11">
        <v>2280080000</v>
      </c>
      <c r="AG166" s="11">
        <v>2904380000</v>
      </c>
      <c r="AH166" s="11">
        <v>2280080000</v>
      </c>
      <c r="AI166" s="11">
        <v>1996240000</v>
      </c>
      <c r="AJ166" s="11">
        <v>3968580000</v>
      </c>
      <c r="AK166" s="11">
        <v>15256200000</v>
      </c>
      <c r="AL166" s="11">
        <v>14976300000</v>
      </c>
      <c r="AM166" s="11">
        <v>15256200000</v>
      </c>
      <c r="AN166" s="11">
        <v>3968580000</v>
      </c>
      <c r="AO166" s="11">
        <v>70452300000</v>
      </c>
      <c r="AP166" s="11">
        <v>66579100000</v>
      </c>
      <c r="AQ166" s="11">
        <v>70452300000</v>
      </c>
      <c r="AR166" s="11">
        <v>183240000000</v>
      </c>
      <c r="AS166" s="11">
        <v>5992140</v>
      </c>
      <c r="AT166" s="11">
        <v>5992140</v>
      </c>
      <c r="AU166" s="11">
        <v>57774100</v>
      </c>
      <c r="AV166" s="11">
        <v>57774000</v>
      </c>
      <c r="AW166" s="11">
        <v>559096000</v>
      </c>
      <c r="AX166" s="11">
        <v>559096000</v>
      </c>
      <c r="AY166" s="11">
        <v>702055000</v>
      </c>
      <c r="AZ166" s="11">
        <v>702053000</v>
      </c>
      <c r="BA166" s="11">
        <v>16429500000</v>
      </c>
      <c r="BB166" s="11">
        <v>16429500000</v>
      </c>
      <c r="BC166" s="11">
        <v>38287900000</v>
      </c>
      <c r="BD166" s="11">
        <v>38287900000</v>
      </c>
      <c r="BE166" s="11">
        <v>169891000000</v>
      </c>
      <c r="BF166" s="11">
        <v>169891000000</v>
      </c>
      <c r="CT166" s="37"/>
      <c r="CV166" s="3"/>
      <c r="CW166" s="3">
        <v>2</v>
      </c>
      <c r="CX166" s="28">
        <f>$F$80</f>
        <v>1.1253</v>
      </c>
      <c r="CY166" s="28">
        <f t="shared" si="34"/>
        <v>0.68255999999999994</v>
      </c>
      <c r="CZ166" s="28">
        <f t="shared" si="36"/>
        <v>0.9039299999999999</v>
      </c>
      <c r="DA166" s="11">
        <v>175233000000</v>
      </c>
      <c r="DB166" s="11">
        <v>19443200000</v>
      </c>
      <c r="DC166" s="11">
        <v>687631000000</v>
      </c>
      <c r="DD166" s="11">
        <v>1267360000000</v>
      </c>
      <c r="DE166" s="11">
        <v>1504690000000</v>
      </c>
      <c r="DF166" s="11">
        <v>1267360000000</v>
      </c>
      <c r="DG166" s="11">
        <v>617397000000</v>
      </c>
      <c r="DH166" s="11">
        <v>1357370000000</v>
      </c>
      <c r="DI166" s="11">
        <v>2069260000000</v>
      </c>
      <c r="DJ166" s="11">
        <v>1357370000000</v>
      </c>
      <c r="DK166" s="11">
        <v>617398000000</v>
      </c>
      <c r="DL166" s="11">
        <v>1595120000000</v>
      </c>
      <c r="DM166" s="11">
        <v>2099080000000</v>
      </c>
      <c r="DN166" s="11">
        <v>2179580000000</v>
      </c>
      <c r="DO166" s="11">
        <v>2099080000000</v>
      </c>
      <c r="DP166" s="11">
        <v>1595120000000</v>
      </c>
      <c r="DQ166" s="11">
        <v>622490000000</v>
      </c>
      <c r="DR166" s="11">
        <v>1367150000000</v>
      </c>
      <c r="DS166" s="11">
        <v>2069110000000</v>
      </c>
      <c r="DT166" s="11">
        <v>1367150000000</v>
      </c>
      <c r="DU166" s="11">
        <v>622490000000</v>
      </c>
      <c r="DV166" s="11">
        <v>1281180000000</v>
      </c>
      <c r="DW166" s="11">
        <v>1512470000000</v>
      </c>
      <c r="DX166" s="11">
        <v>1281180000000</v>
      </c>
      <c r="DY166" s="11">
        <v>701467000000</v>
      </c>
      <c r="DZ166" s="11">
        <v>410728000000</v>
      </c>
      <c r="EA166" s="11">
        <v>410728000000</v>
      </c>
      <c r="EB166" s="11">
        <v>590014000000</v>
      </c>
      <c r="EC166" s="11">
        <v>590014000000</v>
      </c>
      <c r="ED166" s="11">
        <v>1957490000000</v>
      </c>
      <c r="EE166" s="11">
        <v>1957490000000</v>
      </c>
      <c r="EF166" s="11">
        <v>706199000000</v>
      </c>
      <c r="EG166" s="11">
        <v>706199000000</v>
      </c>
      <c r="EH166" s="11">
        <v>1962120000000</v>
      </c>
      <c r="EI166" s="11">
        <v>1962120000000</v>
      </c>
      <c r="EJ166" s="11">
        <v>606320000000</v>
      </c>
      <c r="EK166" s="11">
        <v>606321000000</v>
      </c>
      <c r="EL166" s="11">
        <v>424636000000</v>
      </c>
      <c r="EM166" s="11">
        <v>424636000000</v>
      </c>
    </row>
    <row r="167" spans="13:143" x14ac:dyDescent="0.25">
      <c r="M167" s="37"/>
      <c r="P167" s="12">
        <v>3</v>
      </c>
      <c r="Q167" s="28">
        <f>$F$84</f>
        <v>0.68255999999999994</v>
      </c>
      <c r="R167" s="28">
        <f t="shared" si="33"/>
        <v>0.41399000000000002</v>
      </c>
      <c r="S167" s="28">
        <f t="shared" si="35"/>
        <v>0.54827499999999996</v>
      </c>
      <c r="T167" s="11">
        <v>719150000000</v>
      </c>
      <c r="U167" s="11">
        <v>79099200000</v>
      </c>
      <c r="V167" s="11">
        <v>6790740</v>
      </c>
      <c r="W167" s="11">
        <v>108329000</v>
      </c>
      <c r="X167" s="11">
        <v>131797000</v>
      </c>
      <c r="Y167" s="11">
        <v>108328000</v>
      </c>
      <c r="Z167" s="11">
        <v>246424000</v>
      </c>
      <c r="AA167" s="11">
        <v>611978000</v>
      </c>
      <c r="AB167" s="11">
        <v>725172000</v>
      </c>
      <c r="AC167" s="11">
        <v>611977000</v>
      </c>
      <c r="AD167" s="11">
        <v>246424000</v>
      </c>
      <c r="AE167" s="11">
        <v>2405640000</v>
      </c>
      <c r="AF167" s="11">
        <v>2768020000</v>
      </c>
      <c r="AG167" s="11">
        <v>3523720000</v>
      </c>
      <c r="AH167" s="11">
        <v>2768020000</v>
      </c>
      <c r="AI167" s="11">
        <v>2405640000</v>
      </c>
      <c r="AJ167" s="11">
        <v>4839410000</v>
      </c>
      <c r="AK167" s="11">
        <v>18548800000</v>
      </c>
      <c r="AL167" s="11">
        <v>18177200000</v>
      </c>
      <c r="AM167" s="11">
        <v>18548800000</v>
      </c>
      <c r="AN167" s="11">
        <v>4839410000</v>
      </c>
      <c r="AO167" s="11">
        <v>85531900000</v>
      </c>
      <c r="AP167" s="11">
        <v>80981300000</v>
      </c>
      <c r="AQ167" s="11">
        <v>85531800000</v>
      </c>
      <c r="AR167" s="11">
        <v>220580000000</v>
      </c>
      <c r="AS167" s="11">
        <v>7193110</v>
      </c>
      <c r="AT167" s="11">
        <v>7193110</v>
      </c>
      <c r="AU167" s="11">
        <v>69978400</v>
      </c>
      <c r="AV167" s="11">
        <v>69978300</v>
      </c>
      <c r="AW167" s="11">
        <v>670848000</v>
      </c>
      <c r="AX167" s="11">
        <v>670848000</v>
      </c>
      <c r="AY167" s="11">
        <v>840572000</v>
      </c>
      <c r="AZ167" s="11">
        <v>840569000</v>
      </c>
      <c r="BA167" s="11">
        <v>19497800000</v>
      </c>
      <c r="BB167" s="11">
        <v>19497800000</v>
      </c>
      <c r="BC167" s="11">
        <v>46316100000</v>
      </c>
      <c r="BD167" s="11">
        <v>46316100000</v>
      </c>
      <c r="BE167" s="11">
        <v>206025000000</v>
      </c>
      <c r="BF167" s="11">
        <v>206025000000</v>
      </c>
      <c r="CT167" s="37"/>
      <c r="CV167" s="3"/>
      <c r="CW167" s="3">
        <v>3</v>
      </c>
      <c r="CX167" s="28">
        <f>$F$84</f>
        <v>0.68255999999999994</v>
      </c>
      <c r="CY167" s="28">
        <f t="shared" si="34"/>
        <v>0.41399000000000002</v>
      </c>
      <c r="CZ167" s="28">
        <f t="shared" si="36"/>
        <v>0.54827499999999996</v>
      </c>
      <c r="DA167" s="11">
        <v>231122000000</v>
      </c>
      <c r="DB167" s="11">
        <v>20315500000</v>
      </c>
      <c r="DC167" s="11">
        <v>769435000000</v>
      </c>
      <c r="DD167" s="11">
        <v>1429050000000</v>
      </c>
      <c r="DE167" s="11">
        <v>1720770000000</v>
      </c>
      <c r="DF167" s="11">
        <v>1429050000000</v>
      </c>
      <c r="DG167" s="11">
        <v>691876000000</v>
      </c>
      <c r="DH167" s="11">
        <v>1534590000000</v>
      </c>
      <c r="DI167" s="11">
        <v>2397900000000</v>
      </c>
      <c r="DJ167" s="11">
        <v>1534590000000</v>
      </c>
      <c r="DK167" s="11">
        <v>691876000000</v>
      </c>
      <c r="DL167" s="11">
        <v>1823500000000</v>
      </c>
      <c r="DM167" s="11">
        <v>2433600000000</v>
      </c>
      <c r="DN167" s="11">
        <v>2551050000000</v>
      </c>
      <c r="DO167" s="11">
        <v>2433600000000</v>
      </c>
      <c r="DP167" s="11">
        <v>1823500000000</v>
      </c>
      <c r="DQ167" s="11">
        <v>697756000000</v>
      </c>
      <c r="DR167" s="11">
        <v>1546340000000</v>
      </c>
      <c r="DS167" s="11">
        <v>2399720000000</v>
      </c>
      <c r="DT167" s="11">
        <v>1546340000000</v>
      </c>
      <c r="DU167" s="11">
        <v>697756000000</v>
      </c>
      <c r="DV167" s="11">
        <v>1446270000000</v>
      </c>
      <c r="DW167" s="11">
        <v>1732230000000</v>
      </c>
      <c r="DX167" s="11">
        <v>1446280000000</v>
      </c>
      <c r="DY167" s="11">
        <v>785847000000</v>
      </c>
      <c r="DZ167" s="11">
        <v>450452000000</v>
      </c>
      <c r="EA167" s="11">
        <v>450452000000</v>
      </c>
      <c r="EB167" s="11">
        <v>649044000000</v>
      </c>
      <c r="EC167" s="11">
        <v>649044000000</v>
      </c>
      <c r="ED167" s="11">
        <v>2219830000000</v>
      </c>
      <c r="EE167" s="11">
        <v>2219830000000</v>
      </c>
      <c r="EF167" s="11">
        <v>777448000000</v>
      </c>
      <c r="EG167" s="11">
        <v>777449000000</v>
      </c>
      <c r="EH167" s="11">
        <v>2226640000000</v>
      </c>
      <c r="EI167" s="11">
        <v>2226640000000</v>
      </c>
      <c r="EJ167" s="11">
        <v>667454000000</v>
      </c>
      <c r="EK167" s="11">
        <v>667454000000</v>
      </c>
      <c r="EL167" s="11">
        <v>466089000000</v>
      </c>
      <c r="EM167" s="11">
        <v>466089000000</v>
      </c>
    </row>
    <row r="168" spans="13:143" x14ac:dyDescent="0.25">
      <c r="M168" s="37"/>
      <c r="P168" s="12">
        <v>4</v>
      </c>
      <c r="Q168" s="28">
        <f>$F$88</f>
        <v>0.41399000000000002</v>
      </c>
      <c r="R168" s="28">
        <f t="shared" si="33"/>
        <v>0.31961000000000001</v>
      </c>
      <c r="S168" s="28">
        <f t="shared" si="35"/>
        <v>0.36680000000000001</v>
      </c>
      <c r="T168" s="11">
        <v>662747000000</v>
      </c>
      <c r="U168" s="11">
        <v>57445500000</v>
      </c>
      <c r="V168" s="11">
        <v>2442570</v>
      </c>
      <c r="W168" s="11">
        <v>39090800</v>
      </c>
      <c r="X168" s="11">
        <v>47527300</v>
      </c>
      <c r="Y168" s="11">
        <v>39090700</v>
      </c>
      <c r="Z168" s="11">
        <v>89980800</v>
      </c>
      <c r="AA168" s="11">
        <v>223410000</v>
      </c>
      <c r="AB168" s="11">
        <v>264961000</v>
      </c>
      <c r="AC168" s="11">
        <v>223410000</v>
      </c>
      <c r="AD168" s="11">
        <v>89980800</v>
      </c>
      <c r="AE168" s="11">
        <v>870004000</v>
      </c>
      <c r="AF168" s="11">
        <v>1001570000</v>
      </c>
      <c r="AG168" s="11">
        <v>1273050000</v>
      </c>
      <c r="AH168" s="11">
        <v>1001570000</v>
      </c>
      <c r="AI168" s="11">
        <v>870003000</v>
      </c>
      <c r="AJ168" s="11">
        <v>1772110000</v>
      </c>
      <c r="AK168" s="11">
        <v>6707910000</v>
      </c>
      <c r="AL168" s="11">
        <v>6573300000</v>
      </c>
      <c r="AM168" s="11">
        <v>6707910000</v>
      </c>
      <c r="AN168" s="11">
        <v>1772110000</v>
      </c>
      <c r="AO168" s="11">
        <v>30861600000</v>
      </c>
      <c r="AP168" s="11">
        <v>29410900000</v>
      </c>
      <c r="AQ168" s="11">
        <v>30861500000</v>
      </c>
      <c r="AR168" s="11">
        <v>80565400000</v>
      </c>
      <c r="AS168" s="11">
        <v>2736560</v>
      </c>
      <c r="AT168" s="11">
        <v>2736560</v>
      </c>
      <c r="AU168" s="11">
        <v>26345600</v>
      </c>
      <c r="AV168" s="11">
        <v>26345600</v>
      </c>
      <c r="AW168" s="11">
        <v>249969000</v>
      </c>
      <c r="AX168" s="11">
        <v>249969000</v>
      </c>
      <c r="AY168" s="11">
        <v>315772000</v>
      </c>
      <c r="AZ168" s="11">
        <v>315772000</v>
      </c>
      <c r="BA168" s="11">
        <v>7310420000</v>
      </c>
      <c r="BB168" s="11">
        <v>7310420000</v>
      </c>
      <c r="BC168" s="11">
        <v>17847000000</v>
      </c>
      <c r="BD168" s="11">
        <v>17847000000</v>
      </c>
      <c r="BE168" s="11">
        <v>79148200000</v>
      </c>
      <c r="BF168" s="11">
        <v>79148200000</v>
      </c>
      <c r="CT168" s="37"/>
      <c r="CV168" s="3"/>
      <c r="CW168" s="3">
        <v>4</v>
      </c>
      <c r="CX168" s="28">
        <f>$F$88</f>
        <v>0.41399000000000002</v>
      </c>
      <c r="CY168" s="28">
        <f t="shared" si="34"/>
        <v>0.31961000000000001</v>
      </c>
      <c r="CZ168" s="28">
        <f t="shared" si="36"/>
        <v>0.36680000000000001</v>
      </c>
      <c r="DA168" s="11">
        <v>244932000000</v>
      </c>
      <c r="DB168" s="11">
        <v>14612800000</v>
      </c>
      <c r="DC168" s="11">
        <v>423444000000</v>
      </c>
      <c r="DD168" s="11">
        <v>769587000000</v>
      </c>
      <c r="DE168" s="11">
        <v>918904000000</v>
      </c>
      <c r="DF168" s="11">
        <v>769587000000</v>
      </c>
      <c r="DG168" s="11">
        <v>389338000000</v>
      </c>
      <c r="DH168" s="11">
        <v>825669000000</v>
      </c>
      <c r="DI168" s="11">
        <v>1267200000000</v>
      </c>
      <c r="DJ168" s="11">
        <v>825670000000</v>
      </c>
      <c r="DK168" s="11">
        <v>389338000000</v>
      </c>
      <c r="DL168" s="11">
        <v>973017000000</v>
      </c>
      <c r="DM168" s="11">
        <v>1285670000000</v>
      </c>
      <c r="DN168" s="11">
        <v>1342050000000</v>
      </c>
      <c r="DO168" s="11">
        <v>1285680000000</v>
      </c>
      <c r="DP168" s="11">
        <v>973018000000</v>
      </c>
      <c r="DQ168" s="11">
        <v>392625000000</v>
      </c>
      <c r="DR168" s="11">
        <v>831713000000</v>
      </c>
      <c r="DS168" s="11">
        <v>1267530000000</v>
      </c>
      <c r="DT168" s="11">
        <v>831714000000</v>
      </c>
      <c r="DU168" s="11">
        <v>392626000000</v>
      </c>
      <c r="DV168" s="11">
        <v>778198000000</v>
      </c>
      <c r="DW168" s="11">
        <v>924089000000</v>
      </c>
      <c r="DX168" s="11">
        <v>778198000000</v>
      </c>
      <c r="DY168" s="11">
        <v>432099000000</v>
      </c>
      <c r="DZ168" s="11">
        <v>243060000000</v>
      </c>
      <c r="EA168" s="11">
        <v>243060000000</v>
      </c>
      <c r="EB168" s="11">
        <v>351530000000</v>
      </c>
      <c r="EC168" s="11">
        <v>351530000000</v>
      </c>
      <c r="ED168" s="11">
        <v>1171930000000</v>
      </c>
      <c r="EE168" s="11">
        <v>1171930000000</v>
      </c>
      <c r="EF168" s="11">
        <v>417076000000</v>
      </c>
      <c r="EG168" s="11">
        <v>417076000000</v>
      </c>
      <c r="EH168" s="11">
        <v>1175120000000</v>
      </c>
      <c r="EI168" s="11">
        <v>1175120000000</v>
      </c>
      <c r="EJ168" s="11">
        <v>361800000000</v>
      </c>
      <c r="EK168" s="11">
        <v>361801000000</v>
      </c>
      <c r="EL168" s="11">
        <v>251706000000</v>
      </c>
      <c r="EM168" s="11">
        <v>251706000000</v>
      </c>
    </row>
    <row r="169" spans="13:143" x14ac:dyDescent="0.25">
      <c r="M169" s="37"/>
      <c r="P169" s="12">
        <v>5</v>
      </c>
      <c r="Q169" s="28">
        <f>$F$92</f>
        <v>0.31961000000000001</v>
      </c>
      <c r="R169" s="28">
        <f t="shared" si="33"/>
        <v>0.23741999999999999</v>
      </c>
      <c r="S169" s="28">
        <f t="shared" si="35"/>
        <v>0.27851500000000001</v>
      </c>
      <c r="T169" s="11">
        <v>1538650000000</v>
      </c>
      <c r="U169" s="11">
        <v>100652000000</v>
      </c>
      <c r="V169" s="11">
        <v>2370390</v>
      </c>
      <c r="W169" s="11">
        <v>38015800</v>
      </c>
      <c r="X169" s="11">
        <v>46171800</v>
      </c>
      <c r="Y169" s="11">
        <v>38015700</v>
      </c>
      <c r="Z169" s="11">
        <v>88780400</v>
      </c>
      <c r="AA169" s="11">
        <v>215906000</v>
      </c>
      <c r="AB169" s="11">
        <v>258053000</v>
      </c>
      <c r="AC169" s="11">
        <v>215906000</v>
      </c>
      <c r="AD169" s="11">
        <v>88780400</v>
      </c>
      <c r="AE169" s="11">
        <v>841412000</v>
      </c>
      <c r="AF169" s="11">
        <v>970226000</v>
      </c>
      <c r="AG169" s="11">
        <v>1233250000</v>
      </c>
      <c r="AH169" s="11">
        <v>970226000</v>
      </c>
      <c r="AI169" s="11">
        <v>841411000</v>
      </c>
      <c r="AJ169" s="11">
        <v>1802100000</v>
      </c>
      <c r="AK169" s="11">
        <v>6530800000</v>
      </c>
      <c r="AL169" s="11">
        <v>6371760000</v>
      </c>
      <c r="AM169" s="11">
        <v>6530800000</v>
      </c>
      <c r="AN169" s="11">
        <v>1802100000</v>
      </c>
      <c r="AO169" s="11">
        <v>29836700000</v>
      </c>
      <c r="AP169" s="11">
        <v>28308300000</v>
      </c>
      <c r="AQ169" s="11">
        <v>29836700000</v>
      </c>
      <c r="AR169" s="11">
        <v>81656000000</v>
      </c>
      <c r="AS169" s="11">
        <v>2635200</v>
      </c>
      <c r="AT169" s="11">
        <v>2635200</v>
      </c>
      <c r="AU169" s="11">
        <v>25883900</v>
      </c>
      <c r="AV169" s="11">
        <v>25883800</v>
      </c>
      <c r="AW169" s="11">
        <v>238622000</v>
      </c>
      <c r="AX169" s="11">
        <v>238623000</v>
      </c>
      <c r="AY169" s="11">
        <v>304263000</v>
      </c>
      <c r="AZ169" s="11">
        <v>304262000</v>
      </c>
      <c r="BA169" s="11">
        <v>6945490000</v>
      </c>
      <c r="BB169" s="11">
        <v>6945490000</v>
      </c>
      <c r="BC169" s="11">
        <v>18380800000</v>
      </c>
      <c r="BD169" s="11">
        <v>18380800000</v>
      </c>
      <c r="BE169" s="11">
        <v>81275500000</v>
      </c>
      <c r="BF169" s="11">
        <v>81275500000</v>
      </c>
      <c r="CT169" s="37"/>
      <c r="CV169" s="3"/>
      <c r="CW169" s="3">
        <v>5</v>
      </c>
      <c r="CX169" s="28">
        <f>$F$92</f>
        <v>0.31961000000000001</v>
      </c>
      <c r="CY169" s="28">
        <f t="shared" si="34"/>
        <v>0.23741999999999999</v>
      </c>
      <c r="CZ169" s="28">
        <f t="shared" si="36"/>
        <v>0.27851500000000001</v>
      </c>
      <c r="DA169" s="11">
        <v>635523000000</v>
      </c>
      <c r="DB169" s="11">
        <v>25738900000</v>
      </c>
      <c r="DC169" s="11">
        <v>574536000000</v>
      </c>
      <c r="DD169" s="11">
        <v>1014030000000</v>
      </c>
      <c r="DE169" s="11">
        <v>1203080000000</v>
      </c>
      <c r="DF169" s="11">
        <v>1014030000000</v>
      </c>
      <c r="DG169" s="11">
        <v>546656000000</v>
      </c>
      <c r="DH169" s="11">
        <v>1087900000000</v>
      </c>
      <c r="DI169" s="11">
        <v>1640470000000</v>
      </c>
      <c r="DJ169" s="11">
        <v>1087900000000</v>
      </c>
      <c r="DK169" s="11">
        <v>546656000000</v>
      </c>
      <c r="DL169" s="11">
        <v>1271990000000</v>
      </c>
      <c r="DM169" s="11">
        <v>1663870000000</v>
      </c>
      <c r="DN169" s="11">
        <v>1730790000000</v>
      </c>
      <c r="DO169" s="11">
        <v>1663870000000</v>
      </c>
      <c r="DP169" s="11">
        <v>1271990000000</v>
      </c>
      <c r="DQ169" s="11">
        <v>551312000000</v>
      </c>
      <c r="DR169" s="11">
        <v>1095540000000</v>
      </c>
      <c r="DS169" s="11">
        <v>1640130000000</v>
      </c>
      <c r="DT169" s="11">
        <v>1095540000000</v>
      </c>
      <c r="DU169" s="11">
        <v>551312000000</v>
      </c>
      <c r="DV169" s="11">
        <v>1024580000000</v>
      </c>
      <c r="DW169" s="11">
        <v>1208700000000</v>
      </c>
      <c r="DX169" s="11">
        <v>1024580000000</v>
      </c>
      <c r="DY169" s="11">
        <v>585891000000</v>
      </c>
      <c r="DZ169" s="11">
        <v>310004000000</v>
      </c>
      <c r="EA169" s="11">
        <v>310004000000</v>
      </c>
      <c r="EB169" s="11">
        <v>453418000000</v>
      </c>
      <c r="EC169" s="11">
        <v>453418000000</v>
      </c>
      <c r="ED169" s="11">
        <v>1501450000000</v>
      </c>
      <c r="EE169" s="11">
        <v>1501450000000</v>
      </c>
      <c r="EF169" s="11">
        <v>532847000000</v>
      </c>
      <c r="EG169" s="11">
        <v>532847000000</v>
      </c>
      <c r="EH169" s="11">
        <v>1505080000000</v>
      </c>
      <c r="EI169" s="11">
        <v>1505080000000</v>
      </c>
      <c r="EJ169" s="11">
        <v>467913000000</v>
      </c>
      <c r="EK169" s="11">
        <v>467913000000</v>
      </c>
      <c r="EL169" s="11">
        <v>321935000000</v>
      </c>
      <c r="EM169" s="11">
        <v>321935000000</v>
      </c>
    </row>
    <row r="170" spans="13:143" x14ac:dyDescent="0.25">
      <c r="M170" s="37"/>
      <c r="P170" s="12">
        <v>6</v>
      </c>
      <c r="Q170" s="28">
        <f>$F$96</f>
        <v>0.23741999999999999</v>
      </c>
      <c r="R170" s="28">
        <f t="shared" si="33"/>
        <v>0.16743</v>
      </c>
      <c r="S170" s="28">
        <f t="shared" si="35"/>
        <v>0.20242499999999999</v>
      </c>
      <c r="T170" s="11">
        <v>3524170000000</v>
      </c>
      <c r="U170" s="11">
        <v>157786000000</v>
      </c>
      <c r="V170" s="11">
        <v>3287650</v>
      </c>
      <c r="W170" s="11">
        <v>52824000</v>
      </c>
      <c r="X170" s="11">
        <v>64561700</v>
      </c>
      <c r="Y170" s="11">
        <v>52823800</v>
      </c>
      <c r="Z170" s="11">
        <v>125511000</v>
      </c>
      <c r="AA170" s="11">
        <v>294590000</v>
      </c>
      <c r="AB170" s="11">
        <v>361379000</v>
      </c>
      <c r="AC170" s="11">
        <v>294590000</v>
      </c>
      <c r="AD170" s="11">
        <v>125511000</v>
      </c>
      <c r="AE170" s="11">
        <v>1161060000</v>
      </c>
      <c r="AF170" s="11">
        <v>1350670000</v>
      </c>
      <c r="AG170" s="11">
        <v>1710710000</v>
      </c>
      <c r="AH170" s="11">
        <v>1350670000</v>
      </c>
      <c r="AI170" s="11">
        <v>1161060000</v>
      </c>
      <c r="AJ170" s="11">
        <v>2695380000</v>
      </c>
      <c r="AK170" s="11">
        <v>9065530000</v>
      </c>
      <c r="AL170" s="11">
        <v>8868730000</v>
      </c>
      <c r="AM170" s="11">
        <v>9065520000</v>
      </c>
      <c r="AN170" s="11">
        <v>2695380000</v>
      </c>
      <c r="AO170" s="11">
        <v>41214400000</v>
      </c>
      <c r="AP170" s="11">
        <v>38729900000</v>
      </c>
      <c r="AQ170" s="11">
        <v>41214400000</v>
      </c>
      <c r="AR170" s="11">
        <v>120547000000</v>
      </c>
      <c r="AS170" s="11">
        <v>3424520</v>
      </c>
      <c r="AT170" s="11">
        <v>3424520</v>
      </c>
      <c r="AU170" s="11">
        <v>35128700</v>
      </c>
      <c r="AV170" s="11">
        <v>35128600</v>
      </c>
      <c r="AW170" s="11">
        <v>317017000</v>
      </c>
      <c r="AX170" s="11">
        <v>317018000</v>
      </c>
      <c r="AY170" s="11">
        <v>399027000</v>
      </c>
      <c r="AZ170" s="11">
        <v>399026000</v>
      </c>
      <c r="BA170" s="11">
        <v>9070310000</v>
      </c>
      <c r="BB170" s="11">
        <v>9070310000</v>
      </c>
      <c r="BC170" s="11">
        <v>26083500000</v>
      </c>
      <c r="BD170" s="11">
        <v>26083500000</v>
      </c>
      <c r="BE170" s="11">
        <v>119865000000</v>
      </c>
      <c r="BF170" s="11">
        <v>119865000000</v>
      </c>
      <c r="CT170" s="37"/>
      <c r="CV170" s="3"/>
      <c r="CW170" s="3">
        <v>6</v>
      </c>
      <c r="CX170" s="28">
        <f>$F$96</f>
        <v>0.23741999999999999</v>
      </c>
      <c r="CY170" s="28">
        <f t="shared" si="34"/>
        <v>0.16743</v>
      </c>
      <c r="CZ170" s="28">
        <f t="shared" si="36"/>
        <v>0.20242499999999999</v>
      </c>
      <c r="DA170" s="11">
        <v>1544390000000</v>
      </c>
      <c r="DB170" s="11">
        <v>42664500000</v>
      </c>
      <c r="DC170" s="11">
        <v>990550000000</v>
      </c>
      <c r="DD170" s="11">
        <v>1726970000000</v>
      </c>
      <c r="DE170" s="11">
        <v>2080180000000</v>
      </c>
      <c r="DF170" s="11">
        <v>1726970000000</v>
      </c>
      <c r="DG170" s="11">
        <v>970334000000</v>
      </c>
      <c r="DH170" s="11">
        <v>1860480000000</v>
      </c>
      <c r="DI170" s="11">
        <v>2855500000000</v>
      </c>
      <c r="DJ170" s="11">
        <v>1860480000000</v>
      </c>
      <c r="DK170" s="11">
        <v>970335000000</v>
      </c>
      <c r="DL170" s="11">
        <v>2194510000000</v>
      </c>
      <c r="DM170" s="11">
        <v>2897080000000</v>
      </c>
      <c r="DN170" s="11">
        <v>3039300000000</v>
      </c>
      <c r="DO170" s="11">
        <v>2897080000000</v>
      </c>
      <c r="DP170" s="11">
        <v>2194520000000</v>
      </c>
      <c r="DQ170" s="11">
        <v>979076000000</v>
      </c>
      <c r="DR170" s="11">
        <v>1874300000000</v>
      </c>
      <c r="DS170" s="11">
        <v>2856670000000</v>
      </c>
      <c r="DT170" s="11">
        <v>1874300000000</v>
      </c>
      <c r="DU170" s="11">
        <v>979077000000</v>
      </c>
      <c r="DV170" s="11">
        <v>1746650000000</v>
      </c>
      <c r="DW170" s="11">
        <v>2092230000000</v>
      </c>
      <c r="DX170" s="11">
        <v>1746650000000</v>
      </c>
      <c r="DY170" s="11">
        <v>1011540000000</v>
      </c>
      <c r="DZ170" s="11">
        <v>466023000000</v>
      </c>
      <c r="EA170" s="11">
        <v>466023000000</v>
      </c>
      <c r="EB170" s="11">
        <v>698283000000</v>
      </c>
      <c r="EC170" s="11">
        <v>698283000000</v>
      </c>
      <c r="ED170" s="11">
        <v>2489460000000</v>
      </c>
      <c r="EE170" s="11">
        <v>2489460000000</v>
      </c>
      <c r="EF170" s="11">
        <v>823897000000</v>
      </c>
      <c r="EG170" s="11">
        <v>823898000000</v>
      </c>
      <c r="EH170" s="11">
        <v>2496740000000</v>
      </c>
      <c r="EI170" s="11">
        <v>2496750000000</v>
      </c>
      <c r="EJ170" s="11">
        <v>724913000000</v>
      </c>
      <c r="EK170" s="11">
        <v>724914000000</v>
      </c>
      <c r="EL170" s="11">
        <v>487151000000</v>
      </c>
      <c r="EM170" s="11">
        <v>487151000000</v>
      </c>
    </row>
    <row r="171" spans="13:143" x14ac:dyDescent="0.25">
      <c r="M171" s="37"/>
      <c r="P171" s="12">
        <v>7</v>
      </c>
      <c r="Q171" s="28">
        <f>$F$100</f>
        <v>0.16743</v>
      </c>
      <c r="R171" s="28">
        <f t="shared" si="33"/>
        <v>0.10963000000000001</v>
      </c>
      <c r="S171" s="28">
        <f t="shared" si="35"/>
        <v>0.13852999999999999</v>
      </c>
      <c r="T171" s="11">
        <v>6660260000000</v>
      </c>
      <c r="U171" s="11">
        <v>219656000000</v>
      </c>
      <c r="V171" s="11">
        <v>4510530</v>
      </c>
      <c r="W171" s="11">
        <v>73892400</v>
      </c>
      <c r="X171" s="11">
        <v>89438200</v>
      </c>
      <c r="Y171" s="11">
        <v>73892200</v>
      </c>
      <c r="Z171" s="11">
        <v>176305000</v>
      </c>
      <c r="AA171" s="11">
        <v>396813000</v>
      </c>
      <c r="AB171" s="11">
        <v>498054000</v>
      </c>
      <c r="AC171" s="11">
        <v>396813000</v>
      </c>
      <c r="AD171" s="11">
        <v>176305000</v>
      </c>
      <c r="AE171" s="11">
        <v>1579870000</v>
      </c>
      <c r="AF171" s="11">
        <v>1879060000</v>
      </c>
      <c r="AG171" s="11">
        <v>2322440000</v>
      </c>
      <c r="AH171" s="11">
        <v>1879060000</v>
      </c>
      <c r="AI171" s="11">
        <v>1579860000</v>
      </c>
      <c r="AJ171" s="11">
        <v>3973570000</v>
      </c>
      <c r="AK171" s="11">
        <v>12434600000</v>
      </c>
      <c r="AL171" s="11">
        <v>12129500000</v>
      </c>
      <c r="AM171" s="11">
        <v>12434600000</v>
      </c>
      <c r="AN171" s="11">
        <v>3973570000</v>
      </c>
      <c r="AO171" s="11">
        <v>56097600000</v>
      </c>
      <c r="AP171" s="11">
        <v>52310400000</v>
      </c>
      <c r="AQ171" s="11">
        <v>56097600000</v>
      </c>
      <c r="AR171" s="11">
        <v>172897000000</v>
      </c>
      <c r="AS171" s="11">
        <v>4198950</v>
      </c>
      <c r="AT171" s="11">
        <v>4198950</v>
      </c>
      <c r="AU171" s="11">
        <v>45366100</v>
      </c>
      <c r="AV171" s="11">
        <v>45366000</v>
      </c>
      <c r="AW171" s="11">
        <v>408447000</v>
      </c>
      <c r="AX171" s="11">
        <v>408448000</v>
      </c>
      <c r="AY171" s="11">
        <v>499917000</v>
      </c>
      <c r="AZ171" s="11">
        <v>499916000</v>
      </c>
      <c r="BA171" s="11">
        <v>11453400000</v>
      </c>
      <c r="BB171" s="11">
        <v>11453400000</v>
      </c>
      <c r="BC171" s="11">
        <v>34604900000</v>
      </c>
      <c r="BD171" s="11">
        <v>34604900000</v>
      </c>
      <c r="BE171" s="11">
        <v>163406000000</v>
      </c>
      <c r="BF171" s="11">
        <v>163405000000</v>
      </c>
      <c r="CT171" s="37"/>
      <c r="CV171" s="3"/>
      <c r="CW171" s="3">
        <v>7</v>
      </c>
      <c r="CX171" s="28">
        <f>$F$100</f>
        <v>0.16743</v>
      </c>
      <c r="CY171" s="28">
        <f t="shared" si="34"/>
        <v>0.10963000000000001</v>
      </c>
      <c r="CZ171" s="28">
        <f t="shared" si="36"/>
        <v>0.13852999999999999</v>
      </c>
      <c r="DA171" s="11">
        <v>3010290000000</v>
      </c>
      <c r="DB171" s="11">
        <v>64774200000</v>
      </c>
      <c r="DC171" s="11">
        <v>1515130000000</v>
      </c>
      <c r="DD171" s="11">
        <v>2614950000000</v>
      </c>
      <c r="DE171" s="11">
        <v>3180090000000</v>
      </c>
      <c r="DF171" s="11">
        <v>2614950000000</v>
      </c>
      <c r="DG171" s="11">
        <v>1513430000000</v>
      </c>
      <c r="DH171" s="11">
        <v>2824610000000</v>
      </c>
      <c r="DI171" s="11">
        <v>4382950000000</v>
      </c>
      <c r="DJ171" s="11">
        <v>2824610000000</v>
      </c>
      <c r="DK171" s="11">
        <v>1513440000000</v>
      </c>
      <c r="DL171" s="11">
        <v>3349360000000</v>
      </c>
      <c r="DM171" s="11">
        <v>4447570000000</v>
      </c>
      <c r="DN171" s="11">
        <v>4693710000000</v>
      </c>
      <c r="DO171" s="11">
        <v>4447570000000</v>
      </c>
      <c r="DP171" s="11">
        <v>3349360000000</v>
      </c>
      <c r="DQ171" s="11">
        <v>1527480000000</v>
      </c>
      <c r="DR171" s="11">
        <v>2846220000000</v>
      </c>
      <c r="DS171" s="11">
        <v>4386580000000</v>
      </c>
      <c r="DT171" s="11">
        <v>2846220000000</v>
      </c>
      <c r="DU171" s="11">
        <v>1527480000000</v>
      </c>
      <c r="DV171" s="11">
        <v>2646240000000</v>
      </c>
      <c r="DW171" s="11">
        <v>3200740000000</v>
      </c>
      <c r="DX171" s="11">
        <v>2646240000000</v>
      </c>
      <c r="DY171" s="11">
        <v>1548420000000</v>
      </c>
      <c r="DZ171" s="11">
        <v>614223000000</v>
      </c>
      <c r="EA171" s="11">
        <v>614223000000</v>
      </c>
      <c r="EB171" s="11">
        <v>944372000000</v>
      </c>
      <c r="EC171" s="11">
        <v>944372000000</v>
      </c>
      <c r="ED171" s="11">
        <v>3680720000000</v>
      </c>
      <c r="EE171" s="11">
        <v>3680720000000</v>
      </c>
      <c r="EF171" s="11">
        <v>1127900000000</v>
      </c>
      <c r="EG171" s="11">
        <v>1127900000000</v>
      </c>
      <c r="EH171" s="11">
        <v>3692960000000</v>
      </c>
      <c r="EI171" s="11">
        <v>3692970000000</v>
      </c>
      <c r="EJ171" s="11">
        <v>986746000000</v>
      </c>
      <c r="EK171" s="11">
        <v>986746000000</v>
      </c>
      <c r="EL171" s="11">
        <v>646714000000</v>
      </c>
      <c r="EM171" s="11">
        <v>646714000000</v>
      </c>
    </row>
    <row r="172" spans="13:143" x14ac:dyDescent="0.25">
      <c r="M172" s="37"/>
      <c r="P172" s="12">
        <v>8</v>
      </c>
      <c r="Q172" s="28">
        <f>$F$104</f>
        <v>0.10963000000000001</v>
      </c>
      <c r="R172" s="28">
        <f t="shared" si="33"/>
        <v>6.4017000000000004E-2</v>
      </c>
      <c r="S172" s="28">
        <f t="shared" si="35"/>
        <v>8.6823499999999998E-2</v>
      </c>
      <c r="T172" s="11">
        <v>9461450000000</v>
      </c>
      <c r="U172" s="11">
        <v>256433000000</v>
      </c>
      <c r="V172" s="11">
        <v>4968720</v>
      </c>
      <c r="W172" s="11">
        <v>81607700</v>
      </c>
      <c r="X172" s="11">
        <v>98481200</v>
      </c>
      <c r="Y172" s="11">
        <v>81607500</v>
      </c>
      <c r="Z172" s="11">
        <v>196561000</v>
      </c>
      <c r="AA172" s="11">
        <v>429368000</v>
      </c>
      <c r="AB172" s="11">
        <v>544961000</v>
      </c>
      <c r="AC172" s="11">
        <v>429368000</v>
      </c>
      <c r="AD172" s="11">
        <v>196561000</v>
      </c>
      <c r="AE172" s="11">
        <v>1718250000</v>
      </c>
      <c r="AF172" s="11">
        <v>2069170000</v>
      </c>
      <c r="AG172" s="11">
        <v>2522700000</v>
      </c>
      <c r="AH172" s="11">
        <v>2069170000</v>
      </c>
      <c r="AI172" s="11">
        <v>1718240000</v>
      </c>
      <c r="AJ172" s="11">
        <v>4564910000</v>
      </c>
      <c r="AK172" s="11">
        <v>13597000000</v>
      </c>
      <c r="AL172" s="11">
        <v>13166400000</v>
      </c>
      <c r="AM172" s="11">
        <v>13597000000</v>
      </c>
      <c r="AN172" s="11">
        <v>4564910000</v>
      </c>
      <c r="AO172" s="11">
        <v>60876800000</v>
      </c>
      <c r="AP172" s="11">
        <v>56690900000</v>
      </c>
      <c r="AQ172" s="11">
        <v>60876800000</v>
      </c>
      <c r="AR172" s="11">
        <v>194096000000</v>
      </c>
      <c r="AS172" s="11">
        <v>4109920</v>
      </c>
      <c r="AT172" s="11">
        <v>4109920</v>
      </c>
      <c r="AU172" s="11">
        <v>45083000</v>
      </c>
      <c r="AV172" s="11">
        <v>45082900</v>
      </c>
      <c r="AW172" s="11">
        <v>410482000</v>
      </c>
      <c r="AX172" s="11">
        <v>410483000</v>
      </c>
      <c r="AY172" s="11">
        <v>490166000</v>
      </c>
      <c r="AZ172" s="11">
        <v>490165000</v>
      </c>
      <c r="BA172" s="11">
        <v>11409300000</v>
      </c>
      <c r="BB172" s="11">
        <v>11409300000</v>
      </c>
      <c r="BC172" s="11">
        <v>35070500000</v>
      </c>
      <c r="BD172" s="11">
        <v>35070600000</v>
      </c>
      <c r="BE172" s="11">
        <v>167680000000</v>
      </c>
      <c r="BF172" s="11">
        <v>167680000000</v>
      </c>
      <c r="CT172" s="37"/>
      <c r="CV172" s="3"/>
      <c r="CW172" s="3">
        <v>8</v>
      </c>
      <c r="CX172" s="28">
        <f>$F$104</f>
        <v>0.10963000000000001</v>
      </c>
      <c r="CY172" s="28">
        <f t="shared" si="34"/>
        <v>6.4017000000000004E-2</v>
      </c>
      <c r="CZ172" s="28">
        <f t="shared" si="36"/>
        <v>8.6823499999999998E-2</v>
      </c>
      <c r="DA172" s="11">
        <v>4292280000000</v>
      </c>
      <c r="DB172" s="11">
        <v>79725900000</v>
      </c>
      <c r="DC172" s="11">
        <v>1764070000000</v>
      </c>
      <c r="DD172" s="11">
        <v>3027720000000</v>
      </c>
      <c r="DE172" s="11">
        <v>3701450000000</v>
      </c>
      <c r="DF172" s="11">
        <v>3027720000000</v>
      </c>
      <c r="DG172" s="11">
        <v>1779290000000</v>
      </c>
      <c r="DH172" s="11">
        <v>3274820000000</v>
      </c>
      <c r="DI172" s="11">
        <v>5113920000000</v>
      </c>
      <c r="DJ172" s="11">
        <v>3274830000000</v>
      </c>
      <c r="DK172" s="11">
        <v>1779290000000</v>
      </c>
      <c r="DL172" s="11">
        <v>3894790000000</v>
      </c>
      <c r="DM172" s="11">
        <v>5189820000000</v>
      </c>
      <c r="DN172" s="11">
        <v>5496440000000</v>
      </c>
      <c r="DO172" s="11">
        <v>5189820000000</v>
      </c>
      <c r="DP172" s="11">
        <v>3894800000000</v>
      </c>
      <c r="DQ172" s="11">
        <v>1796020000000</v>
      </c>
      <c r="DR172" s="11">
        <v>3300240000000</v>
      </c>
      <c r="DS172" s="11">
        <v>5119450000000</v>
      </c>
      <c r="DT172" s="11">
        <v>3300250000000</v>
      </c>
      <c r="DU172" s="11">
        <v>1796030000000</v>
      </c>
      <c r="DV172" s="11">
        <v>3064830000000</v>
      </c>
      <c r="DW172" s="11">
        <v>3726990000000</v>
      </c>
      <c r="DX172" s="11">
        <v>3064830000000</v>
      </c>
      <c r="DY172" s="11">
        <v>1803500000000</v>
      </c>
      <c r="DZ172" s="11">
        <v>610171000000</v>
      </c>
      <c r="EA172" s="11">
        <v>610171000000</v>
      </c>
      <c r="EB172" s="11">
        <v>961408000000</v>
      </c>
      <c r="EC172" s="11">
        <v>961408000000</v>
      </c>
      <c r="ED172" s="11">
        <v>4170970000000</v>
      </c>
      <c r="EE172" s="11">
        <v>4170970000000</v>
      </c>
      <c r="EF172" s="11">
        <v>1172390000000</v>
      </c>
      <c r="EG172" s="11">
        <v>1172390000000</v>
      </c>
      <c r="EH172" s="11">
        <v>4186050000000</v>
      </c>
      <c r="EI172" s="11">
        <v>4186050000000</v>
      </c>
      <c r="EJ172" s="11">
        <v>1010850000000</v>
      </c>
      <c r="EK172" s="11">
        <v>1010850000000</v>
      </c>
      <c r="EL172" s="11">
        <v>646956000000</v>
      </c>
      <c r="EM172" s="11">
        <v>646956000000</v>
      </c>
    </row>
    <row r="173" spans="13:143" x14ac:dyDescent="0.25">
      <c r="M173" s="37"/>
      <c r="P173" s="12">
        <v>9</v>
      </c>
      <c r="Q173" s="28">
        <f>$F$108</f>
        <v>6.4017000000000004E-2</v>
      </c>
      <c r="R173" s="28">
        <f t="shared" si="33"/>
        <v>3.0602000000000001E-2</v>
      </c>
      <c r="S173" s="28">
        <f t="shared" si="35"/>
        <v>4.7309500000000004E-2</v>
      </c>
      <c r="T173" s="11">
        <v>8609310000000</v>
      </c>
      <c r="U173" s="11">
        <v>184833000000</v>
      </c>
      <c r="V173" s="11">
        <v>3862280</v>
      </c>
      <c r="W173" s="11">
        <v>62274500</v>
      </c>
      <c r="X173" s="11">
        <v>75733300</v>
      </c>
      <c r="Y173" s="11">
        <v>62274300</v>
      </c>
      <c r="Z173" s="11">
        <v>149573000</v>
      </c>
      <c r="AA173" s="11">
        <v>326900000</v>
      </c>
      <c r="AB173" s="11">
        <v>409819000</v>
      </c>
      <c r="AC173" s="11">
        <v>326899000</v>
      </c>
      <c r="AD173" s="11">
        <v>149573000</v>
      </c>
      <c r="AE173" s="11">
        <v>1314090000</v>
      </c>
      <c r="AF173" s="11">
        <v>1570290000</v>
      </c>
      <c r="AG173" s="11">
        <v>1945730000</v>
      </c>
      <c r="AH173" s="11">
        <v>1570290000</v>
      </c>
      <c r="AI173" s="11">
        <v>1314090000</v>
      </c>
      <c r="AJ173" s="11">
        <v>3547940000</v>
      </c>
      <c r="AK173" s="11">
        <v>10405000000</v>
      </c>
      <c r="AL173" s="11">
        <v>10049800000</v>
      </c>
      <c r="AM173" s="11">
        <v>10405000000</v>
      </c>
      <c r="AN173" s="11">
        <v>3547940000</v>
      </c>
      <c r="AO173" s="11">
        <v>46659000000</v>
      </c>
      <c r="AP173" s="11">
        <v>43569200000</v>
      </c>
      <c r="AQ173" s="11">
        <v>46659000000</v>
      </c>
      <c r="AR173" s="11">
        <v>145781000000</v>
      </c>
      <c r="AS173" s="11">
        <v>2969110</v>
      </c>
      <c r="AT173" s="11">
        <v>2969110</v>
      </c>
      <c r="AU173" s="11">
        <v>31469700</v>
      </c>
      <c r="AV173" s="11">
        <v>31469600</v>
      </c>
      <c r="AW173" s="11">
        <v>293616000</v>
      </c>
      <c r="AX173" s="11">
        <v>293616000</v>
      </c>
      <c r="AY173" s="11">
        <v>346029000</v>
      </c>
      <c r="AZ173" s="11">
        <v>346028000</v>
      </c>
      <c r="BA173" s="11">
        <v>8186500000</v>
      </c>
      <c r="BB173" s="11">
        <v>8186500000</v>
      </c>
      <c r="BC173" s="11">
        <v>24844500000</v>
      </c>
      <c r="BD173" s="11">
        <v>24844500000</v>
      </c>
      <c r="BE173" s="11">
        <v>120178000000</v>
      </c>
      <c r="BF173" s="11">
        <v>120178000000</v>
      </c>
      <c r="CT173" s="37"/>
      <c r="CV173" s="3"/>
      <c r="CW173" s="3">
        <v>9</v>
      </c>
      <c r="CX173" s="28">
        <f>$F$108</f>
        <v>6.4017000000000004E-2</v>
      </c>
      <c r="CY173" s="28">
        <f t="shared" si="34"/>
        <v>3.0602000000000001E-2</v>
      </c>
      <c r="CZ173" s="28">
        <f t="shared" si="36"/>
        <v>4.7309500000000004E-2</v>
      </c>
      <c r="DA173" s="11">
        <v>3842250000000</v>
      </c>
      <c r="DB173" s="11">
        <v>55492200000</v>
      </c>
      <c r="DC173" s="11">
        <v>1361970000000</v>
      </c>
      <c r="DD173" s="11">
        <v>2337360000000</v>
      </c>
      <c r="DE173" s="11">
        <v>2866160000000</v>
      </c>
      <c r="DF173" s="11">
        <v>2337360000000</v>
      </c>
      <c r="DG173" s="11">
        <v>1376270000000</v>
      </c>
      <c r="DH173" s="11">
        <v>2529600000000</v>
      </c>
      <c r="DI173" s="11">
        <v>3969690000000</v>
      </c>
      <c r="DJ173" s="11">
        <v>2529600000000</v>
      </c>
      <c r="DK173" s="11">
        <v>1376270000000</v>
      </c>
      <c r="DL173" s="11">
        <v>3015010000000</v>
      </c>
      <c r="DM173" s="11">
        <v>4028950000000</v>
      </c>
      <c r="DN173" s="11">
        <v>4276410000000</v>
      </c>
      <c r="DO173" s="11">
        <v>4028950000000</v>
      </c>
      <c r="DP173" s="11">
        <v>3015020000000</v>
      </c>
      <c r="DQ173" s="11">
        <v>1389280000000</v>
      </c>
      <c r="DR173" s="11">
        <v>2549420000000</v>
      </c>
      <c r="DS173" s="11">
        <v>3974670000000</v>
      </c>
      <c r="DT173" s="11">
        <v>2549430000000</v>
      </c>
      <c r="DU173" s="11">
        <v>1389290000000</v>
      </c>
      <c r="DV173" s="11">
        <v>2366470000000</v>
      </c>
      <c r="DW173" s="11">
        <v>2886760000000</v>
      </c>
      <c r="DX173" s="11">
        <v>2366480000000</v>
      </c>
      <c r="DY173" s="11">
        <v>1392690000000</v>
      </c>
      <c r="DZ173" s="11">
        <v>412067000000</v>
      </c>
      <c r="EA173" s="11">
        <v>412067000000</v>
      </c>
      <c r="EB173" s="11">
        <v>657465000000</v>
      </c>
      <c r="EC173" s="11">
        <v>657465000000</v>
      </c>
      <c r="ED173" s="11">
        <v>3170430000000</v>
      </c>
      <c r="EE173" s="11">
        <v>3170430000000</v>
      </c>
      <c r="EF173" s="11">
        <v>818163000000</v>
      </c>
      <c r="EG173" s="11">
        <v>818164000000</v>
      </c>
      <c r="EH173" s="11">
        <v>3182670000000</v>
      </c>
      <c r="EI173" s="11">
        <v>3182670000000</v>
      </c>
      <c r="EJ173" s="11">
        <v>693518000000</v>
      </c>
      <c r="EK173" s="11">
        <v>693518000000</v>
      </c>
      <c r="EL173" s="11">
        <v>438476000000</v>
      </c>
      <c r="EM173" s="11">
        <v>438476000000</v>
      </c>
    </row>
    <row r="174" spans="13:143" x14ac:dyDescent="0.25">
      <c r="M174" s="37"/>
      <c r="P174" s="12">
        <v>10</v>
      </c>
      <c r="Q174" s="28">
        <f>$F$112</f>
        <v>3.0602000000000001E-2</v>
      </c>
      <c r="R174" s="28">
        <f t="shared" si="33"/>
        <v>1.0000000000000001E-5</v>
      </c>
      <c r="S174" s="28">
        <f t="shared" si="35"/>
        <v>1.5306E-2</v>
      </c>
      <c r="T174" s="11">
        <v>4611840000000</v>
      </c>
      <c r="U174" s="11">
        <v>65446800000</v>
      </c>
      <c r="V174" s="11">
        <v>1900890</v>
      </c>
      <c r="W174" s="11">
        <v>29284600</v>
      </c>
      <c r="X174" s="11">
        <v>35746500</v>
      </c>
      <c r="Y174" s="11">
        <v>29284500</v>
      </c>
      <c r="Z174" s="11">
        <v>72481000</v>
      </c>
      <c r="AA174" s="11">
        <v>166937000</v>
      </c>
      <c r="AB174" s="11">
        <v>197767000</v>
      </c>
      <c r="AC174" s="11">
        <v>166937000</v>
      </c>
      <c r="AD174" s="11">
        <v>72480900</v>
      </c>
      <c r="AE174" s="11">
        <v>649260000</v>
      </c>
      <c r="AF174" s="11">
        <v>743812000</v>
      </c>
      <c r="AG174" s="11">
        <v>951510000</v>
      </c>
      <c r="AH174" s="11">
        <v>743812000</v>
      </c>
      <c r="AI174" s="11">
        <v>649259000</v>
      </c>
      <c r="AJ174" s="11">
        <v>1663720000</v>
      </c>
      <c r="AK174" s="11">
        <v>5024180000</v>
      </c>
      <c r="AL174" s="11">
        <v>4888030000</v>
      </c>
      <c r="AM174" s="11">
        <v>5024180000</v>
      </c>
      <c r="AN174" s="11">
        <v>1663720000</v>
      </c>
      <c r="AO174" s="11">
        <v>22957200000</v>
      </c>
      <c r="AP174" s="11">
        <v>22032100000</v>
      </c>
      <c r="AQ174" s="11">
        <v>22957100000</v>
      </c>
      <c r="AR174" s="11">
        <v>71552900000</v>
      </c>
      <c r="AS174" s="11">
        <v>1592550</v>
      </c>
      <c r="AT174" s="11">
        <v>1592550</v>
      </c>
      <c r="AU174" s="11">
        <v>15006100</v>
      </c>
      <c r="AV174" s="11">
        <v>15006100</v>
      </c>
      <c r="AW174" s="11">
        <v>145222000</v>
      </c>
      <c r="AX174" s="11">
        <v>145222000</v>
      </c>
      <c r="AY174" s="11">
        <v>177191000</v>
      </c>
      <c r="AZ174" s="11">
        <v>177190000</v>
      </c>
      <c r="BA174" s="11">
        <v>4237190000</v>
      </c>
      <c r="BB174" s="11">
        <v>4237190000</v>
      </c>
      <c r="BC174" s="11">
        <v>12277700000</v>
      </c>
      <c r="BD174" s="11">
        <v>12277700000</v>
      </c>
      <c r="BE174" s="11">
        <v>57152400000</v>
      </c>
      <c r="BF174" s="11">
        <v>57152300000</v>
      </c>
      <c r="CT174" s="37"/>
      <c r="CV174" s="3"/>
      <c r="CW174" s="3">
        <v>10</v>
      </c>
      <c r="CX174" s="28">
        <f>$F$112</f>
        <v>3.0602000000000001E-2</v>
      </c>
      <c r="CY174" s="28">
        <f t="shared" si="34"/>
        <v>1.0000000000000001E-5</v>
      </c>
      <c r="CZ174" s="28">
        <f t="shared" si="36"/>
        <v>1.5306E-2</v>
      </c>
      <c r="DA174" s="11">
        <v>2056280000000</v>
      </c>
      <c r="DB174" s="11">
        <v>19018400000</v>
      </c>
      <c r="DC174" s="11">
        <v>638039000000</v>
      </c>
      <c r="DD174" s="11">
        <v>1098690000000</v>
      </c>
      <c r="DE174" s="11">
        <v>1349090000000</v>
      </c>
      <c r="DF174" s="11">
        <v>1098690000000</v>
      </c>
      <c r="DG174" s="11">
        <v>642635000000</v>
      </c>
      <c r="DH174" s="11">
        <v>1189120000000</v>
      </c>
      <c r="DI174" s="11">
        <v>1872900000000</v>
      </c>
      <c r="DJ174" s="11">
        <v>1189120000000</v>
      </c>
      <c r="DK174" s="11">
        <v>642635000000</v>
      </c>
      <c r="DL174" s="11">
        <v>1419400000000</v>
      </c>
      <c r="DM174" s="11">
        <v>1900990000000</v>
      </c>
      <c r="DN174" s="11">
        <v>2020290000000</v>
      </c>
      <c r="DO174" s="11">
        <v>1900990000000</v>
      </c>
      <c r="DP174" s="11">
        <v>1419400000000</v>
      </c>
      <c r="DQ174" s="11">
        <v>648708000000</v>
      </c>
      <c r="DR174" s="11">
        <v>1198490000000</v>
      </c>
      <c r="DS174" s="11">
        <v>1875480000000</v>
      </c>
      <c r="DT174" s="11">
        <v>1198490000000</v>
      </c>
      <c r="DU174" s="11">
        <v>648709000000</v>
      </c>
      <c r="DV174" s="11">
        <v>1112510000000</v>
      </c>
      <c r="DW174" s="11">
        <v>1359040000000</v>
      </c>
      <c r="DX174" s="11">
        <v>1112510000000</v>
      </c>
      <c r="DY174" s="11">
        <v>652485000000</v>
      </c>
      <c r="DZ174" s="11">
        <v>187399000000</v>
      </c>
      <c r="EA174" s="11">
        <v>187399000000</v>
      </c>
      <c r="EB174" s="11">
        <v>297349000000</v>
      </c>
      <c r="EC174" s="11">
        <v>297349000000</v>
      </c>
      <c r="ED174" s="11">
        <v>1486080000000</v>
      </c>
      <c r="EE174" s="11">
        <v>1486080000000</v>
      </c>
      <c r="EF174" s="11">
        <v>371406000000</v>
      </c>
      <c r="EG174" s="11">
        <v>371406000000</v>
      </c>
      <c r="EH174" s="11">
        <v>1492020000000</v>
      </c>
      <c r="EI174" s="11">
        <v>1492020000000</v>
      </c>
      <c r="EJ174" s="11">
        <v>313215000000</v>
      </c>
      <c r="EK174" s="11">
        <v>313215000000</v>
      </c>
      <c r="EL174" s="11">
        <v>199088000000</v>
      </c>
      <c r="EM174" s="11">
        <v>199088000000</v>
      </c>
    </row>
    <row r="175" spans="13:143" x14ac:dyDescent="0.25">
      <c r="M175" s="37"/>
      <c r="P175" s="3"/>
      <c r="Q175" s="28">
        <f>$G$120</f>
        <v>1.0000000000000001E-5</v>
      </c>
      <c r="R175" s="51"/>
      <c r="S175" s="3"/>
      <c r="T175" s="293" t="s">
        <v>483</v>
      </c>
      <c r="U175" s="294"/>
      <c r="V175" s="294"/>
      <c r="W175" s="294"/>
      <c r="X175" s="294"/>
      <c r="Y175" s="294"/>
      <c r="Z175" s="294"/>
      <c r="AA175" s="294"/>
      <c r="AB175" s="294"/>
      <c r="AC175" s="294"/>
      <c r="AD175" s="294"/>
      <c r="AE175" s="294"/>
      <c r="AF175" s="294"/>
      <c r="AG175" s="294"/>
      <c r="AH175" s="294"/>
      <c r="AI175" s="294"/>
      <c r="AJ175" s="294"/>
      <c r="AK175" s="294"/>
      <c r="AL175" s="294"/>
      <c r="AM175" s="294"/>
      <c r="AN175" s="294"/>
      <c r="AO175" s="294"/>
      <c r="AP175" s="294"/>
      <c r="AQ175" s="294"/>
      <c r="AR175" s="294"/>
      <c r="AS175" s="294"/>
      <c r="AT175" s="294"/>
      <c r="AU175" s="294"/>
      <c r="AV175" s="294"/>
      <c r="AW175" s="294"/>
      <c r="AX175" s="294"/>
      <c r="AY175" s="294"/>
      <c r="AZ175" s="294"/>
      <c r="BA175" s="294"/>
      <c r="BB175" s="294"/>
      <c r="BC175" s="294"/>
      <c r="BD175" s="294"/>
      <c r="BE175" s="294"/>
      <c r="BF175" s="295"/>
      <c r="CT175" s="37"/>
      <c r="CV175" s="3"/>
      <c r="CW175" s="3"/>
      <c r="CX175" s="28">
        <f>$G$120</f>
        <v>1.0000000000000001E-5</v>
      </c>
      <c r="CY175" s="3"/>
      <c r="CZ175" s="3"/>
      <c r="DA175" s="290" t="s">
        <v>483</v>
      </c>
      <c r="DB175" s="290"/>
      <c r="DC175" s="290"/>
      <c r="DD175" s="290"/>
      <c r="DE175" s="290"/>
      <c r="DF175" s="290"/>
      <c r="DG175" s="290"/>
      <c r="DH175" s="290"/>
      <c r="DI175" s="290"/>
      <c r="DJ175" s="290"/>
      <c r="DK175" s="290"/>
      <c r="DL175" s="290"/>
      <c r="DM175" s="290"/>
      <c r="DN175" s="290"/>
      <c r="DO175" s="290"/>
      <c r="DP175" s="290"/>
      <c r="DQ175" s="290"/>
      <c r="DR175" s="290"/>
      <c r="DS175" s="290"/>
      <c r="DT175" s="290"/>
      <c r="DU175" s="290"/>
      <c r="DV175" s="290"/>
      <c r="DW175" s="290"/>
      <c r="DX175" s="290"/>
      <c r="DY175" s="290"/>
      <c r="DZ175" s="290"/>
      <c r="EA175" s="290"/>
      <c r="EB175" s="290"/>
      <c r="EC175" s="290"/>
      <c r="ED175" s="290"/>
      <c r="EE175" s="290"/>
      <c r="EF175" s="290"/>
      <c r="EG175" s="290"/>
      <c r="EH175" s="290"/>
      <c r="EI175" s="290"/>
      <c r="EJ175" s="290"/>
      <c r="EK175" s="290"/>
      <c r="EL175" s="290"/>
      <c r="EM175" s="290"/>
    </row>
    <row r="176" spans="13:143" x14ac:dyDescent="0.25">
      <c r="M176" s="37"/>
      <c r="S176" s="172" t="s">
        <v>366</v>
      </c>
      <c r="T176" s="175" t="s">
        <v>31</v>
      </c>
      <c r="U176" s="175" t="s">
        <v>363</v>
      </c>
      <c r="V176" s="175" t="s">
        <v>517</v>
      </c>
      <c r="W176" s="175" t="s">
        <v>518</v>
      </c>
      <c r="X176" s="175" t="s">
        <v>519</v>
      </c>
      <c r="Y176" s="175" t="s">
        <v>520</v>
      </c>
      <c r="Z176" s="175" t="s">
        <v>521</v>
      </c>
      <c r="AA176" s="175" t="s">
        <v>522</v>
      </c>
      <c r="AB176" s="175" t="s">
        <v>523</v>
      </c>
      <c r="AC176" s="175" t="s">
        <v>524</v>
      </c>
      <c r="AD176" s="175" t="s">
        <v>525</v>
      </c>
      <c r="AE176" s="175" t="s">
        <v>526</v>
      </c>
      <c r="AF176" s="175" t="s">
        <v>527</v>
      </c>
      <c r="AG176" s="175" t="s">
        <v>528</v>
      </c>
      <c r="AH176" s="175" t="s">
        <v>529</v>
      </c>
      <c r="AI176" s="175" t="s">
        <v>530</v>
      </c>
      <c r="AJ176" s="175" t="s">
        <v>531</v>
      </c>
      <c r="AK176" s="175" t="s">
        <v>532</v>
      </c>
      <c r="AL176" s="175" t="s">
        <v>533</v>
      </c>
      <c r="AM176" s="175" t="s">
        <v>534</v>
      </c>
      <c r="AN176" s="175" t="s">
        <v>535</v>
      </c>
      <c r="AO176" s="175" t="s">
        <v>536</v>
      </c>
      <c r="AP176" s="175" t="s">
        <v>537</v>
      </c>
      <c r="AQ176" s="175" t="s">
        <v>538</v>
      </c>
      <c r="AR176" s="175" t="s">
        <v>539</v>
      </c>
      <c r="AS176" s="175" t="s">
        <v>540</v>
      </c>
      <c r="AT176" s="175" t="s">
        <v>541</v>
      </c>
      <c r="AU176" s="175" t="s">
        <v>542</v>
      </c>
      <c r="AV176" s="175" t="s">
        <v>543</v>
      </c>
      <c r="AW176" s="175" t="s">
        <v>544</v>
      </c>
      <c r="AX176" s="175" t="s">
        <v>545</v>
      </c>
      <c r="AY176" s="175" t="s">
        <v>546</v>
      </c>
      <c r="AZ176" s="175" t="s">
        <v>547</v>
      </c>
      <c r="BA176" s="175" t="s">
        <v>548</v>
      </c>
      <c r="BB176" s="175" t="s">
        <v>549</v>
      </c>
      <c r="BC176" s="175" t="s">
        <v>550</v>
      </c>
      <c r="BD176" s="175" t="s">
        <v>551</v>
      </c>
      <c r="BE176" s="175" t="s">
        <v>552</v>
      </c>
      <c r="BF176" s="175" t="s">
        <v>553</v>
      </c>
      <c r="CT176" s="37"/>
      <c r="CZ176" s="172" t="s">
        <v>366</v>
      </c>
      <c r="DA176" s="175" t="s">
        <v>31</v>
      </c>
      <c r="DB176" s="175" t="s">
        <v>363</v>
      </c>
      <c r="DC176" s="175" t="s">
        <v>517</v>
      </c>
      <c r="DD176" s="175" t="s">
        <v>518</v>
      </c>
      <c r="DE176" s="175" t="s">
        <v>519</v>
      </c>
      <c r="DF176" s="175" t="s">
        <v>520</v>
      </c>
      <c r="DG176" s="175" t="s">
        <v>521</v>
      </c>
      <c r="DH176" s="175" t="s">
        <v>522</v>
      </c>
      <c r="DI176" s="175" t="s">
        <v>523</v>
      </c>
      <c r="DJ176" s="175" t="s">
        <v>524</v>
      </c>
      <c r="DK176" s="175" t="s">
        <v>525</v>
      </c>
      <c r="DL176" s="175" t="s">
        <v>526</v>
      </c>
      <c r="DM176" s="175" t="s">
        <v>527</v>
      </c>
      <c r="DN176" s="175" t="s">
        <v>528</v>
      </c>
      <c r="DO176" s="175" t="s">
        <v>529</v>
      </c>
      <c r="DP176" s="175" t="s">
        <v>530</v>
      </c>
      <c r="DQ176" s="175" t="s">
        <v>531</v>
      </c>
      <c r="DR176" s="175" t="s">
        <v>532</v>
      </c>
      <c r="DS176" s="175" t="s">
        <v>533</v>
      </c>
      <c r="DT176" s="175" t="s">
        <v>534</v>
      </c>
      <c r="DU176" s="175" t="s">
        <v>535</v>
      </c>
      <c r="DV176" s="175" t="s">
        <v>536</v>
      </c>
      <c r="DW176" s="175" t="s">
        <v>537</v>
      </c>
      <c r="DX176" s="175" t="s">
        <v>538</v>
      </c>
      <c r="DY176" s="175" t="s">
        <v>539</v>
      </c>
      <c r="DZ176" s="175" t="s">
        <v>540</v>
      </c>
      <c r="EA176" s="175" t="s">
        <v>541</v>
      </c>
      <c r="EB176" s="175" t="s">
        <v>542</v>
      </c>
      <c r="EC176" s="175" t="s">
        <v>543</v>
      </c>
      <c r="ED176" s="175" t="s">
        <v>544</v>
      </c>
      <c r="EE176" s="175" t="s">
        <v>545</v>
      </c>
      <c r="EF176" s="175" t="s">
        <v>546</v>
      </c>
      <c r="EG176" s="175" t="s">
        <v>547</v>
      </c>
      <c r="EH176" s="175" t="s">
        <v>548</v>
      </c>
      <c r="EI176" s="175" t="s">
        <v>549</v>
      </c>
      <c r="EJ176" s="175" t="s">
        <v>550</v>
      </c>
      <c r="EK176" s="175" t="s">
        <v>551</v>
      </c>
      <c r="EL176" s="175" t="s">
        <v>552</v>
      </c>
      <c r="EM176" s="175" t="s">
        <v>553</v>
      </c>
    </row>
    <row r="177" spans="13:143" x14ac:dyDescent="0.25">
      <c r="M177" s="37"/>
      <c r="S177" s="28">
        <f t="shared" ref="S177:S193" si="37">S145</f>
        <v>7361850</v>
      </c>
      <c r="T177" s="11">
        <v>633944000000</v>
      </c>
      <c r="U177" s="11">
        <v>107794000000</v>
      </c>
      <c r="V177" s="11">
        <v>33555700</v>
      </c>
      <c r="W177" s="11">
        <v>6064160000</v>
      </c>
      <c r="X177" s="11">
        <v>4469850000</v>
      </c>
      <c r="Y177" s="11">
        <v>6064160000</v>
      </c>
      <c r="Z177" s="11">
        <v>7758500000</v>
      </c>
      <c r="AA177" s="11">
        <v>25748400000</v>
      </c>
      <c r="AB177" s="11">
        <v>43794200000</v>
      </c>
      <c r="AC177" s="11">
        <v>25748400000</v>
      </c>
      <c r="AD177" s="11">
        <v>7758490000</v>
      </c>
      <c r="AE177" s="11">
        <v>68600400000</v>
      </c>
      <c r="AF177" s="11">
        <v>87091800000</v>
      </c>
      <c r="AG177" s="11">
        <v>89890400000</v>
      </c>
      <c r="AH177" s="11">
        <v>87091900000</v>
      </c>
      <c r="AI177" s="11">
        <v>68600300000</v>
      </c>
      <c r="AJ177" s="11">
        <v>118109000000</v>
      </c>
      <c r="AK177" s="11">
        <v>655755000000</v>
      </c>
      <c r="AL177" s="11">
        <v>627574000000</v>
      </c>
      <c r="AM177" s="11">
        <v>655755000000</v>
      </c>
      <c r="AN177" s="11">
        <v>118109000000</v>
      </c>
      <c r="AO177" s="11">
        <v>4055700000000</v>
      </c>
      <c r="AP177" s="11">
        <v>2473460000000</v>
      </c>
      <c r="AQ177" s="11">
        <v>4055700000000</v>
      </c>
      <c r="AR177" s="11">
        <v>11181600000000</v>
      </c>
      <c r="AS177" s="11">
        <v>39441500</v>
      </c>
      <c r="AT177" s="11">
        <v>39441500</v>
      </c>
      <c r="AU177" s="11">
        <v>2990120000</v>
      </c>
      <c r="AV177" s="11">
        <v>2990120000</v>
      </c>
      <c r="AW177" s="11">
        <v>49239800000</v>
      </c>
      <c r="AX177" s="11">
        <v>49239800000</v>
      </c>
      <c r="AY177" s="11">
        <v>31619000000</v>
      </c>
      <c r="AZ177" s="11">
        <v>31619000000</v>
      </c>
      <c r="BA177" s="11">
        <v>719109000000</v>
      </c>
      <c r="BB177" s="11">
        <v>719110000000</v>
      </c>
      <c r="BC177" s="11">
        <v>3751140000000</v>
      </c>
      <c r="BD177" s="11">
        <v>3751140000000</v>
      </c>
      <c r="BE177" s="11">
        <v>15534000000000</v>
      </c>
      <c r="BF177" s="11">
        <v>15534000000000</v>
      </c>
      <c r="CT177" s="37"/>
      <c r="CZ177" s="28">
        <f t="shared" ref="CZ177:CZ206" si="38">CZ145</f>
        <v>7361850</v>
      </c>
      <c r="DA177" s="11">
        <v>243047000000</v>
      </c>
      <c r="DB177" s="11">
        <v>35880600000</v>
      </c>
      <c r="DC177" s="11">
        <v>2010320000000</v>
      </c>
      <c r="DD177" s="11">
        <v>3434240000000</v>
      </c>
      <c r="DE177" s="11">
        <v>3971690000000</v>
      </c>
      <c r="DF177" s="11">
        <v>3434240000000</v>
      </c>
      <c r="DG177" s="11">
        <v>1913280000000</v>
      </c>
      <c r="DH177" s="11">
        <v>3703380000000</v>
      </c>
      <c r="DI177" s="11">
        <v>4943170000000</v>
      </c>
      <c r="DJ177" s="11">
        <v>3703380000000</v>
      </c>
      <c r="DK177" s="11">
        <v>1913280000000</v>
      </c>
      <c r="DL177" s="11">
        <v>4307530000000</v>
      </c>
      <c r="DM177" s="11">
        <v>5035110000000</v>
      </c>
      <c r="DN177" s="11">
        <v>5226280000000</v>
      </c>
      <c r="DO177" s="11">
        <v>5035110000000</v>
      </c>
      <c r="DP177" s="11">
        <v>4307530000000</v>
      </c>
      <c r="DQ177" s="11">
        <v>1924550000000</v>
      </c>
      <c r="DR177" s="11">
        <v>3722510000000</v>
      </c>
      <c r="DS177" s="11">
        <v>4931060000000</v>
      </c>
      <c r="DT177" s="11">
        <v>3722510000000</v>
      </c>
      <c r="DU177" s="11">
        <v>1924550000000</v>
      </c>
      <c r="DV177" s="11">
        <v>3466080000000</v>
      </c>
      <c r="DW177" s="11">
        <v>3983890000000</v>
      </c>
      <c r="DX177" s="11">
        <v>3466080000000</v>
      </c>
      <c r="DY177" s="11">
        <v>2051540000000</v>
      </c>
      <c r="DZ177" s="11">
        <v>1278200000000</v>
      </c>
      <c r="EA177" s="11">
        <v>1278200000000</v>
      </c>
      <c r="EB177" s="11">
        <v>1866490000000</v>
      </c>
      <c r="EC177" s="11">
        <v>1866490000000</v>
      </c>
      <c r="ED177" s="11">
        <v>4425310000000</v>
      </c>
      <c r="EE177" s="11">
        <v>4425310000000</v>
      </c>
      <c r="EF177" s="11">
        <v>2254010000000</v>
      </c>
      <c r="EG177" s="11">
        <v>2254010000000</v>
      </c>
      <c r="EH177" s="11">
        <v>4426520000000</v>
      </c>
      <c r="EI177" s="11">
        <v>4426520000000</v>
      </c>
      <c r="EJ177" s="11">
        <v>1910700000000</v>
      </c>
      <c r="EK177" s="11">
        <v>1910700000000</v>
      </c>
      <c r="EL177" s="11">
        <v>1329620000000</v>
      </c>
      <c r="EM177" s="11">
        <v>1329620000000</v>
      </c>
    </row>
    <row r="178" spans="13:143" x14ac:dyDescent="0.25">
      <c r="M178" s="37"/>
      <c r="S178" s="28">
        <f t="shared" si="37"/>
        <v>3477500</v>
      </c>
      <c r="T178" s="11">
        <v>2700920000000</v>
      </c>
      <c r="U178" s="11">
        <v>485566000000</v>
      </c>
      <c r="V178" s="11">
        <v>151774000</v>
      </c>
      <c r="W178" s="11">
        <v>28561500000</v>
      </c>
      <c r="X178" s="11">
        <v>20877400000</v>
      </c>
      <c r="Y178" s="11">
        <v>28561500000</v>
      </c>
      <c r="Z178" s="11">
        <v>36237200000</v>
      </c>
      <c r="AA178" s="11">
        <v>117411000000</v>
      </c>
      <c r="AB178" s="11">
        <v>198649000000</v>
      </c>
      <c r="AC178" s="11">
        <v>117411000000</v>
      </c>
      <c r="AD178" s="11">
        <v>36237200000</v>
      </c>
      <c r="AE178" s="11">
        <v>307301000000</v>
      </c>
      <c r="AF178" s="11">
        <v>387017000000</v>
      </c>
      <c r="AG178" s="11">
        <v>399350000000</v>
      </c>
      <c r="AH178" s="11">
        <v>387017000000</v>
      </c>
      <c r="AI178" s="11">
        <v>307301000000</v>
      </c>
      <c r="AJ178" s="11">
        <v>550560000000</v>
      </c>
      <c r="AK178" s="11">
        <v>3034850000000</v>
      </c>
      <c r="AL178" s="11">
        <v>2830440000000</v>
      </c>
      <c r="AM178" s="11">
        <v>3034850000000</v>
      </c>
      <c r="AN178" s="11">
        <v>550560000000</v>
      </c>
      <c r="AO178" s="11">
        <v>18473700000000</v>
      </c>
      <c r="AP178" s="11">
        <v>11049500000000</v>
      </c>
      <c r="AQ178" s="11">
        <v>18473700000000</v>
      </c>
      <c r="AR178" s="11">
        <v>51653900000000</v>
      </c>
      <c r="AS178" s="11">
        <v>184821000</v>
      </c>
      <c r="AT178" s="11">
        <v>184821000</v>
      </c>
      <c r="AU178" s="11">
        <v>14399800000</v>
      </c>
      <c r="AV178" s="11">
        <v>14399800000</v>
      </c>
      <c r="AW178" s="11">
        <v>231410000000</v>
      </c>
      <c r="AX178" s="11">
        <v>231410000000</v>
      </c>
      <c r="AY178" s="11">
        <v>147084000000</v>
      </c>
      <c r="AZ178" s="11">
        <v>147084000000</v>
      </c>
      <c r="BA178" s="11">
        <v>3344480000000</v>
      </c>
      <c r="BB178" s="11">
        <v>3344480000000</v>
      </c>
      <c r="BC178" s="11">
        <v>17778000000000</v>
      </c>
      <c r="BD178" s="11">
        <v>17778000000000</v>
      </c>
      <c r="BE178" s="11">
        <v>74156700000000</v>
      </c>
      <c r="BF178" s="11">
        <v>74156700000000</v>
      </c>
      <c r="CT178" s="37"/>
      <c r="CZ178" s="28">
        <f t="shared" si="38"/>
        <v>3477500</v>
      </c>
      <c r="DA178" s="11">
        <v>865563000000</v>
      </c>
      <c r="DB178" s="11">
        <v>142804000000</v>
      </c>
      <c r="DC178" s="11">
        <v>8579370000000</v>
      </c>
      <c r="DD178" s="11">
        <v>14696600000000</v>
      </c>
      <c r="DE178" s="11">
        <v>16539000000000</v>
      </c>
      <c r="DF178" s="11">
        <v>14696600000000</v>
      </c>
      <c r="DG178" s="11">
        <v>8220060000000</v>
      </c>
      <c r="DH178" s="11">
        <v>15768400000000</v>
      </c>
      <c r="DI178" s="11">
        <v>20590000000000</v>
      </c>
      <c r="DJ178" s="11">
        <v>15768400000000</v>
      </c>
      <c r="DK178" s="11">
        <v>8220060000000</v>
      </c>
      <c r="DL178" s="11">
        <v>18019400000000</v>
      </c>
      <c r="DM178" s="11">
        <v>20960800000000</v>
      </c>
      <c r="DN178" s="11">
        <v>21326400000000</v>
      </c>
      <c r="DO178" s="11">
        <v>20960800000000</v>
      </c>
      <c r="DP178" s="11">
        <v>18019400000000</v>
      </c>
      <c r="DQ178" s="11">
        <v>8266460000000</v>
      </c>
      <c r="DR178" s="11">
        <v>15847000000000</v>
      </c>
      <c r="DS178" s="11">
        <v>20524500000000</v>
      </c>
      <c r="DT178" s="11">
        <v>15847000000000</v>
      </c>
      <c r="DU178" s="11">
        <v>8266450000000</v>
      </c>
      <c r="DV178" s="11">
        <v>14824000000000</v>
      </c>
      <c r="DW178" s="11">
        <v>16569700000000</v>
      </c>
      <c r="DX178" s="11">
        <v>14824000000000</v>
      </c>
      <c r="DY178" s="11">
        <v>8751460000000</v>
      </c>
      <c r="DZ178" s="11">
        <v>5719080000000</v>
      </c>
      <c r="EA178" s="11">
        <v>5719080000000</v>
      </c>
      <c r="EB178" s="11">
        <v>8467430000000</v>
      </c>
      <c r="EC178" s="11">
        <v>8467440000000</v>
      </c>
      <c r="ED178" s="11">
        <v>19752800000000</v>
      </c>
      <c r="EE178" s="11">
        <v>19752800000000</v>
      </c>
      <c r="EF178" s="11">
        <v>10229900000000</v>
      </c>
      <c r="EG178" s="11">
        <v>10229900000000</v>
      </c>
      <c r="EH178" s="11">
        <v>19748800000000</v>
      </c>
      <c r="EI178" s="11">
        <v>19748800000000</v>
      </c>
      <c r="EJ178" s="11">
        <v>8676150000000</v>
      </c>
      <c r="EK178" s="11">
        <v>8676140000000</v>
      </c>
      <c r="EL178" s="11">
        <v>5962170000000</v>
      </c>
      <c r="EM178" s="11">
        <v>5962170000000</v>
      </c>
    </row>
    <row r="179" spans="13:143" x14ac:dyDescent="0.25">
      <c r="M179" s="37"/>
      <c r="S179" s="28">
        <f t="shared" si="37"/>
        <v>1642650</v>
      </c>
      <c r="T179" s="11">
        <v>2753280000000</v>
      </c>
      <c r="U179" s="11">
        <v>859318000000</v>
      </c>
      <c r="V179" s="11">
        <v>200475000</v>
      </c>
      <c r="W179" s="11">
        <v>37631500000</v>
      </c>
      <c r="X179" s="11">
        <v>28175700000</v>
      </c>
      <c r="Y179" s="11">
        <v>37631500000</v>
      </c>
      <c r="Z179" s="11">
        <v>48164800000</v>
      </c>
      <c r="AA179" s="11">
        <v>152119000000</v>
      </c>
      <c r="AB179" s="11">
        <v>255318000000</v>
      </c>
      <c r="AC179" s="11">
        <v>152119000000</v>
      </c>
      <c r="AD179" s="11">
        <v>48164800000</v>
      </c>
      <c r="AE179" s="11">
        <v>395643000000</v>
      </c>
      <c r="AF179" s="11">
        <v>482549000000</v>
      </c>
      <c r="AG179" s="11">
        <v>512396000000</v>
      </c>
      <c r="AH179" s="11">
        <v>482549000000</v>
      </c>
      <c r="AI179" s="11">
        <v>395643000000</v>
      </c>
      <c r="AJ179" s="11">
        <v>731386000000</v>
      </c>
      <c r="AK179" s="11">
        <v>3945380000000</v>
      </c>
      <c r="AL179" s="11">
        <v>3631750000000</v>
      </c>
      <c r="AM179" s="11">
        <v>3945380000000</v>
      </c>
      <c r="AN179" s="11">
        <v>731386000000</v>
      </c>
      <c r="AO179" s="11">
        <v>23615600000000</v>
      </c>
      <c r="AP179" s="11">
        <v>14235300000000</v>
      </c>
      <c r="AQ179" s="11">
        <v>23615600000000</v>
      </c>
      <c r="AR179" s="11">
        <v>66329300000000</v>
      </c>
      <c r="AS179" s="11">
        <v>234797000</v>
      </c>
      <c r="AT179" s="11">
        <v>234797000</v>
      </c>
      <c r="AU179" s="11">
        <v>18939800000</v>
      </c>
      <c r="AV179" s="11">
        <v>18939800000</v>
      </c>
      <c r="AW179" s="11">
        <v>281696000000</v>
      </c>
      <c r="AX179" s="11">
        <v>281696000000</v>
      </c>
      <c r="AY179" s="11">
        <v>174711000000</v>
      </c>
      <c r="AZ179" s="11">
        <v>174711000000</v>
      </c>
      <c r="BA179" s="11">
        <v>4059320000000</v>
      </c>
      <c r="BB179" s="11">
        <v>4059320000000</v>
      </c>
      <c r="BC179" s="11">
        <v>21140600000000</v>
      </c>
      <c r="BD179" s="11">
        <v>21140700000000</v>
      </c>
      <c r="BE179" s="11">
        <v>89292800000000</v>
      </c>
      <c r="BF179" s="11">
        <v>89292800000000</v>
      </c>
      <c r="CT179" s="37"/>
      <c r="CZ179" s="28">
        <f t="shared" si="38"/>
        <v>1642650</v>
      </c>
      <c r="DA179" s="11">
        <v>897861000000</v>
      </c>
      <c r="DB179" s="11">
        <v>274347000000</v>
      </c>
      <c r="DC179" s="11">
        <v>10770600000000</v>
      </c>
      <c r="DD179" s="11">
        <v>18309100000000</v>
      </c>
      <c r="DE179" s="11">
        <v>20681800000000</v>
      </c>
      <c r="DF179" s="11">
        <v>18309100000000</v>
      </c>
      <c r="DG179" s="11">
        <v>10333100000000</v>
      </c>
      <c r="DH179" s="11">
        <v>19666000000000</v>
      </c>
      <c r="DI179" s="11">
        <v>25481800000000</v>
      </c>
      <c r="DJ179" s="11">
        <v>19666000000000</v>
      </c>
      <c r="DK179" s="11">
        <v>10333100000000</v>
      </c>
      <c r="DL179" s="11">
        <v>22489300000000</v>
      </c>
      <c r="DM179" s="11">
        <v>25938400000000</v>
      </c>
      <c r="DN179" s="11">
        <v>26449800000000</v>
      </c>
      <c r="DO179" s="11">
        <v>25938400000000</v>
      </c>
      <c r="DP179" s="11">
        <v>22489300000000</v>
      </c>
      <c r="DQ179" s="11">
        <v>10390300000000</v>
      </c>
      <c r="DR179" s="11">
        <v>19761500000000</v>
      </c>
      <c r="DS179" s="11">
        <v>25393000000000</v>
      </c>
      <c r="DT179" s="11">
        <v>19761500000000</v>
      </c>
      <c r="DU179" s="11">
        <v>10390300000000</v>
      </c>
      <c r="DV179" s="11">
        <v>18460500000000</v>
      </c>
      <c r="DW179" s="11">
        <v>20709600000000</v>
      </c>
      <c r="DX179" s="11">
        <v>18460500000000</v>
      </c>
      <c r="DY179" s="11">
        <v>10981500000000</v>
      </c>
      <c r="DZ179" s="11">
        <v>6841720000000</v>
      </c>
      <c r="EA179" s="11">
        <v>6841720000000</v>
      </c>
      <c r="EB179" s="11">
        <v>10186100000000</v>
      </c>
      <c r="EC179" s="11">
        <v>10186100000000</v>
      </c>
      <c r="ED179" s="11">
        <v>23685400000000</v>
      </c>
      <c r="EE179" s="11">
        <v>23685400000000</v>
      </c>
      <c r="EF179" s="11">
        <v>12380600000000</v>
      </c>
      <c r="EG179" s="11">
        <v>12380600000000</v>
      </c>
      <c r="EH179" s="11">
        <v>23675600000000</v>
      </c>
      <c r="EI179" s="11">
        <v>23675600000000</v>
      </c>
      <c r="EJ179" s="11">
        <v>10444600000000</v>
      </c>
      <c r="EK179" s="11">
        <v>10444600000000</v>
      </c>
      <c r="EL179" s="11">
        <v>7143700000000</v>
      </c>
      <c r="EM179" s="11">
        <v>7143700000000</v>
      </c>
    </row>
    <row r="180" spans="13:143" x14ac:dyDescent="0.25">
      <c r="M180" s="37"/>
      <c r="S180" s="28">
        <f t="shared" si="37"/>
        <v>775935</v>
      </c>
      <c r="T180" s="11">
        <v>2292820000000</v>
      </c>
      <c r="U180" s="11">
        <v>980552000000</v>
      </c>
      <c r="V180" s="11">
        <v>200247000</v>
      </c>
      <c r="W180" s="11">
        <v>38050200000</v>
      </c>
      <c r="X180" s="11">
        <v>28084400000</v>
      </c>
      <c r="Y180" s="11">
        <v>38050200000</v>
      </c>
      <c r="Z180" s="11">
        <v>48005600000</v>
      </c>
      <c r="AA180" s="11">
        <v>151445000000</v>
      </c>
      <c r="AB180" s="11">
        <v>254429000000</v>
      </c>
      <c r="AC180" s="11">
        <v>151445000000</v>
      </c>
      <c r="AD180" s="11">
        <v>48005500000</v>
      </c>
      <c r="AE180" s="11">
        <v>394078000000</v>
      </c>
      <c r="AF180" s="11">
        <v>489852000000</v>
      </c>
      <c r="AG180" s="11">
        <v>513153000000</v>
      </c>
      <c r="AH180" s="11">
        <v>489852000000</v>
      </c>
      <c r="AI180" s="11">
        <v>394078000000</v>
      </c>
      <c r="AJ180" s="11">
        <v>719191000000</v>
      </c>
      <c r="AK180" s="11">
        <v>3955680000000</v>
      </c>
      <c r="AL180" s="11">
        <v>3624070000000</v>
      </c>
      <c r="AM180" s="11">
        <v>3955680000000</v>
      </c>
      <c r="AN180" s="11">
        <v>719190000000</v>
      </c>
      <c r="AO180" s="11">
        <v>23640500000000</v>
      </c>
      <c r="AP180" s="11">
        <v>14205700000000</v>
      </c>
      <c r="AQ180" s="11">
        <v>23640600000000</v>
      </c>
      <c r="AR180" s="11">
        <v>65631700000000</v>
      </c>
      <c r="AS180" s="11">
        <v>250039000</v>
      </c>
      <c r="AT180" s="11">
        <v>250039000</v>
      </c>
      <c r="AU180" s="11">
        <v>20126300000</v>
      </c>
      <c r="AV180" s="11">
        <v>20126300000</v>
      </c>
      <c r="AW180" s="11">
        <v>294932000000</v>
      </c>
      <c r="AX180" s="11">
        <v>294932000000</v>
      </c>
      <c r="AY180" s="11">
        <v>182623000000</v>
      </c>
      <c r="AZ180" s="11">
        <v>182623000000</v>
      </c>
      <c r="BA180" s="11">
        <v>4278990000000</v>
      </c>
      <c r="BB180" s="11">
        <v>4278990000000</v>
      </c>
      <c r="BC180" s="11">
        <v>21662400000000</v>
      </c>
      <c r="BD180" s="11">
        <v>21662400000000</v>
      </c>
      <c r="BE180" s="11">
        <v>90867300000000</v>
      </c>
      <c r="BF180" s="11">
        <v>90867400000000</v>
      </c>
      <c r="CT180" s="37"/>
      <c r="CZ180" s="28">
        <f t="shared" si="38"/>
        <v>775935</v>
      </c>
      <c r="DA180" s="11">
        <v>757330000000</v>
      </c>
      <c r="DB180" s="11">
        <v>374083000000</v>
      </c>
      <c r="DC180" s="11">
        <v>10478000000000</v>
      </c>
      <c r="DD180" s="11">
        <v>17981400000000</v>
      </c>
      <c r="DE180" s="11">
        <v>20175300000000</v>
      </c>
      <c r="DF180" s="11">
        <v>17981400000000</v>
      </c>
      <c r="DG180" s="11">
        <v>9951570000000</v>
      </c>
      <c r="DH180" s="11">
        <v>19265500000000</v>
      </c>
      <c r="DI180" s="11">
        <v>25050900000000</v>
      </c>
      <c r="DJ180" s="11">
        <v>19265500000000</v>
      </c>
      <c r="DK180" s="11">
        <v>9951570000000</v>
      </c>
      <c r="DL180" s="11">
        <v>21994000000000</v>
      </c>
      <c r="DM180" s="11">
        <v>25501200000000</v>
      </c>
      <c r="DN180" s="11">
        <v>25892600000000</v>
      </c>
      <c r="DO180" s="11">
        <v>25501200000000</v>
      </c>
      <c r="DP180" s="11">
        <v>21994000000000</v>
      </c>
      <c r="DQ180" s="11">
        <v>10006200000000</v>
      </c>
      <c r="DR180" s="11">
        <v>19360000000000</v>
      </c>
      <c r="DS180" s="11">
        <v>24966700000000</v>
      </c>
      <c r="DT180" s="11">
        <v>19360000000000</v>
      </c>
      <c r="DU180" s="11">
        <v>10006200000000</v>
      </c>
      <c r="DV180" s="11">
        <v>18132900000000</v>
      </c>
      <c r="DW180" s="11">
        <v>20206700000000</v>
      </c>
      <c r="DX180" s="11">
        <v>18132900000000</v>
      </c>
      <c r="DY180" s="11">
        <v>10684100000000</v>
      </c>
      <c r="DZ180" s="11">
        <v>7004950000000</v>
      </c>
      <c r="EA180" s="11">
        <v>7004950000000</v>
      </c>
      <c r="EB180" s="11">
        <v>10400800000000</v>
      </c>
      <c r="EC180" s="11">
        <v>10400800000000</v>
      </c>
      <c r="ED180" s="11">
        <v>24391800000000</v>
      </c>
      <c r="EE180" s="11">
        <v>24391800000000</v>
      </c>
      <c r="EF180" s="11">
        <v>12672100000000</v>
      </c>
      <c r="EG180" s="11">
        <v>12672100000000</v>
      </c>
      <c r="EH180" s="11">
        <v>24383100000000</v>
      </c>
      <c r="EI180" s="11">
        <v>24383100000000</v>
      </c>
      <c r="EJ180" s="11">
        <v>10660800000000</v>
      </c>
      <c r="EK180" s="11">
        <v>10660800000000</v>
      </c>
      <c r="EL180" s="11">
        <v>7308750000000</v>
      </c>
      <c r="EM180" s="11">
        <v>7308750000000</v>
      </c>
    </row>
    <row r="181" spans="13:143" x14ac:dyDescent="0.25">
      <c r="M181" s="37"/>
      <c r="S181" s="28">
        <f t="shared" si="37"/>
        <v>366525</v>
      </c>
      <c r="T181" s="11">
        <v>1524440000000</v>
      </c>
      <c r="U181" s="11">
        <v>673268000000</v>
      </c>
      <c r="V181" s="11">
        <v>142795000</v>
      </c>
      <c r="W181" s="11">
        <v>26827500000</v>
      </c>
      <c r="X181" s="11">
        <v>20112000000</v>
      </c>
      <c r="Y181" s="11">
        <v>26827500000</v>
      </c>
      <c r="Z181" s="11">
        <v>33837500000</v>
      </c>
      <c r="AA181" s="11">
        <v>105389000000</v>
      </c>
      <c r="AB181" s="11">
        <v>176226000000</v>
      </c>
      <c r="AC181" s="11">
        <v>105389000000</v>
      </c>
      <c r="AD181" s="11">
        <v>33837400000</v>
      </c>
      <c r="AE181" s="11">
        <v>274181000000</v>
      </c>
      <c r="AF181" s="11">
        <v>337471000000</v>
      </c>
      <c r="AG181" s="11">
        <v>358208000000</v>
      </c>
      <c r="AH181" s="11">
        <v>337471000000</v>
      </c>
      <c r="AI181" s="11">
        <v>274181000000</v>
      </c>
      <c r="AJ181" s="11">
        <v>508346000000</v>
      </c>
      <c r="AK181" s="11">
        <v>2761410000000</v>
      </c>
      <c r="AL181" s="11">
        <v>2512950000000</v>
      </c>
      <c r="AM181" s="11">
        <v>2761410000000</v>
      </c>
      <c r="AN181" s="11">
        <v>508346000000</v>
      </c>
      <c r="AO181" s="11">
        <v>16320900000000</v>
      </c>
      <c r="AP181" s="11">
        <v>9894250000000</v>
      </c>
      <c r="AQ181" s="11">
        <v>16320900000000</v>
      </c>
      <c r="AR181" s="11">
        <v>45139500000000</v>
      </c>
      <c r="AS181" s="11">
        <v>173717000</v>
      </c>
      <c r="AT181" s="11">
        <v>173717000</v>
      </c>
      <c r="AU181" s="11">
        <v>14096500000</v>
      </c>
      <c r="AV181" s="11">
        <v>14096500000</v>
      </c>
      <c r="AW181" s="11">
        <v>198754000000</v>
      </c>
      <c r="AX181" s="11">
        <v>198754000000</v>
      </c>
      <c r="AY181" s="11">
        <v>121964000000</v>
      </c>
      <c r="AZ181" s="11">
        <v>121963000000</v>
      </c>
      <c r="BA181" s="11">
        <v>2895810000000</v>
      </c>
      <c r="BB181" s="11">
        <v>2895810000000</v>
      </c>
      <c r="BC181" s="11">
        <v>14264500000000</v>
      </c>
      <c r="BD181" s="11">
        <v>14264500000000</v>
      </c>
      <c r="BE181" s="11">
        <v>59205900000000</v>
      </c>
      <c r="BF181" s="11">
        <v>59205900000000</v>
      </c>
      <c r="CT181" s="37"/>
      <c r="CZ181" s="28">
        <f t="shared" si="38"/>
        <v>366525</v>
      </c>
      <c r="DA181" s="11">
        <v>505096000000</v>
      </c>
      <c r="DB181" s="11">
        <v>279329000000</v>
      </c>
      <c r="DC181" s="11">
        <v>7196760000000</v>
      </c>
      <c r="DD181" s="11">
        <v>12346100000000</v>
      </c>
      <c r="DE181" s="11">
        <v>13901300000000</v>
      </c>
      <c r="DF181" s="11">
        <v>12346100000000</v>
      </c>
      <c r="DG181" s="11">
        <v>6828910000000</v>
      </c>
      <c r="DH181" s="11">
        <v>13237600000000</v>
      </c>
      <c r="DI181" s="11">
        <v>17227800000000</v>
      </c>
      <c r="DJ181" s="11">
        <v>13237600000000</v>
      </c>
      <c r="DK181" s="11">
        <v>6828910000000</v>
      </c>
      <c r="DL181" s="11">
        <v>15141500000000</v>
      </c>
      <c r="DM181" s="11">
        <v>17538300000000</v>
      </c>
      <c r="DN181" s="11">
        <v>17855600000000</v>
      </c>
      <c r="DO181" s="11">
        <v>17538300000000</v>
      </c>
      <c r="DP181" s="11">
        <v>15141500000000</v>
      </c>
      <c r="DQ181" s="11">
        <v>6866390000000</v>
      </c>
      <c r="DR181" s="11">
        <v>13302500000000</v>
      </c>
      <c r="DS181" s="11">
        <v>17170300000000</v>
      </c>
      <c r="DT181" s="11">
        <v>13302500000000</v>
      </c>
      <c r="DU181" s="11">
        <v>6866390000000</v>
      </c>
      <c r="DV181" s="11">
        <v>12450100000000</v>
      </c>
      <c r="DW181" s="11">
        <v>13923600000000</v>
      </c>
      <c r="DX181" s="11">
        <v>12450100000000</v>
      </c>
      <c r="DY181" s="11">
        <v>7338010000000</v>
      </c>
      <c r="DZ181" s="11">
        <v>4667100000000</v>
      </c>
      <c r="EA181" s="11">
        <v>4667100000000</v>
      </c>
      <c r="EB181" s="11">
        <v>6923820000000</v>
      </c>
      <c r="EC181" s="11">
        <v>6923820000000</v>
      </c>
      <c r="ED181" s="11">
        <v>16260600000000</v>
      </c>
      <c r="EE181" s="11">
        <v>16260600000000</v>
      </c>
      <c r="EF181" s="11">
        <v>8438910000000</v>
      </c>
      <c r="EG181" s="11">
        <v>8438910000000</v>
      </c>
      <c r="EH181" s="11">
        <v>16255000000000</v>
      </c>
      <c r="EI181" s="11">
        <v>16255000000000</v>
      </c>
      <c r="EJ181" s="11">
        <v>7096300000000</v>
      </c>
      <c r="EK181" s="11">
        <v>7096300000000</v>
      </c>
      <c r="EL181" s="11">
        <v>4868630000000</v>
      </c>
      <c r="EM181" s="11">
        <v>4868630000000</v>
      </c>
    </row>
    <row r="182" spans="13:143" x14ac:dyDescent="0.25">
      <c r="M182" s="37"/>
      <c r="S182" s="28">
        <f t="shared" si="37"/>
        <v>173135</v>
      </c>
      <c r="T182" s="11">
        <v>1210350000000</v>
      </c>
      <c r="U182" s="11">
        <v>498141000000</v>
      </c>
      <c r="V182" s="11">
        <v>113451000</v>
      </c>
      <c r="W182" s="11">
        <v>21617900000</v>
      </c>
      <c r="X182" s="11">
        <v>15899400000</v>
      </c>
      <c r="Y182" s="11">
        <v>21617900000</v>
      </c>
      <c r="Z182" s="11">
        <v>26728900000</v>
      </c>
      <c r="AA182" s="11">
        <v>82658100000</v>
      </c>
      <c r="AB182" s="11">
        <v>138064000000</v>
      </c>
      <c r="AC182" s="11">
        <v>82658100000</v>
      </c>
      <c r="AD182" s="11">
        <v>26728900000</v>
      </c>
      <c r="AE182" s="11">
        <v>214984000000</v>
      </c>
      <c r="AF182" s="11">
        <v>271586000000</v>
      </c>
      <c r="AG182" s="11">
        <v>283281000000</v>
      </c>
      <c r="AH182" s="11">
        <v>271586000000</v>
      </c>
      <c r="AI182" s="11">
        <v>214983000000</v>
      </c>
      <c r="AJ182" s="11">
        <v>396406000000</v>
      </c>
      <c r="AK182" s="11">
        <v>2190110000000</v>
      </c>
      <c r="AL182" s="11">
        <v>1971400000000</v>
      </c>
      <c r="AM182" s="11">
        <v>2190110000000</v>
      </c>
      <c r="AN182" s="11">
        <v>396405000000</v>
      </c>
      <c r="AO182" s="11">
        <v>12844100000000</v>
      </c>
      <c r="AP182" s="11">
        <v>7773940000000</v>
      </c>
      <c r="AQ182" s="11">
        <v>12844200000000</v>
      </c>
      <c r="AR182" s="11">
        <v>35207000000000</v>
      </c>
      <c r="AS182" s="11">
        <v>158092000</v>
      </c>
      <c r="AT182" s="11">
        <v>158092000</v>
      </c>
      <c r="AU182" s="11">
        <v>12755500000</v>
      </c>
      <c r="AV182" s="11">
        <v>12755500000</v>
      </c>
      <c r="AW182" s="11">
        <v>176148000000</v>
      </c>
      <c r="AX182" s="11">
        <v>176148000000</v>
      </c>
      <c r="AY182" s="11">
        <v>108311000000</v>
      </c>
      <c r="AZ182" s="11">
        <v>108311000000</v>
      </c>
      <c r="BA182" s="11">
        <v>2586700000000</v>
      </c>
      <c r="BB182" s="11">
        <v>2586700000000</v>
      </c>
      <c r="BC182" s="11">
        <v>12362800000000</v>
      </c>
      <c r="BD182" s="11">
        <v>12362800000000</v>
      </c>
      <c r="BE182" s="11">
        <v>50403100000000</v>
      </c>
      <c r="BF182" s="11">
        <v>50403100000000</v>
      </c>
      <c r="CT182" s="37"/>
      <c r="CZ182" s="28">
        <f t="shared" si="38"/>
        <v>173135</v>
      </c>
      <c r="DA182" s="11">
        <v>385631000000</v>
      </c>
      <c r="DB182" s="11">
        <v>206200000000</v>
      </c>
      <c r="DC182" s="11">
        <v>5378680000000</v>
      </c>
      <c r="DD182" s="11">
        <v>9296560000000</v>
      </c>
      <c r="DE182" s="11">
        <v>10379900000000</v>
      </c>
      <c r="DF182" s="11">
        <v>9296560000000</v>
      </c>
      <c r="DG182" s="11">
        <v>5072710000000</v>
      </c>
      <c r="DH182" s="11">
        <v>9943290000000</v>
      </c>
      <c r="DI182" s="11">
        <v>12977100000000</v>
      </c>
      <c r="DJ182" s="11">
        <v>9943300000000</v>
      </c>
      <c r="DK182" s="11">
        <v>5072720000000</v>
      </c>
      <c r="DL182" s="11">
        <v>11339400000000</v>
      </c>
      <c r="DM182" s="11">
        <v>13211300000000</v>
      </c>
      <c r="DN182" s="11">
        <v>13368800000000</v>
      </c>
      <c r="DO182" s="11">
        <v>13211300000000</v>
      </c>
      <c r="DP182" s="11">
        <v>11339400000000</v>
      </c>
      <c r="DQ182" s="11">
        <v>5100440000000</v>
      </c>
      <c r="DR182" s="11">
        <v>9992590000000</v>
      </c>
      <c r="DS182" s="11">
        <v>12935100000000</v>
      </c>
      <c r="DT182" s="11">
        <v>9992590000000</v>
      </c>
      <c r="DU182" s="11">
        <v>5100440000000</v>
      </c>
      <c r="DV182" s="11">
        <v>9376390000000</v>
      </c>
      <c r="DW182" s="11">
        <v>10398300000000</v>
      </c>
      <c r="DX182" s="11">
        <v>9376390000000</v>
      </c>
      <c r="DY182" s="11">
        <v>5485170000000</v>
      </c>
      <c r="DZ182" s="11">
        <v>3897650000000</v>
      </c>
      <c r="EA182" s="11">
        <v>3897650000000</v>
      </c>
      <c r="EB182" s="11">
        <v>5765840000000</v>
      </c>
      <c r="EC182" s="11">
        <v>5765850000000</v>
      </c>
      <c r="ED182" s="11">
        <v>13609400000000</v>
      </c>
      <c r="EE182" s="11">
        <v>13609400000000</v>
      </c>
      <c r="EF182" s="11">
        <v>7032050000000</v>
      </c>
      <c r="EG182" s="11">
        <v>7032050000000</v>
      </c>
      <c r="EH182" s="11">
        <v>13605400000000</v>
      </c>
      <c r="EI182" s="11">
        <v>13605400000000</v>
      </c>
      <c r="EJ182" s="11">
        <v>5907370000000</v>
      </c>
      <c r="EK182" s="11">
        <v>5907360000000</v>
      </c>
      <c r="EL182" s="11">
        <v>4062930000000</v>
      </c>
      <c r="EM182" s="11">
        <v>4062930000000</v>
      </c>
    </row>
    <row r="183" spans="13:143" x14ac:dyDescent="0.25">
      <c r="M183" s="37"/>
      <c r="S183" s="28">
        <f t="shared" si="37"/>
        <v>81782.5</v>
      </c>
      <c r="T183" s="11">
        <v>972504000000</v>
      </c>
      <c r="U183" s="11">
        <v>320132000000</v>
      </c>
      <c r="V183" s="11">
        <v>86692300</v>
      </c>
      <c r="W183" s="11">
        <v>16516900000</v>
      </c>
      <c r="X183" s="11">
        <v>12140500000</v>
      </c>
      <c r="Y183" s="11">
        <v>16516900000</v>
      </c>
      <c r="Z183" s="11">
        <v>20214100000</v>
      </c>
      <c r="AA183" s="11">
        <v>61869700000</v>
      </c>
      <c r="AB183" s="11">
        <v>102972000000</v>
      </c>
      <c r="AC183" s="11">
        <v>61869600000</v>
      </c>
      <c r="AD183" s="11">
        <v>20214100000</v>
      </c>
      <c r="AE183" s="11">
        <v>161090000000</v>
      </c>
      <c r="AF183" s="11">
        <v>205676000000</v>
      </c>
      <c r="AG183" s="11">
        <v>213800000000</v>
      </c>
      <c r="AH183" s="11">
        <v>205676000000</v>
      </c>
      <c r="AI183" s="11">
        <v>161090000000</v>
      </c>
      <c r="AJ183" s="11">
        <v>299944000000</v>
      </c>
      <c r="AK183" s="11">
        <v>1650160000000</v>
      </c>
      <c r="AL183" s="11">
        <v>1472330000000</v>
      </c>
      <c r="AM183" s="11">
        <v>1650160000000</v>
      </c>
      <c r="AN183" s="11">
        <v>299944000000</v>
      </c>
      <c r="AO183" s="11">
        <v>9574100000000</v>
      </c>
      <c r="AP183" s="11">
        <v>5837820000000</v>
      </c>
      <c r="AQ183" s="11">
        <v>9574100000000</v>
      </c>
      <c r="AR183" s="11">
        <v>26138800000000</v>
      </c>
      <c r="AS183" s="11">
        <v>121679000</v>
      </c>
      <c r="AT183" s="11">
        <v>121679000</v>
      </c>
      <c r="AU183" s="11">
        <v>9787370000</v>
      </c>
      <c r="AV183" s="11">
        <v>9787370000</v>
      </c>
      <c r="AW183" s="11">
        <v>131576000000</v>
      </c>
      <c r="AX183" s="11">
        <v>131576000000</v>
      </c>
      <c r="AY183" s="11">
        <v>81118100000</v>
      </c>
      <c r="AZ183" s="11">
        <v>81118000000</v>
      </c>
      <c r="BA183" s="11">
        <v>1944080000000</v>
      </c>
      <c r="BB183" s="11">
        <v>1944080000000</v>
      </c>
      <c r="BC183" s="11">
        <v>9034270000000</v>
      </c>
      <c r="BD183" s="11">
        <v>9034280000000</v>
      </c>
      <c r="BE183" s="11">
        <v>35993500000000</v>
      </c>
      <c r="BF183" s="11">
        <v>35993600000000</v>
      </c>
      <c r="CT183" s="37"/>
      <c r="CZ183" s="28">
        <f t="shared" si="38"/>
        <v>81782.5</v>
      </c>
      <c r="DA183" s="11">
        <v>299344000000</v>
      </c>
      <c r="DB183" s="11">
        <v>119740000000</v>
      </c>
      <c r="DC183" s="11">
        <v>3965560000000</v>
      </c>
      <c r="DD183" s="11">
        <v>6866980000000</v>
      </c>
      <c r="DE183" s="11">
        <v>7664110000000</v>
      </c>
      <c r="DF183" s="11">
        <v>6866980000000</v>
      </c>
      <c r="DG183" s="11">
        <v>3733760000000</v>
      </c>
      <c r="DH183" s="11">
        <v>7343340000000</v>
      </c>
      <c r="DI183" s="11">
        <v>9598360000000</v>
      </c>
      <c r="DJ183" s="11">
        <v>7343340000000</v>
      </c>
      <c r="DK183" s="11">
        <v>3733760000000</v>
      </c>
      <c r="DL183" s="11">
        <v>8375480000000</v>
      </c>
      <c r="DM183" s="11">
        <v>9771820000000</v>
      </c>
      <c r="DN183" s="11">
        <v>9885210000000</v>
      </c>
      <c r="DO183" s="11">
        <v>9771820000000</v>
      </c>
      <c r="DP183" s="11">
        <v>8375490000000</v>
      </c>
      <c r="DQ183" s="11">
        <v>3754160000000</v>
      </c>
      <c r="DR183" s="11">
        <v>7379890000000</v>
      </c>
      <c r="DS183" s="11">
        <v>9567730000000</v>
      </c>
      <c r="DT183" s="11">
        <v>7379890000000</v>
      </c>
      <c r="DU183" s="11">
        <v>3754160000000</v>
      </c>
      <c r="DV183" s="11">
        <v>6926390000000</v>
      </c>
      <c r="DW183" s="11">
        <v>7678390000000</v>
      </c>
      <c r="DX183" s="11">
        <v>6926390000000</v>
      </c>
      <c r="DY183" s="11">
        <v>4044270000000</v>
      </c>
      <c r="DZ183" s="11">
        <v>2856810000000</v>
      </c>
      <c r="EA183" s="11">
        <v>2856810000000</v>
      </c>
      <c r="EB183" s="11">
        <v>4217770000000</v>
      </c>
      <c r="EC183" s="11">
        <v>4217770000000</v>
      </c>
      <c r="ED183" s="11">
        <v>9976230000000</v>
      </c>
      <c r="EE183" s="11">
        <v>9976230000000</v>
      </c>
      <c r="EF183" s="11">
        <v>5143340000000</v>
      </c>
      <c r="EG183" s="11">
        <v>5143340000000</v>
      </c>
      <c r="EH183" s="11">
        <v>9973640000000</v>
      </c>
      <c r="EI183" s="11">
        <v>9973640000000</v>
      </c>
      <c r="EJ183" s="11">
        <v>4320260000000</v>
      </c>
      <c r="EK183" s="11">
        <v>4320260000000</v>
      </c>
      <c r="EL183" s="11">
        <v>2976460000000</v>
      </c>
      <c r="EM183" s="11">
        <v>2976470000000</v>
      </c>
    </row>
    <row r="184" spans="13:143" x14ac:dyDescent="0.25">
      <c r="M184" s="37"/>
      <c r="S184" s="28">
        <f t="shared" si="37"/>
        <v>38631.5</v>
      </c>
      <c r="T184" s="11">
        <v>860966000000</v>
      </c>
      <c r="U184" s="11">
        <v>329726000000</v>
      </c>
      <c r="V184" s="11">
        <v>74245600</v>
      </c>
      <c r="W184" s="11">
        <v>14102800000</v>
      </c>
      <c r="X184" s="11">
        <v>10389000000</v>
      </c>
      <c r="Y184" s="11">
        <v>14102800000</v>
      </c>
      <c r="Z184" s="11">
        <v>17105000000</v>
      </c>
      <c r="AA184" s="11">
        <v>51816800000</v>
      </c>
      <c r="AB184" s="11">
        <v>85868600000</v>
      </c>
      <c r="AC184" s="11">
        <v>51816800000</v>
      </c>
      <c r="AD184" s="11">
        <v>17105000000</v>
      </c>
      <c r="AE184" s="11">
        <v>135110000000</v>
      </c>
      <c r="AF184" s="11">
        <v>174165000000</v>
      </c>
      <c r="AG184" s="11">
        <v>180610000000</v>
      </c>
      <c r="AH184" s="11">
        <v>174165000000</v>
      </c>
      <c r="AI184" s="11">
        <v>135110000000</v>
      </c>
      <c r="AJ184" s="11">
        <v>254516000000</v>
      </c>
      <c r="AK184" s="11">
        <v>1389870000000</v>
      </c>
      <c r="AL184" s="11">
        <v>1229320000000</v>
      </c>
      <c r="AM184" s="11">
        <v>1389870000000</v>
      </c>
      <c r="AN184" s="11">
        <v>254516000000</v>
      </c>
      <c r="AO184" s="11">
        <v>7965080000000</v>
      </c>
      <c r="AP184" s="11">
        <v>4904630000000</v>
      </c>
      <c r="AQ184" s="11">
        <v>7965090000000</v>
      </c>
      <c r="AR184" s="11">
        <v>21690900000000</v>
      </c>
      <c r="AS184" s="11">
        <v>104255000</v>
      </c>
      <c r="AT184" s="11">
        <v>104255000</v>
      </c>
      <c r="AU184" s="11">
        <v>8358460000</v>
      </c>
      <c r="AV184" s="11">
        <v>8358450000</v>
      </c>
      <c r="AW184" s="11">
        <v>109524000000</v>
      </c>
      <c r="AX184" s="11">
        <v>109524000000</v>
      </c>
      <c r="AY184" s="11">
        <v>67819700000</v>
      </c>
      <c r="AZ184" s="11">
        <v>67819500000</v>
      </c>
      <c r="BA184" s="11">
        <v>1625070000000</v>
      </c>
      <c r="BB184" s="11">
        <v>1625070000000</v>
      </c>
      <c r="BC184" s="11">
        <v>7319290000000</v>
      </c>
      <c r="BD184" s="11">
        <v>7319290000000</v>
      </c>
      <c r="BE184" s="11">
        <v>28452200000000</v>
      </c>
      <c r="BF184" s="11">
        <v>28452200000000</v>
      </c>
      <c r="CT184" s="37"/>
      <c r="CZ184" s="28">
        <f t="shared" si="38"/>
        <v>38631.5</v>
      </c>
      <c r="DA184" s="11">
        <v>256971000000</v>
      </c>
      <c r="DB184" s="11">
        <v>115810000000</v>
      </c>
      <c r="DC184" s="11">
        <v>3262920000000</v>
      </c>
      <c r="DD184" s="11">
        <v>5658350000000</v>
      </c>
      <c r="DE184" s="11">
        <v>6313420000000</v>
      </c>
      <c r="DF184" s="11">
        <v>5658350000000</v>
      </c>
      <c r="DG184" s="11">
        <v>3068210000000</v>
      </c>
      <c r="DH184" s="11">
        <v>6049970000000</v>
      </c>
      <c r="DI184" s="11">
        <v>7917170000000</v>
      </c>
      <c r="DJ184" s="11">
        <v>6049970000000</v>
      </c>
      <c r="DK184" s="11">
        <v>3068210000000</v>
      </c>
      <c r="DL184" s="11">
        <v>6901200000000</v>
      </c>
      <c r="DM184" s="11">
        <v>8060390000000</v>
      </c>
      <c r="DN184" s="11">
        <v>8152340000000</v>
      </c>
      <c r="DO184" s="11">
        <v>8060390000000</v>
      </c>
      <c r="DP184" s="11">
        <v>6901200000000</v>
      </c>
      <c r="DQ184" s="11">
        <v>3084960000000</v>
      </c>
      <c r="DR184" s="11">
        <v>6080170000000</v>
      </c>
      <c r="DS184" s="11">
        <v>7892190000000</v>
      </c>
      <c r="DT184" s="11">
        <v>6080170000000</v>
      </c>
      <c r="DU184" s="11">
        <v>3084960000000</v>
      </c>
      <c r="DV184" s="11">
        <v>5707550000000</v>
      </c>
      <c r="DW184" s="11">
        <v>6325610000000</v>
      </c>
      <c r="DX184" s="11">
        <v>5707550000000</v>
      </c>
      <c r="DY184" s="11">
        <v>3327840000000</v>
      </c>
      <c r="DZ184" s="11">
        <v>2342620000000</v>
      </c>
      <c r="EA184" s="11">
        <v>2342620000000</v>
      </c>
      <c r="EB184" s="11">
        <v>3453480000000</v>
      </c>
      <c r="EC184" s="11">
        <v>3453480000000</v>
      </c>
      <c r="ED184" s="11">
        <v>8179980000000</v>
      </c>
      <c r="EE184" s="11">
        <v>8179980000000</v>
      </c>
      <c r="EF184" s="11">
        <v>4210550000000</v>
      </c>
      <c r="EG184" s="11">
        <v>4210550000000</v>
      </c>
      <c r="EH184" s="11">
        <v>8178030000000</v>
      </c>
      <c r="EI184" s="11">
        <v>8178030000000</v>
      </c>
      <c r="EJ184" s="11">
        <v>3536760000000</v>
      </c>
      <c r="EK184" s="11">
        <v>3536760000000</v>
      </c>
      <c r="EL184" s="11">
        <v>2439820000000</v>
      </c>
      <c r="EM184" s="11">
        <v>2439820000000</v>
      </c>
    </row>
    <row r="185" spans="13:143" x14ac:dyDescent="0.25">
      <c r="M185" s="37"/>
      <c r="S185" s="28">
        <f t="shared" si="37"/>
        <v>18248.5</v>
      </c>
      <c r="T185" s="11">
        <v>810330000000</v>
      </c>
      <c r="U185" s="11">
        <v>221369000000</v>
      </c>
      <c r="V185" s="11">
        <v>68646900</v>
      </c>
      <c r="W185" s="11">
        <v>12994100000</v>
      </c>
      <c r="X185" s="11">
        <v>9588530000</v>
      </c>
      <c r="Y185" s="11">
        <v>12994100000</v>
      </c>
      <c r="Z185" s="11">
        <v>15608200000</v>
      </c>
      <c r="AA185" s="11">
        <v>46811500000</v>
      </c>
      <c r="AB185" s="11">
        <v>77210500000</v>
      </c>
      <c r="AC185" s="11">
        <v>46811500000</v>
      </c>
      <c r="AD185" s="11">
        <v>15608200000</v>
      </c>
      <c r="AE185" s="11">
        <v>122307000000</v>
      </c>
      <c r="AF185" s="11">
        <v>159744000000</v>
      </c>
      <c r="AG185" s="11">
        <v>164770000000</v>
      </c>
      <c r="AH185" s="11">
        <v>159744000000</v>
      </c>
      <c r="AI185" s="11">
        <v>122307000000</v>
      </c>
      <c r="AJ185" s="11">
        <v>233180000000</v>
      </c>
      <c r="AK185" s="11">
        <v>1262430000000</v>
      </c>
      <c r="AL185" s="11">
        <v>1106780000000</v>
      </c>
      <c r="AM185" s="11">
        <v>1262430000000</v>
      </c>
      <c r="AN185" s="11">
        <v>233180000000</v>
      </c>
      <c r="AO185" s="11">
        <v>7138200000000</v>
      </c>
      <c r="AP185" s="11">
        <v>4446000000000</v>
      </c>
      <c r="AQ185" s="11">
        <v>7138200000000</v>
      </c>
      <c r="AR185" s="11">
        <v>19413000000000</v>
      </c>
      <c r="AS185" s="11">
        <v>96626500</v>
      </c>
      <c r="AT185" s="11">
        <v>96626500</v>
      </c>
      <c r="AU185" s="11">
        <v>7718600000</v>
      </c>
      <c r="AV185" s="11">
        <v>7718600000</v>
      </c>
      <c r="AW185" s="11">
        <v>98049800000</v>
      </c>
      <c r="AX185" s="11">
        <v>98049800000</v>
      </c>
      <c r="AY185" s="11">
        <v>61318200000</v>
      </c>
      <c r="AZ185" s="11">
        <v>61318100000</v>
      </c>
      <c r="BA185" s="11">
        <v>1472150000000</v>
      </c>
      <c r="BB185" s="11">
        <v>1472150000000</v>
      </c>
      <c r="BC185" s="11">
        <v>6381060000000</v>
      </c>
      <c r="BD185" s="11">
        <v>6381060000000</v>
      </c>
      <c r="BE185" s="11">
        <v>24329200000000</v>
      </c>
      <c r="BF185" s="11">
        <v>24329300000000</v>
      </c>
      <c r="CT185" s="37"/>
      <c r="CZ185" s="28">
        <f t="shared" si="38"/>
        <v>18248.5</v>
      </c>
      <c r="DA185" s="11">
        <v>235062000000</v>
      </c>
      <c r="DB185" s="11">
        <v>66816500000</v>
      </c>
      <c r="DC185" s="11">
        <v>2895670000000</v>
      </c>
      <c r="DD185" s="11">
        <v>5027670000000</v>
      </c>
      <c r="DE185" s="11">
        <v>5607850000000</v>
      </c>
      <c r="DF185" s="11">
        <v>5027670000000</v>
      </c>
      <c r="DG185" s="11">
        <v>2719940000000</v>
      </c>
      <c r="DH185" s="11">
        <v>5374760000000</v>
      </c>
      <c r="DI185" s="11">
        <v>7041240000000</v>
      </c>
      <c r="DJ185" s="11">
        <v>5374760000000</v>
      </c>
      <c r="DK185" s="11">
        <v>2719950000000</v>
      </c>
      <c r="DL185" s="11">
        <v>6131510000000</v>
      </c>
      <c r="DM185" s="11">
        <v>7168730000000</v>
      </c>
      <c r="DN185" s="11">
        <v>7248920000000</v>
      </c>
      <c r="DO185" s="11">
        <v>7168730000000</v>
      </c>
      <c r="DP185" s="11">
        <v>6131510000000</v>
      </c>
      <c r="DQ185" s="11">
        <v>2734790000000</v>
      </c>
      <c r="DR185" s="11">
        <v>5401660000000</v>
      </c>
      <c r="DS185" s="11">
        <v>7019260000000</v>
      </c>
      <c r="DT185" s="11">
        <v>5401660000000</v>
      </c>
      <c r="DU185" s="11">
        <v>2734790000000</v>
      </c>
      <c r="DV185" s="11">
        <v>5071600000000</v>
      </c>
      <c r="DW185" s="11">
        <v>5619010000000</v>
      </c>
      <c r="DX185" s="11">
        <v>5071600000000</v>
      </c>
      <c r="DY185" s="11">
        <v>2953370000000</v>
      </c>
      <c r="DZ185" s="11">
        <v>2077070000000</v>
      </c>
      <c r="EA185" s="11">
        <v>2077070000000</v>
      </c>
      <c r="EB185" s="11">
        <v>3058140000000</v>
      </c>
      <c r="EC185" s="11">
        <v>3058140000000</v>
      </c>
      <c r="ED185" s="11">
        <v>7251530000000</v>
      </c>
      <c r="EE185" s="11">
        <v>7251530000000</v>
      </c>
      <c r="EF185" s="11">
        <v>3727560000000</v>
      </c>
      <c r="EG185" s="11">
        <v>3727560000000</v>
      </c>
      <c r="EH185" s="11">
        <v>7249980000000</v>
      </c>
      <c r="EI185" s="11">
        <v>7249980000000</v>
      </c>
      <c r="EJ185" s="11">
        <v>3131400000000</v>
      </c>
      <c r="EK185" s="11">
        <v>3131400000000</v>
      </c>
      <c r="EL185" s="11">
        <v>2162560000000</v>
      </c>
      <c r="EM185" s="11">
        <v>2162560000000</v>
      </c>
    </row>
    <row r="186" spans="13:143" x14ac:dyDescent="0.25">
      <c r="M186" s="37"/>
      <c r="S186" s="28">
        <f t="shared" si="37"/>
        <v>8619.9</v>
      </c>
      <c r="T186" s="11">
        <v>797369000000</v>
      </c>
      <c r="U186" s="11">
        <v>188657000000</v>
      </c>
      <c r="V186" s="11">
        <v>66718100</v>
      </c>
      <c r="W186" s="11">
        <v>12587500000</v>
      </c>
      <c r="X186" s="11">
        <v>9291900000</v>
      </c>
      <c r="Y186" s="11">
        <v>12587500000</v>
      </c>
      <c r="Z186" s="11">
        <v>14952700000</v>
      </c>
      <c r="AA186" s="11">
        <v>44405200000</v>
      </c>
      <c r="AB186" s="11">
        <v>72872300000</v>
      </c>
      <c r="AC186" s="11">
        <v>44405200000</v>
      </c>
      <c r="AD186" s="11">
        <v>14952700000</v>
      </c>
      <c r="AE186" s="11">
        <v>116380000000</v>
      </c>
      <c r="AF186" s="11">
        <v>154852000000</v>
      </c>
      <c r="AG186" s="11">
        <v>158173000000</v>
      </c>
      <c r="AH186" s="11">
        <v>154852000000</v>
      </c>
      <c r="AI186" s="11">
        <v>116380000000</v>
      </c>
      <c r="AJ186" s="11">
        <v>224517000000</v>
      </c>
      <c r="AK186" s="11">
        <v>1203960000000</v>
      </c>
      <c r="AL186" s="11">
        <v>1046110000000</v>
      </c>
      <c r="AM186" s="11">
        <v>1203960000000</v>
      </c>
      <c r="AN186" s="11">
        <v>224517000000</v>
      </c>
      <c r="AO186" s="11">
        <v>6711120000000</v>
      </c>
      <c r="AP186" s="11">
        <v>4236010000000</v>
      </c>
      <c r="AQ186" s="11">
        <v>6711130000000</v>
      </c>
      <c r="AR186" s="11">
        <v>18246900000000</v>
      </c>
      <c r="AS186" s="11">
        <v>94069500</v>
      </c>
      <c r="AT186" s="11">
        <v>94069500</v>
      </c>
      <c r="AU186" s="11">
        <v>7487180000</v>
      </c>
      <c r="AV186" s="11">
        <v>7487180000</v>
      </c>
      <c r="AW186" s="11">
        <v>91679200000</v>
      </c>
      <c r="AX186" s="11">
        <v>91679200000</v>
      </c>
      <c r="AY186" s="11">
        <v>57551900000</v>
      </c>
      <c r="AZ186" s="11">
        <v>57551800000</v>
      </c>
      <c r="BA186" s="11">
        <v>1394970000000</v>
      </c>
      <c r="BB186" s="11">
        <v>1394970000000</v>
      </c>
      <c r="BC186" s="11">
        <v>5825190000000</v>
      </c>
      <c r="BD186" s="11">
        <v>5825190000000</v>
      </c>
      <c r="BE186" s="11">
        <v>21930900000000</v>
      </c>
      <c r="BF186" s="11">
        <v>21930900000000</v>
      </c>
      <c r="CT186" s="37"/>
      <c r="CZ186" s="28">
        <f t="shared" si="38"/>
        <v>8619.9</v>
      </c>
      <c r="DA186" s="11">
        <v>225916000000</v>
      </c>
      <c r="DB186" s="11">
        <v>48995000000</v>
      </c>
      <c r="DC186" s="11">
        <v>2701270000000</v>
      </c>
      <c r="DD186" s="11">
        <v>4695200000000</v>
      </c>
      <c r="DE186" s="11">
        <v>5235710000000</v>
      </c>
      <c r="DF186" s="11">
        <v>4695210000000</v>
      </c>
      <c r="DG186" s="11">
        <v>2535010000000</v>
      </c>
      <c r="DH186" s="11">
        <v>5018620000000</v>
      </c>
      <c r="DI186" s="11">
        <v>6581660000000</v>
      </c>
      <c r="DJ186" s="11">
        <v>5018630000000</v>
      </c>
      <c r="DK186" s="11">
        <v>2535010000000</v>
      </c>
      <c r="DL186" s="11">
        <v>5725920000000</v>
      </c>
      <c r="DM186" s="11">
        <v>6700960000000</v>
      </c>
      <c r="DN186" s="11">
        <v>6774990000000</v>
      </c>
      <c r="DO186" s="11">
        <v>6700960000000</v>
      </c>
      <c r="DP186" s="11">
        <v>5725920000000</v>
      </c>
      <c r="DQ186" s="11">
        <v>2548840000000</v>
      </c>
      <c r="DR186" s="11">
        <v>5043800000000</v>
      </c>
      <c r="DS186" s="11">
        <v>6561360000000</v>
      </c>
      <c r="DT186" s="11">
        <v>5043800000000</v>
      </c>
      <c r="DU186" s="11">
        <v>2548840000000</v>
      </c>
      <c r="DV186" s="11">
        <v>4736430000000</v>
      </c>
      <c r="DW186" s="11">
        <v>5246470000000</v>
      </c>
      <c r="DX186" s="11">
        <v>4736430000000</v>
      </c>
      <c r="DY186" s="11">
        <v>2755200000000</v>
      </c>
      <c r="DZ186" s="11">
        <v>1935330000000</v>
      </c>
      <c r="EA186" s="11">
        <v>1935330000000</v>
      </c>
      <c r="EB186" s="11">
        <v>2846130000000</v>
      </c>
      <c r="EC186" s="11">
        <v>2846140000000</v>
      </c>
      <c r="ED186" s="11">
        <v>6755190000000</v>
      </c>
      <c r="EE186" s="11">
        <v>6755190000000</v>
      </c>
      <c r="EF186" s="11">
        <v>3467990000000</v>
      </c>
      <c r="EG186" s="11">
        <v>3467990000000</v>
      </c>
      <c r="EH186" s="11">
        <v>6753880000000</v>
      </c>
      <c r="EI186" s="11">
        <v>6753880000000</v>
      </c>
      <c r="EJ186" s="11">
        <v>2913890000000</v>
      </c>
      <c r="EK186" s="11">
        <v>2913890000000</v>
      </c>
      <c r="EL186" s="11">
        <v>2014380000000</v>
      </c>
      <c r="EM186" s="11">
        <v>2014380000000</v>
      </c>
    </row>
    <row r="187" spans="13:143" x14ac:dyDescent="0.25">
      <c r="M187" s="37"/>
      <c r="S187" s="28">
        <f t="shared" si="37"/>
        <v>4071.7</v>
      </c>
      <c r="T187" s="11">
        <v>800559000000</v>
      </c>
      <c r="U187" s="11">
        <v>271814000000</v>
      </c>
      <c r="V187" s="11">
        <v>66352600</v>
      </c>
      <c r="W187" s="11">
        <v>12472600000</v>
      </c>
      <c r="X187" s="11">
        <v>9204850000</v>
      </c>
      <c r="Y187" s="11">
        <v>12472600000</v>
      </c>
      <c r="Z187" s="11">
        <v>14638100000</v>
      </c>
      <c r="AA187" s="11">
        <v>43041400000</v>
      </c>
      <c r="AB187" s="11">
        <v>70245400000</v>
      </c>
      <c r="AC187" s="11">
        <v>43041400000</v>
      </c>
      <c r="AD187" s="11">
        <v>14638100000</v>
      </c>
      <c r="AE187" s="11">
        <v>113286000000</v>
      </c>
      <c r="AF187" s="11">
        <v>154399000000</v>
      </c>
      <c r="AG187" s="11">
        <v>155525000000</v>
      </c>
      <c r="AH187" s="11">
        <v>154399000000</v>
      </c>
      <c r="AI187" s="11">
        <v>113286000000</v>
      </c>
      <c r="AJ187" s="11">
        <v>221134000000</v>
      </c>
      <c r="AK187" s="11">
        <v>1173310000000</v>
      </c>
      <c r="AL187" s="11">
        <v>1010010000000</v>
      </c>
      <c r="AM187" s="11">
        <v>1173310000000</v>
      </c>
      <c r="AN187" s="11">
        <v>221134000000</v>
      </c>
      <c r="AO187" s="11">
        <v>6438600000000</v>
      </c>
      <c r="AP187" s="11">
        <v>4127710000000</v>
      </c>
      <c r="AQ187" s="11">
        <v>6438600000000</v>
      </c>
      <c r="AR187" s="11">
        <v>17528100000000</v>
      </c>
      <c r="AS187" s="11">
        <v>93880700</v>
      </c>
      <c r="AT187" s="11">
        <v>93880800</v>
      </c>
      <c r="AU187" s="11">
        <v>7437310000</v>
      </c>
      <c r="AV187" s="11">
        <v>7437310000</v>
      </c>
      <c r="AW187" s="11">
        <v>87221900000</v>
      </c>
      <c r="AX187" s="11">
        <v>87221900000</v>
      </c>
      <c r="AY187" s="11">
        <v>55029200000</v>
      </c>
      <c r="AZ187" s="11">
        <v>55029100000</v>
      </c>
      <c r="BA187" s="11">
        <v>1339890000000</v>
      </c>
      <c r="BB187" s="11">
        <v>1339890000000</v>
      </c>
      <c r="BC187" s="11">
        <v>5449570000000</v>
      </c>
      <c r="BD187" s="11">
        <v>5449570000000</v>
      </c>
      <c r="BE187" s="11">
        <v>20719700000000</v>
      </c>
      <c r="BF187" s="11">
        <v>20719700000000</v>
      </c>
      <c r="CT187" s="37"/>
      <c r="CZ187" s="28">
        <f t="shared" si="38"/>
        <v>4071.7</v>
      </c>
      <c r="DA187" s="11">
        <v>223231000000</v>
      </c>
      <c r="DB187" s="11">
        <v>68108500000</v>
      </c>
      <c r="DC187" s="11">
        <v>2577720000000</v>
      </c>
      <c r="DD187" s="11">
        <v>4484620000000</v>
      </c>
      <c r="DE187" s="11">
        <v>4999930000000</v>
      </c>
      <c r="DF187" s="11">
        <v>4484620000000</v>
      </c>
      <c r="DG187" s="11">
        <v>2417300000000</v>
      </c>
      <c r="DH187" s="11">
        <v>4792950000000</v>
      </c>
      <c r="DI187" s="11">
        <v>6292050000000</v>
      </c>
      <c r="DJ187" s="11">
        <v>4792960000000</v>
      </c>
      <c r="DK187" s="11">
        <v>2417310000000</v>
      </c>
      <c r="DL187" s="11">
        <v>5469130000000</v>
      </c>
      <c r="DM187" s="11">
        <v>6406200000000</v>
      </c>
      <c r="DN187" s="11">
        <v>6476360000000</v>
      </c>
      <c r="DO187" s="11">
        <v>6406200000000</v>
      </c>
      <c r="DP187" s="11">
        <v>5469130000000</v>
      </c>
      <c r="DQ187" s="11">
        <v>2430500000000</v>
      </c>
      <c r="DR187" s="11">
        <v>4817040000000</v>
      </c>
      <c r="DS187" s="11">
        <v>6272840000000</v>
      </c>
      <c r="DT187" s="11">
        <v>4817040000000</v>
      </c>
      <c r="DU187" s="11">
        <v>2430500000000</v>
      </c>
      <c r="DV187" s="11">
        <v>4524150000000</v>
      </c>
      <c r="DW187" s="11">
        <v>5010480000000</v>
      </c>
      <c r="DX187" s="11">
        <v>4524150000000</v>
      </c>
      <c r="DY187" s="11">
        <v>2629270000000</v>
      </c>
      <c r="DZ187" s="11">
        <v>1846890000000</v>
      </c>
      <c r="EA187" s="11">
        <v>1846890000000</v>
      </c>
      <c r="EB187" s="11">
        <v>2713270000000</v>
      </c>
      <c r="EC187" s="11">
        <v>2713270000000</v>
      </c>
      <c r="ED187" s="11">
        <v>6445120000000</v>
      </c>
      <c r="EE187" s="11">
        <v>6445120000000</v>
      </c>
      <c r="EF187" s="11">
        <v>3304890000000</v>
      </c>
      <c r="EG187" s="11">
        <v>3304890000000</v>
      </c>
      <c r="EH187" s="11">
        <v>6444010000000</v>
      </c>
      <c r="EI187" s="11">
        <v>6444010000000</v>
      </c>
      <c r="EJ187" s="11">
        <v>2777500000000</v>
      </c>
      <c r="EK187" s="11">
        <v>2777500000000</v>
      </c>
      <c r="EL187" s="11">
        <v>1921820000000</v>
      </c>
      <c r="EM187" s="11">
        <v>1921820000000</v>
      </c>
    </row>
    <row r="188" spans="13:143" x14ac:dyDescent="0.25">
      <c r="M188" s="37"/>
      <c r="S188" s="28">
        <f t="shared" si="37"/>
        <v>1923.35</v>
      </c>
      <c r="T188" s="11">
        <v>813900000000</v>
      </c>
      <c r="U188" s="11">
        <v>300365000000</v>
      </c>
      <c r="V188" s="11">
        <v>67767400</v>
      </c>
      <c r="W188" s="11">
        <v>12695000000</v>
      </c>
      <c r="X188" s="11">
        <v>9345020000</v>
      </c>
      <c r="Y188" s="11">
        <v>12695000000</v>
      </c>
      <c r="Z188" s="11">
        <v>14699700000</v>
      </c>
      <c r="AA188" s="11">
        <v>42790900000</v>
      </c>
      <c r="AB188" s="11">
        <v>69445100000</v>
      </c>
      <c r="AC188" s="11">
        <v>42790900000</v>
      </c>
      <c r="AD188" s="11">
        <v>14699700000</v>
      </c>
      <c r="AE188" s="11">
        <v>113384000000</v>
      </c>
      <c r="AF188" s="11">
        <v>159161000000</v>
      </c>
      <c r="AG188" s="11">
        <v>157441000000</v>
      </c>
      <c r="AH188" s="11">
        <v>159161000000</v>
      </c>
      <c r="AI188" s="11">
        <v>113384000000</v>
      </c>
      <c r="AJ188" s="11">
        <v>223570000000</v>
      </c>
      <c r="AK188" s="11">
        <v>1173220000000</v>
      </c>
      <c r="AL188" s="11">
        <v>1000900000000</v>
      </c>
      <c r="AM188" s="11">
        <v>1173220000000</v>
      </c>
      <c r="AN188" s="11">
        <v>223570000000</v>
      </c>
      <c r="AO188" s="11">
        <v>6348690000000</v>
      </c>
      <c r="AP188" s="11">
        <v>4139300000000</v>
      </c>
      <c r="AQ188" s="11">
        <v>6348700000000</v>
      </c>
      <c r="AR188" s="11">
        <v>17304400000000</v>
      </c>
      <c r="AS188" s="11">
        <v>95912500</v>
      </c>
      <c r="AT188" s="11">
        <v>95912500</v>
      </c>
      <c r="AU188" s="11">
        <v>7558840000</v>
      </c>
      <c r="AV188" s="11">
        <v>7558840000</v>
      </c>
      <c r="AW188" s="11">
        <v>84528900000</v>
      </c>
      <c r="AX188" s="11">
        <v>84528900000</v>
      </c>
      <c r="AY188" s="11">
        <v>53832800000</v>
      </c>
      <c r="AZ188" s="11">
        <v>53832600000</v>
      </c>
      <c r="BA188" s="11">
        <v>1316240000000</v>
      </c>
      <c r="BB188" s="11">
        <v>1316240000000</v>
      </c>
      <c r="BC188" s="11">
        <v>5243630000000</v>
      </c>
      <c r="BD188" s="11">
        <v>5243640000000</v>
      </c>
      <c r="BE188" s="11">
        <v>20426800000000</v>
      </c>
      <c r="BF188" s="11">
        <v>20426800000000</v>
      </c>
      <c r="CT188" s="37"/>
      <c r="CZ188" s="28">
        <f t="shared" si="38"/>
        <v>1923.35</v>
      </c>
      <c r="DA188" s="11">
        <v>223697000000</v>
      </c>
      <c r="DB188" s="11">
        <v>74434500000</v>
      </c>
      <c r="DC188" s="11">
        <v>2534720000000</v>
      </c>
      <c r="DD188" s="11">
        <v>4413470000000</v>
      </c>
      <c r="DE188" s="11">
        <v>4920840000000</v>
      </c>
      <c r="DF188" s="11">
        <v>4413470000000</v>
      </c>
      <c r="DG188" s="11">
        <v>2375290000000</v>
      </c>
      <c r="DH188" s="11">
        <v>4716500000000</v>
      </c>
      <c r="DI188" s="11">
        <v>6198640000000</v>
      </c>
      <c r="DJ188" s="11">
        <v>4716510000000</v>
      </c>
      <c r="DK188" s="11">
        <v>2375290000000</v>
      </c>
      <c r="DL188" s="11">
        <v>5383410000000</v>
      </c>
      <c r="DM188" s="11">
        <v>6311210000000</v>
      </c>
      <c r="DN188" s="11">
        <v>6381120000000</v>
      </c>
      <c r="DO188" s="11">
        <v>6311220000000</v>
      </c>
      <c r="DP188" s="11">
        <v>5383410000000</v>
      </c>
      <c r="DQ188" s="11">
        <v>2388260000000</v>
      </c>
      <c r="DR188" s="11">
        <v>4740270000000</v>
      </c>
      <c r="DS188" s="11">
        <v>6179930000000</v>
      </c>
      <c r="DT188" s="11">
        <v>4740270000000</v>
      </c>
      <c r="DU188" s="11">
        <v>2388250000000</v>
      </c>
      <c r="DV188" s="11">
        <v>4452550000000</v>
      </c>
      <c r="DW188" s="11">
        <v>4931560000000</v>
      </c>
      <c r="DX188" s="11">
        <v>4452550000000</v>
      </c>
      <c r="DY188" s="11">
        <v>2585490000000</v>
      </c>
      <c r="DZ188" s="11">
        <v>1807890000000</v>
      </c>
      <c r="EA188" s="11">
        <v>1807890000000</v>
      </c>
      <c r="EB188" s="11">
        <v>2653000000000</v>
      </c>
      <c r="EC188" s="11">
        <v>2653000000000</v>
      </c>
      <c r="ED188" s="11">
        <v>6306600000000</v>
      </c>
      <c r="EE188" s="11">
        <v>6306600000000</v>
      </c>
      <c r="EF188" s="11">
        <v>3229880000000</v>
      </c>
      <c r="EG188" s="11">
        <v>3229880000000</v>
      </c>
      <c r="EH188" s="11">
        <v>6305660000000</v>
      </c>
      <c r="EI188" s="11">
        <v>6305660000000</v>
      </c>
      <c r="EJ188" s="11">
        <v>2715430000000</v>
      </c>
      <c r="EK188" s="11">
        <v>2715430000000</v>
      </c>
      <c r="EL188" s="11">
        <v>1880700000000</v>
      </c>
      <c r="EM188" s="11">
        <v>1880700000000</v>
      </c>
    </row>
    <row r="189" spans="13:143" x14ac:dyDescent="0.25">
      <c r="M189" s="37"/>
      <c r="S189" s="28">
        <f t="shared" si="37"/>
        <v>908.52499999999998</v>
      </c>
      <c r="T189" s="11">
        <v>827974000000</v>
      </c>
      <c r="U189" s="11">
        <v>262634000000</v>
      </c>
      <c r="V189" s="11">
        <v>68103600</v>
      </c>
      <c r="W189" s="11">
        <v>12696700000</v>
      </c>
      <c r="X189" s="11">
        <v>9320170000</v>
      </c>
      <c r="Y189" s="11">
        <v>12696700000</v>
      </c>
      <c r="Z189" s="11">
        <v>14500200000</v>
      </c>
      <c r="AA189" s="11">
        <v>41774200000</v>
      </c>
      <c r="AB189" s="11">
        <v>67405800000</v>
      </c>
      <c r="AC189" s="11">
        <v>41774200000</v>
      </c>
      <c r="AD189" s="11">
        <v>14500200000</v>
      </c>
      <c r="AE189" s="11">
        <v>111632000000</v>
      </c>
      <c r="AF189" s="11">
        <v>161331000000</v>
      </c>
      <c r="AG189" s="11">
        <v>157013000000</v>
      </c>
      <c r="AH189" s="11">
        <v>161331000000</v>
      </c>
      <c r="AI189" s="11">
        <v>111632000000</v>
      </c>
      <c r="AJ189" s="11">
        <v>222328000000</v>
      </c>
      <c r="AK189" s="11">
        <v>1152600000000</v>
      </c>
      <c r="AL189" s="11">
        <v>974445000000</v>
      </c>
      <c r="AM189" s="11">
        <v>1152600000000</v>
      </c>
      <c r="AN189" s="11">
        <v>222328000000</v>
      </c>
      <c r="AO189" s="11">
        <v>6156370000000</v>
      </c>
      <c r="AP189" s="11">
        <v>4085420000000</v>
      </c>
      <c r="AQ189" s="11">
        <v>6156380000000</v>
      </c>
      <c r="AR189" s="11">
        <v>16800700000000</v>
      </c>
      <c r="AS189" s="11">
        <v>96856200</v>
      </c>
      <c r="AT189" s="11">
        <v>96856300</v>
      </c>
      <c r="AU189" s="11">
        <v>7590510000</v>
      </c>
      <c r="AV189" s="11">
        <v>7590510000</v>
      </c>
      <c r="AW189" s="11">
        <v>80561600000</v>
      </c>
      <c r="AX189" s="11">
        <v>80561600000</v>
      </c>
      <c r="AY189" s="11">
        <v>52044800000</v>
      </c>
      <c r="AZ189" s="11">
        <v>52044600000</v>
      </c>
      <c r="BA189" s="11">
        <v>1277510000000</v>
      </c>
      <c r="BB189" s="11">
        <v>1277510000000</v>
      </c>
      <c r="BC189" s="11">
        <v>5027530000000</v>
      </c>
      <c r="BD189" s="11">
        <v>5027530000000</v>
      </c>
      <c r="BE189" s="11">
        <v>19784700000000</v>
      </c>
      <c r="BF189" s="11">
        <v>19784700000000</v>
      </c>
      <c r="CT189" s="37"/>
      <c r="CZ189" s="28">
        <f t="shared" si="38"/>
        <v>908.52499999999998</v>
      </c>
      <c r="DA189" s="11">
        <v>224691000000</v>
      </c>
      <c r="DB189" s="11">
        <v>61624100000</v>
      </c>
      <c r="DC189" s="11">
        <v>2450300000000</v>
      </c>
      <c r="DD189" s="11">
        <v>4270170000000</v>
      </c>
      <c r="DE189" s="11">
        <v>4762210000000</v>
      </c>
      <c r="DF189" s="11">
        <v>4270170000000</v>
      </c>
      <c r="DG189" s="11">
        <v>2295080000000</v>
      </c>
      <c r="DH189" s="11">
        <v>4563160000000</v>
      </c>
      <c r="DI189" s="11">
        <v>6006580000000</v>
      </c>
      <c r="DJ189" s="11">
        <v>4563170000000</v>
      </c>
      <c r="DK189" s="11">
        <v>2295080000000</v>
      </c>
      <c r="DL189" s="11">
        <v>5210720000000</v>
      </c>
      <c r="DM189" s="11">
        <v>6115860000000</v>
      </c>
      <c r="DN189" s="11">
        <v>6185270000000</v>
      </c>
      <c r="DO189" s="11">
        <v>6115860000000</v>
      </c>
      <c r="DP189" s="11">
        <v>5210720000000</v>
      </c>
      <c r="DQ189" s="11">
        <v>2307630000000</v>
      </c>
      <c r="DR189" s="11">
        <v>4586250000000</v>
      </c>
      <c r="DS189" s="11">
        <v>5988780000000</v>
      </c>
      <c r="DT189" s="11">
        <v>4586250000000</v>
      </c>
      <c r="DU189" s="11">
        <v>2307630000000</v>
      </c>
      <c r="DV189" s="11">
        <v>4308260000000</v>
      </c>
      <c r="DW189" s="11">
        <v>4773040000000</v>
      </c>
      <c r="DX189" s="11">
        <v>4308260000000</v>
      </c>
      <c r="DY189" s="11">
        <v>2499550000000</v>
      </c>
      <c r="DZ189" s="11">
        <v>1747600000000</v>
      </c>
      <c r="EA189" s="11">
        <v>1747600000000</v>
      </c>
      <c r="EB189" s="11">
        <v>2562050000000</v>
      </c>
      <c r="EC189" s="11">
        <v>2562050000000</v>
      </c>
      <c r="ED189" s="11">
        <v>6096670000000</v>
      </c>
      <c r="EE189" s="11">
        <v>6096680000000</v>
      </c>
      <c r="EF189" s="11">
        <v>3117410000000</v>
      </c>
      <c r="EG189" s="11">
        <v>3117410000000</v>
      </c>
      <c r="EH189" s="11">
        <v>6095960000000</v>
      </c>
      <c r="EI189" s="11">
        <v>6095960000000</v>
      </c>
      <c r="EJ189" s="11">
        <v>2622040000000</v>
      </c>
      <c r="EK189" s="11">
        <v>2622040000000</v>
      </c>
      <c r="EL189" s="11">
        <v>1817530000000</v>
      </c>
      <c r="EM189" s="11">
        <v>1817530000000</v>
      </c>
    </row>
    <row r="190" spans="13:143" x14ac:dyDescent="0.25">
      <c r="M190" s="37"/>
      <c r="S190" s="28">
        <f t="shared" si="37"/>
        <v>429.15500000000003</v>
      </c>
      <c r="T190" s="11">
        <v>840447000000</v>
      </c>
      <c r="U190" s="11">
        <v>238863000000</v>
      </c>
      <c r="V190" s="11">
        <v>68008200</v>
      </c>
      <c r="W190" s="11">
        <v>12598900000</v>
      </c>
      <c r="X190" s="11">
        <v>9220570000</v>
      </c>
      <c r="Y190" s="11">
        <v>12598900000</v>
      </c>
      <c r="Z190" s="11">
        <v>14188700000</v>
      </c>
      <c r="AA190" s="11">
        <v>40426600000</v>
      </c>
      <c r="AB190" s="11">
        <v>64780100000</v>
      </c>
      <c r="AC190" s="11">
        <v>40426600000</v>
      </c>
      <c r="AD190" s="11">
        <v>14188700000</v>
      </c>
      <c r="AE190" s="11">
        <v>109108000000</v>
      </c>
      <c r="AF190" s="11">
        <v>161636000000</v>
      </c>
      <c r="AG190" s="11">
        <v>155653000000</v>
      </c>
      <c r="AH190" s="11">
        <v>161636000000</v>
      </c>
      <c r="AI190" s="11">
        <v>109108000000</v>
      </c>
      <c r="AJ190" s="11">
        <v>219500000000</v>
      </c>
      <c r="AK190" s="11">
        <v>1122750000000</v>
      </c>
      <c r="AL190" s="11">
        <v>939576000000</v>
      </c>
      <c r="AM190" s="11">
        <v>1122750000000</v>
      </c>
      <c r="AN190" s="11">
        <v>219500000000</v>
      </c>
      <c r="AO190" s="11">
        <v>5922650000000</v>
      </c>
      <c r="AP190" s="11">
        <v>4003870000000</v>
      </c>
      <c r="AQ190" s="11">
        <v>5922660000000</v>
      </c>
      <c r="AR190" s="11">
        <v>16211000000000</v>
      </c>
      <c r="AS190" s="11">
        <v>96999800</v>
      </c>
      <c r="AT190" s="11">
        <v>96999900</v>
      </c>
      <c r="AU190" s="11">
        <v>7552690000</v>
      </c>
      <c r="AV190" s="11">
        <v>7552690000</v>
      </c>
      <c r="AW190" s="11">
        <v>75353100000</v>
      </c>
      <c r="AX190" s="11">
        <v>75353100000</v>
      </c>
      <c r="AY190" s="11">
        <v>49789600000</v>
      </c>
      <c r="AZ190" s="11">
        <v>49789500000</v>
      </c>
      <c r="BA190" s="11">
        <v>1224630000000</v>
      </c>
      <c r="BB190" s="11">
        <v>1224630000000</v>
      </c>
      <c r="BC190" s="11">
        <v>4821960000000</v>
      </c>
      <c r="BD190" s="11">
        <v>4821960000000</v>
      </c>
      <c r="BE190" s="11">
        <v>18949100000000</v>
      </c>
      <c r="BF190" s="11">
        <v>18949100000000</v>
      </c>
      <c r="CT190" s="37"/>
      <c r="CZ190" s="28">
        <f t="shared" si="38"/>
        <v>429.15500000000003</v>
      </c>
      <c r="DA190" s="11">
        <v>225975000000</v>
      </c>
      <c r="DB190" s="11">
        <v>52562700000</v>
      </c>
      <c r="DC190" s="11">
        <v>2372810000000</v>
      </c>
      <c r="DD190" s="11">
        <v>4136200000000</v>
      </c>
      <c r="DE190" s="11">
        <v>4612810000000</v>
      </c>
      <c r="DF190" s="11">
        <v>4136200000000</v>
      </c>
      <c r="DG190" s="11">
        <v>2222080000000</v>
      </c>
      <c r="DH190" s="11">
        <v>4419730000000</v>
      </c>
      <c r="DI190" s="11">
        <v>5821330000000</v>
      </c>
      <c r="DJ190" s="11">
        <v>4419740000000</v>
      </c>
      <c r="DK190" s="11">
        <v>2222090000000</v>
      </c>
      <c r="DL190" s="11">
        <v>5047560000000</v>
      </c>
      <c r="DM190" s="11">
        <v>5927260000000</v>
      </c>
      <c r="DN190" s="11">
        <v>5994960000000</v>
      </c>
      <c r="DO190" s="11">
        <v>5927260000000</v>
      </c>
      <c r="DP190" s="11">
        <v>5047560000000</v>
      </c>
      <c r="DQ190" s="11">
        <v>2234240000000</v>
      </c>
      <c r="DR190" s="11">
        <v>4442090000000</v>
      </c>
      <c r="DS190" s="11">
        <v>5804160000000</v>
      </c>
      <c r="DT190" s="11">
        <v>4442090000000</v>
      </c>
      <c r="DU190" s="11">
        <v>2234240000000</v>
      </c>
      <c r="DV190" s="11">
        <v>4173150000000</v>
      </c>
      <c r="DW190" s="11">
        <v>4623460000000</v>
      </c>
      <c r="DX190" s="11">
        <v>4173150000000</v>
      </c>
      <c r="DY190" s="11">
        <v>2420510000000</v>
      </c>
      <c r="DZ190" s="11">
        <v>1687000000000</v>
      </c>
      <c r="EA190" s="11">
        <v>1687000000000</v>
      </c>
      <c r="EB190" s="11">
        <v>2470810000000</v>
      </c>
      <c r="EC190" s="11">
        <v>2470810000000</v>
      </c>
      <c r="ED190" s="11">
        <v>5878940000000</v>
      </c>
      <c r="EE190" s="11">
        <v>5878940000000</v>
      </c>
      <c r="EF190" s="11">
        <v>3004310000000</v>
      </c>
      <c r="EG190" s="11">
        <v>3004310000000</v>
      </c>
      <c r="EH190" s="11">
        <v>5878330000000</v>
      </c>
      <c r="EI190" s="11">
        <v>5878330000000</v>
      </c>
      <c r="EJ190" s="11">
        <v>2528350000000</v>
      </c>
      <c r="EK190" s="11">
        <v>2528350000000</v>
      </c>
      <c r="EL190" s="11">
        <v>1754070000000</v>
      </c>
      <c r="EM190" s="11">
        <v>1754070000000</v>
      </c>
    </row>
    <row r="191" spans="13:143" x14ac:dyDescent="0.25">
      <c r="M191" s="37"/>
      <c r="S191" s="28">
        <f t="shared" si="37"/>
        <v>202.715</v>
      </c>
      <c r="T191" s="11">
        <v>849588000000</v>
      </c>
      <c r="U191" s="11">
        <v>272820000000</v>
      </c>
      <c r="V191" s="11">
        <v>67561200</v>
      </c>
      <c r="W191" s="11">
        <v>12443600000</v>
      </c>
      <c r="X191" s="11">
        <v>9055440000</v>
      </c>
      <c r="Y191" s="11">
        <v>12443600000</v>
      </c>
      <c r="Z191" s="11">
        <v>13788200000</v>
      </c>
      <c r="AA191" s="11">
        <v>38847300000</v>
      </c>
      <c r="AB191" s="11">
        <v>61843200000</v>
      </c>
      <c r="AC191" s="11">
        <v>38847300000</v>
      </c>
      <c r="AD191" s="11">
        <v>13788100000</v>
      </c>
      <c r="AE191" s="11">
        <v>106118000000</v>
      </c>
      <c r="AF191" s="11">
        <v>160742000000</v>
      </c>
      <c r="AG191" s="11">
        <v>153722000000</v>
      </c>
      <c r="AH191" s="11">
        <v>160742000000</v>
      </c>
      <c r="AI191" s="11">
        <v>106118000000</v>
      </c>
      <c r="AJ191" s="11">
        <v>215294000000</v>
      </c>
      <c r="AK191" s="11">
        <v>1086000000000</v>
      </c>
      <c r="AL191" s="11">
        <v>900899000000</v>
      </c>
      <c r="AM191" s="11">
        <v>1086000000000</v>
      </c>
      <c r="AN191" s="11">
        <v>215294000000</v>
      </c>
      <c r="AO191" s="11">
        <v>5710640000000</v>
      </c>
      <c r="AP191" s="11">
        <v>3912260000000</v>
      </c>
      <c r="AQ191" s="11">
        <v>5710640000000</v>
      </c>
      <c r="AR191" s="11">
        <v>15616400000000</v>
      </c>
      <c r="AS191" s="11">
        <v>96276500</v>
      </c>
      <c r="AT191" s="11">
        <v>96276500</v>
      </c>
      <c r="AU191" s="11">
        <v>7449390000</v>
      </c>
      <c r="AV191" s="11">
        <v>7449390000</v>
      </c>
      <c r="AW191" s="11">
        <v>69291700000</v>
      </c>
      <c r="AX191" s="11">
        <v>69291700000</v>
      </c>
      <c r="AY191" s="11">
        <v>47182200000</v>
      </c>
      <c r="AZ191" s="11">
        <v>47182000000</v>
      </c>
      <c r="BA191" s="11">
        <v>1154450000000</v>
      </c>
      <c r="BB191" s="11">
        <v>1154450000000</v>
      </c>
      <c r="BC191" s="11">
        <v>4588600000000</v>
      </c>
      <c r="BD191" s="11">
        <v>4588600000000</v>
      </c>
      <c r="BE191" s="11">
        <v>17968700000000</v>
      </c>
      <c r="BF191" s="11">
        <v>17968700000000</v>
      </c>
      <c r="CT191" s="37"/>
      <c r="CZ191" s="28">
        <f t="shared" si="38"/>
        <v>202.715</v>
      </c>
      <c r="DA191" s="11">
        <v>227555000000</v>
      </c>
      <c r="DB191" s="11">
        <v>59582300000</v>
      </c>
      <c r="DC191" s="11">
        <v>2294410000000</v>
      </c>
      <c r="DD191" s="11">
        <v>4001870000000</v>
      </c>
      <c r="DE191" s="11">
        <v>4466520000000</v>
      </c>
      <c r="DF191" s="11">
        <v>4001870000000</v>
      </c>
      <c r="DG191" s="11">
        <v>2148440000000</v>
      </c>
      <c r="DH191" s="11">
        <v>4276630000000</v>
      </c>
      <c r="DI191" s="11">
        <v>5642900000000</v>
      </c>
      <c r="DJ191" s="11">
        <v>4276640000000</v>
      </c>
      <c r="DK191" s="11">
        <v>2148440000000</v>
      </c>
      <c r="DL191" s="11">
        <v>4887650000000</v>
      </c>
      <c r="DM191" s="11">
        <v>5745810000000</v>
      </c>
      <c r="DN191" s="11">
        <v>5815350000000</v>
      </c>
      <c r="DO191" s="11">
        <v>5745810000000</v>
      </c>
      <c r="DP191" s="11">
        <v>4887650000000</v>
      </c>
      <c r="DQ191" s="11">
        <v>2160210000000</v>
      </c>
      <c r="DR191" s="11">
        <v>4298380000000</v>
      </c>
      <c r="DS191" s="11">
        <v>5626600000000</v>
      </c>
      <c r="DT191" s="11">
        <v>4298380000000</v>
      </c>
      <c r="DU191" s="11">
        <v>2160210000000</v>
      </c>
      <c r="DV191" s="11">
        <v>4037920000000</v>
      </c>
      <c r="DW191" s="11">
        <v>4477340000000</v>
      </c>
      <c r="DX191" s="11">
        <v>4037920000000</v>
      </c>
      <c r="DY191" s="11">
        <v>2340700000000</v>
      </c>
      <c r="DZ191" s="11">
        <v>1621590000000</v>
      </c>
      <c r="EA191" s="11">
        <v>1621590000000</v>
      </c>
      <c r="EB191" s="11">
        <v>2373000000000</v>
      </c>
      <c r="EC191" s="11">
        <v>2373010000000</v>
      </c>
      <c r="ED191" s="11">
        <v>5651850000000</v>
      </c>
      <c r="EE191" s="11">
        <v>5651850000000</v>
      </c>
      <c r="EF191" s="11">
        <v>2883400000000</v>
      </c>
      <c r="EG191" s="11">
        <v>2883400000000</v>
      </c>
      <c r="EH191" s="11">
        <v>5651500000000</v>
      </c>
      <c r="EI191" s="11">
        <v>5651500000000</v>
      </c>
      <c r="EJ191" s="11">
        <v>2428020000000</v>
      </c>
      <c r="EK191" s="11">
        <v>2428020000000</v>
      </c>
      <c r="EL191" s="11">
        <v>1685680000000</v>
      </c>
      <c r="EM191" s="11">
        <v>1685690000000</v>
      </c>
    </row>
    <row r="192" spans="13:143" x14ac:dyDescent="0.25">
      <c r="M192" s="37"/>
      <c r="S192" s="28">
        <f t="shared" si="37"/>
        <v>95.756</v>
      </c>
      <c r="T192" s="11">
        <v>851045000000</v>
      </c>
      <c r="U192" s="11">
        <v>270534000000</v>
      </c>
      <c r="V192" s="11">
        <v>63695500</v>
      </c>
      <c r="W192" s="11">
        <v>11664800000</v>
      </c>
      <c r="X192" s="11">
        <v>8440510000</v>
      </c>
      <c r="Y192" s="11">
        <v>11664800000</v>
      </c>
      <c r="Z192" s="11">
        <v>12708400000</v>
      </c>
      <c r="AA192" s="11">
        <v>35411100000</v>
      </c>
      <c r="AB192" s="11">
        <v>56046200000</v>
      </c>
      <c r="AC192" s="11">
        <v>35411100000</v>
      </c>
      <c r="AD192" s="11">
        <v>12708300000</v>
      </c>
      <c r="AE192" s="11">
        <v>97943000000</v>
      </c>
      <c r="AF192" s="11">
        <v>150646000000</v>
      </c>
      <c r="AG192" s="11">
        <v>144278000000</v>
      </c>
      <c r="AH192" s="11">
        <v>150646000000</v>
      </c>
      <c r="AI192" s="11">
        <v>97942900000</v>
      </c>
      <c r="AJ192" s="11">
        <v>200581000000</v>
      </c>
      <c r="AK192" s="11">
        <v>995110000000</v>
      </c>
      <c r="AL192" s="11">
        <v>818721000000</v>
      </c>
      <c r="AM192" s="11">
        <v>995110000000</v>
      </c>
      <c r="AN192" s="11">
        <v>200581000000</v>
      </c>
      <c r="AO192" s="11">
        <v>5233940000000</v>
      </c>
      <c r="AP192" s="11">
        <v>3631880000000</v>
      </c>
      <c r="AQ192" s="11">
        <v>5233940000000</v>
      </c>
      <c r="AR192" s="11">
        <v>14318000000000</v>
      </c>
      <c r="AS192" s="11">
        <v>91086300</v>
      </c>
      <c r="AT192" s="11">
        <v>91086300</v>
      </c>
      <c r="AU192" s="11">
        <v>6992790000</v>
      </c>
      <c r="AV192" s="11">
        <v>6992790000</v>
      </c>
      <c r="AW192" s="11">
        <v>60618600000</v>
      </c>
      <c r="AX192" s="11">
        <v>60618600000</v>
      </c>
      <c r="AY192" s="11">
        <v>42557000000</v>
      </c>
      <c r="AZ192" s="11">
        <v>42556900000</v>
      </c>
      <c r="BA192" s="11">
        <v>1034570000000</v>
      </c>
      <c r="BB192" s="11">
        <v>1034570000000</v>
      </c>
      <c r="BC192" s="11">
        <v>4157730000000</v>
      </c>
      <c r="BD192" s="11">
        <v>4157730000000</v>
      </c>
      <c r="BE192" s="11">
        <v>16198900000000</v>
      </c>
      <c r="BF192" s="11">
        <v>16198900000000</v>
      </c>
      <c r="CT192" s="37"/>
      <c r="CZ192" s="28">
        <f t="shared" si="38"/>
        <v>95.756</v>
      </c>
      <c r="DA192" s="11">
        <v>228557000000</v>
      </c>
      <c r="DB192" s="11">
        <v>58898900000</v>
      </c>
      <c r="DC192" s="11">
        <v>2156250000000</v>
      </c>
      <c r="DD192" s="11">
        <v>3757960000000</v>
      </c>
      <c r="DE192" s="11">
        <v>4194270000000</v>
      </c>
      <c r="DF192" s="11">
        <v>3757960000000</v>
      </c>
      <c r="DG192" s="11">
        <v>2020320000000</v>
      </c>
      <c r="DH192" s="11">
        <v>4015780000000</v>
      </c>
      <c r="DI192" s="11">
        <v>5298410000000</v>
      </c>
      <c r="DJ192" s="11">
        <v>4015780000000</v>
      </c>
      <c r="DK192" s="11">
        <v>2020320000000</v>
      </c>
      <c r="DL192" s="11">
        <v>4589390000000</v>
      </c>
      <c r="DM192" s="11">
        <v>5395020000000</v>
      </c>
      <c r="DN192" s="11">
        <v>5461260000000</v>
      </c>
      <c r="DO192" s="11">
        <v>5395020000000</v>
      </c>
      <c r="DP192" s="11">
        <v>4589390000000</v>
      </c>
      <c r="DQ192" s="11">
        <v>2031380000000</v>
      </c>
      <c r="DR192" s="11">
        <v>4036160000000</v>
      </c>
      <c r="DS192" s="11">
        <v>5283110000000</v>
      </c>
      <c r="DT192" s="11">
        <v>4036160000000</v>
      </c>
      <c r="DU192" s="11">
        <v>2031380000000</v>
      </c>
      <c r="DV192" s="11">
        <v>3791700000000</v>
      </c>
      <c r="DW192" s="11">
        <v>4204370000000</v>
      </c>
      <c r="DX192" s="11">
        <v>3791700000000</v>
      </c>
      <c r="DY192" s="11">
        <v>2199660000000</v>
      </c>
      <c r="DZ192" s="11">
        <v>1515280000000</v>
      </c>
      <c r="EA192" s="11">
        <v>1515280000000</v>
      </c>
      <c r="EB192" s="11">
        <v>2215080000000</v>
      </c>
      <c r="EC192" s="11">
        <v>2215090000000</v>
      </c>
      <c r="ED192" s="11">
        <v>5265640000000</v>
      </c>
      <c r="EE192" s="11">
        <v>5265640000000</v>
      </c>
      <c r="EF192" s="11">
        <v>2688140000000</v>
      </c>
      <c r="EG192" s="11">
        <v>2688140000000</v>
      </c>
      <c r="EH192" s="11">
        <v>5265320000000</v>
      </c>
      <c r="EI192" s="11">
        <v>5265320000000</v>
      </c>
      <c r="EJ192" s="11">
        <v>2266140000000</v>
      </c>
      <c r="EK192" s="11">
        <v>2266130000000</v>
      </c>
      <c r="EL192" s="11">
        <v>1574760000000</v>
      </c>
      <c r="EM192" s="11">
        <v>1574760000000</v>
      </c>
    </row>
    <row r="193" spans="13:143" x14ac:dyDescent="0.25">
      <c r="M193" s="37"/>
      <c r="S193" s="28">
        <f t="shared" si="37"/>
        <v>45.232500000000002</v>
      </c>
      <c r="T193" s="11">
        <v>847615000000</v>
      </c>
      <c r="U193" s="11">
        <v>259119000000</v>
      </c>
      <c r="V193" s="11">
        <v>61894700</v>
      </c>
      <c r="W193" s="11">
        <v>11256200000</v>
      </c>
      <c r="X193" s="11">
        <v>8078850000</v>
      </c>
      <c r="Y193" s="11">
        <v>11256200000</v>
      </c>
      <c r="Z193" s="11">
        <v>12067800000</v>
      </c>
      <c r="AA193" s="11">
        <v>33201000000</v>
      </c>
      <c r="AB193" s="11">
        <v>52313600000</v>
      </c>
      <c r="AC193" s="11">
        <v>33201000000</v>
      </c>
      <c r="AD193" s="11">
        <v>12067800000</v>
      </c>
      <c r="AE193" s="11">
        <v>93048600000</v>
      </c>
      <c r="AF193" s="11">
        <v>144393000000</v>
      </c>
      <c r="AG193" s="11">
        <v>138667000000</v>
      </c>
      <c r="AH193" s="11">
        <v>144393000000</v>
      </c>
      <c r="AI193" s="11">
        <v>93048500000</v>
      </c>
      <c r="AJ193" s="11">
        <v>192565000000</v>
      </c>
      <c r="AK193" s="11">
        <v>939252000000</v>
      </c>
      <c r="AL193" s="11">
        <v>766412000000</v>
      </c>
      <c r="AM193" s="11">
        <v>939252000000</v>
      </c>
      <c r="AN193" s="11">
        <v>192565000000</v>
      </c>
      <c r="AO193" s="11">
        <v>4963500000000</v>
      </c>
      <c r="AP193" s="11">
        <v>3484570000000</v>
      </c>
      <c r="AQ193" s="11">
        <v>4963500000000</v>
      </c>
      <c r="AR193" s="11">
        <v>13525200000000</v>
      </c>
      <c r="AS193" s="11">
        <v>88245200</v>
      </c>
      <c r="AT193" s="11">
        <v>88245200</v>
      </c>
      <c r="AU193" s="11">
        <v>6717290000</v>
      </c>
      <c r="AV193" s="11">
        <v>6717290000</v>
      </c>
      <c r="AW193" s="11">
        <v>54468000000</v>
      </c>
      <c r="AX193" s="11">
        <v>54468000000</v>
      </c>
      <c r="AY193" s="11">
        <v>39363700000</v>
      </c>
      <c r="AZ193" s="11">
        <v>39363500000</v>
      </c>
      <c r="BA193" s="11">
        <v>943008000000</v>
      </c>
      <c r="BB193" s="11">
        <v>943009000000</v>
      </c>
      <c r="BC193" s="11">
        <v>3858950000000</v>
      </c>
      <c r="BD193" s="11">
        <v>3858950000000</v>
      </c>
      <c r="BE193" s="11">
        <v>14991500000000</v>
      </c>
      <c r="BF193" s="11">
        <v>14991500000000</v>
      </c>
      <c r="CT193" s="37"/>
      <c r="CZ193" s="28">
        <f t="shared" si="38"/>
        <v>45.232500000000002</v>
      </c>
      <c r="DA193" s="11">
        <v>229360000000</v>
      </c>
      <c r="DB193" s="11">
        <v>57053300000</v>
      </c>
      <c r="DC193" s="11">
        <v>2050650000000</v>
      </c>
      <c r="DD193" s="11">
        <v>3575130000000</v>
      </c>
      <c r="DE193" s="11">
        <v>3994820000000</v>
      </c>
      <c r="DF193" s="11">
        <v>3575130000000</v>
      </c>
      <c r="DG193" s="11">
        <v>1922220000000</v>
      </c>
      <c r="DH193" s="11">
        <v>3821240000000</v>
      </c>
      <c r="DI193" s="11">
        <v>5052200000000</v>
      </c>
      <c r="DJ193" s="11">
        <v>3821240000000</v>
      </c>
      <c r="DK193" s="11">
        <v>1922220000000</v>
      </c>
      <c r="DL193" s="11">
        <v>4371100000000</v>
      </c>
      <c r="DM193" s="11">
        <v>5144550000000</v>
      </c>
      <c r="DN193" s="11">
        <v>5212490000000</v>
      </c>
      <c r="DO193" s="11">
        <v>5144550000000</v>
      </c>
      <c r="DP193" s="11">
        <v>4371100000000</v>
      </c>
      <c r="DQ193" s="11">
        <v>1932800000000</v>
      </c>
      <c r="DR193" s="11">
        <v>3840730000000</v>
      </c>
      <c r="DS193" s="11">
        <v>5037970000000</v>
      </c>
      <c r="DT193" s="11">
        <v>3840730000000</v>
      </c>
      <c r="DU193" s="11">
        <v>1932790000000</v>
      </c>
      <c r="DV193" s="11">
        <v>3607570000000</v>
      </c>
      <c r="DW193" s="11">
        <v>4004990000000</v>
      </c>
      <c r="DX193" s="11">
        <v>3607570000000</v>
      </c>
      <c r="DY193" s="11">
        <v>2092160000000</v>
      </c>
      <c r="DZ193" s="11">
        <v>1435640000000</v>
      </c>
      <c r="EA193" s="11">
        <v>1435640000000</v>
      </c>
      <c r="EB193" s="11">
        <v>2097580000000</v>
      </c>
      <c r="EC193" s="11">
        <v>2097580000000</v>
      </c>
      <c r="ED193" s="11">
        <v>4989290000000</v>
      </c>
      <c r="EE193" s="11">
        <v>4989290000000</v>
      </c>
      <c r="EF193" s="11">
        <v>2543440000000</v>
      </c>
      <c r="EG193" s="11">
        <v>2543440000000</v>
      </c>
      <c r="EH193" s="11">
        <v>4989180000000</v>
      </c>
      <c r="EI193" s="11">
        <v>4989180000000</v>
      </c>
      <c r="EJ193" s="11">
        <v>2145800000000</v>
      </c>
      <c r="EK193" s="11">
        <v>2145800000000</v>
      </c>
      <c r="EL193" s="11">
        <v>1491800000000</v>
      </c>
      <c r="EM193" s="11">
        <v>1491800000000</v>
      </c>
    </row>
    <row r="194" spans="13:143" x14ac:dyDescent="0.25">
      <c r="M194" s="37"/>
      <c r="S194" s="28">
        <f t="shared" ref="S194:S206" si="39">S162</f>
        <v>21.366500000000002</v>
      </c>
      <c r="T194" s="11">
        <v>836971000000</v>
      </c>
      <c r="U194" s="11">
        <v>236592000000</v>
      </c>
      <c r="V194" s="11">
        <v>57309100</v>
      </c>
      <c r="W194" s="11">
        <v>10356500000</v>
      </c>
      <c r="X194" s="11">
        <v>7364150000</v>
      </c>
      <c r="Y194" s="11">
        <v>10356500000</v>
      </c>
      <c r="Z194" s="11">
        <v>10914400000</v>
      </c>
      <c r="AA194" s="11">
        <v>29574800000</v>
      </c>
      <c r="AB194" s="11">
        <v>46378000000</v>
      </c>
      <c r="AC194" s="11">
        <v>29574800000</v>
      </c>
      <c r="AD194" s="11">
        <v>10914400000</v>
      </c>
      <c r="AE194" s="11">
        <v>84163200000</v>
      </c>
      <c r="AF194" s="11">
        <v>131497000000</v>
      </c>
      <c r="AG194" s="11">
        <v>126720000000</v>
      </c>
      <c r="AH194" s="11">
        <v>131497000000</v>
      </c>
      <c r="AI194" s="11">
        <v>84163200000</v>
      </c>
      <c r="AJ194" s="11">
        <v>176256000000</v>
      </c>
      <c r="AK194" s="11">
        <v>842327000000</v>
      </c>
      <c r="AL194" s="11">
        <v>681730000000</v>
      </c>
      <c r="AM194" s="11">
        <v>842327000000</v>
      </c>
      <c r="AN194" s="11">
        <v>176256000000</v>
      </c>
      <c r="AO194" s="11">
        <v>4475500000000</v>
      </c>
      <c r="AP194" s="11">
        <v>3178170000000</v>
      </c>
      <c r="AQ194" s="11">
        <v>4475510000000</v>
      </c>
      <c r="AR194" s="11">
        <v>12185000000000</v>
      </c>
      <c r="AS194" s="11">
        <v>81663900</v>
      </c>
      <c r="AT194" s="11">
        <v>81664000</v>
      </c>
      <c r="AU194" s="11">
        <v>6159210000</v>
      </c>
      <c r="AV194" s="11">
        <v>6159210000</v>
      </c>
      <c r="AW194" s="11">
        <v>46738700000</v>
      </c>
      <c r="AX194" s="11">
        <v>46738700000</v>
      </c>
      <c r="AY194" s="11">
        <v>34727100000</v>
      </c>
      <c r="AZ194" s="11">
        <v>34727000000</v>
      </c>
      <c r="BA194" s="11">
        <v>819561000000</v>
      </c>
      <c r="BB194" s="11">
        <v>819562000000</v>
      </c>
      <c r="BC194" s="11">
        <v>3406860000000</v>
      </c>
      <c r="BD194" s="11">
        <v>3406860000000</v>
      </c>
      <c r="BE194" s="11">
        <v>13201500000000</v>
      </c>
      <c r="BF194" s="11">
        <v>13201500000000</v>
      </c>
      <c r="CT194" s="37"/>
      <c r="CZ194" s="28">
        <f t="shared" si="38"/>
        <v>21.366500000000002</v>
      </c>
      <c r="DA194" s="11">
        <v>229420000000</v>
      </c>
      <c r="DB194" s="11">
        <v>53758200000</v>
      </c>
      <c r="DC194" s="11">
        <v>1888310000000</v>
      </c>
      <c r="DD194" s="11">
        <v>3287110000000</v>
      </c>
      <c r="DE194" s="11">
        <v>3675860000000</v>
      </c>
      <c r="DF194" s="11">
        <v>3287110000000</v>
      </c>
      <c r="DG194" s="11">
        <v>1772670000000</v>
      </c>
      <c r="DH194" s="11">
        <v>3514030000000</v>
      </c>
      <c r="DI194" s="11">
        <v>4646000000000</v>
      </c>
      <c r="DJ194" s="11">
        <v>3514040000000</v>
      </c>
      <c r="DK194" s="11">
        <v>1772670000000</v>
      </c>
      <c r="DL194" s="11">
        <v>4020900000000</v>
      </c>
      <c r="DM194" s="11">
        <v>4730930000000</v>
      </c>
      <c r="DN194" s="11">
        <v>4796940000000</v>
      </c>
      <c r="DO194" s="11">
        <v>4730930000000</v>
      </c>
      <c r="DP194" s="11">
        <v>4020910000000</v>
      </c>
      <c r="DQ194" s="11">
        <v>1782420000000</v>
      </c>
      <c r="DR194" s="11">
        <v>3531930000000</v>
      </c>
      <c r="DS194" s="11">
        <v>4632920000000</v>
      </c>
      <c r="DT194" s="11">
        <v>3531930000000</v>
      </c>
      <c r="DU194" s="11">
        <v>1782420000000</v>
      </c>
      <c r="DV194" s="11">
        <v>3316850000000</v>
      </c>
      <c r="DW194" s="11">
        <v>3685200000000</v>
      </c>
      <c r="DX194" s="11">
        <v>3316850000000</v>
      </c>
      <c r="DY194" s="11">
        <v>1926460000000</v>
      </c>
      <c r="DZ194" s="11">
        <v>1297370000000</v>
      </c>
      <c r="EA194" s="11">
        <v>1297370000000</v>
      </c>
      <c r="EB194" s="11">
        <v>1894240000000</v>
      </c>
      <c r="EC194" s="11">
        <v>1894240000000</v>
      </c>
      <c r="ED194" s="11">
        <v>4497290000000</v>
      </c>
      <c r="EE194" s="11">
        <v>4497290000000</v>
      </c>
      <c r="EF194" s="11">
        <v>2293600000000</v>
      </c>
      <c r="EG194" s="11">
        <v>2293600000000</v>
      </c>
      <c r="EH194" s="11">
        <v>4497240000000</v>
      </c>
      <c r="EI194" s="11">
        <v>4497240000000</v>
      </c>
      <c r="EJ194" s="11">
        <v>1937610000000</v>
      </c>
      <c r="EK194" s="11">
        <v>1937610000000</v>
      </c>
      <c r="EL194" s="11">
        <v>1347890000000</v>
      </c>
      <c r="EM194" s="11">
        <v>1347890000000</v>
      </c>
    </row>
    <row r="195" spans="13:143" x14ac:dyDescent="0.25">
      <c r="M195" s="37"/>
      <c r="S195" s="28">
        <f t="shared" si="39"/>
        <v>10.09295</v>
      </c>
      <c r="T195" s="11">
        <v>820789000000</v>
      </c>
      <c r="U195" s="11">
        <v>206705000000</v>
      </c>
      <c r="V195" s="11">
        <v>52408600</v>
      </c>
      <c r="W195" s="11">
        <v>9404430000</v>
      </c>
      <c r="X195" s="11">
        <v>6630730000</v>
      </c>
      <c r="Y195" s="11">
        <v>9404430000</v>
      </c>
      <c r="Z195" s="11">
        <v>9752240000</v>
      </c>
      <c r="AA195" s="11">
        <v>26073500000</v>
      </c>
      <c r="AB195" s="11">
        <v>40666500000</v>
      </c>
      <c r="AC195" s="11">
        <v>26073500000</v>
      </c>
      <c r="AD195" s="11">
        <v>9752220000</v>
      </c>
      <c r="AE195" s="11">
        <v>75159400000</v>
      </c>
      <c r="AF195" s="11">
        <v>117826000000</v>
      </c>
      <c r="AG195" s="11">
        <v>114236000000</v>
      </c>
      <c r="AH195" s="11">
        <v>117826000000</v>
      </c>
      <c r="AI195" s="11">
        <v>75159300000</v>
      </c>
      <c r="AJ195" s="11">
        <v>159481000000</v>
      </c>
      <c r="AK195" s="11">
        <v>748534000000</v>
      </c>
      <c r="AL195" s="11">
        <v>599372000000</v>
      </c>
      <c r="AM195" s="11">
        <v>748533000000</v>
      </c>
      <c r="AN195" s="11">
        <v>159480000000</v>
      </c>
      <c r="AO195" s="11">
        <v>3988910000000</v>
      </c>
      <c r="AP195" s="11">
        <v>2850950000000</v>
      </c>
      <c r="AQ195" s="11">
        <v>3988910000000</v>
      </c>
      <c r="AR195" s="11">
        <v>10808300000000</v>
      </c>
      <c r="AS195" s="11">
        <v>75023200</v>
      </c>
      <c r="AT195" s="11">
        <v>75023300</v>
      </c>
      <c r="AU195" s="11">
        <v>5625520000</v>
      </c>
      <c r="AV195" s="11">
        <v>5625530000</v>
      </c>
      <c r="AW195" s="11">
        <v>40021100000</v>
      </c>
      <c r="AX195" s="11">
        <v>40021100000</v>
      </c>
      <c r="AY195" s="11">
        <v>30543800000</v>
      </c>
      <c r="AZ195" s="11">
        <v>30543700000</v>
      </c>
      <c r="BA195" s="11">
        <v>710063000000</v>
      </c>
      <c r="BB195" s="11">
        <v>710064000000</v>
      </c>
      <c r="BC195" s="11">
        <v>3003430000000</v>
      </c>
      <c r="BD195" s="11">
        <v>3003440000000</v>
      </c>
      <c r="BE195" s="11">
        <v>11594200000000</v>
      </c>
      <c r="BF195" s="11">
        <v>11594200000000</v>
      </c>
      <c r="CT195" s="37"/>
      <c r="CZ195" s="28">
        <f t="shared" si="38"/>
        <v>10.09295</v>
      </c>
      <c r="DA195" s="11">
        <v>228810000000</v>
      </c>
      <c r="DB195" s="11">
        <v>48837500000</v>
      </c>
      <c r="DC195" s="11">
        <v>1743610000000</v>
      </c>
      <c r="DD195" s="11">
        <v>3033710000000</v>
      </c>
      <c r="DE195" s="11">
        <v>3396310000000</v>
      </c>
      <c r="DF195" s="11">
        <v>3033710000000</v>
      </c>
      <c r="DG195" s="11">
        <v>1638990000000</v>
      </c>
      <c r="DH195" s="11">
        <v>3243820000000</v>
      </c>
      <c r="DI195" s="11">
        <v>4297560000000</v>
      </c>
      <c r="DJ195" s="11">
        <v>3243820000000</v>
      </c>
      <c r="DK195" s="11">
        <v>1638990000000</v>
      </c>
      <c r="DL195" s="11">
        <v>3714990000000</v>
      </c>
      <c r="DM195" s="11">
        <v>4376360000000</v>
      </c>
      <c r="DN195" s="11">
        <v>4442140000000</v>
      </c>
      <c r="DO195" s="11">
        <v>4376360000000</v>
      </c>
      <c r="DP195" s="11">
        <v>3714990000000</v>
      </c>
      <c r="DQ195" s="11">
        <v>1648040000000</v>
      </c>
      <c r="DR195" s="11">
        <v>3260420000000</v>
      </c>
      <c r="DS195" s="11">
        <v>4285820000000</v>
      </c>
      <c r="DT195" s="11">
        <v>3260420000000</v>
      </c>
      <c r="DU195" s="11">
        <v>1648040000000</v>
      </c>
      <c r="DV195" s="11">
        <v>3061400000000</v>
      </c>
      <c r="DW195" s="11">
        <v>3405400000000</v>
      </c>
      <c r="DX195" s="11">
        <v>3061400000000</v>
      </c>
      <c r="DY195" s="11">
        <v>1778960000000</v>
      </c>
      <c r="DZ195" s="11">
        <v>1203750000000</v>
      </c>
      <c r="EA195" s="11">
        <v>1203750000000</v>
      </c>
      <c r="EB195" s="11">
        <v>1756120000000</v>
      </c>
      <c r="EC195" s="11">
        <v>1756130000000</v>
      </c>
      <c r="ED195" s="11">
        <v>4163660000000</v>
      </c>
      <c r="EE195" s="11">
        <v>4163670000000</v>
      </c>
      <c r="EF195" s="11">
        <v>2122950000000</v>
      </c>
      <c r="EG195" s="11">
        <v>2122950000000</v>
      </c>
      <c r="EH195" s="11">
        <v>4163760000000</v>
      </c>
      <c r="EI195" s="11">
        <v>4163760000000</v>
      </c>
      <c r="EJ195" s="11">
        <v>1796180000000</v>
      </c>
      <c r="EK195" s="11">
        <v>1796180000000</v>
      </c>
      <c r="EL195" s="11">
        <v>1250380000000</v>
      </c>
      <c r="EM195" s="11">
        <v>1250380000000</v>
      </c>
    </row>
    <row r="196" spans="13:143" x14ac:dyDescent="0.25">
      <c r="M196" s="37"/>
      <c r="S196" s="28">
        <f t="shared" si="39"/>
        <v>4.1656500000000003</v>
      </c>
      <c r="T196" s="11">
        <v>1331620000000</v>
      </c>
      <c r="U196" s="11">
        <v>282909000000</v>
      </c>
      <c r="V196" s="11">
        <v>85676900</v>
      </c>
      <c r="W196" s="11">
        <v>14980800000</v>
      </c>
      <c r="X196" s="11">
        <v>10455000000</v>
      </c>
      <c r="Y196" s="11">
        <v>14980800000</v>
      </c>
      <c r="Z196" s="11">
        <v>15527800000</v>
      </c>
      <c r="AA196" s="11">
        <v>40764700000</v>
      </c>
      <c r="AB196" s="11">
        <v>63152600000</v>
      </c>
      <c r="AC196" s="11">
        <v>40764600000</v>
      </c>
      <c r="AD196" s="11">
        <v>15527700000</v>
      </c>
      <c r="AE196" s="11">
        <v>118275000000</v>
      </c>
      <c r="AF196" s="11">
        <v>181983000000</v>
      </c>
      <c r="AG196" s="11">
        <v>177573000000</v>
      </c>
      <c r="AH196" s="11">
        <v>181983000000</v>
      </c>
      <c r="AI196" s="11">
        <v>118275000000</v>
      </c>
      <c r="AJ196" s="11">
        <v>258336000000</v>
      </c>
      <c r="AK196" s="11">
        <v>1186530000000</v>
      </c>
      <c r="AL196" s="11">
        <v>934348000000</v>
      </c>
      <c r="AM196" s="11">
        <v>1186530000000</v>
      </c>
      <c r="AN196" s="11">
        <v>258336000000</v>
      </c>
      <c r="AO196" s="11">
        <v>6365720000000</v>
      </c>
      <c r="AP196" s="11">
        <v>4521610000000</v>
      </c>
      <c r="AQ196" s="11">
        <v>6365720000000</v>
      </c>
      <c r="AR196" s="11">
        <v>17070500000000</v>
      </c>
      <c r="AS196" s="11">
        <v>118385000</v>
      </c>
      <c r="AT196" s="11">
        <v>118385000</v>
      </c>
      <c r="AU196" s="11">
        <v>8927470000</v>
      </c>
      <c r="AV196" s="11">
        <v>8927470000</v>
      </c>
      <c r="AW196" s="11">
        <v>60135000000</v>
      </c>
      <c r="AX196" s="11">
        <v>60135000000</v>
      </c>
      <c r="AY196" s="11">
        <v>46793000000</v>
      </c>
      <c r="AZ196" s="11">
        <v>46792800000</v>
      </c>
      <c r="BA196" s="11">
        <v>1068850000000</v>
      </c>
      <c r="BB196" s="11">
        <v>1068850000000</v>
      </c>
      <c r="BC196" s="11">
        <v>4628180000000</v>
      </c>
      <c r="BD196" s="11">
        <v>4628190000000</v>
      </c>
      <c r="BE196" s="11">
        <v>18051400000000</v>
      </c>
      <c r="BF196" s="11">
        <v>18051400000000</v>
      </c>
      <c r="CT196" s="37"/>
      <c r="CZ196" s="28">
        <f t="shared" si="38"/>
        <v>4.1656500000000003</v>
      </c>
      <c r="DA196" s="11">
        <v>380852000000</v>
      </c>
      <c r="DB196" s="11">
        <v>67657800000</v>
      </c>
      <c r="DC196" s="11">
        <v>2851490000000</v>
      </c>
      <c r="DD196" s="11">
        <v>4933680000000</v>
      </c>
      <c r="DE196" s="11">
        <v>5505340000000</v>
      </c>
      <c r="DF196" s="11">
        <v>4933680000000</v>
      </c>
      <c r="DG196" s="11">
        <v>2687650000000</v>
      </c>
      <c r="DH196" s="11">
        <v>5271800000000</v>
      </c>
      <c r="DI196" s="11">
        <v>6928580000000</v>
      </c>
      <c r="DJ196" s="11">
        <v>5271810000000</v>
      </c>
      <c r="DK196" s="11">
        <v>2687650000000</v>
      </c>
      <c r="DL196" s="11">
        <v>6018880000000</v>
      </c>
      <c r="DM196" s="11">
        <v>7054150000000</v>
      </c>
      <c r="DN196" s="11">
        <v>7143550000000</v>
      </c>
      <c r="DO196" s="11">
        <v>7054150000000</v>
      </c>
      <c r="DP196" s="11">
        <v>6018880000000</v>
      </c>
      <c r="DQ196" s="11">
        <v>2702300000000</v>
      </c>
      <c r="DR196" s="11">
        <v>5298000000000</v>
      </c>
      <c r="DS196" s="11">
        <v>6907530000000</v>
      </c>
      <c r="DT196" s="11">
        <v>5298000000000</v>
      </c>
      <c r="DU196" s="11">
        <v>2702290000000</v>
      </c>
      <c r="DV196" s="11">
        <v>4976560000000</v>
      </c>
      <c r="DW196" s="11">
        <v>5517000000000</v>
      </c>
      <c r="DX196" s="11">
        <v>4976560000000</v>
      </c>
      <c r="DY196" s="11">
        <v>2908000000000</v>
      </c>
      <c r="DZ196" s="11">
        <v>1960160000000</v>
      </c>
      <c r="EA196" s="11">
        <v>1960160000000</v>
      </c>
      <c r="EB196" s="11">
        <v>2857410000000</v>
      </c>
      <c r="EC196" s="11">
        <v>2857410000000</v>
      </c>
      <c r="ED196" s="11">
        <v>6680840000000</v>
      </c>
      <c r="EE196" s="11">
        <v>6680840000000</v>
      </c>
      <c r="EF196" s="11">
        <v>3444910000000</v>
      </c>
      <c r="EG196" s="11">
        <v>3444910000000</v>
      </c>
      <c r="EH196" s="11">
        <v>6679680000000</v>
      </c>
      <c r="EI196" s="11">
        <v>6679680000000</v>
      </c>
      <c r="EJ196" s="11">
        <v>2921960000000</v>
      </c>
      <c r="EK196" s="11">
        <v>2921960000000</v>
      </c>
      <c r="EL196" s="11">
        <v>2035750000000</v>
      </c>
      <c r="EM196" s="11">
        <v>2035750000000</v>
      </c>
    </row>
    <row r="197" spans="13:143" x14ac:dyDescent="0.25">
      <c r="M197" s="37"/>
      <c r="S197" s="28">
        <f t="shared" si="39"/>
        <v>1.4903499999999998</v>
      </c>
      <c r="T197" s="11">
        <v>559270000000</v>
      </c>
      <c r="U197" s="11">
        <v>91983200000</v>
      </c>
      <c r="V197" s="11">
        <v>32895100</v>
      </c>
      <c r="W197" s="11">
        <v>5668200000</v>
      </c>
      <c r="X197" s="11">
        <v>3909490000</v>
      </c>
      <c r="Y197" s="11">
        <v>5668200000</v>
      </c>
      <c r="Z197" s="11">
        <v>5796710000</v>
      </c>
      <c r="AA197" s="11">
        <v>14860200000</v>
      </c>
      <c r="AB197" s="11">
        <v>22751200000</v>
      </c>
      <c r="AC197" s="11">
        <v>14860200000</v>
      </c>
      <c r="AD197" s="11">
        <v>5796700000</v>
      </c>
      <c r="AE197" s="11">
        <v>43569700000</v>
      </c>
      <c r="AF197" s="11">
        <v>66749200000</v>
      </c>
      <c r="AG197" s="11">
        <v>66309100000</v>
      </c>
      <c r="AH197" s="11">
        <v>66749200000</v>
      </c>
      <c r="AI197" s="11">
        <v>43569600000</v>
      </c>
      <c r="AJ197" s="11">
        <v>97665000000</v>
      </c>
      <c r="AK197" s="11">
        <v>439664000000</v>
      </c>
      <c r="AL197" s="11">
        <v>333066000000</v>
      </c>
      <c r="AM197" s="11">
        <v>439664000000</v>
      </c>
      <c r="AN197" s="11">
        <v>97664900000</v>
      </c>
      <c r="AO197" s="11">
        <v>2332290000000</v>
      </c>
      <c r="AP197" s="11">
        <v>1675300000000</v>
      </c>
      <c r="AQ197" s="11">
        <v>2332290000000</v>
      </c>
      <c r="AR197" s="11">
        <v>6281040000000</v>
      </c>
      <c r="AS197" s="11">
        <v>47283500</v>
      </c>
      <c r="AT197" s="11">
        <v>47283500</v>
      </c>
      <c r="AU197" s="11">
        <v>3570530000</v>
      </c>
      <c r="AV197" s="11">
        <v>3570530000</v>
      </c>
      <c r="AW197" s="11">
        <v>21999500000</v>
      </c>
      <c r="AX197" s="11">
        <v>21999500000</v>
      </c>
      <c r="AY197" s="11">
        <v>17602500000</v>
      </c>
      <c r="AZ197" s="11">
        <v>17602400000</v>
      </c>
      <c r="BA197" s="11">
        <v>395532000000</v>
      </c>
      <c r="BB197" s="11">
        <v>395532000000</v>
      </c>
      <c r="BC197" s="11">
        <v>1755620000000</v>
      </c>
      <c r="BD197" s="11">
        <v>1755620000000</v>
      </c>
      <c r="BE197" s="11">
        <v>6811660000000</v>
      </c>
      <c r="BF197" s="11">
        <v>6811670000000</v>
      </c>
      <c r="CT197" s="37"/>
      <c r="CZ197" s="28">
        <f t="shared" si="38"/>
        <v>1.4903499999999998</v>
      </c>
      <c r="DA197" s="11">
        <v>163152000000</v>
      </c>
      <c r="DB197" s="11">
        <v>21774000000</v>
      </c>
      <c r="DC197" s="11">
        <v>1215300000000</v>
      </c>
      <c r="DD197" s="11">
        <v>2094970000000</v>
      </c>
      <c r="DE197" s="11">
        <v>2329790000000</v>
      </c>
      <c r="DF197" s="11">
        <v>2094970000000</v>
      </c>
      <c r="DG197" s="11">
        <v>1147290000000</v>
      </c>
      <c r="DH197" s="11">
        <v>2236910000000</v>
      </c>
      <c r="DI197" s="11">
        <v>2921630000000</v>
      </c>
      <c r="DJ197" s="11">
        <v>2236910000000</v>
      </c>
      <c r="DK197" s="11">
        <v>1147290000000</v>
      </c>
      <c r="DL197" s="11">
        <v>2546700000000</v>
      </c>
      <c r="DM197" s="11">
        <v>2974080000000</v>
      </c>
      <c r="DN197" s="11">
        <v>3004340000000</v>
      </c>
      <c r="DO197" s="11">
        <v>2974080000000</v>
      </c>
      <c r="DP197" s="11">
        <v>2546700000000</v>
      </c>
      <c r="DQ197" s="11">
        <v>1153480000000</v>
      </c>
      <c r="DR197" s="11">
        <v>2247760000000</v>
      </c>
      <c r="DS197" s="11">
        <v>2912050000000</v>
      </c>
      <c r="DT197" s="11">
        <v>2247760000000</v>
      </c>
      <c r="DU197" s="11">
        <v>1153480000000</v>
      </c>
      <c r="DV197" s="11">
        <v>2112470000000</v>
      </c>
      <c r="DW197" s="11">
        <v>2333710000000</v>
      </c>
      <c r="DX197" s="11">
        <v>2112470000000</v>
      </c>
      <c r="DY197" s="11">
        <v>1239000000000</v>
      </c>
      <c r="DZ197" s="11">
        <v>850468000000</v>
      </c>
      <c r="EA197" s="11">
        <v>850468000000</v>
      </c>
      <c r="EB197" s="11">
        <v>1237900000000</v>
      </c>
      <c r="EC197" s="11">
        <v>1237900000000</v>
      </c>
      <c r="ED197" s="11">
        <v>2867970000000</v>
      </c>
      <c r="EE197" s="11">
        <v>2867970000000</v>
      </c>
      <c r="EF197" s="11">
        <v>1489110000000</v>
      </c>
      <c r="EG197" s="11">
        <v>1489110000000</v>
      </c>
      <c r="EH197" s="11">
        <v>2867140000000</v>
      </c>
      <c r="EI197" s="11">
        <v>2867140000000</v>
      </c>
      <c r="EJ197" s="11">
        <v>1265570000000</v>
      </c>
      <c r="EK197" s="11">
        <v>1265570000000</v>
      </c>
      <c r="EL197" s="11">
        <v>882948000000</v>
      </c>
      <c r="EM197" s="11">
        <v>882948000000</v>
      </c>
    </row>
    <row r="198" spans="13:143" x14ac:dyDescent="0.25">
      <c r="M198" s="37"/>
      <c r="S198" s="28">
        <f t="shared" si="39"/>
        <v>0.9039299999999999</v>
      </c>
      <c r="T198" s="11">
        <v>587456000000</v>
      </c>
      <c r="U198" s="11">
        <v>81411500000</v>
      </c>
      <c r="V198" s="11">
        <v>22655600</v>
      </c>
      <c r="W198" s="11">
        <v>3911170000</v>
      </c>
      <c r="X198" s="11">
        <v>2716120000</v>
      </c>
      <c r="Y198" s="11">
        <v>3911170000</v>
      </c>
      <c r="Z198" s="11">
        <v>3970780000</v>
      </c>
      <c r="AA198" s="11">
        <v>10137400000</v>
      </c>
      <c r="AB198" s="11">
        <v>15517400000</v>
      </c>
      <c r="AC198" s="11">
        <v>10137400000</v>
      </c>
      <c r="AD198" s="11">
        <v>3970770000</v>
      </c>
      <c r="AE198" s="11">
        <v>29866300000</v>
      </c>
      <c r="AF198" s="11">
        <v>46155200000</v>
      </c>
      <c r="AG198" s="11">
        <v>46816000000</v>
      </c>
      <c r="AH198" s="11">
        <v>46155200000</v>
      </c>
      <c r="AI198" s="11">
        <v>29866200000</v>
      </c>
      <c r="AJ198" s="11">
        <v>67690700000</v>
      </c>
      <c r="AK198" s="11">
        <v>300846000000</v>
      </c>
      <c r="AL198" s="11">
        <v>225629000000</v>
      </c>
      <c r="AM198" s="11">
        <v>300846000000</v>
      </c>
      <c r="AN198" s="11">
        <v>67690600000</v>
      </c>
      <c r="AO198" s="11">
        <v>1572390000000</v>
      </c>
      <c r="AP198" s="11">
        <v>1153190000000</v>
      </c>
      <c r="AQ198" s="11">
        <v>1572390000000</v>
      </c>
      <c r="AR198" s="11">
        <v>4281630000000</v>
      </c>
      <c r="AS198" s="11">
        <v>31896400</v>
      </c>
      <c r="AT198" s="11">
        <v>31896400</v>
      </c>
      <c r="AU198" s="11">
        <v>2424600000</v>
      </c>
      <c r="AV198" s="11">
        <v>2424600000</v>
      </c>
      <c r="AW198" s="11">
        <v>14452100000</v>
      </c>
      <c r="AX198" s="11">
        <v>14452100000</v>
      </c>
      <c r="AY198" s="11">
        <v>11567200000</v>
      </c>
      <c r="AZ198" s="11">
        <v>11567200000</v>
      </c>
      <c r="BA198" s="11">
        <v>260690000000</v>
      </c>
      <c r="BB198" s="11">
        <v>260691000000</v>
      </c>
      <c r="BC198" s="11">
        <v>1168420000000</v>
      </c>
      <c r="BD198" s="11">
        <v>1168420000000</v>
      </c>
      <c r="BE198" s="11">
        <v>4512100000000</v>
      </c>
      <c r="BF198" s="11">
        <v>4512110000000</v>
      </c>
      <c r="CT198" s="37"/>
      <c r="CZ198" s="28">
        <f t="shared" si="38"/>
        <v>0.9039299999999999</v>
      </c>
      <c r="DA198" s="11">
        <v>175233000000</v>
      </c>
      <c r="DB198" s="11">
        <v>19443200000</v>
      </c>
      <c r="DC198" s="11">
        <v>1161510000000</v>
      </c>
      <c r="DD198" s="11">
        <v>1951850000000</v>
      </c>
      <c r="DE198" s="11">
        <v>2126880000000</v>
      </c>
      <c r="DF198" s="11">
        <v>1951850000000</v>
      </c>
      <c r="DG198" s="11">
        <v>1104920000000</v>
      </c>
      <c r="DH198" s="11">
        <v>2074000000000</v>
      </c>
      <c r="DI198" s="11">
        <v>2615260000000</v>
      </c>
      <c r="DJ198" s="11">
        <v>2074000000000</v>
      </c>
      <c r="DK198" s="11">
        <v>1104920000000</v>
      </c>
      <c r="DL198" s="11">
        <v>2322480000000</v>
      </c>
      <c r="DM198" s="11">
        <v>2660380000000</v>
      </c>
      <c r="DN198" s="11">
        <v>2661760000000</v>
      </c>
      <c r="DO198" s="11">
        <v>2660380000000</v>
      </c>
      <c r="DP198" s="11">
        <v>2322480000000</v>
      </c>
      <c r="DQ198" s="11">
        <v>1110290000000</v>
      </c>
      <c r="DR198" s="11">
        <v>2082400000000</v>
      </c>
      <c r="DS198" s="11">
        <v>2604040000000</v>
      </c>
      <c r="DT198" s="11">
        <v>2082400000000</v>
      </c>
      <c r="DU198" s="11">
        <v>1110290000000</v>
      </c>
      <c r="DV198" s="11">
        <v>1963490000000</v>
      </c>
      <c r="DW198" s="11">
        <v>2125500000000</v>
      </c>
      <c r="DX198" s="11">
        <v>1963490000000</v>
      </c>
      <c r="DY198" s="11">
        <v>1180580000000</v>
      </c>
      <c r="DZ198" s="11">
        <v>833856000000</v>
      </c>
      <c r="EA198" s="11">
        <v>833856000000</v>
      </c>
      <c r="EB198" s="11">
        <v>1201050000000</v>
      </c>
      <c r="EC198" s="11">
        <v>1201050000000</v>
      </c>
      <c r="ED198" s="11">
        <v>2569090000000</v>
      </c>
      <c r="EE198" s="11">
        <v>2569090000000</v>
      </c>
      <c r="EF198" s="11">
        <v>1424610000000</v>
      </c>
      <c r="EG198" s="11">
        <v>1424610000000</v>
      </c>
      <c r="EH198" s="11">
        <v>2565880000000</v>
      </c>
      <c r="EI198" s="11">
        <v>2565880000000</v>
      </c>
      <c r="EJ198" s="11">
        <v>1225570000000</v>
      </c>
      <c r="EK198" s="11">
        <v>1225570000000</v>
      </c>
      <c r="EL198" s="11">
        <v>863480000000</v>
      </c>
      <c r="EM198" s="11">
        <v>863480000000</v>
      </c>
    </row>
    <row r="199" spans="13:143" x14ac:dyDescent="0.25">
      <c r="M199" s="37"/>
      <c r="S199" s="28">
        <f t="shared" si="39"/>
        <v>0.54827499999999996</v>
      </c>
      <c r="T199" s="11">
        <v>719150000000</v>
      </c>
      <c r="U199" s="11">
        <v>79099200000</v>
      </c>
      <c r="V199" s="11">
        <v>28122500</v>
      </c>
      <c r="W199" s="11">
        <v>4729930000</v>
      </c>
      <c r="X199" s="11">
        <v>3319840000</v>
      </c>
      <c r="Y199" s="11">
        <v>4729930000</v>
      </c>
      <c r="Z199" s="11">
        <v>4866600000</v>
      </c>
      <c r="AA199" s="11">
        <v>12312600000</v>
      </c>
      <c r="AB199" s="11">
        <v>18932300000</v>
      </c>
      <c r="AC199" s="11">
        <v>12312600000</v>
      </c>
      <c r="AD199" s="11">
        <v>4866590000</v>
      </c>
      <c r="AE199" s="11">
        <v>36234500000</v>
      </c>
      <c r="AF199" s="11">
        <v>55379900000</v>
      </c>
      <c r="AG199" s="11">
        <v>56833200000</v>
      </c>
      <c r="AH199" s="11">
        <v>55380000000</v>
      </c>
      <c r="AI199" s="11">
        <v>36234400000</v>
      </c>
      <c r="AJ199" s="11">
        <v>83753900000</v>
      </c>
      <c r="AK199" s="11">
        <v>368894000000</v>
      </c>
      <c r="AL199" s="11">
        <v>273882000000</v>
      </c>
      <c r="AM199" s="11">
        <v>368893000000</v>
      </c>
      <c r="AN199" s="11">
        <v>83753900000</v>
      </c>
      <c r="AO199" s="11">
        <v>1909710000000</v>
      </c>
      <c r="AP199" s="11">
        <v>1405370000000</v>
      </c>
      <c r="AQ199" s="11">
        <v>1909710000000</v>
      </c>
      <c r="AR199" s="11">
        <v>5206820000000</v>
      </c>
      <c r="AS199" s="11">
        <v>38507000</v>
      </c>
      <c r="AT199" s="11">
        <v>38507000</v>
      </c>
      <c r="AU199" s="11">
        <v>2977720000</v>
      </c>
      <c r="AV199" s="11">
        <v>2977720000</v>
      </c>
      <c r="AW199" s="11">
        <v>17438600000</v>
      </c>
      <c r="AX199" s="11">
        <v>17438600000</v>
      </c>
      <c r="AY199" s="11">
        <v>13856100000</v>
      </c>
      <c r="AZ199" s="11">
        <v>13856000000</v>
      </c>
      <c r="BA199" s="11">
        <v>310662000000</v>
      </c>
      <c r="BB199" s="11">
        <v>310662000000</v>
      </c>
      <c r="BC199" s="11">
        <v>1431520000000</v>
      </c>
      <c r="BD199" s="11">
        <v>1431520000000</v>
      </c>
      <c r="BE199" s="11">
        <v>5596960000000</v>
      </c>
      <c r="BF199" s="11">
        <v>5596960000000</v>
      </c>
      <c r="CT199" s="37"/>
      <c r="CZ199" s="28">
        <f t="shared" si="38"/>
        <v>0.54827499999999996</v>
      </c>
      <c r="DA199" s="11">
        <v>231122000000</v>
      </c>
      <c r="DB199" s="11">
        <v>20315500000</v>
      </c>
      <c r="DC199" s="11">
        <v>1322970000000</v>
      </c>
      <c r="DD199" s="11">
        <v>2255280000000</v>
      </c>
      <c r="DE199" s="11">
        <v>2499360000000</v>
      </c>
      <c r="DF199" s="11">
        <v>2255280000000</v>
      </c>
      <c r="DG199" s="11">
        <v>1259170000000</v>
      </c>
      <c r="DH199" s="11">
        <v>2406080000000</v>
      </c>
      <c r="DI199" s="11">
        <v>3119930000000</v>
      </c>
      <c r="DJ199" s="11">
        <v>2406080000000</v>
      </c>
      <c r="DK199" s="11">
        <v>1259170000000</v>
      </c>
      <c r="DL199" s="11">
        <v>2730560000000</v>
      </c>
      <c r="DM199" s="11">
        <v>3175630000000</v>
      </c>
      <c r="DN199" s="11">
        <v>3206310000000</v>
      </c>
      <c r="DO199" s="11">
        <v>3175630000000</v>
      </c>
      <c r="DP199" s="11">
        <v>2730560000000</v>
      </c>
      <c r="DQ199" s="11">
        <v>1265830000000</v>
      </c>
      <c r="DR199" s="11">
        <v>2417290000000</v>
      </c>
      <c r="DS199" s="11">
        <v>3109230000000</v>
      </c>
      <c r="DT199" s="11">
        <v>2417290000000</v>
      </c>
      <c r="DU199" s="11">
        <v>1265830000000</v>
      </c>
      <c r="DV199" s="11">
        <v>2272840000000</v>
      </c>
      <c r="DW199" s="11">
        <v>2502460000000</v>
      </c>
      <c r="DX199" s="11">
        <v>2272840000000</v>
      </c>
      <c r="DY199" s="11">
        <v>1347730000000</v>
      </c>
      <c r="DZ199" s="11">
        <v>925766000000</v>
      </c>
      <c r="EA199" s="11">
        <v>925766000000</v>
      </c>
      <c r="EB199" s="11">
        <v>1342300000000</v>
      </c>
      <c r="EC199" s="11">
        <v>1342300000000</v>
      </c>
      <c r="ED199" s="11">
        <v>3005280000000</v>
      </c>
      <c r="EE199" s="11">
        <v>3005280000000</v>
      </c>
      <c r="EF199" s="11">
        <v>1599480000000</v>
      </c>
      <c r="EG199" s="11">
        <v>1599480000000</v>
      </c>
      <c r="EH199" s="11">
        <v>3003570000000</v>
      </c>
      <c r="EI199" s="11">
        <v>3003570000000</v>
      </c>
      <c r="EJ199" s="11">
        <v>1371420000000</v>
      </c>
      <c r="EK199" s="11">
        <v>1371420000000</v>
      </c>
      <c r="EL199" s="11">
        <v>960215000000</v>
      </c>
      <c r="EM199" s="11">
        <v>960215000000</v>
      </c>
    </row>
    <row r="200" spans="13:143" x14ac:dyDescent="0.25">
      <c r="M200" s="37"/>
      <c r="S200" s="28">
        <f t="shared" si="39"/>
        <v>0.36680000000000001</v>
      </c>
      <c r="T200" s="11">
        <v>662747000000</v>
      </c>
      <c r="U200" s="11">
        <v>57445500000</v>
      </c>
      <c r="V200" s="11">
        <v>10268700</v>
      </c>
      <c r="W200" s="11">
        <v>1720540000</v>
      </c>
      <c r="X200" s="11">
        <v>1224940000</v>
      </c>
      <c r="Y200" s="11">
        <v>1720540000</v>
      </c>
      <c r="Z200" s="11">
        <v>1785600000</v>
      </c>
      <c r="AA200" s="11">
        <v>4499180000</v>
      </c>
      <c r="AB200" s="11">
        <v>6956190000</v>
      </c>
      <c r="AC200" s="11">
        <v>4499180000</v>
      </c>
      <c r="AD200" s="11">
        <v>1785590000</v>
      </c>
      <c r="AE200" s="11">
        <v>13204600000</v>
      </c>
      <c r="AF200" s="11">
        <v>20243200000</v>
      </c>
      <c r="AG200" s="11">
        <v>21176600000</v>
      </c>
      <c r="AH200" s="11">
        <v>20243200000</v>
      </c>
      <c r="AI200" s="11">
        <v>13204600000</v>
      </c>
      <c r="AJ200" s="11">
        <v>31125600000</v>
      </c>
      <c r="AK200" s="11">
        <v>134961000000</v>
      </c>
      <c r="AL200" s="11">
        <v>99709100000</v>
      </c>
      <c r="AM200" s="11">
        <v>134961000000</v>
      </c>
      <c r="AN200" s="11">
        <v>31125600000</v>
      </c>
      <c r="AO200" s="11">
        <v>689772000000</v>
      </c>
      <c r="AP200" s="11">
        <v>513795000000</v>
      </c>
      <c r="AQ200" s="11">
        <v>689772000000</v>
      </c>
      <c r="AR200" s="11">
        <v>1915990000000</v>
      </c>
      <c r="AS200" s="11">
        <v>14706300</v>
      </c>
      <c r="AT200" s="11">
        <v>14706400</v>
      </c>
      <c r="AU200" s="11">
        <v>1150520000</v>
      </c>
      <c r="AV200" s="11">
        <v>1150520000</v>
      </c>
      <c r="AW200" s="11">
        <v>6653700000</v>
      </c>
      <c r="AX200" s="11">
        <v>6653690000</v>
      </c>
      <c r="AY200" s="11">
        <v>5258450000</v>
      </c>
      <c r="AZ200" s="11">
        <v>5258430000</v>
      </c>
      <c r="BA200" s="11">
        <v>117608000000</v>
      </c>
      <c r="BB200" s="11">
        <v>117608000000</v>
      </c>
      <c r="BC200" s="11">
        <v>567379000000</v>
      </c>
      <c r="BD200" s="11">
        <v>567379000000</v>
      </c>
      <c r="BE200" s="11">
        <v>2203620000000</v>
      </c>
      <c r="BF200" s="11">
        <v>2203620000000</v>
      </c>
      <c r="CT200" s="37"/>
      <c r="CZ200" s="28">
        <f t="shared" si="38"/>
        <v>0.36680000000000001</v>
      </c>
      <c r="DA200" s="11">
        <v>244932000000</v>
      </c>
      <c r="DB200" s="11">
        <v>14612800000</v>
      </c>
      <c r="DC200" s="11">
        <v>716123000000</v>
      </c>
      <c r="DD200" s="11">
        <v>1190500000000</v>
      </c>
      <c r="DE200" s="11">
        <v>1308990000000</v>
      </c>
      <c r="DF200" s="11">
        <v>1190500000000</v>
      </c>
      <c r="DG200" s="11">
        <v>697289000000</v>
      </c>
      <c r="DH200" s="11">
        <v>1268050000000</v>
      </c>
      <c r="DI200" s="11">
        <v>1621480000000</v>
      </c>
      <c r="DJ200" s="11">
        <v>1268050000000</v>
      </c>
      <c r="DK200" s="11">
        <v>697290000000</v>
      </c>
      <c r="DL200" s="11">
        <v>1428830000000</v>
      </c>
      <c r="DM200" s="11">
        <v>1650100000000</v>
      </c>
      <c r="DN200" s="11">
        <v>1663030000000</v>
      </c>
      <c r="DO200" s="11">
        <v>1650100000000</v>
      </c>
      <c r="DP200" s="11">
        <v>1428830000000</v>
      </c>
      <c r="DQ200" s="11">
        <v>700874000000</v>
      </c>
      <c r="DR200" s="11">
        <v>1273510000000</v>
      </c>
      <c r="DS200" s="11">
        <v>1615510000000</v>
      </c>
      <c r="DT200" s="11">
        <v>1273510000000</v>
      </c>
      <c r="DU200" s="11">
        <v>700873000000</v>
      </c>
      <c r="DV200" s="11">
        <v>1198510000000</v>
      </c>
      <c r="DW200" s="11">
        <v>1309530000000</v>
      </c>
      <c r="DX200" s="11">
        <v>1198510000000</v>
      </c>
      <c r="DY200" s="11">
        <v>728442000000</v>
      </c>
      <c r="DZ200" s="11">
        <v>502462000000</v>
      </c>
      <c r="EA200" s="11">
        <v>502462000000</v>
      </c>
      <c r="EB200" s="11">
        <v>729962000000</v>
      </c>
      <c r="EC200" s="11">
        <v>729962000000</v>
      </c>
      <c r="ED200" s="11">
        <v>1559200000000</v>
      </c>
      <c r="EE200" s="11">
        <v>1559200000000</v>
      </c>
      <c r="EF200" s="11">
        <v>856989000000</v>
      </c>
      <c r="EG200" s="11">
        <v>856989000000</v>
      </c>
      <c r="EH200" s="11">
        <v>1557860000000</v>
      </c>
      <c r="EI200" s="11">
        <v>1557860000000</v>
      </c>
      <c r="EJ200" s="11">
        <v>745852000000</v>
      </c>
      <c r="EK200" s="11">
        <v>745852000000</v>
      </c>
      <c r="EL200" s="11">
        <v>521373000000</v>
      </c>
      <c r="EM200" s="11">
        <v>521374000000</v>
      </c>
    </row>
    <row r="201" spans="13:143" x14ac:dyDescent="0.25">
      <c r="M201" s="37"/>
      <c r="S201" s="28">
        <f t="shared" si="39"/>
        <v>0.27851500000000001</v>
      </c>
      <c r="T201" s="11">
        <v>1538650000000</v>
      </c>
      <c r="U201" s="11">
        <v>100652000000</v>
      </c>
      <c r="V201" s="11">
        <v>9861400</v>
      </c>
      <c r="W201" s="11">
        <v>1647850000</v>
      </c>
      <c r="X201" s="11">
        <v>1178360000</v>
      </c>
      <c r="Y201" s="11">
        <v>1647850000</v>
      </c>
      <c r="Z201" s="11">
        <v>1744830000</v>
      </c>
      <c r="AA201" s="11">
        <v>4376110000</v>
      </c>
      <c r="AB201" s="11">
        <v>6765810000</v>
      </c>
      <c r="AC201" s="11">
        <v>4376100000</v>
      </c>
      <c r="AD201" s="11">
        <v>1744820000</v>
      </c>
      <c r="AE201" s="11">
        <v>12743300000</v>
      </c>
      <c r="AF201" s="11">
        <v>19136700000</v>
      </c>
      <c r="AG201" s="11">
        <v>20180200000</v>
      </c>
      <c r="AH201" s="11">
        <v>19136700000</v>
      </c>
      <c r="AI201" s="11">
        <v>12743300000</v>
      </c>
      <c r="AJ201" s="11">
        <v>31263900000</v>
      </c>
      <c r="AK201" s="11">
        <v>130559000000</v>
      </c>
      <c r="AL201" s="11">
        <v>96553700000</v>
      </c>
      <c r="AM201" s="11">
        <v>130559000000</v>
      </c>
      <c r="AN201" s="11">
        <v>31263800000</v>
      </c>
      <c r="AO201" s="11">
        <v>668243000000</v>
      </c>
      <c r="AP201" s="11">
        <v>493711000000</v>
      </c>
      <c r="AQ201" s="11">
        <v>668243000000</v>
      </c>
      <c r="AR201" s="11">
        <v>1924050000000</v>
      </c>
      <c r="AS201" s="11">
        <v>13955600</v>
      </c>
      <c r="AT201" s="11">
        <v>13955700</v>
      </c>
      <c r="AU201" s="11">
        <v>1097310000</v>
      </c>
      <c r="AV201" s="11">
        <v>1097310000</v>
      </c>
      <c r="AW201" s="11">
        <v>6587610000</v>
      </c>
      <c r="AX201" s="11">
        <v>6587610000</v>
      </c>
      <c r="AY201" s="11">
        <v>5134730000</v>
      </c>
      <c r="AZ201" s="11">
        <v>5134720000</v>
      </c>
      <c r="BA201" s="11">
        <v>113301000000</v>
      </c>
      <c r="BB201" s="11">
        <v>113301000000</v>
      </c>
      <c r="BC201" s="11">
        <v>599889000000</v>
      </c>
      <c r="BD201" s="11">
        <v>599889000000</v>
      </c>
      <c r="BE201" s="11">
        <v>2329170000000</v>
      </c>
      <c r="BF201" s="11">
        <v>2329170000000</v>
      </c>
      <c r="CT201" s="37"/>
      <c r="CZ201" s="28">
        <f t="shared" si="38"/>
        <v>0.27851500000000001</v>
      </c>
      <c r="DA201" s="11">
        <v>635523000000</v>
      </c>
      <c r="DB201" s="11">
        <v>25738900000</v>
      </c>
      <c r="DC201" s="11">
        <v>956031000000</v>
      </c>
      <c r="DD201" s="11">
        <v>1536230000000</v>
      </c>
      <c r="DE201" s="11">
        <v>1677610000000</v>
      </c>
      <c r="DF201" s="11">
        <v>1536230000000</v>
      </c>
      <c r="DG201" s="11">
        <v>964326000000</v>
      </c>
      <c r="DH201" s="11">
        <v>1634680000000</v>
      </c>
      <c r="DI201" s="11">
        <v>2059590000000</v>
      </c>
      <c r="DJ201" s="11">
        <v>1634680000000</v>
      </c>
      <c r="DK201" s="11">
        <v>964327000000</v>
      </c>
      <c r="DL201" s="11">
        <v>1828750000000</v>
      </c>
      <c r="DM201" s="11">
        <v>2095450000000</v>
      </c>
      <c r="DN201" s="11">
        <v>2108950000000</v>
      </c>
      <c r="DO201" s="11">
        <v>2095450000000</v>
      </c>
      <c r="DP201" s="11">
        <v>1828750000000</v>
      </c>
      <c r="DQ201" s="11">
        <v>969257000000</v>
      </c>
      <c r="DR201" s="11">
        <v>1641180000000</v>
      </c>
      <c r="DS201" s="11">
        <v>2051480000000</v>
      </c>
      <c r="DT201" s="11">
        <v>1641180000000</v>
      </c>
      <c r="DU201" s="11">
        <v>969257000000</v>
      </c>
      <c r="DV201" s="11">
        <v>1545030000000</v>
      </c>
      <c r="DW201" s="11">
        <v>1676870000000</v>
      </c>
      <c r="DX201" s="11">
        <v>1545030000000</v>
      </c>
      <c r="DY201" s="11">
        <v>971325000000</v>
      </c>
      <c r="DZ201" s="11">
        <v>660454000000</v>
      </c>
      <c r="EA201" s="11">
        <v>660454000000</v>
      </c>
      <c r="EB201" s="11">
        <v>970130000000</v>
      </c>
      <c r="EC201" s="11">
        <v>970131000000</v>
      </c>
      <c r="ED201" s="11">
        <v>1960430000000</v>
      </c>
      <c r="EE201" s="11">
        <v>1960430000000</v>
      </c>
      <c r="EF201" s="11">
        <v>1118270000000</v>
      </c>
      <c r="EG201" s="11">
        <v>1118270000000</v>
      </c>
      <c r="EH201" s="11">
        <v>1958160000000</v>
      </c>
      <c r="EI201" s="11">
        <v>1958160000000</v>
      </c>
      <c r="EJ201" s="11">
        <v>992426000000</v>
      </c>
      <c r="EK201" s="11">
        <v>992425000000</v>
      </c>
      <c r="EL201" s="11">
        <v>687068000000</v>
      </c>
      <c r="EM201" s="11">
        <v>687068000000</v>
      </c>
    </row>
    <row r="202" spans="13:143" x14ac:dyDescent="0.25">
      <c r="M202" s="37"/>
      <c r="S202" s="28">
        <f t="shared" si="39"/>
        <v>0.20242499999999999</v>
      </c>
      <c r="T202" s="11">
        <v>3524170000000</v>
      </c>
      <c r="U202" s="11">
        <v>157786000000</v>
      </c>
      <c r="V202" s="11">
        <v>13404200</v>
      </c>
      <c r="W202" s="11">
        <v>2253530000</v>
      </c>
      <c r="X202" s="11">
        <v>1610980000</v>
      </c>
      <c r="Y202" s="11">
        <v>2253530000</v>
      </c>
      <c r="Z202" s="11">
        <v>2429740000</v>
      </c>
      <c r="AA202" s="11">
        <v>6088760000</v>
      </c>
      <c r="AB202" s="11">
        <v>9556200000</v>
      </c>
      <c r="AC202" s="11">
        <v>6088760000</v>
      </c>
      <c r="AD202" s="11">
        <v>2429730000</v>
      </c>
      <c r="AE202" s="11">
        <v>17598900000</v>
      </c>
      <c r="AF202" s="11">
        <v>25786800000</v>
      </c>
      <c r="AG202" s="11">
        <v>27261300000</v>
      </c>
      <c r="AH202" s="11">
        <v>25786800000</v>
      </c>
      <c r="AI202" s="11">
        <v>17598900000</v>
      </c>
      <c r="AJ202" s="11">
        <v>45570000000</v>
      </c>
      <c r="AK202" s="11">
        <v>180441000000</v>
      </c>
      <c r="AL202" s="11">
        <v>136587000000</v>
      </c>
      <c r="AM202" s="11">
        <v>180441000000</v>
      </c>
      <c r="AN202" s="11">
        <v>45569900000</v>
      </c>
      <c r="AO202" s="11">
        <v>934152000000</v>
      </c>
      <c r="AP202" s="11">
        <v>675357000000</v>
      </c>
      <c r="AQ202" s="11">
        <v>934152000000</v>
      </c>
      <c r="AR202" s="11">
        <v>2829530000000</v>
      </c>
      <c r="AS202" s="11">
        <v>17871000</v>
      </c>
      <c r="AT202" s="11">
        <v>17871000</v>
      </c>
      <c r="AU202" s="11">
        <v>1405940000</v>
      </c>
      <c r="AV202" s="11">
        <v>1405940000</v>
      </c>
      <c r="AW202" s="11">
        <v>9170580000</v>
      </c>
      <c r="AX202" s="11">
        <v>9170580000</v>
      </c>
      <c r="AY202" s="11">
        <v>6869340000</v>
      </c>
      <c r="AZ202" s="11">
        <v>6869310000</v>
      </c>
      <c r="BA202" s="11">
        <v>153992000000</v>
      </c>
      <c r="BB202" s="11">
        <v>153992000000</v>
      </c>
      <c r="BC202" s="11">
        <v>890431000000</v>
      </c>
      <c r="BD202" s="11">
        <v>890431000000</v>
      </c>
      <c r="BE202" s="11">
        <v>3494480000000</v>
      </c>
      <c r="BF202" s="11">
        <v>3494480000000</v>
      </c>
      <c r="CT202" s="37"/>
      <c r="CZ202" s="28">
        <f t="shared" si="38"/>
        <v>0.20242499999999999</v>
      </c>
      <c r="DA202" s="11">
        <v>1544390000000</v>
      </c>
      <c r="DB202" s="11">
        <v>42664500000</v>
      </c>
      <c r="DC202" s="11">
        <v>1671020000000</v>
      </c>
      <c r="DD202" s="11">
        <v>2655260000000</v>
      </c>
      <c r="DE202" s="11">
        <v>2942460000000</v>
      </c>
      <c r="DF202" s="11">
        <v>2655270000000</v>
      </c>
      <c r="DG202" s="11">
        <v>1736150000000</v>
      </c>
      <c r="DH202" s="11">
        <v>2837870000000</v>
      </c>
      <c r="DI202" s="11">
        <v>3642860000000</v>
      </c>
      <c r="DJ202" s="11">
        <v>2837870000000</v>
      </c>
      <c r="DK202" s="11">
        <v>1736150000000</v>
      </c>
      <c r="DL202" s="11">
        <v>3204880000000</v>
      </c>
      <c r="DM202" s="11">
        <v>3707720000000</v>
      </c>
      <c r="DN202" s="11">
        <v>3763720000000</v>
      </c>
      <c r="DO202" s="11">
        <v>3707720000000</v>
      </c>
      <c r="DP202" s="11">
        <v>3204880000000</v>
      </c>
      <c r="DQ202" s="11">
        <v>1746050000000</v>
      </c>
      <c r="DR202" s="11">
        <v>2850500000000</v>
      </c>
      <c r="DS202" s="11">
        <v>3630940000000</v>
      </c>
      <c r="DT202" s="11">
        <v>2850500000000</v>
      </c>
      <c r="DU202" s="11">
        <v>1746050000000</v>
      </c>
      <c r="DV202" s="11">
        <v>2674270000000</v>
      </c>
      <c r="DW202" s="11">
        <v>2945220000000</v>
      </c>
      <c r="DX202" s="11">
        <v>2674270000000</v>
      </c>
      <c r="DY202" s="11">
        <v>1701610000000</v>
      </c>
      <c r="DZ202" s="11">
        <v>1073360000000</v>
      </c>
      <c r="EA202" s="11">
        <v>1073360000000</v>
      </c>
      <c r="EB202" s="11">
        <v>1620800000000</v>
      </c>
      <c r="EC202" s="11">
        <v>1620810000000</v>
      </c>
      <c r="ED202" s="11">
        <v>3298420000000</v>
      </c>
      <c r="EE202" s="11">
        <v>3298420000000</v>
      </c>
      <c r="EF202" s="11">
        <v>1859400000000</v>
      </c>
      <c r="EG202" s="11">
        <v>1859400000000</v>
      </c>
      <c r="EH202" s="11">
        <v>3295950000000</v>
      </c>
      <c r="EI202" s="11">
        <v>3295950000000</v>
      </c>
      <c r="EJ202" s="11">
        <v>1663870000000</v>
      </c>
      <c r="EK202" s="11">
        <v>1663870000000</v>
      </c>
      <c r="EL202" s="11">
        <v>1124070000000</v>
      </c>
      <c r="EM202" s="11">
        <v>1124070000000</v>
      </c>
    </row>
    <row r="203" spans="13:143" x14ac:dyDescent="0.25">
      <c r="M203" s="37"/>
      <c r="S203" s="28">
        <f t="shared" si="39"/>
        <v>0.13852999999999999</v>
      </c>
      <c r="T203" s="11">
        <v>6660260000000</v>
      </c>
      <c r="U203" s="11">
        <v>219656000000</v>
      </c>
      <c r="V203" s="11">
        <v>18078500</v>
      </c>
      <c r="W203" s="11">
        <v>3000420000</v>
      </c>
      <c r="X203" s="11">
        <v>2176010000</v>
      </c>
      <c r="Y203" s="11">
        <v>3000420000</v>
      </c>
      <c r="Z203" s="11">
        <v>3349360000</v>
      </c>
      <c r="AA203" s="11">
        <v>8366770000</v>
      </c>
      <c r="AB203" s="11">
        <v>13253200000</v>
      </c>
      <c r="AC203" s="11">
        <v>8366760000</v>
      </c>
      <c r="AD203" s="11">
        <v>3349350000</v>
      </c>
      <c r="AE203" s="11">
        <v>23798600000</v>
      </c>
      <c r="AF203" s="11">
        <v>34304000000</v>
      </c>
      <c r="AG203" s="11">
        <v>35942100000</v>
      </c>
      <c r="AH203" s="11">
        <v>34304000000</v>
      </c>
      <c r="AI203" s="11">
        <v>23798600000</v>
      </c>
      <c r="AJ203" s="11">
        <v>65818000000</v>
      </c>
      <c r="AK203" s="11">
        <v>246637000000</v>
      </c>
      <c r="AL203" s="11">
        <v>189760000000</v>
      </c>
      <c r="AM203" s="11">
        <v>246637000000</v>
      </c>
      <c r="AN203" s="11">
        <v>65817900000</v>
      </c>
      <c r="AO203" s="11">
        <v>1286880000000</v>
      </c>
      <c r="AP203" s="11">
        <v>904220000000</v>
      </c>
      <c r="AQ203" s="11">
        <v>1286880000000</v>
      </c>
      <c r="AR203" s="11">
        <v>4032440000000</v>
      </c>
      <c r="AS203" s="11">
        <v>21830100</v>
      </c>
      <c r="AT203" s="11">
        <v>21830100</v>
      </c>
      <c r="AU203" s="11">
        <v>1732110000</v>
      </c>
      <c r="AV203" s="11">
        <v>1732110000</v>
      </c>
      <c r="AW203" s="11">
        <v>12345900000</v>
      </c>
      <c r="AX203" s="11">
        <v>12345900000</v>
      </c>
      <c r="AY203" s="11">
        <v>8743460000</v>
      </c>
      <c r="AZ203" s="11">
        <v>8743440000</v>
      </c>
      <c r="BA203" s="11">
        <v>204194000000</v>
      </c>
      <c r="BB203" s="11">
        <v>204194000000</v>
      </c>
      <c r="BC203" s="11">
        <v>1238000000000</v>
      </c>
      <c r="BD203" s="11">
        <v>1238000000000</v>
      </c>
      <c r="BE203" s="11">
        <v>4853850000000</v>
      </c>
      <c r="BF203" s="11">
        <v>4853850000000</v>
      </c>
      <c r="CT203" s="37"/>
      <c r="CZ203" s="28">
        <f t="shared" si="38"/>
        <v>0.13852999999999999</v>
      </c>
      <c r="DA203" s="11">
        <v>3010290000000</v>
      </c>
      <c r="DB203" s="11">
        <v>64774200000</v>
      </c>
      <c r="DC203" s="11">
        <v>2574660000000</v>
      </c>
      <c r="DD203" s="11">
        <v>4056050000000</v>
      </c>
      <c r="DE203" s="11">
        <v>4542160000000</v>
      </c>
      <c r="DF203" s="11">
        <v>4056050000000</v>
      </c>
      <c r="DG203" s="11">
        <v>2727880000000</v>
      </c>
      <c r="DH203" s="11">
        <v>4347920000000</v>
      </c>
      <c r="DI203" s="11">
        <v>5661890000000</v>
      </c>
      <c r="DJ203" s="11">
        <v>4347920000000</v>
      </c>
      <c r="DK203" s="11">
        <v>2727880000000</v>
      </c>
      <c r="DL203" s="11">
        <v>4944140000000</v>
      </c>
      <c r="DM203" s="11">
        <v>5764480000000</v>
      </c>
      <c r="DN203" s="11">
        <v>5891860000000</v>
      </c>
      <c r="DO203" s="11">
        <v>5764480000000</v>
      </c>
      <c r="DP203" s="11">
        <v>4944140000000</v>
      </c>
      <c r="DQ203" s="11">
        <v>2744380000000</v>
      </c>
      <c r="DR203" s="11">
        <v>4368650000000</v>
      </c>
      <c r="DS203" s="11">
        <v>5646490000000</v>
      </c>
      <c r="DT203" s="11">
        <v>4368650000000</v>
      </c>
      <c r="DU203" s="11">
        <v>2744380000000</v>
      </c>
      <c r="DV203" s="11">
        <v>4089010000000</v>
      </c>
      <c r="DW203" s="11">
        <v>4551290000000</v>
      </c>
      <c r="DX203" s="11">
        <v>4089010000000</v>
      </c>
      <c r="DY203" s="11">
        <v>2625370000000</v>
      </c>
      <c r="DZ203" s="11">
        <v>1540290000000</v>
      </c>
      <c r="EA203" s="11">
        <v>1540290000000</v>
      </c>
      <c r="EB203" s="11">
        <v>2390110000000</v>
      </c>
      <c r="EC203" s="11">
        <v>2390110000000</v>
      </c>
      <c r="ED203" s="11">
        <v>4935590000000</v>
      </c>
      <c r="EE203" s="11">
        <v>4935600000000</v>
      </c>
      <c r="EF203" s="11">
        <v>2747530000000</v>
      </c>
      <c r="EG203" s="11">
        <v>2747530000000</v>
      </c>
      <c r="EH203" s="11">
        <v>4933570000000</v>
      </c>
      <c r="EI203" s="11">
        <v>4933570000000</v>
      </c>
      <c r="EJ203" s="11">
        <v>2461610000000</v>
      </c>
      <c r="EK203" s="11">
        <v>2461610000000</v>
      </c>
      <c r="EL203" s="11">
        <v>1623800000000</v>
      </c>
      <c r="EM203" s="11">
        <v>1623800000000</v>
      </c>
    </row>
    <row r="204" spans="13:143" x14ac:dyDescent="0.25">
      <c r="M204" s="37"/>
      <c r="S204" s="28">
        <f t="shared" si="39"/>
        <v>8.6823499999999998E-2</v>
      </c>
      <c r="T204" s="11">
        <v>9461450000000</v>
      </c>
      <c r="U204" s="11">
        <v>256433000000</v>
      </c>
      <c r="V204" s="11">
        <v>19855200</v>
      </c>
      <c r="W204" s="11">
        <v>3213950000</v>
      </c>
      <c r="X204" s="11">
        <v>2377780000</v>
      </c>
      <c r="Y204" s="11">
        <v>3213950000</v>
      </c>
      <c r="Z204" s="11">
        <v>3701490000</v>
      </c>
      <c r="AA204" s="11">
        <v>9160670000</v>
      </c>
      <c r="AB204" s="11">
        <v>14506500000</v>
      </c>
      <c r="AC204" s="11">
        <v>9160670000</v>
      </c>
      <c r="AD204" s="11">
        <v>3701480000</v>
      </c>
      <c r="AE204" s="11">
        <v>25872800000</v>
      </c>
      <c r="AF204" s="11">
        <v>36137200000</v>
      </c>
      <c r="AG204" s="11">
        <v>38183300000</v>
      </c>
      <c r="AH204" s="11">
        <v>36137200000</v>
      </c>
      <c r="AI204" s="11">
        <v>25872800000</v>
      </c>
      <c r="AJ204" s="11">
        <v>75463500000</v>
      </c>
      <c r="AK204" s="11">
        <v>269134000000</v>
      </c>
      <c r="AL204" s="11">
        <v>206986000000</v>
      </c>
      <c r="AM204" s="11">
        <v>269134000000</v>
      </c>
      <c r="AN204" s="11">
        <v>75463500000</v>
      </c>
      <c r="AO204" s="11">
        <v>1399390000000</v>
      </c>
      <c r="AP204" s="11">
        <v>972591000000</v>
      </c>
      <c r="AQ204" s="11">
        <v>1399390000000</v>
      </c>
      <c r="AR204" s="11">
        <v>4491170000000</v>
      </c>
      <c r="AS204" s="11">
        <v>21433200</v>
      </c>
      <c r="AT204" s="11">
        <v>21433200</v>
      </c>
      <c r="AU204" s="11">
        <v>1714210000</v>
      </c>
      <c r="AV204" s="11">
        <v>1714220000</v>
      </c>
      <c r="AW204" s="11">
        <v>13064100000</v>
      </c>
      <c r="AX204" s="11">
        <v>13064100000</v>
      </c>
      <c r="AY204" s="11">
        <v>8777530000</v>
      </c>
      <c r="AZ204" s="11">
        <v>8777500000</v>
      </c>
      <c r="BA204" s="11">
        <v>213638000000</v>
      </c>
      <c r="BB204" s="11">
        <v>213638000000</v>
      </c>
      <c r="BC204" s="11">
        <v>1296150000000</v>
      </c>
      <c r="BD204" s="11">
        <v>1296160000000</v>
      </c>
      <c r="BE204" s="11">
        <v>5076360000000</v>
      </c>
      <c r="BF204" s="11">
        <v>5076360000000</v>
      </c>
      <c r="CT204" s="37"/>
      <c r="CZ204" s="28">
        <f t="shared" si="38"/>
        <v>8.6823499999999998E-2</v>
      </c>
      <c r="DA204" s="11">
        <v>4292280000000</v>
      </c>
      <c r="DB204" s="11">
        <v>79725900000</v>
      </c>
      <c r="DC204" s="11">
        <v>3008930000000</v>
      </c>
      <c r="DD204" s="11">
        <v>4720570000000</v>
      </c>
      <c r="DE204" s="11">
        <v>5320340000000</v>
      </c>
      <c r="DF204" s="11">
        <v>4720570000000</v>
      </c>
      <c r="DG204" s="11">
        <v>3218900000000</v>
      </c>
      <c r="DH204" s="11">
        <v>5068650000000</v>
      </c>
      <c r="DI204" s="11">
        <v>6663080000000</v>
      </c>
      <c r="DJ204" s="11">
        <v>5068650000000</v>
      </c>
      <c r="DK204" s="11">
        <v>3218900000000</v>
      </c>
      <c r="DL204" s="11">
        <v>5789060000000</v>
      </c>
      <c r="DM204" s="11">
        <v>6785170000000</v>
      </c>
      <c r="DN204" s="11">
        <v>6965730000000</v>
      </c>
      <c r="DO204" s="11">
        <v>6785180000000</v>
      </c>
      <c r="DP204" s="11">
        <v>5789060000000</v>
      </c>
      <c r="DQ204" s="11">
        <v>3238920000000</v>
      </c>
      <c r="DR204" s="11">
        <v>5093780000000</v>
      </c>
      <c r="DS204" s="11">
        <v>6647470000000</v>
      </c>
      <c r="DT204" s="11">
        <v>5093770000000</v>
      </c>
      <c r="DU204" s="11">
        <v>3238920000000</v>
      </c>
      <c r="DV204" s="11">
        <v>4761660000000</v>
      </c>
      <c r="DW204" s="11">
        <v>5334720000000</v>
      </c>
      <c r="DX204" s="11">
        <v>4761660000000</v>
      </c>
      <c r="DY204" s="11">
        <v>3070440000000</v>
      </c>
      <c r="DZ204" s="11">
        <v>1671780000000</v>
      </c>
      <c r="EA204" s="11">
        <v>1671780000000</v>
      </c>
      <c r="EB204" s="11">
        <v>2667540000000</v>
      </c>
      <c r="EC204" s="11">
        <v>2667540000000</v>
      </c>
      <c r="ED204" s="11">
        <v>5640760000000</v>
      </c>
      <c r="EE204" s="11">
        <v>5640760000000</v>
      </c>
      <c r="EF204" s="11">
        <v>3097450000000</v>
      </c>
      <c r="EG204" s="11">
        <v>3097450000000</v>
      </c>
      <c r="EH204" s="11">
        <v>5639660000000</v>
      </c>
      <c r="EI204" s="11">
        <v>5639660000000</v>
      </c>
      <c r="EJ204" s="11">
        <v>2756060000000</v>
      </c>
      <c r="EK204" s="11">
        <v>2756060000000</v>
      </c>
      <c r="EL204" s="11">
        <v>1774480000000</v>
      </c>
      <c r="EM204" s="11">
        <v>1774480000000</v>
      </c>
    </row>
    <row r="205" spans="13:143" x14ac:dyDescent="0.25">
      <c r="M205" s="37"/>
      <c r="S205" s="28">
        <f t="shared" si="39"/>
        <v>4.7309500000000004E-2</v>
      </c>
      <c r="T205" s="11">
        <v>8609310000000</v>
      </c>
      <c r="U205" s="11">
        <v>184833000000</v>
      </c>
      <c r="V205" s="11">
        <v>15677200</v>
      </c>
      <c r="W205" s="11">
        <v>2469820000</v>
      </c>
      <c r="X205" s="11">
        <v>1839260000</v>
      </c>
      <c r="Y205" s="11">
        <v>2469820000</v>
      </c>
      <c r="Z205" s="11">
        <v>2833350000</v>
      </c>
      <c r="AA205" s="11">
        <v>6896440000</v>
      </c>
      <c r="AB205" s="11">
        <v>10894100000</v>
      </c>
      <c r="AC205" s="11">
        <v>6896440000</v>
      </c>
      <c r="AD205" s="11">
        <v>2833350000</v>
      </c>
      <c r="AE205" s="11">
        <v>19713900000</v>
      </c>
      <c r="AF205" s="11">
        <v>27802300000</v>
      </c>
      <c r="AG205" s="11">
        <v>28941900000</v>
      </c>
      <c r="AH205" s="11">
        <v>27802300000</v>
      </c>
      <c r="AI205" s="11">
        <v>19713900000</v>
      </c>
      <c r="AJ205" s="11">
        <v>59189700000</v>
      </c>
      <c r="AK205" s="11">
        <v>204594000000</v>
      </c>
      <c r="AL205" s="11">
        <v>157490000000</v>
      </c>
      <c r="AM205" s="11">
        <v>204594000000</v>
      </c>
      <c r="AN205" s="11">
        <v>59189600000</v>
      </c>
      <c r="AO205" s="11">
        <v>1070460000000</v>
      </c>
      <c r="AP205" s="11">
        <v>748896000000</v>
      </c>
      <c r="AQ205" s="11">
        <v>1070470000000</v>
      </c>
      <c r="AR205" s="11">
        <v>3375570000000</v>
      </c>
      <c r="AS205" s="11">
        <v>15613500</v>
      </c>
      <c r="AT205" s="11">
        <v>15613500</v>
      </c>
      <c r="AU205" s="11">
        <v>1238930000</v>
      </c>
      <c r="AV205" s="11">
        <v>1238930000</v>
      </c>
      <c r="AW205" s="11">
        <v>9407300000</v>
      </c>
      <c r="AX205" s="11">
        <v>9407290000</v>
      </c>
      <c r="AY205" s="11">
        <v>6199840000</v>
      </c>
      <c r="AZ205" s="11">
        <v>6199820000</v>
      </c>
      <c r="BA205" s="11">
        <v>155366000000</v>
      </c>
      <c r="BB205" s="11">
        <v>155366000000</v>
      </c>
      <c r="BC205" s="11">
        <v>911195000000</v>
      </c>
      <c r="BD205" s="11">
        <v>911195000000</v>
      </c>
      <c r="BE205" s="11">
        <v>3543440000000</v>
      </c>
      <c r="BF205" s="11">
        <v>3543440000000</v>
      </c>
      <c r="CT205" s="37"/>
      <c r="CZ205" s="28">
        <f t="shared" si="38"/>
        <v>4.7309500000000004E-2</v>
      </c>
      <c r="DA205" s="11">
        <v>3842250000000</v>
      </c>
      <c r="DB205" s="11">
        <v>55492200000</v>
      </c>
      <c r="DC205" s="11">
        <v>2330210000000</v>
      </c>
      <c r="DD205" s="11">
        <v>3660790000000</v>
      </c>
      <c r="DE205" s="11">
        <v>4143080000000</v>
      </c>
      <c r="DF205" s="11">
        <v>3660790000000</v>
      </c>
      <c r="DG205" s="11">
        <v>2497260000000</v>
      </c>
      <c r="DH205" s="11">
        <v>3934440000000</v>
      </c>
      <c r="DI205" s="11">
        <v>5209150000000</v>
      </c>
      <c r="DJ205" s="11">
        <v>3934440000000</v>
      </c>
      <c r="DK205" s="11">
        <v>2497260000000</v>
      </c>
      <c r="DL205" s="11">
        <v>4508140000000</v>
      </c>
      <c r="DM205" s="11">
        <v>5305460000000</v>
      </c>
      <c r="DN205" s="11">
        <v>5461840000000</v>
      </c>
      <c r="DO205" s="11">
        <v>5305460000000</v>
      </c>
      <c r="DP205" s="11">
        <v>4508140000000</v>
      </c>
      <c r="DQ205" s="11">
        <v>2513010000000</v>
      </c>
      <c r="DR205" s="11">
        <v>3954450000000</v>
      </c>
      <c r="DS205" s="11">
        <v>5198300000000</v>
      </c>
      <c r="DT205" s="11">
        <v>3954450000000</v>
      </c>
      <c r="DU205" s="11">
        <v>2513010000000</v>
      </c>
      <c r="DV205" s="11">
        <v>3694110000000</v>
      </c>
      <c r="DW205" s="11">
        <v>4156310000000</v>
      </c>
      <c r="DX205" s="11">
        <v>3694110000000</v>
      </c>
      <c r="DY205" s="11">
        <v>2378920000000</v>
      </c>
      <c r="DZ205" s="11">
        <v>1204800000000</v>
      </c>
      <c r="EA205" s="11">
        <v>1204800000000</v>
      </c>
      <c r="EB205" s="11">
        <v>1974120000000</v>
      </c>
      <c r="EC205" s="11">
        <v>1974120000000</v>
      </c>
      <c r="ED205" s="11">
        <v>4319320000000</v>
      </c>
      <c r="EE205" s="11">
        <v>4319320000000</v>
      </c>
      <c r="EF205" s="11">
        <v>2330870000000</v>
      </c>
      <c r="EG205" s="11">
        <v>2330870000000</v>
      </c>
      <c r="EH205" s="11">
        <v>4319080000000</v>
      </c>
      <c r="EI205" s="11">
        <v>4319080000000</v>
      </c>
      <c r="EJ205" s="11">
        <v>2045930000000</v>
      </c>
      <c r="EK205" s="11">
        <v>2045930000000</v>
      </c>
      <c r="EL205" s="11">
        <v>1287030000000</v>
      </c>
      <c r="EM205" s="11">
        <v>1287030000000</v>
      </c>
    </row>
    <row r="206" spans="13:143" x14ac:dyDescent="0.25">
      <c r="M206" s="37"/>
      <c r="S206" s="28">
        <f t="shared" si="39"/>
        <v>1.5306E-2</v>
      </c>
      <c r="T206" s="11">
        <v>4611840000000</v>
      </c>
      <c r="U206" s="11">
        <v>65446800000</v>
      </c>
      <c r="V206" s="11">
        <v>7950890</v>
      </c>
      <c r="W206" s="11">
        <v>1275300000</v>
      </c>
      <c r="X206" s="11">
        <v>923681000</v>
      </c>
      <c r="Y206" s="11">
        <v>1275300000</v>
      </c>
      <c r="Z206" s="11">
        <v>1407890000</v>
      </c>
      <c r="AA206" s="11">
        <v>3357920000</v>
      </c>
      <c r="AB206" s="11">
        <v>5174660000</v>
      </c>
      <c r="AC206" s="11">
        <v>3357920000</v>
      </c>
      <c r="AD206" s="11">
        <v>1407890000</v>
      </c>
      <c r="AE206" s="11">
        <v>9806730000</v>
      </c>
      <c r="AF206" s="11">
        <v>14700500000</v>
      </c>
      <c r="AG206" s="11">
        <v>15633900000</v>
      </c>
      <c r="AH206" s="11">
        <v>14700500000</v>
      </c>
      <c r="AI206" s="11">
        <v>9806720000</v>
      </c>
      <c r="AJ206" s="11">
        <v>29119000000</v>
      </c>
      <c r="AK206" s="11">
        <v>100958000000</v>
      </c>
      <c r="AL206" s="11">
        <v>73619500000</v>
      </c>
      <c r="AM206" s="11">
        <v>100958000000</v>
      </c>
      <c r="AN206" s="11">
        <v>29119000000</v>
      </c>
      <c r="AO206" s="11">
        <v>510503000000</v>
      </c>
      <c r="AP206" s="11">
        <v>382019000000</v>
      </c>
      <c r="AQ206" s="11">
        <v>510503000000</v>
      </c>
      <c r="AR206" s="11">
        <v>1658620000000</v>
      </c>
      <c r="AS206" s="11">
        <v>8637950</v>
      </c>
      <c r="AT206" s="11">
        <v>8637960</v>
      </c>
      <c r="AU206" s="11">
        <v>674843000</v>
      </c>
      <c r="AV206" s="11">
        <v>674844000</v>
      </c>
      <c r="AW206" s="11">
        <v>4411400000</v>
      </c>
      <c r="AX206" s="11">
        <v>4411400000</v>
      </c>
      <c r="AY206" s="11">
        <v>3119760000</v>
      </c>
      <c r="AZ206" s="11">
        <v>3119750000</v>
      </c>
      <c r="BA206" s="11">
        <v>76726500000</v>
      </c>
      <c r="BB206" s="11">
        <v>76726600000</v>
      </c>
      <c r="BC206" s="11">
        <v>439380000000</v>
      </c>
      <c r="BD206" s="11">
        <v>439380000000</v>
      </c>
      <c r="BE206" s="11">
        <v>1619000000000</v>
      </c>
      <c r="BF206" s="11">
        <v>1619000000000</v>
      </c>
      <c r="CT206" s="37"/>
      <c r="CZ206" s="28">
        <f t="shared" si="38"/>
        <v>1.5306E-2</v>
      </c>
      <c r="DA206" s="11">
        <v>2056280000000</v>
      </c>
      <c r="DB206" s="11">
        <v>19018400000</v>
      </c>
      <c r="DC206" s="11">
        <v>1094290000000</v>
      </c>
      <c r="DD206" s="11">
        <v>1727430000000</v>
      </c>
      <c r="DE206" s="11">
        <v>1959740000000</v>
      </c>
      <c r="DF206" s="11">
        <v>1727430000000</v>
      </c>
      <c r="DG206" s="11">
        <v>1168650000000</v>
      </c>
      <c r="DH206" s="11">
        <v>1857280000000</v>
      </c>
      <c r="DI206" s="11">
        <v>2472160000000</v>
      </c>
      <c r="DJ206" s="11">
        <v>1857280000000</v>
      </c>
      <c r="DK206" s="11">
        <v>1168650000000</v>
      </c>
      <c r="DL206" s="11">
        <v>2132940000000</v>
      </c>
      <c r="DM206" s="11">
        <v>2518180000000</v>
      </c>
      <c r="DN206" s="11">
        <v>2596760000000</v>
      </c>
      <c r="DO206" s="11">
        <v>2518190000000</v>
      </c>
      <c r="DP206" s="11">
        <v>2132940000000</v>
      </c>
      <c r="DQ206" s="11">
        <v>1176050000000</v>
      </c>
      <c r="DR206" s="11">
        <v>1866880000000</v>
      </c>
      <c r="DS206" s="11">
        <v>2467450000000</v>
      </c>
      <c r="DT206" s="11">
        <v>1866880000000</v>
      </c>
      <c r="DU206" s="11">
        <v>1176050000000</v>
      </c>
      <c r="DV206" s="11">
        <v>1743590000000</v>
      </c>
      <c r="DW206" s="11">
        <v>1966670000000</v>
      </c>
      <c r="DX206" s="11">
        <v>1743590000000</v>
      </c>
      <c r="DY206" s="11">
        <v>1117420000000</v>
      </c>
      <c r="DZ206" s="11">
        <v>548635000000</v>
      </c>
      <c r="EA206" s="11">
        <v>548635000000</v>
      </c>
      <c r="EB206" s="11">
        <v>907608000000</v>
      </c>
      <c r="EC206" s="11">
        <v>907609000000</v>
      </c>
      <c r="ED206" s="11">
        <v>2035210000000</v>
      </c>
      <c r="EE206" s="11">
        <v>2035210000000</v>
      </c>
      <c r="EF206" s="11">
        <v>1083780000000</v>
      </c>
      <c r="EG206" s="11">
        <v>1083780000000</v>
      </c>
      <c r="EH206" s="11">
        <v>2035270000000</v>
      </c>
      <c r="EI206" s="11">
        <v>2035270000000</v>
      </c>
      <c r="EJ206" s="11">
        <v>941920000000</v>
      </c>
      <c r="EK206" s="11">
        <v>941918000000</v>
      </c>
      <c r="EL206" s="11">
        <v>587403000000</v>
      </c>
      <c r="EM206" s="11">
        <v>587403000000</v>
      </c>
    </row>
    <row r="207" spans="13:143" x14ac:dyDescent="0.25">
      <c r="M207" s="37"/>
      <c r="S207" s="3"/>
      <c r="T207" s="292" t="s">
        <v>484</v>
      </c>
      <c r="U207" s="292"/>
      <c r="V207" s="292"/>
      <c r="W207" s="292"/>
      <c r="X207" s="292"/>
      <c r="Y207" s="292"/>
      <c r="Z207" s="292"/>
      <c r="AA207" s="292"/>
      <c r="AB207" s="292"/>
      <c r="AC207" s="292"/>
      <c r="AD207" s="292"/>
      <c r="AE207" s="292"/>
      <c r="AF207" s="292"/>
      <c r="AG207" s="292"/>
      <c r="AH207" s="292"/>
      <c r="AI207" s="292"/>
      <c r="AJ207" s="292"/>
      <c r="AK207" s="292"/>
      <c r="AL207" s="292"/>
      <c r="AM207" s="292"/>
      <c r="AN207" s="292"/>
      <c r="AO207" s="292"/>
      <c r="AP207" s="292"/>
      <c r="AQ207" s="292"/>
      <c r="AR207" s="292"/>
      <c r="AS207" s="292"/>
      <c r="AT207" s="292"/>
      <c r="AU207" s="292"/>
      <c r="AV207" s="292"/>
      <c r="AW207" s="292"/>
      <c r="AX207" s="292"/>
      <c r="AY207" s="292"/>
      <c r="AZ207" s="292"/>
      <c r="BA207" s="292"/>
      <c r="BB207" s="292"/>
      <c r="BC207" s="292"/>
      <c r="BD207" s="292"/>
      <c r="BE207" s="292"/>
      <c r="BF207" s="292"/>
      <c r="CT207" s="37"/>
      <c r="CZ207" s="3"/>
      <c r="DA207" s="290" t="s">
        <v>484</v>
      </c>
      <c r="DB207" s="290"/>
      <c r="DC207" s="290"/>
      <c r="DD207" s="290"/>
      <c r="DE207" s="290"/>
      <c r="DF207" s="290"/>
      <c r="DG207" s="290"/>
      <c r="DH207" s="290"/>
      <c r="DI207" s="290"/>
      <c r="DJ207" s="290"/>
      <c r="DK207" s="290"/>
      <c r="DL207" s="290"/>
      <c r="DM207" s="290"/>
      <c r="DN207" s="290"/>
      <c r="DO207" s="290"/>
      <c r="DP207" s="290"/>
      <c r="DQ207" s="290"/>
      <c r="DR207" s="290"/>
      <c r="DS207" s="290"/>
      <c r="DT207" s="290"/>
      <c r="DU207" s="290"/>
      <c r="DV207" s="290"/>
      <c r="DW207" s="290"/>
      <c r="DX207" s="290"/>
      <c r="DY207" s="290"/>
      <c r="DZ207" s="290"/>
      <c r="EA207" s="290"/>
      <c r="EB207" s="290"/>
      <c r="EC207" s="290"/>
      <c r="ED207" s="290"/>
      <c r="EE207" s="290"/>
      <c r="EF207" s="290"/>
      <c r="EG207" s="290"/>
      <c r="EH207" s="290"/>
      <c r="EI207" s="290"/>
      <c r="EJ207" s="290"/>
      <c r="EK207" s="290"/>
      <c r="EL207" s="290"/>
      <c r="EM207" s="290"/>
    </row>
    <row r="208" spans="13:143" x14ac:dyDescent="0.25">
      <c r="M208" s="37"/>
      <c r="S208" s="172" t="s">
        <v>366</v>
      </c>
      <c r="T208" s="175" t="s">
        <v>31</v>
      </c>
      <c r="U208" s="175" t="s">
        <v>363</v>
      </c>
      <c r="V208" s="175" t="s">
        <v>517</v>
      </c>
      <c r="W208" s="175" t="s">
        <v>518</v>
      </c>
      <c r="X208" s="175" t="s">
        <v>519</v>
      </c>
      <c r="Y208" s="175" t="s">
        <v>520</v>
      </c>
      <c r="Z208" s="175" t="s">
        <v>521</v>
      </c>
      <c r="AA208" s="175" t="s">
        <v>522</v>
      </c>
      <c r="AB208" s="175" t="s">
        <v>523</v>
      </c>
      <c r="AC208" s="175" t="s">
        <v>524</v>
      </c>
      <c r="AD208" s="175" t="s">
        <v>525</v>
      </c>
      <c r="AE208" s="175" t="s">
        <v>526</v>
      </c>
      <c r="AF208" s="175" t="s">
        <v>527</v>
      </c>
      <c r="AG208" s="175" t="s">
        <v>528</v>
      </c>
      <c r="AH208" s="175" t="s">
        <v>529</v>
      </c>
      <c r="AI208" s="175" t="s">
        <v>530</v>
      </c>
      <c r="AJ208" s="175" t="s">
        <v>531</v>
      </c>
      <c r="AK208" s="175" t="s">
        <v>532</v>
      </c>
      <c r="AL208" s="175" t="s">
        <v>533</v>
      </c>
      <c r="AM208" s="175" t="s">
        <v>534</v>
      </c>
      <c r="AN208" s="175" t="s">
        <v>535</v>
      </c>
      <c r="AO208" s="175" t="s">
        <v>536</v>
      </c>
      <c r="AP208" s="175" t="s">
        <v>537</v>
      </c>
      <c r="AQ208" s="175" t="s">
        <v>538</v>
      </c>
      <c r="AR208" s="175" t="s">
        <v>539</v>
      </c>
      <c r="AS208" s="175" t="s">
        <v>540</v>
      </c>
      <c r="AT208" s="175" t="s">
        <v>541</v>
      </c>
      <c r="AU208" s="175" t="s">
        <v>542</v>
      </c>
      <c r="AV208" s="175" t="s">
        <v>543</v>
      </c>
      <c r="AW208" s="175" t="s">
        <v>544</v>
      </c>
      <c r="AX208" s="175" t="s">
        <v>545</v>
      </c>
      <c r="AY208" s="175" t="s">
        <v>546</v>
      </c>
      <c r="AZ208" s="175" t="s">
        <v>547</v>
      </c>
      <c r="BA208" s="175" t="s">
        <v>548</v>
      </c>
      <c r="BB208" s="175" t="s">
        <v>549</v>
      </c>
      <c r="BC208" s="175" t="s">
        <v>550</v>
      </c>
      <c r="BD208" s="175" t="s">
        <v>551</v>
      </c>
      <c r="BE208" s="175" t="s">
        <v>552</v>
      </c>
      <c r="BF208" s="175" t="s">
        <v>553</v>
      </c>
      <c r="CT208" s="37"/>
      <c r="CZ208" s="172" t="s">
        <v>366</v>
      </c>
      <c r="DA208" s="175" t="s">
        <v>31</v>
      </c>
      <c r="DB208" s="175" t="s">
        <v>363</v>
      </c>
      <c r="DC208" s="175" t="s">
        <v>517</v>
      </c>
      <c r="DD208" s="175" t="s">
        <v>518</v>
      </c>
      <c r="DE208" s="175" t="s">
        <v>519</v>
      </c>
      <c r="DF208" s="175" t="s">
        <v>520</v>
      </c>
      <c r="DG208" s="175" t="s">
        <v>521</v>
      </c>
      <c r="DH208" s="175" t="s">
        <v>522</v>
      </c>
      <c r="DI208" s="175" t="s">
        <v>523</v>
      </c>
      <c r="DJ208" s="175" t="s">
        <v>524</v>
      </c>
      <c r="DK208" s="175" t="s">
        <v>525</v>
      </c>
      <c r="DL208" s="175" t="s">
        <v>526</v>
      </c>
      <c r="DM208" s="175" t="s">
        <v>527</v>
      </c>
      <c r="DN208" s="175" t="s">
        <v>528</v>
      </c>
      <c r="DO208" s="175" t="s">
        <v>529</v>
      </c>
      <c r="DP208" s="175" t="s">
        <v>530</v>
      </c>
      <c r="DQ208" s="175" t="s">
        <v>531</v>
      </c>
      <c r="DR208" s="175" t="s">
        <v>532</v>
      </c>
      <c r="DS208" s="175" t="s">
        <v>533</v>
      </c>
      <c r="DT208" s="175" t="s">
        <v>534</v>
      </c>
      <c r="DU208" s="175" t="s">
        <v>535</v>
      </c>
      <c r="DV208" s="175" t="s">
        <v>536</v>
      </c>
      <c r="DW208" s="175" t="s">
        <v>537</v>
      </c>
      <c r="DX208" s="175" t="s">
        <v>538</v>
      </c>
      <c r="DY208" s="175" t="s">
        <v>539</v>
      </c>
      <c r="DZ208" s="175" t="s">
        <v>540</v>
      </c>
      <c r="EA208" s="175" t="s">
        <v>541</v>
      </c>
      <c r="EB208" s="175" t="s">
        <v>542</v>
      </c>
      <c r="EC208" s="175" t="s">
        <v>543</v>
      </c>
      <c r="ED208" s="175" t="s">
        <v>544</v>
      </c>
      <c r="EE208" s="175" t="s">
        <v>545</v>
      </c>
      <c r="EF208" s="175" t="s">
        <v>546</v>
      </c>
      <c r="EG208" s="175" t="s">
        <v>547</v>
      </c>
      <c r="EH208" s="175" t="s">
        <v>548</v>
      </c>
      <c r="EI208" s="175" t="s">
        <v>549</v>
      </c>
      <c r="EJ208" s="175" t="s">
        <v>550</v>
      </c>
      <c r="EK208" s="175" t="s">
        <v>551</v>
      </c>
      <c r="EL208" s="175" t="s">
        <v>552</v>
      </c>
      <c r="EM208" s="175" t="s">
        <v>553</v>
      </c>
    </row>
    <row r="209" spans="13:143" x14ac:dyDescent="0.25">
      <c r="M209" s="37"/>
      <c r="S209" s="28">
        <f t="shared" ref="S209:S218" si="40">S177</f>
        <v>7361850</v>
      </c>
      <c r="T209" s="11">
        <v>633944000000</v>
      </c>
      <c r="U209" s="11">
        <v>107794000000</v>
      </c>
      <c r="V209" s="11">
        <v>44507900</v>
      </c>
      <c r="W209" s="11">
        <v>20418700000</v>
      </c>
      <c r="X209" s="11">
        <v>11771100000</v>
      </c>
      <c r="Y209" s="11">
        <v>20418700000</v>
      </c>
      <c r="Z209" s="11">
        <v>23472200000</v>
      </c>
      <c r="AA209" s="11">
        <v>125529000000</v>
      </c>
      <c r="AB209" s="11">
        <v>246616000000</v>
      </c>
      <c r="AC209" s="11">
        <v>125529000000</v>
      </c>
      <c r="AD209" s="11">
        <v>23472200000</v>
      </c>
      <c r="AE209" s="11">
        <v>312428000000</v>
      </c>
      <c r="AF209" s="11">
        <v>489262000000</v>
      </c>
      <c r="AG209" s="11">
        <v>476544000000</v>
      </c>
      <c r="AH209" s="11">
        <v>489262000000</v>
      </c>
      <c r="AI209" s="11">
        <v>312428000000</v>
      </c>
      <c r="AJ209" s="11">
        <v>350519000000</v>
      </c>
      <c r="AK209" s="11">
        <v>2003050000000</v>
      </c>
      <c r="AL209" s="11">
        <v>2095200000000</v>
      </c>
      <c r="AM209" s="11">
        <v>2003050000000</v>
      </c>
      <c r="AN209" s="11">
        <v>350518000000</v>
      </c>
      <c r="AO209" s="11">
        <v>13261600000000</v>
      </c>
      <c r="AP209" s="11">
        <v>7721690000000</v>
      </c>
      <c r="AQ209" s="11">
        <v>13261600000000</v>
      </c>
      <c r="AR209" s="11">
        <v>27083000000000</v>
      </c>
      <c r="AS209" s="11">
        <v>62569400</v>
      </c>
      <c r="AT209" s="11">
        <v>62569500</v>
      </c>
      <c r="AU209" s="11">
        <v>7874290000</v>
      </c>
      <c r="AV209" s="11">
        <v>7874290000</v>
      </c>
      <c r="AW209" s="11">
        <v>333976000000</v>
      </c>
      <c r="AX209" s="11">
        <v>333977000000</v>
      </c>
      <c r="AY209" s="11">
        <v>144539000000</v>
      </c>
      <c r="AZ209" s="11">
        <v>144538000000</v>
      </c>
      <c r="BA209" s="11">
        <v>2464010000000</v>
      </c>
      <c r="BB209" s="11">
        <v>2464010000000</v>
      </c>
      <c r="BC209" s="11">
        <v>11646200000000</v>
      </c>
      <c r="BD209" s="11">
        <v>11646200000000</v>
      </c>
      <c r="BE209" s="11">
        <v>35717800000000</v>
      </c>
      <c r="BF209" s="11">
        <v>35717800000000</v>
      </c>
      <c r="CT209" s="37"/>
      <c r="CZ209" s="28">
        <f t="shared" ref="CZ209:CZ238" si="41">CZ177</f>
        <v>7361850</v>
      </c>
      <c r="DA209" s="11">
        <v>243047000000</v>
      </c>
      <c r="DB209" s="11">
        <v>35880600000</v>
      </c>
      <c r="DC209" s="11">
        <v>2082380000000</v>
      </c>
      <c r="DD209" s="11">
        <v>3510610000000</v>
      </c>
      <c r="DE209" s="11">
        <v>4024900000000</v>
      </c>
      <c r="DF209" s="11">
        <v>3510610000000</v>
      </c>
      <c r="DG209" s="11">
        <v>1973560000000</v>
      </c>
      <c r="DH209" s="11">
        <v>3768740000000</v>
      </c>
      <c r="DI209" s="11">
        <v>4926630000000</v>
      </c>
      <c r="DJ209" s="11">
        <v>3768750000000</v>
      </c>
      <c r="DK209" s="11">
        <v>1973570000000</v>
      </c>
      <c r="DL209" s="11">
        <v>4348780000000</v>
      </c>
      <c r="DM209" s="11">
        <v>5008420000000</v>
      </c>
      <c r="DN209" s="11">
        <v>5172490000000</v>
      </c>
      <c r="DO209" s="11">
        <v>5008420000000</v>
      </c>
      <c r="DP209" s="11">
        <v>4348790000000</v>
      </c>
      <c r="DQ209" s="11">
        <v>1979600000000</v>
      </c>
      <c r="DR209" s="11">
        <v>3777490000000</v>
      </c>
      <c r="DS209" s="11">
        <v>4893960000000</v>
      </c>
      <c r="DT209" s="11">
        <v>3777490000000</v>
      </c>
      <c r="DU209" s="11">
        <v>1979600000000</v>
      </c>
      <c r="DV209" s="11">
        <v>3524720000000</v>
      </c>
      <c r="DW209" s="11">
        <v>4011530000000</v>
      </c>
      <c r="DX209" s="11">
        <v>3524720000000</v>
      </c>
      <c r="DY209" s="11">
        <v>2113510000000</v>
      </c>
      <c r="DZ209" s="11">
        <v>1351160000000</v>
      </c>
      <c r="EA209" s="11">
        <v>1351160000000</v>
      </c>
      <c r="EB209" s="11">
        <v>1958540000000</v>
      </c>
      <c r="EC209" s="11">
        <v>1958540000000</v>
      </c>
      <c r="ED209" s="11">
        <v>4434110000000</v>
      </c>
      <c r="EE209" s="11">
        <v>4434120000000</v>
      </c>
      <c r="EF209" s="11">
        <v>2328760000000</v>
      </c>
      <c r="EG209" s="11">
        <v>2328760000000</v>
      </c>
      <c r="EH209" s="11">
        <v>4419700000000</v>
      </c>
      <c r="EI209" s="11">
        <v>4419700000000</v>
      </c>
      <c r="EJ209" s="11">
        <v>1998090000000</v>
      </c>
      <c r="EK209" s="11">
        <v>1998090000000</v>
      </c>
      <c r="EL209" s="11">
        <v>1403620000000</v>
      </c>
      <c r="EM209" s="11">
        <v>1403620000000</v>
      </c>
    </row>
    <row r="210" spans="13:143" x14ac:dyDescent="0.25">
      <c r="M210" s="37"/>
      <c r="S210" s="28">
        <f t="shared" si="40"/>
        <v>3477500</v>
      </c>
      <c r="T210" s="11">
        <v>2700920000000</v>
      </c>
      <c r="U210" s="11">
        <v>485566000000</v>
      </c>
      <c r="V210" s="11">
        <v>201193000</v>
      </c>
      <c r="W210" s="11">
        <v>97803400000</v>
      </c>
      <c r="X210" s="11">
        <v>55705600000</v>
      </c>
      <c r="Y210" s="11">
        <v>97803500000</v>
      </c>
      <c r="Z210" s="11">
        <v>110969000000</v>
      </c>
      <c r="AA210" s="11">
        <v>581745000000</v>
      </c>
      <c r="AB210" s="11">
        <v>1139510000000</v>
      </c>
      <c r="AC210" s="11">
        <v>581745000000</v>
      </c>
      <c r="AD210" s="11">
        <v>110969000000</v>
      </c>
      <c r="AE210" s="11">
        <v>1412970000000</v>
      </c>
      <c r="AF210" s="11">
        <v>2209740000000</v>
      </c>
      <c r="AG210" s="11">
        <v>2131290000000</v>
      </c>
      <c r="AH210" s="11">
        <v>2209740000000</v>
      </c>
      <c r="AI210" s="11">
        <v>1412970000000</v>
      </c>
      <c r="AJ210" s="11">
        <v>1620970000000</v>
      </c>
      <c r="AK210" s="11">
        <v>9297490000000</v>
      </c>
      <c r="AL210" s="11">
        <v>9518980000000</v>
      </c>
      <c r="AM210" s="11">
        <v>9297490000000</v>
      </c>
      <c r="AN210" s="11">
        <v>1620970000000</v>
      </c>
      <c r="AO210" s="11">
        <v>61034200000000</v>
      </c>
      <c r="AP210" s="11">
        <v>34868500000000</v>
      </c>
      <c r="AQ210" s="11">
        <v>61034200000000</v>
      </c>
      <c r="AR210" s="11">
        <v>125277000000000</v>
      </c>
      <c r="AS210" s="11">
        <v>294517000</v>
      </c>
      <c r="AT210" s="11">
        <v>294517000</v>
      </c>
      <c r="AU210" s="11">
        <v>38231300000</v>
      </c>
      <c r="AV210" s="11">
        <v>38231300000</v>
      </c>
      <c r="AW210" s="11">
        <v>1585630000000</v>
      </c>
      <c r="AX210" s="11">
        <v>1585630000000</v>
      </c>
      <c r="AY210" s="11">
        <v>675604000000</v>
      </c>
      <c r="AZ210" s="11">
        <v>675602000000</v>
      </c>
      <c r="BA210" s="11">
        <v>11533200000000</v>
      </c>
      <c r="BB210" s="11">
        <v>11533200000000</v>
      </c>
      <c r="BC210" s="11">
        <v>55101400000000</v>
      </c>
      <c r="BD210" s="11">
        <v>55101400000000</v>
      </c>
      <c r="BE210" s="11">
        <v>169967000000000</v>
      </c>
      <c r="BF210" s="11">
        <v>169967000000000</v>
      </c>
      <c r="CT210" s="37"/>
      <c r="CZ210" s="28">
        <f t="shared" si="41"/>
        <v>3477500</v>
      </c>
      <c r="DA210" s="11">
        <v>865563000000</v>
      </c>
      <c r="DB210" s="11">
        <v>142804000000</v>
      </c>
      <c r="DC210" s="11">
        <v>8882470000000</v>
      </c>
      <c r="DD210" s="11">
        <v>15006500000000</v>
      </c>
      <c r="DE210" s="11">
        <v>16729000000000</v>
      </c>
      <c r="DF210" s="11">
        <v>15006500000000</v>
      </c>
      <c r="DG210" s="11">
        <v>8470410000000</v>
      </c>
      <c r="DH210" s="11">
        <v>16022300000000</v>
      </c>
      <c r="DI210" s="11">
        <v>20472600000000</v>
      </c>
      <c r="DJ210" s="11">
        <v>16022300000000</v>
      </c>
      <c r="DK210" s="11">
        <v>8470420000000</v>
      </c>
      <c r="DL210" s="11">
        <v>18157800000000</v>
      </c>
      <c r="DM210" s="11">
        <v>20799200000000</v>
      </c>
      <c r="DN210" s="11">
        <v>21050300000000</v>
      </c>
      <c r="DO210" s="11">
        <v>20799200000000</v>
      </c>
      <c r="DP210" s="11">
        <v>18157800000000</v>
      </c>
      <c r="DQ210" s="11">
        <v>8494310000000</v>
      </c>
      <c r="DR210" s="11">
        <v>16056900000000</v>
      </c>
      <c r="DS210" s="11">
        <v>20319600000000</v>
      </c>
      <c r="DT210" s="11">
        <v>16056900000000</v>
      </c>
      <c r="DU210" s="11">
        <v>8494320000000</v>
      </c>
      <c r="DV210" s="11">
        <v>15057300000000</v>
      </c>
      <c r="DW210" s="11">
        <v>16650300000000</v>
      </c>
      <c r="DX210" s="11">
        <v>15057300000000</v>
      </c>
      <c r="DY210" s="11">
        <v>9011990000000</v>
      </c>
      <c r="DZ210" s="11">
        <v>6058920000000</v>
      </c>
      <c r="EA210" s="11">
        <v>6058920000000</v>
      </c>
      <c r="EB210" s="11">
        <v>8898620000000</v>
      </c>
      <c r="EC210" s="11">
        <v>8898630000000</v>
      </c>
      <c r="ED210" s="11">
        <v>19754400000000</v>
      </c>
      <c r="EE210" s="11">
        <v>19754400000000</v>
      </c>
      <c r="EF210" s="11">
        <v>10568800000000</v>
      </c>
      <c r="EG210" s="11">
        <v>10568800000000</v>
      </c>
      <c r="EH210" s="11">
        <v>19680200000000</v>
      </c>
      <c r="EI210" s="11">
        <v>19680200000000</v>
      </c>
      <c r="EJ210" s="11">
        <v>9088250000000</v>
      </c>
      <c r="EK210" s="11">
        <v>9088250000000</v>
      </c>
      <c r="EL210" s="11">
        <v>6311520000000</v>
      </c>
      <c r="EM210" s="11">
        <v>6311520000000</v>
      </c>
    </row>
    <row r="211" spans="13:143" x14ac:dyDescent="0.25">
      <c r="M211" s="37"/>
      <c r="S211" s="28">
        <f t="shared" si="40"/>
        <v>1642650</v>
      </c>
      <c r="T211" s="11">
        <v>2753280000000</v>
      </c>
      <c r="U211" s="11">
        <v>859318000000</v>
      </c>
      <c r="V211" s="11">
        <v>265340000</v>
      </c>
      <c r="W211" s="11">
        <v>131909000000</v>
      </c>
      <c r="X211" s="11">
        <v>76303600000</v>
      </c>
      <c r="Y211" s="11">
        <v>131909000000</v>
      </c>
      <c r="Z211" s="11">
        <v>150142000000</v>
      </c>
      <c r="AA211" s="11">
        <v>763525000000</v>
      </c>
      <c r="AB211" s="11">
        <v>1487330000000</v>
      </c>
      <c r="AC211" s="11">
        <v>763526000000</v>
      </c>
      <c r="AD211" s="11">
        <v>150142000000</v>
      </c>
      <c r="AE211" s="11">
        <v>1834830000000</v>
      </c>
      <c r="AF211" s="11">
        <v>2829090000000</v>
      </c>
      <c r="AG211" s="11">
        <v>2745390000000</v>
      </c>
      <c r="AH211" s="11">
        <v>2829090000000</v>
      </c>
      <c r="AI211" s="11">
        <v>1834830000000</v>
      </c>
      <c r="AJ211" s="11">
        <v>2138940000000</v>
      </c>
      <c r="AK211" s="11">
        <v>12158800000000</v>
      </c>
      <c r="AL211" s="11">
        <v>12284800000000</v>
      </c>
      <c r="AM211" s="11">
        <v>12158800000000</v>
      </c>
      <c r="AN211" s="11">
        <v>2138930000000</v>
      </c>
      <c r="AO211" s="11">
        <v>79379500000000</v>
      </c>
      <c r="AP211" s="11">
        <v>45515900000000</v>
      </c>
      <c r="AQ211" s="11">
        <v>79379600000000</v>
      </c>
      <c r="AR211" s="11">
        <v>161778000000000</v>
      </c>
      <c r="AS211" s="11">
        <v>375169000</v>
      </c>
      <c r="AT211" s="11">
        <v>375169000</v>
      </c>
      <c r="AU211" s="11">
        <v>51627000000</v>
      </c>
      <c r="AV211" s="11">
        <v>51627100000</v>
      </c>
      <c r="AW211" s="11">
        <v>1942980000000</v>
      </c>
      <c r="AX211" s="11">
        <v>1942990000000</v>
      </c>
      <c r="AY211" s="11">
        <v>800917000000</v>
      </c>
      <c r="AZ211" s="11">
        <v>800914000000</v>
      </c>
      <c r="BA211" s="11">
        <v>14004400000000</v>
      </c>
      <c r="BB211" s="11">
        <v>14004400000000</v>
      </c>
      <c r="BC211" s="11">
        <v>64431500000000</v>
      </c>
      <c r="BD211" s="11">
        <v>64431600000000</v>
      </c>
      <c r="BE211" s="11">
        <v>204189000000000</v>
      </c>
      <c r="BF211" s="11">
        <v>204189000000000</v>
      </c>
      <c r="CT211" s="37"/>
      <c r="CZ211" s="28">
        <f t="shared" si="41"/>
        <v>1642650</v>
      </c>
      <c r="DA211" s="11">
        <v>897861000000</v>
      </c>
      <c r="DB211" s="11">
        <v>274347000000</v>
      </c>
      <c r="DC211" s="11">
        <v>11145900000000</v>
      </c>
      <c r="DD211" s="11">
        <v>18684200000000</v>
      </c>
      <c r="DE211" s="11">
        <v>20903900000000</v>
      </c>
      <c r="DF211" s="11">
        <v>18684200000000</v>
      </c>
      <c r="DG211" s="11">
        <v>10642200000000</v>
      </c>
      <c r="DH211" s="11">
        <v>19969300000000</v>
      </c>
      <c r="DI211" s="11">
        <v>25312500000000</v>
      </c>
      <c r="DJ211" s="11">
        <v>19969300000000</v>
      </c>
      <c r="DK211" s="11">
        <v>10642200000000</v>
      </c>
      <c r="DL211" s="11">
        <v>22643000000000</v>
      </c>
      <c r="DM211" s="11">
        <v>25713400000000</v>
      </c>
      <c r="DN211" s="11">
        <v>26081300000000</v>
      </c>
      <c r="DO211" s="11">
        <v>25713400000000</v>
      </c>
      <c r="DP211" s="11">
        <v>22643100000000</v>
      </c>
      <c r="DQ211" s="11">
        <v>10671000000000</v>
      </c>
      <c r="DR211" s="11">
        <v>20010200000000</v>
      </c>
      <c r="DS211" s="11">
        <v>25114400000000</v>
      </c>
      <c r="DT211" s="11">
        <v>20010200000000</v>
      </c>
      <c r="DU211" s="11">
        <v>10671000000000</v>
      </c>
      <c r="DV211" s="11">
        <v>18739200000000</v>
      </c>
      <c r="DW211" s="11">
        <v>20793100000000</v>
      </c>
      <c r="DX211" s="11">
        <v>18739200000000</v>
      </c>
      <c r="DY211" s="11">
        <v>11302800000000</v>
      </c>
      <c r="DZ211" s="11">
        <v>7260470000000</v>
      </c>
      <c r="EA211" s="11">
        <v>7260480000000</v>
      </c>
      <c r="EB211" s="11">
        <v>10719600000000</v>
      </c>
      <c r="EC211" s="11">
        <v>10719600000000</v>
      </c>
      <c r="ED211" s="11">
        <v>23666300000000</v>
      </c>
      <c r="EE211" s="11">
        <v>23666300000000</v>
      </c>
      <c r="EF211" s="11">
        <v>12792600000000</v>
      </c>
      <c r="EG211" s="11">
        <v>12792600000000</v>
      </c>
      <c r="EH211" s="11">
        <v>23572300000000</v>
      </c>
      <c r="EI211" s="11">
        <v>23572300000000</v>
      </c>
      <c r="EJ211" s="11">
        <v>10957300000000</v>
      </c>
      <c r="EK211" s="11">
        <v>10957300000000</v>
      </c>
      <c r="EL211" s="11">
        <v>7578140000000</v>
      </c>
      <c r="EM211" s="11">
        <v>7578140000000</v>
      </c>
    </row>
    <row r="212" spans="13:143" x14ac:dyDescent="0.25">
      <c r="M212" s="37"/>
      <c r="S212" s="28">
        <f t="shared" si="40"/>
        <v>775935</v>
      </c>
      <c r="T212" s="11">
        <v>2292820000000</v>
      </c>
      <c r="U212" s="11">
        <v>980552000000</v>
      </c>
      <c r="V212" s="11">
        <v>265165000</v>
      </c>
      <c r="W212" s="11">
        <v>133807000000</v>
      </c>
      <c r="X212" s="11">
        <v>76442000000</v>
      </c>
      <c r="Y212" s="11">
        <v>133807000000</v>
      </c>
      <c r="Z212" s="11">
        <v>150354000000</v>
      </c>
      <c r="AA212" s="11">
        <v>761890000000</v>
      </c>
      <c r="AB212" s="11">
        <v>1485840000000</v>
      </c>
      <c r="AC212" s="11">
        <v>761890000000</v>
      </c>
      <c r="AD212" s="11">
        <v>150354000000</v>
      </c>
      <c r="AE212" s="11">
        <v>1819940000000</v>
      </c>
      <c r="AF212" s="11">
        <v>2807810000000</v>
      </c>
      <c r="AG212" s="11">
        <v>2723470000000</v>
      </c>
      <c r="AH212" s="11">
        <v>2807810000000</v>
      </c>
      <c r="AI212" s="11">
        <v>1819940000000</v>
      </c>
      <c r="AJ212" s="11">
        <v>2107300000000</v>
      </c>
      <c r="AK212" s="11">
        <v>12192300000000</v>
      </c>
      <c r="AL212" s="11">
        <v>12268500000000</v>
      </c>
      <c r="AM212" s="11">
        <v>12192300000000</v>
      </c>
      <c r="AN212" s="11">
        <v>2107300000000</v>
      </c>
      <c r="AO212" s="11">
        <v>79115500000000</v>
      </c>
      <c r="AP212" s="11">
        <v>45119100000000</v>
      </c>
      <c r="AQ212" s="11">
        <v>79115500000000</v>
      </c>
      <c r="AR212" s="11">
        <v>159761000000000</v>
      </c>
      <c r="AS212" s="11">
        <v>398509000</v>
      </c>
      <c r="AT212" s="11">
        <v>398510000</v>
      </c>
      <c r="AU212" s="11">
        <v>55085100000</v>
      </c>
      <c r="AV212" s="11">
        <v>55085100000</v>
      </c>
      <c r="AW212" s="11">
        <v>2031690000000</v>
      </c>
      <c r="AX212" s="11">
        <v>2031700000000</v>
      </c>
      <c r="AY212" s="11">
        <v>833421000000</v>
      </c>
      <c r="AZ212" s="11">
        <v>833418000000</v>
      </c>
      <c r="BA212" s="11">
        <v>14764300000000</v>
      </c>
      <c r="BB212" s="11">
        <v>14764300000000</v>
      </c>
      <c r="BC212" s="11">
        <v>66010100000000</v>
      </c>
      <c r="BD212" s="11">
        <v>66010200000000</v>
      </c>
      <c r="BE212" s="11">
        <v>209396000000000</v>
      </c>
      <c r="BF212" s="11">
        <v>209396000000000</v>
      </c>
      <c r="CT212" s="37"/>
      <c r="CZ212" s="28">
        <f t="shared" si="41"/>
        <v>775935</v>
      </c>
      <c r="DA212" s="11">
        <v>757330000000</v>
      </c>
      <c r="DB212" s="11">
        <v>374083000000</v>
      </c>
      <c r="DC212" s="11">
        <v>10843700000000</v>
      </c>
      <c r="DD212" s="11">
        <v>18353300000000</v>
      </c>
      <c r="DE212" s="11">
        <v>20397400000000</v>
      </c>
      <c r="DF212" s="11">
        <v>18353400000000</v>
      </c>
      <c r="DG212" s="11">
        <v>10248800000000</v>
      </c>
      <c r="DH212" s="11">
        <v>19566700000000</v>
      </c>
      <c r="DI212" s="11">
        <v>24893100000000</v>
      </c>
      <c r="DJ212" s="11">
        <v>19566700000000</v>
      </c>
      <c r="DK212" s="11">
        <v>10248800000000</v>
      </c>
      <c r="DL212" s="11">
        <v>22151400000000</v>
      </c>
      <c r="DM212" s="11">
        <v>25289100000000</v>
      </c>
      <c r="DN212" s="11">
        <v>25541900000000</v>
      </c>
      <c r="DO212" s="11">
        <v>25289100000000</v>
      </c>
      <c r="DP212" s="11">
        <v>22151400000000</v>
      </c>
      <c r="DQ212" s="11">
        <v>10276200000000</v>
      </c>
      <c r="DR212" s="11">
        <v>19607700000000</v>
      </c>
      <c r="DS212" s="11">
        <v>24701900000000</v>
      </c>
      <c r="DT212" s="11">
        <v>19607700000000</v>
      </c>
      <c r="DU212" s="11">
        <v>10276200000000</v>
      </c>
      <c r="DV212" s="11">
        <v>18410600000000</v>
      </c>
      <c r="DW212" s="11">
        <v>20294500000000</v>
      </c>
      <c r="DX212" s="11">
        <v>18410600000000</v>
      </c>
      <c r="DY212" s="11">
        <v>10997400000000</v>
      </c>
      <c r="DZ212" s="11">
        <v>7427290000000</v>
      </c>
      <c r="EA212" s="11">
        <v>7427290000000</v>
      </c>
      <c r="EB212" s="11">
        <v>10937600000000</v>
      </c>
      <c r="EC212" s="11">
        <v>10937600000000</v>
      </c>
      <c r="ED212" s="11">
        <v>24377500000000</v>
      </c>
      <c r="EE212" s="11">
        <v>24377500000000</v>
      </c>
      <c r="EF212" s="11">
        <v>13090800000000</v>
      </c>
      <c r="EG212" s="11">
        <v>13090900000000</v>
      </c>
      <c r="EH212" s="11">
        <v>24282200000000</v>
      </c>
      <c r="EI212" s="11">
        <v>24282200000000</v>
      </c>
      <c r="EJ212" s="11">
        <v>11175400000000</v>
      </c>
      <c r="EK212" s="11">
        <v>11175400000000</v>
      </c>
      <c r="EL212" s="11">
        <v>7745350000000</v>
      </c>
      <c r="EM212" s="11">
        <v>7745350000000</v>
      </c>
    </row>
    <row r="213" spans="13:143" x14ac:dyDescent="0.25">
      <c r="M213" s="37"/>
      <c r="S213" s="28">
        <f t="shared" si="40"/>
        <v>366525</v>
      </c>
      <c r="T213" s="11">
        <v>1524440000000</v>
      </c>
      <c r="U213" s="11">
        <v>673268000000</v>
      </c>
      <c r="V213" s="11">
        <v>189498000</v>
      </c>
      <c r="W213" s="11">
        <v>95969400000</v>
      </c>
      <c r="X213" s="11">
        <v>55580600000</v>
      </c>
      <c r="Y213" s="11">
        <v>95969500000</v>
      </c>
      <c r="Z213" s="11">
        <v>107695000000</v>
      </c>
      <c r="AA213" s="11">
        <v>534341000000</v>
      </c>
      <c r="AB213" s="11">
        <v>1037610000000</v>
      </c>
      <c r="AC213" s="11">
        <v>534341000000</v>
      </c>
      <c r="AD213" s="11">
        <v>107695000000</v>
      </c>
      <c r="AE213" s="11">
        <v>1266210000000</v>
      </c>
      <c r="AF213" s="11">
        <v>1939080000000</v>
      </c>
      <c r="AG213" s="11">
        <v>1886230000000</v>
      </c>
      <c r="AH213" s="11">
        <v>1939090000000</v>
      </c>
      <c r="AI213" s="11">
        <v>1266210000000</v>
      </c>
      <c r="AJ213" s="11">
        <v>1489190000000</v>
      </c>
      <c r="AK213" s="11">
        <v>8536170000000</v>
      </c>
      <c r="AL213" s="11">
        <v>8533110000000</v>
      </c>
      <c r="AM213" s="11">
        <v>8536170000000</v>
      </c>
      <c r="AN213" s="11">
        <v>1489180000000</v>
      </c>
      <c r="AO213" s="11">
        <v>55247800000000</v>
      </c>
      <c r="AP213" s="11">
        <v>31548200000000</v>
      </c>
      <c r="AQ213" s="11">
        <v>55247800000000</v>
      </c>
      <c r="AR213" s="11">
        <v>110174000000000</v>
      </c>
      <c r="AS213" s="11">
        <v>276343000</v>
      </c>
      <c r="AT213" s="11">
        <v>276343000</v>
      </c>
      <c r="AU213" s="11">
        <v>39433600000</v>
      </c>
      <c r="AV213" s="11">
        <v>39433600000</v>
      </c>
      <c r="AW213" s="11">
        <v>1360960000000</v>
      </c>
      <c r="AX213" s="11">
        <v>1360960000000</v>
      </c>
      <c r="AY213" s="11">
        <v>553541000000</v>
      </c>
      <c r="AZ213" s="11">
        <v>553539000000</v>
      </c>
      <c r="BA213" s="11">
        <v>9915220000000</v>
      </c>
      <c r="BB213" s="11">
        <v>9915230000000</v>
      </c>
      <c r="BC213" s="11">
        <v>42944600000000</v>
      </c>
      <c r="BD213" s="11">
        <v>42944600000000</v>
      </c>
      <c r="BE213" s="11">
        <v>140317000000000</v>
      </c>
      <c r="BF213" s="11">
        <v>140317000000000</v>
      </c>
      <c r="CT213" s="37"/>
      <c r="CZ213" s="28">
        <f t="shared" si="41"/>
        <v>366525</v>
      </c>
      <c r="DA213" s="11">
        <v>505096000000</v>
      </c>
      <c r="DB213" s="11">
        <v>279329000000</v>
      </c>
      <c r="DC213" s="11">
        <v>7447360000000</v>
      </c>
      <c r="DD213" s="11">
        <v>12601300000000</v>
      </c>
      <c r="DE213" s="11">
        <v>14055000000000</v>
      </c>
      <c r="DF213" s="11">
        <v>12601300000000</v>
      </c>
      <c r="DG213" s="11">
        <v>7032680000000</v>
      </c>
      <c r="DH213" s="11">
        <v>13444800000000</v>
      </c>
      <c r="DI213" s="11">
        <v>17120200000000</v>
      </c>
      <c r="DJ213" s="11">
        <v>13444800000000</v>
      </c>
      <c r="DK213" s="11">
        <v>7032690000000</v>
      </c>
      <c r="DL213" s="11">
        <v>15250200000000</v>
      </c>
      <c r="DM213" s="11">
        <v>17393400000000</v>
      </c>
      <c r="DN213" s="11">
        <v>17615000000000</v>
      </c>
      <c r="DO213" s="11">
        <v>17393400000000</v>
      </c>
      <c r="DP213" s="11">
        <v>15250200000000</v>
      </c>
      <c r="DQ213" s="11">
        <v>7051490000000</v>
      </c>
      <c r="DR213" s="11">
        <v>13472900000000</v>
      </c>
      <c r="DS213" s="11">
        <v>16989200000000</v>
      </c>
      <c r="DT213" s="11">
        <v>13472900000000</v>
      </c>
      <c r="DU213" s="11">
        <v>7051490000000</v>
      </c>
      <c r="DV213" s="11">
        <v>12640600000000</v>
      </c>
      <c r="DW213" s="11">
        <v>13984800000000</v>
      </c>
      <c r="DX213" s="11">
        <v>12640600000000</v>
      </c>
      <c r="DY213" s="11">
        <v>7552560000000</v>
      </c>
      <c r="DZ213" s="11">
        <v>4947410000000</v>
      </c>
      <c r="EA213" s="11">
        <v>4947410000000</v>
      </c>
      <c r="EB213" s="11">
        <v>7279840000000</v>
      </c>
      <c r="EC213" s="11">
        <v>7279850000000</v>
      </c>
      <c r="ED213" s="11">
        <v>16251400000000</v>
      </c>
      <c r="EE213" s="11">
        <v>16251400000000</v>
      </c>
      <c r="EF213" s="11">
        <v>8717020000000</v>
      </c>
      <c r="EG213" s="11">
        <v>8717040000000</v>
      </c>
      <c r="EH213" s="11">
        <v>16188100000000</v>
      </c>
      <c r="EI213" s="11">
        <v>16188100000000</v>
      </c>
      <c r="EJ213" s="11">
        <v>7437440000000</v>
      </c>
      <c r="EK213" s="11">
        <v>7437440000000</v>
      </c>
      <c r="EL213" s="11">
        <v>5158180000000</v>
      </c>
      <c r="EM213" s="11">
        <v>5158180000000</v>
      </c>
    </row>
    <row r="214" spans="13:143" x14ac:dyDescent="0.25">
      <c r="M214" s="37"/>
      <c r="S214" s="28">
        <f t="shared" si="40"/>
        <v>173135</v>
      </c>
      <c r="T214" s="11">
        <v>1210350000000</v>
      </c>
      <c r="U214" s="11">
        <v>498141000000</v>
      </c>
      <c r="V214" s="11">
        <v>150815000</v>
      </c>
      <c r="W214" s="11">
        <v>78155100000</v>
      </c>
      <c r="X214" s="11">
        <v>44447500000</v>
      </c>
      <c r="Y214" s="11">
        <v>78155100000</v>
      </c>
      <c r="Z214" s="11">
        <v>86032100000</v>
      </c>
      <c r="AA214" s="11">
        <v>421787000000</v>
      </c>
      <c r="AB214" s="11">
        <v>818571000000</v>
      </c>
      <c r="AC214" s="11">
        <v>421787000000</v>
      </c>
      <c r="AD214" s="11">
        <v>86032000000</v>
      </c>
      <c r="AE214" s="11">
        <v>984946000000</v>
      </c>
      <c r="AF214" s="11">
        <v>1499770000000</v>
      </c>
      <c r="AG214" s="11">
        <v>1464350000000</v>
      </c>
      <c r="AH214" s="11">
        <v>1499770000000</v>
      </c>
      <c r="AI214" s="11">
        <v>984946000000</v>
      </c>
      <c r="AJ214" s="11">
        <v>1167470000000</v>
      </c>
      <c r="AK214" s="11">
        <v>6783460000000</v>
      </c>
      <c r="AL214" s="11">
        <v>6715890000000</v>
      </c>
      <c r="AM214" s="11">
        <v>6783460000000</v>
      </c>
      <c r="AN214" s="11">
        <v>1167470000000</v>
      </c>
      <c r="AO214" s="11">
        <v>43405800000000</v>
      </c>
      <c r="AP214" s="11">
        <v>24553200000000</v>
      </c>
      <c r="AQ214" s="11">
        <v>43405900000000</v>
      </c>
      <c r="AR214" s="11">
        <v>85431700000000</v>
      </c>
      <c r="AS214" s="11">
        <v>250417000</v>
      </c>
      <c r="AT214" s="11">
        <v>250417000</v>
      </c>
      <c r="AU214" s="11">
        <v>35991000000</v>
      </c>
      <c r="AV214" s="11">
        <v>35991000000</v>
      </c>
      <c r="AW214" s="11">
        <v>1209520000000</v>
      </c>
      <c r="AX214" s="11">
        <v>1209520000000</v>
      </c>
      <c r="AY214" s="11">
        <v>487993000000</v>
      </c>
      <c r="AZ214" s="11">
        <v>487991000000</v>
      </c>
      <c r="BA214" s="11">
        <v>8877170000000</v>
      </c>
      <c r="BB214" s="11">
        <v>8877180000000</v>
      </c>
      <c r="BC214" s="11">
        <v>37367400000000</v>
      </c>
      <c r="BD214" s="11">
        <v>37367400000000</v>
      </c>
      <c r="BE214" s="11">
        <v>122748000000000</v>
      </c>
      <c r="BF214" s="11">
        <v>122748000000000</v>
      </c>
      <c r="CT214" s="37"/>
      <c r="CZ214" s="28">
        <f t="shared" si="41"/>
        <v>173135</v>
      </c>
      <c r="DA214" s="11">
        <v>385631000000</v>
      </c>
      <c r="DB214" s="11">
        <v>206200000000</v>
      </c>
      <c r="DC214" s="11">
        <v>5566710000000</v>
      </c>
      <c r="DD214" s="11">
        <v>9490520000000</v>
      </c>
      <c r="DE214" s="11">
        <v>10496800000000</v>
      </c>
      <c r="DF214" s="11">
        <v>9490530000000</v>
      </c>
      <c r="DG214" s="11">
        <v>5224260000000</v>
      </c>
      <c r="DH214" s="11">
        <v>10100800000000</v>
      </c>
      <c r="DI214" s="11">
        <v>12899400000000</v>
      </c>
      <c r="DJ214" s="11">
        <v>10100800000000</v>
      </c>
      <c r="DK214" s="11">
        <v>5224270000000</v>
      </c>
      <c r="DL214" s="11">
        <v>11423900000000</v>
      </c>
      <c r="DM214" s="11">
        <v>13105700000000</v>
      </c>
      <c r="DN214" s="11">
        <v>13192300000000</v>
      </c>
      <c r="DO214" s="11">
        <v>13105700000000</v>
      </c>
      <c r="DP214" s="11">
        <v>11423900000000</v>
      </c>
      <c r="DQ214" s="11">
        <v>5238120000000</v>
      </c>
      <c r="DR214" s="11">
        <v>10122400000000</v>
      </c>
      <c r="DS214" s="11">
        <v>12802200000000</v>
      </c>
      <c r="DT214" s="11">
        <v>10122500000000</v>
      </c>
      <c r="DU214" s="11">
        <v>5238130000000</v>
      </c>
      <c r="DV214" s="11">
        <v>9521970000000</v>
      </c>
      <c r="DW214" s="11">
        <v>10446500000000</v>
      </c>
      <c r="DX214" s="11">
        <v>9521970000000</v>
      </c>
      <c r="DY214" s="11">
        <v>5646420000000</v>
      </c>
      <c r="DZ214" s="11">
        <v>4128120000000</v>
      </c>
      <c r="EA214" s="11">
        <v>4128120000000</v>
      </c>
      <c r="EB214" s="11">
        <v>6057840000000</v>
      </c>
      <c r="EC214" s="11">
        <v>6057840000000</v>
      </c>
      <c r="ED214" s="11">
        <v>13604300000000</v>
      </c>
      <c r="EE214" s="11">
        <v>13604300000000</v>
      </c>
      <c r="EF214" s="11">
        <v>7262290000000</v>
      </c>
      <c r="EG214" s="11">
        <v>7262300000000</v>
      </c>
      <c r="EH214" s="11">
        <v>13552100000000</v>
      </c>
      <c r="EI214" s="11">
        <v>13552100000000</v>
      </c>
      <c r="EJ214" s="11">
        <v>6186410000000</v>
      </c>
      <c r="EK214" s="11">
        <v>6186410000000</v>
      </c>
      <c r="EL214" s="11">
        <v>4300060000000</v>
      </c>
      <c r="EM214" s="11">
        <v>4300060000000</v>
      </c>
    </row>
    <row r="215" spans="13:143" x14ac:dyDescent="0.25">
      <c r="M215" s="37"/>
      <c r="S215" s="28">
        <f t="shared" si="40"/>
        <v>81782.5</v>
      </c>
      <c r="T215" s="11">
        <v>972504000000</v>
      </c>
      <c r="U215" s="11">
        <v>320132000000</v>
      </c>
      <c r="V215" s="11">
        <v>115531000</v>
      </c>
      <c r="W215" s="11">
        <v>60575200000</v>
      </c>
      <c r="X215" s="11">
        <v>34446400000</v>
      </c>
      <c r="Y215" s="11">
        <v>60575300000</v>
      </c>
      <c r="Z215" s="11">
        <v>66004900000</v>
      </c>
      <c r="AA215" s="11">
        <v>317922000000</v>
      </c>
      <c r="AB215" s="11">
        <v>615097000000</v>
      </c>
      <c r="AC215" s="11">
        <v>317922000000</v>
      </c>
      <c r="AD215" s="11">
        <v>66004900000</v>
      </c>
      <c r="AE215" s="11">
        <v>734091000000</v>
      </c>
      <c r="AF215" s="11">
        <v>1107830000000</v>
      </c>
      <c r="AG215" s="11">
        <v>1089150000000</v>
      </c>
      <c r="AH215" s="11">
        <v>1107830000000</v>
      </c>
      <c r="AI215" s="11">
        <v>734091000000</v>
      </c>
      <c r="AJ215" s="11">
        <v>888310000000</v>
      </c>
      <c r="AK215" s="11">
        <v>5124280000000</v>
      </c>
      <c r="AL215" s="11">
        <v>5037210000000</v>
      </c>
      <c r="AM215" s="11">
        <v>5124280000000</v>
      </c>
      <c r="AN215" s="11">
        <v>888309000000</v>
      </c>
      <c r="AO215" s="11">
        <v>32530600000000</v>
      </c>
      <c r="AP215" s="11">
        <v>18365900000000</v>
      </c>
      <c r="AQ215" s="11">
        <v>32530700000000</v>
      </c>
      <c r="AR215" s="11">
        <v>63280600000000</v>
      </c>
      <c r="AS215" s="11">
        <v>192062000</v>
      </c>
      <c r="AT215" s="11">
        <v>192062000</v>
      </c>
      <c r="AU215" s="11">
        <v>28023300000</v>
      </c>
      <c r="AV215" s="11">
        <v>28023300000</v>
      </c>
      <c r="AW215" s="11">
        <v>907633000000</v>
      </c>
      <c r="AX215" s="11">
        <v>907634000000</v>
      </c>
      <c r="AY215" s="11">
        <v>363383000000</v>
      </c>
      <c r="AZ215" s="11">
        <v>363382000000</v>
      </c>
      <c r="BA215" s="11">
        <v>6689900000000</v>
      </c>
      <c r="BB215" s="11">
        <v>6689910000000</v>
      </c>
      <c r="BC215" s="11">
        <v>27438400000000</v>
      </c>
      <c r="BD215" s="11">
        <v>27438400000000</v>
      </c>
      <c r="BE215" s="11">
        <v>91026100000000</v>
      </c>
      <c r="BF215" s="11">
        <v>91026200000000</v>
      </c>
      <c r="CT215" s="37"/>
      <c r="CZ215" s="28">
        <f t="shared" si="41"/>
        <v>81782.5</v>
      </c>
      <c r="DA215" s="11">
        <v>299344000000</v>
      </c>
      <c r="DB215" s="11">
        <v>119740000000</v>
      </c>
      <c r="DC215" s="11">
        <v>4104260000000</v>
      </c>
      <c r="DD215" s="11">
        <v>7010680000000</v>
      </c>
      <c r="DE215" s="11">
        <v>7751060000000</v>
      </c>
      <c r="DF215" s="11">
        <v>7010690000000</v>
      </c>
      <c r="DG215" s="11">
        <v>3845330000000</v>
      </c>
      <c r="DH215" s="11">
        <v>7460140000000</v>
      </c>
      <c r="DI215" s="11">
        <v>9541930000000</v>
      </c>
      <c r="DJ215" s="11">
        <v>7460150000000</v>
      </c>
      <c r="DK215" s="11">
        <v>3845340000000</v>
      </c>
      <c r="DL215" s="11">
        <v>8438720000000</v>
      </c>
      <c r="DM215" s="11">
        <v>9694810000000</v>
      </c>
      <c r="DN215" s="11">
        <v>9755940000000</v>
      </c>
      <c r="DO215" s="11">
        <v>9694810000000</v>
      </c>
      <c r="DP215" s="11">
        <v>8438730000000</v>
      </c>
      <c r="DQ215" s="11">
        <v>3855540000000</v>
      </c>
      <c r="DR215" s="11">
        <v>7476290000000</v>
      </c>
      <c r="DS215" s="11">
        <v>9470630000000</v>
      </c>
      <c r="DT215" s="11">
        <v>7476290000000</v>
      </c>
      <c r="DU215" s="11">
        <v>3855540000000</v>
      </c>
      <c r="DV215" s="11">
        <v>7034430000000</v>
      </c>
      <c r="DW215" s="11">
        <v>7714790000000</v>
      </c>
      <c r="DX215" s="11">
        <v>7034430000000</v>
      </c>
      <c r="DY215" s="11">
        <v>4163290000000</v>
      </c>
      <c r="DZ215" s="11">
        <v>3023950000000</v>
      </c>
      <c r="EA215" s="11">
        <v>3023950000000</v>
      </c>
      <c r="EB215" s="11">
        <v>4429150000000</v>
      </c>
      <c r="EC215" s="11">
        <v>4429150000000</v>
      </c>
      <c r="ED215" s="11">
        <v>9973550000000</v>
      </c>
      <c r="EE215" s="11">
        <v>9973550000000</v>
      </c>
      <c r="EF215" s="11">
        <v>5310880000000</v>
      </c>
      <c r="EG215" s="11">
        <v>5310890000000</v>
      </c>
      <c r="EH215" s="11">
        <v>9935560000000</v>
      </c>
      <c r="EI215" s="11">
        <v>9935560000000</v>
      </c>
      <c r="EJ215" s="11">
        <v>4521910000000</v>
      </c>
      <c r="EK215" s="11">
        <v>4521910000000</v>
      </c>
      <c r="EL215" s="11">
        <v>3147990000000</v>
      </c>
      <c r="EM215" s="11">
        <v>3147990000000</v>
      </c>
    </row>
    <row r="216" spans="13:143" x14ac:dyDescent="0.25">
      <c r="M216" s="37"/>
      <c r="S216" s="28">
        <f t="shared" si="40"/>
        <v>38631.5</v>
      </c>
      <c r="T216" s="11">
        <v>860966000000</v>
      </c>
      <c r="U216" s="11">
        <v>329726000000</v>
      </c>
      <c r="V216" s="11">
        <v>99234800</v>
      </c>
      <c r="W216" s="11">
        <v>52498600000</v>
      </c>
      <c r="X216" s="11">
        <v>29941300000</v>
      </c>
      <c r="Y216" s="11">
        <v>52498600000</v>
      </c>
      <c r="Z216" s="11">
        <v>56712000000</v>
      </c>
      <c r="AA216" s="11">
        <v>268191000000</v>
      </c>
      <c r="AB216" s="11">
        <v>516891000000</v>
      </c>
      <c r="AC216" s="11">
        <v>268192000000</v>
      </c>
      <c r="AD216" s="11">
        <v>56711900000</v>
      </c>
      <c r="AE216" s="11">
        <v>612263000000</v>
      </c>
      <c r="AF216" s="11">
        <v>913463000000</v>
      </c>
      <c r="AG216" s="11">
        <v>906894000000</v>
      </c>
      <c r="AH216" s="11">
        <v>913464000000</v>
      </c>
      <c r="AI216" s="11">
        <v>612263000000</v>
      </c>
      <c r="AJ216" s="11">
        <v>759706000000</v>
      </c>
      <c r="AK216" s="11">
        <v>4329740000000</v>
      </c>
      <c r="AL216" s="11">
        <v>4229570000000</v>
      </c>
      <c r="AM216" s="11">
        <v>4329740000000</v>
      </c>
      <c r="AN216" s="11">
        <v>759705000000</v>
      </c>
      <c r="AO216" s="11">
        <v>27292300000000</v>
      </c>
      <c r="AP216" s="11">
        <v>15382100000000</v>
      </c>
      <c r="AQ216" s="11">
        <v>27292300000000</v>
      </c>
      <c r="AR216" s="11">
        <v>52420200000000</v>
      </c>
      <c r="AS216" s="11">
        <v>164031000</v>
      </c>
      <c r="AT216" s="11">
        <v>164031000</v>
      </c>
      <c r="AU216" s="11">
        <v>24323900000</v>
      </c>
      <c r="AV216" s="11">
        <v>24323900000</v>
      </c>
      <c r="AW216" s="11">
        <v>761746000000</v>
      </c>
      <c r="AX216" s="11">
        <v>761747000000</v>
      </c>
      <c r="AY216" s="11">
        <v>302295000000</v>
      </c>
      <c r="AZ216" s="11">
        <v>302293000000</v>
      </c>
      <c r="BA216" s="11">
        <v>5623000000000</v>
      </c>
      <c r="BB216" s="11">
        <v>5623000000000</v>
      </c>
      <c r="BC216" s="11">
        <v>22552600000000</v>
      </c>
      <c r="BD216" s="11">
        <v>22552600000000</v>
      </c>
      <c r="BE216" s="11">
        <v>75312700000000</v>
      </c>
      <c r="BF216" s="11">
        <v>75312700000000</v>
      </c>
      <c r="CT216" s="37"/>
      <c r="CZ216" s="28">
        <f t="shared" si="41"/>
        <v>38631.5</v>
      </c>
      <c r="DA216" s="11">
        <v>256971000000</v>
      </c>
      <c r="DB216" s="11">
        <v>115810000000</v>
      </c>
      <c r="DC216" s="11">
        <v>3377090000000</v>
      </c>
      <c r="DD216" s="11">
        <v>5776960000000</v>
      </c>
      <c r="DE216" s="11">
        <v>6385450000000</v>
      </c>
      <c r="DF216" s="11">
        <v>5776960000000</v>
      </c>
      <c r="DG216" s="11">
        <v>3159880000000</v>
      </c>
      <c r="DH216" s="11">
        <v>6146520000000</v>
      </c>
      <c r="DI216" s="11">
        <v>7871270000000</v>
      </c>
      <c r="DJ216" s="11">
        <v>6146530000000</v>
      </c>
      <c r="DK216" s="11">
        <v>3159880000000</v>
      </c>
      <c r="DL216" s="11">
        <v>6953830000000</v>
      </c>
      <c r="DM216" s="11">
        <v>7997570000000</v>
      </c>
      <c r="DN216" s="11">
        <v>8046470000000</v>
      </c>
      <c r="DO216" s="11">
        <v>7997570000000</v>
      </c>
      <c r="DP216" s="11">
        <v>6953840000000</v>
      </c>
      <c r="DQ216" s="11">
        <v>3168260000000</v>
      </c>
      <c r="DR216" s="11">
        <v>6159920000000</v>
      </c>
      <c r="DS216" s="11">
        <v>7812820000000</v>
      </c>
      <c r="DT216" s="11">
        <v>6159920000000</v>
      </c>
      <c r="DU216" s="11">
        <v>3168260000000</v>
      </c>
      <c r="DV216" s="11">
        <v>5796860000000</v>
      </c>
      <c r="DW216" s="11">
        <v>6356100000000</v>
      </c>
      <c r="DX216" s="11">
        <v>5796860000000</v>
      </c>
      <c r="DY216" s="11">
        <v>3425820000000</v>
      </c>
      <c r="DZ216" s="11">
        <v>2478570000000</v>
      </c>
      <c r="EA216" s="11">
        <v>2478570000000</v>
      </c>
      <c r="EB216" s="11">
        <v>3625170000000</v>
      </c>
      <c r="EC216" s="11">
        <v>3625170000000</v>
      </c>
      <c r="ED216" s="11">
        <v>8178320000000</v>
      </c>
      <c r="EE216" s="11">
        <v>8178330000000</v>
      </c>
      <c r="EF216" s="11">
        <v>4347140000000</v>
      </c>
      <c r="EG216" s="11">
        <v>4347140000000</v>
      </c>
      <c r="EH216" s="11">
        <v>8147390000000</v>
      </c>
      <c r="EI216" s="11">
        <v>8147390000000</v>
      </c>
      <c r="EJ216" s="11">
        <v>3700320000000</v>
      </c>
      <c r="EK216" s="11">
        <v>3700320000000</v>
      </c>
      <c r="EL216" s="11">
        <v>2579060000000</v>
      </c>
      <c r="EM216" s="11">
        <v>2579060000000</v>
      </c>
    </row>
    <row r="217" spans="13:143" x14ac:dyDescent="0.25">
      <c r="M217" s="37"/>
      <c r="S217" s="28">
        <f t="shared" si="40"/>
        <v>18248.5</v>
      </c>
      <c r="T217" s="11">
        <v>810330000000</v>
      </c>
      <c r="U217" s="11">
        <v>221369000000</v>
      </c>
      <c r="V217" s="11">
        <v>92041000</v>
      </c>
      <c r="W217" s="11">
        <v>49078900000</v>
      </c>
      <c r="X217" s="11">
        <v>28080800000</v>
      </c>
      <c r="Y217" s="11">
        <v>49079000000</v>
      </c>
      <c r="Z217" s="11">
        <v>52558500000</v>
      </c>
      <c r="AA217" s="11">
        <v>244084000000</v>
      </c>
      <c r="AB217" s="11">
        <v>468465000000</v>
      </c>
      <c r="AC217" s="11">
        <v>244084000000</v>
      </c>
      <c r="AD217" s="11">
        <v>52558400000</v>
      </c>
      <c r="AE217" s="11">
        <v>550576000000</v>
      </c>
      <c r="AF217" s="11">
        <v>809494000000</v>
      </c>
      <c r="AG217" s="11">
        <v>814846000000</v>
      </c>
      <c r="AH217" s="11">
        <v>809495000000</v>
      </c>
      <c r="AI217" s="11">
        <v>550576000000</v>
      </c>
      <c r="AJ217" s="11">
        <v>702896000000</v>
      </c>
      <c r="AK217" s="11">
        <v>3946690000000</v>
      </c>
      <c r="AL217" s="11">
        <v>3834380000000</v>
      </c>
      <c r="AM217" s="11">
        <v>3946690000000</v>
      </c>
      <c r="AN217" s="11">
        <v>702895000000</v>
      </c>
      <c r="AO217" s="11">
        <v>24689300000000</v>
      </c>
      <c r="AP217" s="11">
        <v>13888200000000</v>
      </c>
      <c r="AQ217" s="11">
        <v>24689300000000</v>
      </c>
      <c r="AR217" s="11">
        <v>46821200000000</v>
      </c>
      <c r="AS217" s="11">
        <v>151642000</v>
      </c>
      <c r="AT217" s="11">
        <v>151642000</v>
      </c>
      <c r="AU217" s="11">
        <v>22835200000</v>
      </c>
      <c r="AV217" s="11">
        <v>22835200000</v>
      </c>
      <c r="AW217" s="11">
        <v>683939000000</v>
      </c>
      <c r="AX217" s="11">
        <v>683940000000</v>
      </c>
      <c r="AY217" s="11">
        <v>271130000000</v>
      </c>
      <c r="AZ217" s="11">
        <v>271129000000</v>
      </c>
      <c r="BA217" s="11">
        <v>5119830000000</v>
      </c>
      <c r="BB217" s="11">
        <v>5119830000000</v>
      </c>
      <c r="BC217" s="11">
        <v>20188200000000</v>
      </c>
      <c r="BD217" s="11">
        <v>20188300000000</v>
      </c>
      <c r="BE217" s="11">
        <v>67196300000000</v>
      </c>
      <c r="BF217" s="11">
        <v>67196400000000</v>
      </c>
      <c r="CT217" s="37"/>
      <c r="CZ217" s="28">
        <f t="shared" si="41"/>
        <v>18248.5</v>
      </c>
      <c r="DA217" s="11">
        <v>235062000000</v>
      </c>
      <c r="DB217" s="11">
        <v>66816500000</v>
      </c>
      <c r="DC217" s="11">
        <v>2997010000000</v>
      </c>
      <c r="DD217" s="11">
        <v>5133230000000</v>
      </c>
      <c r="DE217" s="11">
        <v>5672160000000</v>
      </c>
      <c r="DF217" s="11">
        <v>5133230000000</v>
      </c>
      <c r="DG217" s="11">
        <v>2801200000000</v>
      </c>
      <c r="DH217" s="11">
        <v>5460770000000</v>
      </c>
      <c r="DI217" s="11">
        <v>7000960000000</v>
      </c>
      <c r="DJ217" s="11">
        <v>5460780000000</v>
      </c>
      <c r="DK217" s="11">
        <v>2801210000000</v>
      </c>
      <c r="DL217" s="11">
        <v>6178690000000</v>
      </c>
      <c r="DM217" s="11">
        <v>7113430000000</v>
      </c>
      <c r="DN217" s="11">
        <v>7155430000000</v>
      </c>
      <c r="DO217" s="11">
        <v>7113430000000</v>
      </c>
      <c r="DP217" s="11">
        <v>6178700000000</v>
      </c>
      <c r="DQ217" s="11">
        <v>2808630000000</v>
      </c>
      <c r="DR217" s="11">
        <v>5472740000000</v>
      </c>
      <c r="DS217" s="11">
        <v>6949240000000</v>
      </c>
      <c r="DT217" s="11">
        <v>5472740000000</v>
      </c>
      <c r="DU217" s="11">
        <v>2808640000000</v>
      </c>
      <c r="DV217" s="11">
        <v>5151180000000</v>
      </c>
      <c r="DW217" s="11">
        <v>5646510000000</v>
      </c>
      <c r="DX217" s="11">
        <v>5151180000000</v>
      </c>
      <c r="DY217" s="11">
        <v>3040370000000</v>
      </c>
      <c r="DZ217" s="11">
        <v>2196770000000</v>
      </c>
      <c r="EA217" s="11">
        <v>2196770000000</v>
      </c>
      <c r="EB217" s="11">
        <v>3209110000000</v>
      </c>
      <c r="EC217" s="11">
        <v>3209120000000</v>
      </c>
      <c r="ED217" s="11">
        <v>7250540000000</v>
      </c>
      <c r="EE217" s="11">
        <v>7250540000000</v>
      </c>
      <c r="EF217" s="11">
        <v>3848050000000</v>
      </c>
      <c r="EG217" s="11">
        <v>3848050000000</v>
      </c>
      <c r="EH217" s="11">
        <v>7223260000000</v>
      </c>
      <c r="EI217" s="11">
        <v>7223260000000</v>
      </c>
      <c r="EJ217" s="11">
        <v>3275060000000</v>
      </c>
      <c r="EK217" s="11">
        <v>3275070000000</v>
      </c>
      <c r="EL217" s="11">
        <v>2284930000000</v>
      </c>
      <c r="EM217" s="11">
        <v>2284930000000</v>
      </c>
    </row>
    <row r="218" spans="13:143" x14ac:dyDescent="0.25">
      <c r="M218" s="37"/>
      <c r="S218" s="28">
        <f t="shared" si="40"/>
        <v>8619.9</v>
      </c>
      <c r="T218" s="11">
        <v>797369000000</v>
      </c>
      <c r="U218" s="11">
        <v>188657000000</v>
      </c>
      <c r="V218" s="11">
        <v>89743200</v>
      </c>
      <c r="W218" s="11">
        <v>48206900000</v>
      </c>
      <c r="X218" s="11">
        <v>27663300000</v>
      </c>
      <c r="Y218" s="11">
        <v>48206900000</v>
      </c>
      <c r="Z218" s="11">
        <v>51145300000</v>
      </c>
      <c r="AA218" s="11">
        <v>233313000000</v>
      </c>
      <c r="AB218" s="11">
        <v>445809000000</v>
      </c>
      <c r="AC218" s="11">
        <v>233313000000</v>
      </c>
      <c r="AD218" s="11">
        <v>51145300000</v>
      </c>
      <c r="AE218" s="11">
        <v>519587000000</v>
      </c>
      <c r="AF218" s="11">
        <v>749543000000</v>
      </c>
      <c r="AG218" s="11">
        <v>769194000000</v>
      </c>
      <c r="AH218" s="11">
        <v>749544000000</v>
      </c>
      <c r="AI218" s="11">
        <v>519586000000</v>
      </c>
      <c r="AJ218" s="11">
        <v>684501000000</v>
      </c>
      <c r="AK218" s="11">
        <v>3778130000000</v>
      </c>
      <c r="AL218" s="11">
        <v>3653690000000</v>
      </c>
      <c r="AM218" s="11">
        <v>3778130000000</v>
      </c>
      <c r="AN218" s="11">
        <v>684500000000</v>
      </c>
      <c r="AO218" s="11">
        <v>23419300000000</v>
      </c>
      <c r="AP218" s="11">
        <v>13152800000000</v>
      </c>
      <c r="AQ218" s="11">
        <v>23419300000000</v>
      </c>
      <c r="AR218" s="11">
        <v>43863500000000</v>
      </c>
      <c r="AS218" s="11">
        <v>147148000</v>
      </c>
      <c r="AT218" s="11">
        <v>147148000</v>
      </c>
      <c r="AU218" s="11">
        <v>22520300000</v>
      </c>
      <c r="AV218" s="11">
        <v>22520300000</v>
      </c>
      <c r="AW218" s="11">
        <v>634395000000</v>
      </c>
      <c r="AX218" s="11">
        <v>634396000000</v>
      </c>
      <c r="AY218" s="11">
        <v>253356000000</v>
      </c>
      <c r="AZ218" s="11">
        <v>253355000000</v>
      </c>
      <c r="BA218" s="11">
        <v>4920600000000</v>
      </c>
      <c r="BB218" s="11">
        <v>4920610000000</v>
      </c>
      <c r="BC218" s="11">
        <v>19058800000000</v>
      </c>
      <c r="BD218" s="11">
        <v>19058800000000</v>
      </c>
      <c r="BE218" s="11">
        <v>62260200000000</v>
      </c>
      <c r="BF218" s="11">
        <v>62260200000000</v>
      </c>
      <c r="CT218" s="37"/>
      <c r="CZ218" s="28">
        <f t="shared" si="41"/>
        <v>8619.9</v>
      </c>
      <c r="DA218" s="11">
        <v>225916000000</v>
      </c>
      <c r="DB218" s="11">
        <v>48995000000</v>
      </c>
      <c r="DC218" s="11">
        <v>2795820000000</v>
      </c>
      <c r="DD218" s="11">
        <v>4793930000000</v>
      </c>
      <c r="DE218" s="11">
        <v>5296050000000</v>
      </c>
      <c r="DF218" s="11">
        <v>4793940000000</v>
      </c>
      <c r="DG218" s="11">
        <v>2610740000000</v>
      </c>
      <c r="DH218" s="11">
        <v>5099140000000</v>
      </c>
      <c r="DI218" s="11">
        <v>6544500000000</v>
      </c>
      <c r="DJ218" s="11">
        <v>5099150000000</v>
      </c>
      <c r="DK218" s="11">
        <v>2610750000000</v>
      </c>
      <c r="DL218" s="11">
        <v>5770360000000</v>
      </c>
      <c r="DM218" s="11">
        <v>6649800000000</v>
      </c>
      <c r="DN218" s="11">
        <v>6688160000000</v>
      </c>
      <c r="DO218" s="11">
        <v>6649800000000</v>
      </c>
      <c r="DP218" s="11">
        <v>5770370000000</v>
      </c>
      <c r="DQ218" s="11">
        <v>2617670000000</v>
      </c>
      <c r="DR218" s="11">
        <v>5110380000000</v>
      </c>
      <c r="DS218" s="11">
        <v>6496460000000</v>
      </c>
      <c r="DT218" s="11">
        <v>5110390000000</v>
      </c>
      <c r="DU218" s="11">
        <v>2617670000000</v>
      </c>
      <c r="DV218" s="11">
        <v>4810910000000</v>
      </c>
      <c r="DW218" s="11">
        <v>5272510000000</v>
      </c>
      <c r="DX218" s="11">
        <v>4810910000000</v>
      </c>
      <c r="DY218" s="11">
        <v>2836380000000</v>
      </c>
      <c r="DZ218" s="11">
        <v>2046120000000</v>
      </c>
      <c r="EA218" s="11">
        <v>2046130000000</v>
      </c>
      <c r="EB218" s="11">
        <v>2985720000000</v>
      </c>
      <c r="EC218" s="11">
        <v>2985720000000</v>
      </c>
      <c r="ED218" s="11">
        <v>6754660000000</v>
      </c>
      <c r="EE218" s="11">
        <v>6754660000000</v>
      </c>
      <c r="EF218" s="11">
        <v>3579720000000</v>
      </c>
      <c r="EG218" s="11">
        <v>3579720000000</v>
      </c>
      <c r="EH218" s="11">
        <v>6729430000000</v>
      </c>
      <c r="EI218" s="11">
        <v>6729420000000</v>
      </c>
      <c r="EJ218" s="11">
        <v>3046580000000</v>
      </c>
      <c r="EK218" s="11">
        <v>3046580000000</v>
      </c>
      <c r="EL218" s="11">
        <v>2127470000000</v>
      </c>
      <c r="EM218" s="11">
        <v>2127470000000</v>
      </c>
    </row>
    <row r="219" spans="13:143" x14ac:dyDescent="0.25">
      <c r="M219" s="37"/>
      <c r="S219" s="28">
        <f t="shared" ref="S219:S238" si="42">S187</f>
        <v>4071.7</v>
      </c>
      <c r="T219" s="11">
        <v>800559000000</v>
      </c>
      <c r="U219" s="11">
        <v>271814000000</v>
      </c>
      <c r="V219" s="11">
        <v>89565500</v>
      </c>
      <c r="W219" s="11">
        <v>48441500000</v>
      </c>
      <c r="X219" s="11">
        <v>27876100000</v>
      </c>
      <c r="Y219" s="11">
        <v>48441500000</v>
      </c>
      <c r="Z219" s="11">
        <v>50880000000</v>
      </c>
      <c r="AA219" s="11">
        <v>227982000000</v>
      </c>
      <c r="AB219" s="11">
        <v>433570000000</v>
      </c>
      <c r="AC219" s="11">
        <v>227982000000</v>
      </c>
      <c r="AD219" s="11">
        <v>50880000000</v>
      </c>
      <c r="AE219" s="11">
        <v>500664000000</v>
      </c>
      <c r="AF219" s="11">
        <v>704169000000</v>
      </c>
      <c r="AG219" s="11">
        <v>742293000000</v>
      </c>
      <c r="AH219" s="11">
        <v>704170000000</v>
      </c>
      <c r="AI219" s="11">
        <v>500664000000</v>
      </c>
      <c r="AJ219" s="11">
        <v>682926000000</v>
      </c>
      <c r="AK219" s="11">
        <v>3697790000000</v>
      </c>
      <c r="AL219" s="11">
        <v>3562790000000</v>
      </c>
      <c r="AM219" s="11">
        <v>3697790000000</v>
      </c>
      <c r="AN219" s="11">
        <v>682925000000</v>
      </c>
      <c r="AO219" s="11">
        <v>22674900000000</v>
      </c>
      <c r="AP219" s="11">
        <v>12713900000000</v>
      </c>
      <c r="AQ219" s="11">
        <v>22674900000000</v>
      </c>
      <c r="AR219" s="11">
        <v>41926000000000</v>
      </c>
      <c r="AS219" s="11">
        <v>146062000</v>
      </c>
      <c r="AT219" s="11">
        <v>146063000</v>
      </c>
      <c r="AU219" s="11">
        <v>22750300000</v>
      </c>
      <c r="AV219" s="11">
        <v>22750300000</v>
      </c>
      <c r="AW219" s="11">
        <v>601407000000</v>
      </c>
      <c r="AX219" s="11">
        <v>601407000000</v>
      </c>
      <c r="AY219" s="11">
        <v>240420000000</v>
      </c>
      <c r="AZ219" s="11">
        <v>240420000000</v>
      </c>
      <c r="BA219" s="11">
        <v>4874490000000</v>
      </c>
      <c r="BB219" s="11">
        <v>4874490000000</v>
      </c>
      <c r="BC219" s="11">
        <v>18393500000000</v>
      </c>
      <c r="BD219" s="11">
        <v>18393500000000</v>
      </c>
      <c r="BE219" s="11">
        <v>57915200000000</v>
      </c>
      <c r="BF219" s="11">
        <v>57915200000000</v>
      </c>
      <c r="CT219" s="37"/>
      <c r="CZ219" s="28">
        <f t="shared" si="41"/>
        <v>4071.7</v>
      </c>
      <c r="DA219" s="11">
        <v>223231000000</v>
      </c>
      <c r="DB219" s="11">
        <v>68108500000</v>
      </c>
      <c r="DC219" s="11">
        <v>2667970000000</v>
      </c>
      <c r="DD219" s="11">
        <v>4579030000000</v>
      </c>
      <c r="DE219" s="11">
        <v>5057830000000</v>
      </c>
      <c r="DF219" s="11">
        <v>4579030000000</v>
      </c>
      <c r="DG219" s="11">
        <v>2489530000000</v>
      </c>
      <c r="DH219" s="11">
        <v>4870040000000</v>
      </c>
      <c r="DI219" s="11">
        <v>6256960000000</v>
      </c>
      <c r="DJ219" s="11">
        <v>4870040000000</v>
      </c>
      <c r="DK219" s="11">
        <v>2489540000000</v>
      </c>
      <c r="DL219" s="11">
        <v>5511910000000</v>
      </c>
      <c r="DM219" s="11">
        <v>6357750000000</v>
      </c>
      <c r="DN219" s="11">
        <v>6393880000000</v>
      </c>
      <c r="DO219" s="11">
        <v>6357750000000</v>
      </c>
      <c r="DP219" s="11">
        <v>5511920000000</v>
      </c>
      <c r="DQ219" s="11">
        <v>2496140000000</v>
      </c>
      <c r="DR219" s="11">
        <v>4880830000000</v>
      </c>
      <c r="DS219" s="11">
        <v>6211270000000</v>
      </c>
      <c r="DT219" s="11">
        <v>4880830000000</v>
      </c>
      <c r="DU219" s="11">
        <v>2496140000000</v>
      </c>
      <c r="DV219" s="11">
        <v>4595460000000</v>
      </c>
      <c r="DW219" s="11">
        <v>5035700000000</v>
      </c>
      <c r="DX219" s="11">
        <v>4595460000000</v>
      </c>
      <c r="DY219" s="11">
        <v>2706770000000</v>
      </c>
      <c r="DZ219" s="11">
        <v>1952000000000</v>
      </c>
      <c r="EA219" s="11">
        <v>1952010000000</v>
      </c>
      <c r="EB219" s="11">
        <v>2845550000000</v>
      </c>
      <c r="EC219" s="11">
        <v>2845550000000</v>
      </c>
      <c r="ED219" s="11">
        <v>6445010000000</v>
      </c>
      <c r="EE219" s="11">
        <v>6445010000000</v>
      </c>
      <c r="EF219" s="11">
        <v>3411050000000</v>
      </c>
      <c r="EG219" s="11">
        <v>3411060000000</v>
      </c>
      <c r="EH219" s="11">
        <v>6421060000000</v>
      </c>
      <c r="EI219" s="11">
        <v>6421050000000</v>
      </c>
      <c r="EJ219" s="11">
        <v>2903130000000</v>
      </c>
      <c r="EK219" s="11">
        <v>2903130000000</v>
      </c>
      <c r="EL219" s="11">
        <v>2028940000000</v>
      </c>
      <c r="EM219" s="11">
        <v>2028940000000</v>
      </c>
    </row>
    <row r="220" spans="13:143" x14ac:dyDescent="0.25">
      <c r="M220" s="37"/>
      <c r="S220" s="28">
        <f t="shared" si="42"/>
        <v>1923.35</v>
      </c>
      <c r="T220" s="11">
        <v>813900000000</v>
      </c>
      <c r="U220" s="11">
        <v>300365000000</v>
      </c>
      <c r="V220" s="11">
        <v>91731800</v>
      </c>
      <c r="W220" s="11">
        <v>49974300000</v>
      </c>
      <c r="X220" s="11">
        <v>28789400000</v>
      </c>
      <c r="Y220" s="11">
        <v>49974400000</v>
      </c>
      <c r="Z220" s="11">
        <v>51879400000</v>
      </c>
      <c r="AA220" s="11">
        <v>228271000000</v>
      </c>
      <c r="AB220" s="11">
        <v>432132000000</v>
      </c>
      <c r="AC220" s="11">
        <v>228271000000</v>
      </c>
      <c r="AD220" s="11">
        <v>51879400000</v>
      </c>
      <c r="AE220" s="11">
        <v>494712000000</v>
      </c>
      <c r="AF220" s="11">
        <v>675684000000</v>
      </c>
      <c r="AG220" s="11">
        <v>736064000000</v>
      </c>
      <c r="AH220" s="11">
        <v>675685000000</v>
      </c>
      <c r="AI220" s="11">
        <v>494712000000</v>
      </c>
      <c r="AJ220" s="11">
        <v>697114000000</v>
      </c>
      <c r="AK220" s="11">
        <v>3711160000000</v>
      </c>
      <c r="AL220" s="11">
        <v>3563650000000</v>
      </c>
      <c r="AM220" s="11">
        <v>3711160000000</v>
      </c>
      <c r="AN220" s="11">
        <v>697114000000</v>
      </c>
      <c r="AO220" s="11">
        <v>22398000000000</v>
      </c>
      <c r="AP220" s="11">
        <v>12574100000000</v>
      </c>
      <c r="AQ220" s="11">
        <v>22398000000000</v>
      </c>
      <c r="AR220" s="11">
        <v>41015400000000</v>
      </c>
      <c r="AS220" s="11">
        <v>148241000</v>
      </c>
      <c r="AT220" s="11">
        <v>148241000</v>
      </c>
      <c r="AU220" s="11">
        <v>23500700000</v>
      </c>
      <c r="AV220" s="11">
        <v>23500700000</v>
      </c>
      <c r="AW220" s="11">
        <v>589990000000</v>
      </c>
      <c r="AX220" s="11">
        <v>589991000000</v>
      </c>
      <c r="AY220" s="11">
        <v>232018000000</v>
      </c>
      <c r="AZ220" s="11">
        <v>232017000000</v>
      </c>
      <c r="BA220" s="11">
        <v>4860020000000</v>
      </c>
      <c r="BB220" s="11">
        <v>4860030000000</v>
      </c>
      <c r="BC220" s="11">
        <v>17982100000000</v>
      </c>
      <c r="BD220" s="11">
        <v>17982100000000</v>
      </c>
      <c r="BE220" s="11">
        <v>54705700000000</v>
      </c>
      <c r="BF220" s="11">
        <v>54705800000000</v>
      </c>
      <c r="CT220" s="37"/>
      <c r="CZ220" s="28">
        <f t="shared" si="41"/>
        <v>1923.35</v>
      </c>
      <c r="DA220" s="11">
        <v>223697000000</v>
      </c>
      <c r="DB220" s="11">
        <v>74434500000</v>
      </c>
      <c r="DC220" s="11">
        <v>2623470000000</v>
      </c>
      <c r="DD220" s="11">
        <v>4506520000000</v>
      </c>
      <c r="DE220" s="11">
        <v>4978150000000</v>
      </c>
      <c r="DF220" s="11">
        <v>4506530000000</v>
      </c>
      <c r="DG220" s="11">
        <v>2446270000000</v>
      </c>
      <c r="DH220" s="11">
        <v>4792590000000</v>
      </c>
      <c r="DI220" s="11">
        <v>6164570000000</v>
      </c>
      <c r="DJ220" s="11">
        <v>4792590000000</v>
      </c>
      <c r="DK220" s="11">
        <v>2446280000000</v>
      </c>
      <c r="DL220" s="11">
        <v>5425910000000</v>
      </c>
      <c r="DM220" s="11">
        <v>6264040000000</v>
      </c>
      <c r="DN220" s="11">
        <v>6300430000000</v>
      </c>
      <c r="DO220" s="11">
        <v>6264040000000</v>
      </c>
      <c r="DP220" s="11">
        <v>5425920000000</v>
      </c>
      <c r="DQ220" s="11">
        <v>2452770000000</v>
      </c>
      <c r="DR220" s="11">
        <v>4803270000000</v>
      </c>
      <c r="DS220" s="11">
        <v>6119830000000</v>
      </c>
      <c r="DT220" s="11">
        <v>4803270000000</v>
      </c>
      <c r="DU220" s="11">
        <v>2452780000000</v>
      </c>
      <c r="DV220" s="11">
        <v>4522910000000</v>
      </c>
      <c r="DW220" s="11">
        <v>4956780000000</v>
      </c>
      <c r="DX220" s="11">
        <v>4522910000000</v>
      </c>
      <c r="DY220" s="11">
        <v>2661720000000</v>
      </c>
      <c r="DZ220" s="11">
        <v>1910130000000</v>
      </c>
      <c r="EA220" s="11">
        <v>1910130000000</v>
      </c>
      <c r="EB220" s="11">
        <v>2781520000000</v>
      </c>
      <c r="EC220" s="11">
        <v>2781530000000</v>
      </c>
      <c r="ED220" s="11">
        <v>6306930000000</v>
      </c>
      <c r="EE220" s="11">
        <v>6306930000000</v>
      </c>
      <c r="EF220" s="11">
        <v>3333290000000</v>
      </c>
      <c r="EG220" s="11">
        <v>3333300000000</v>
      </c>
      <c r="EH220" s="11">
        <v>6283670000000</v>
      </c>
      <c r="EI220" s="11">
        <v>6283670000000</v>
      </c>
      <c r="EJ220" s="11">
        <v>2837350000000</v>
      </c>
      <c r="EK220" s="11">
        <v>2837350000000</v>
      </c>
      <c r="EL220" s="11">
        <v>1984720000000</v>
      </c>
      <c r="EM220" s="11">
        <v>1984720000000</v>
      </c>
    </row>
    <row r="221" spans="13:143" x14ac:dyDescent="0.25">
      <c r="M221" s="37"/>
      <c r="S221" s="28">
        <f t="shared" si="42"/>
        <v>908.52499999999998</v>
      </c>
      <c r="T221" s="11">
        <v>827974000000</v>
      </c>
      <c r="U221" s="11">
        <v>262634000000</v>
      </c>
      <c r="V221" s="11">
        <v>92439800</v>
      </c>
      <c r="W221" s="11">
        <v>50731800000</v>
      </c>
      <c r="X221" s="11">
        <v>29226800000</v>
      </c>
      <c r="Y221" s="11">
        <v>50731800000</v>
      </c>
      <c r="Z221" s="11">
        <v>51975300000</v>
      </c>
      <c r="AA221" s="11">
        <v>224377000000</v>
      </c>
      <c r="AB221" s="11">
        <v>422859000000</v>
      </c>
      <c r="AC221" s="11">
        <v>224377000000</v>
      </c>
      <c r="AD221" s="11">
        <v>51975200000</v>
      </c>
      <c r="AE221" s="11">
        <v>479774000000</v>
      </c>
      <c r="AF221" s="11">
        <v>632842000000</v>
      </c>
      <c r="AG221" s="11">
        <v>717914000000</v>
      </c>
      <c r="AH221" s="11">
        <v>632842000000</v>
      </c>
      <c r="AI221" s="11">
        <v>479774000000</v>
      </c>
      <c r="AJ221" s="11">
        <v>698409000000</v>
      </c>
      <c r="AK221" s="11">
        <v>3659190000000</v>
      </c>
      <c r="AL221" s="11">
        <v>3503270000000</v>
      </c>
      <c r="AM221" s="11">
        <v>3659190000000</v>
      </c>
      <c r="AN221" s="11">
        <v>698409000000</v>
      </c>
      <c r="AO221" s="11">
        <v>21647800000000</v>
      </c>
      <c r="AP221" s="11">
        <v>12187200000000</v>
      </c>
      <c r="AQ221" s="11">
        <v>21647800000000</v>
      </c>
      <c r="AR221" s="11">
        <v>39307700000000</v>
      </c>
      <c r="AS221" s="11">
        <v>148695000</v>
      </c>
      <c r="AT221" s="11">
        <v>148695000</v>
      </c>
      <c r="AU221" s="11">
        <v>23986400000</v>
      </c>
      <c r="AV221" s="11">
        <v>23986400000</v>
      </c>
      <c r="AW221" s="11">
        <v>580101000000</v>
      </c>
      <c r="AX221" s="11">
        <v>580102000000</v>
      </c>
      <c r="AY221" s="11">
        <v>220808000000</v>
      </c>
      <c r="AZ221" s="11">
        <v>220807000000</v>
      </c>
      <c r="BA221" s="11">
        <v>4656650000000</v>
      </c>
      <c r="BB221" s="11">
        <v>4656660000000</v>
      </c>
      <c r="BC221" s="11">
        <v>17133700000000</v>
      </c>
      <c r="BD221" s="11">
        <v>17133700000000</v>
      </c>
      <c r="BE221" s="11">
        <v>51392100000000</v>
      </c>
      <c r="BF221" s="11">
        <v>51392100000000</v>
      </c>
      <c r="CT221" s="37"/>
      <c r="CZ221" s="28">
        <f t="shared" si="41"/>
        <v>908.52499999999998</v>
      </c>
      <c r="DA221" s="11">
        <v>224691000000</v>
      </c>
      <c r="DB221" s="11">
        <v>61624100000</v>
      </c>
      <c r="DC221" s="11">
        <v>2536180000000</v>
      </c>
      <c r="DD221" s="11">
        <v>4360510000000</v>
      </c>
      <c r="DE221" s="11">
        <v>4818190000000</v>
      </c>
      <c r="DF221" s="11">
        <v>4360510000000</v>
      </c>
      <c r="DG221" s="11">
        <v>2363760000000</v>
      </c>
      <c r="DH221" s="11">
        <v>4637200000000</v>
      </c>
      <c r="DI221" s="11">
        <v>5974420000000</v>
      </c>
      <c r="DJ221" s="11">
        <v>4637210000000</v>
      </c>
      <c r="DK221" s="11">
        <v>2363760000000</v>
      </c>
      <c r="DL221" s="11">
        <v>5252520000000</v>
      </c>
      <c r="DM221" s="11">
        <v>6071020000000</v>
      </c>
      <c r="DN221" s="11">
        <v>6108010000000</v>
      </c>
      <c r="DO221" s="11">
        <v>6071020000000</v>
      </c>
      <c r="DP221" s="11">
        <v>5252520000000</v>
      </c>
      <c r="DQ221" s="11">
        <v>2370070000000</v>
      </c>
      <c r="DR221" s="11">
        <v>4647620000000</v>
      </c>
      <c r="DS221" s="11">
        <v>5931430000000</v>
      </c>
      <c r="DT221" s="11">
        <v>4647630000000</v>
      </c>
      <c r="DU221" s="11">
        <v>2370070000000</v>
      </c>
      <c r="DV221" s="11">
        <v>4376700000000</v>
      </c>
      <c r="DW221" s="11">
        <v>4798090000000</v>
      </c>
      <c r="DX221" s="11">
        <v>4376700000000</v>
      </c>
      <c r="DY221" s="11">
        <v>2573340000000</v>
      </c>
      <c r="DZ221" s="11">
        <v>1845890000000</v>
      </c>
      <c r="EA221" s="11">
        <v>1845890000000</v>
      </c>
      <c r="EB221" s="11">
        <v>2685500000000</v>
      </c>
      <c r="EC221" s="11">
        <v>2685500000000</v>
      </c>
      <c r="ED221" s="11">
        <v>6097670000000</v>
      </c>
      <c r="EE221" s="11">
        <v>6097670000000</v>
      </c>
      <c r="EF221" s="11">
        <v>3217030000000</v>
      </c>
      <c r="EG221" s="11">
        <v>3217040000000</v>
      </c>
      <c r="EH221" s="11">
        <v>6075400000000</v>
      </c>
      <c r="EI221" s="11">
        <v>6075400000000</v>
      </c>
      <c r="EJ221" s="11">
        <v>2739040000000</v>
      </c>
      <c r="EK221" s="11">
        <v>2739040000000</v>
      </c>
      <c r="EL221" s="11">
        <v>1917380000000</v>
      </c>
      <c r="EM221" s="11">
        <v>1917380000000</v>
      </c>
    </row>
    <row r="222" spans="13:143" x14ac:dyDescent="0.25">
      <c r="M222" s="37"/>
      <c r="S222" s="28">
        <f t="shared" si="42"/>
        <v>429.15500000000003</v>
      </c>
      <c r="T222" s="11">
        <v>840447000000</v>
      </c>
      <c r="U222" s="11">
        <v>238863000000</v>
      </c>
      <c r="V222" s="11">
        <v>92531000</v>
      </c>
      <c r="W222" s="11">
        <v>51158000000</v>
      </c>
      <c r="X222" s="11">
        <v>29457000000</v>
      </c>
      <c r="Y222" s="11">
        <v>51158100000</v>
      </c>
      <c r="Z222" s="11">
        <v>51679600000</v>
      </c>
      <c r="AA222" s="11">
        <v>218735000000</v>
      </c>
      <c r="AB222" s="11">
        <v>410007000000</v>
      </c>
      <c r="AC222" s="11">
        <v>218735000000</v>
      </c>
      <c r="AD222" s="11">
        <v>51679500000</v>
      </c>
      <c r="AE222" s="11">
        <v>460394000000</v>
      </c>
      <c r="AF222" s="11">
        <v>581162000000</v>
      </c>
      <c r="AG222" s="11">
        <v>693948000000</v>
      </c>
      <c r="AH222" s="11">
        <v>581162000000</v>
      </c>
      <c r="AI222" s="11">
        <v>460394000000</v>
      </c>
      <c r="AJ222" s="11">
        <v>693271000000</v>
      </c>
      <c r="AK222" s="11">
        <v>3577760000000</v>
      </c>
      <c r="AL222" s="11">
        <v>3415080000000</v>
      </c>
      <c r="AM222" s="11">
        <v>3577760000000</v>
      </c>
      <c r="AN222" s="11">
        <v>693270000000</v>
      </c>
      <c r="AO222" s="11">
        <v>20627400000000</v>
      </c>
      <c r="AP222" s="11">
        <v>11676200000000</v>
      </c>
      <c r="AQ222" s="11">
        <v>20627400000000</v>
      </c>
      <c r="AR222" s="11">
        <v>37236600000000</v>
      </c>
      <c r="AS222" s="11">
        <v>147933000</v>
      </c>
      <c r="AT222" s="11">
        <v>147933000</v>
      </c>
      <c r="AU222" s="11">
        <v>24264600000</v>
      </c>
      <c r="AV222" s="11">
        <v>24264600000</v>
      </c>
      <c r="AW222" s="11">
        <v>570893000000</v>
      </c>
      <c r="AX222" s="11">
        <v>570893000000</v>
      </c>
      <c r="AY222" s="11">
        <v>208252000000</v>
      </c>
      <c r="AZ222" s="11">
        <v>208251000000</v>
      </c>
      <c r="BA222" s="11">
        <v>4401570000000</v>
      </c>
      <c r="BB222" s="11">
        <v>4401570000000</v>
      </c>
      <c r="BC222" s="11">
        <v>16119100000000</v>
      </c>
      <c r="BD222" s="11">
        <v>16119200000000</v>
      </c>
      <c r="BE222" s="11">
        <v>48261100000000</v>
      </c>
      <c r="BF222" s="11">
        <v>48261100000000</v>
      </c>
      <c r="CT222" s="37"/>
      <c r="CZ222" s="28">
        <f t="shared" si="41"/>
        <v>429.15500000000003</v>
      </c>
      <c r="DA222" s="11">
        <v>225975000000</v>
      </c>
      <c r="DB222" s="11">
        <v>52562700000</v>
      </c>
      <c r="DC222" s="11">
        <v>2455920000000</v>
      </c>
      <c r="DD222" s="11">
        <v>4223690000000</v>
      </c>
      <c r="DE222" s="11">
        <v>4667130000000</v>
      </c>
      <c r="DF222" s="11">
        <v>4223690000000</v>
      </c>
      <c r="DG222" s="11">
        <v>2288540000000</v>
      </c>
      <c r="DH222" s="11">
        <v>4491460000000</v>
      </c>
      <c r="DI222" s="11">
        <v>5790300000000</v>
      </c>
      <c r="DJ222" s="11">
        <v>4491470000000</v>
      </c>
      <c r="DK222" s="11">
        <v>2288540000000</v>
      </c>
      <c r="DL222" s="11">
        <v>5088130000000</v>
      </c>
      <c r="DM222" s="11">
        <v>5883970000000</v>
      </c>
      <c r="DN222" s="11">
        <v>5920230000000</v>
      </c>
      <c r="DO222" s="11">
        <v>5883970000000</v>
      </c>
      <c r="DP222" s="11">
        <v>5088140000000</v>
      </c>
      <c r="DQ222" s="11">
        <v>2294650000000</v>
      </c>
      <c r="DR222" s="11">
        <v>4501570000000</v>
      </c>
      <c r="DS222" s="11">
        <v>5748760000000</v>
      </c>
      <c r="DT222" s="11">
        <v>4501570000000</v>
      </c>
      <c r="DU222" s="11">
        <v>2294650000000</v>
      </c>
      <c r="DV222" s="11">
        <v>4239430000000</v>
      </c>
      <c r="DW222" s="11">
        <v>4647840000000</v>
      </c>
      <c r="DX222" s="11">
        <v>4239430000000</v>
      </c>
      <c r="DY222" s="11">
        <v>2491930000000</v>
      </c>
      <c r="DZ222" s="11">
        <v>1781350000000</v>
      </c>
      <c r="EA222" s="11">
        <v>1781350000000</v>
      </c>
      <c r="EB222" s="11">
        <v>2589180000000</v>
      </c>
      <c r="EC222" s="11">
        <v>2589180000000</v>
      </c>
      <c r="ED222" s="11">
        <v>5880100000000</v>
      </c>
      <c r="EE222" s="11">
        <v>5880100000000</v>
      </c>
      <c r="EF222" s="11">
        <v>3100020000000</v>
      </c>
      <c r="EG222" s="11">
        <v>3100020000000</v>
      </c>
      <c r="EH222" s="11">
        <v>5858720000000</v>
      </c>
      <c r="EI222" s="11">
        <v>5858720000000</v>
      </c>
      <c r="EJ222" s="11">
        <v>2640430000000</v>
      </c>
      <c r="EK222" s="11">
        <v>2640430000000</v>
      </c>
      <c r="EL222" s="11">
        <v>1849770000000</v>
      </c>
      <c r="EM222" s="11">
        <v>1849770000000</v>
      </c>
    </row>
    <row r="223" spans="13:143" x14ac:dyDescent="0.25">
      <c r="M223" s="37"/>
      <c r="S223" s="28">
        <f t="shared" si="42"/>
        <v>202.715</v>
      </c>
      <c r="T223" s="11">
        <v>849588000000</v>
      </c>
      <c r="U223" s="11">
        <v>272820000000</v>
      </c>
      <c r="V223" s="11">
        <v>92090500</v>
      </c>
      <c r="W223" s="11">
        <v>51302600000</v>
      </c>
      <c r="X223" s="11">
        <v>29484100000</v>
      </c>
      <c r="Y223" s="11">
        <v>51302700000</v>
      </c>
      <c r="Z223" s="11">
        <v>51007500000</v>
      </c>
      <c r="AA223" s="11">
        <v>211285000000</v>
      </c>
      <c r="AB223" s="11">
        <v>394635000000</v>
      </c>
      <c r="AC223" s="11">
        <v>211285000000</v>
      </c>
      <c r="AD223" s="11">
        <v>51007400000</v>
      </c>
      <c r="AE223" s="11">
        <v>438450000000</v>
      </c>
      <c r="AF223" s="11">
        <v>530554000000</v>
      </c>
      <c r="AG223" s="11">
        <v>667854000000</v>
      </c>
      <c r="AH223" s="11">
        <v>530555000000</v>
      </c>
      <c r="AI223" s="11">
        <v>438450000000</v>
      </c>
      <c r="AJ223" s="11">
        <v>682613000000</v>
      </c>
      <c r="AK223" s="11">
        <v>3470350000000</v>
      </c>
      <c r="AL223" s="11">
        <v>3302320000000</v>
      </c>
      <c r="AM223" s="11">
        <v>3470350000000</v>
      </c>
      <c r="AN223" s="11">
        <v>682612000000</v>
      </c>
      <c r="AO223" s="11">
        <v>19295400000000</v>
      </c>
      <c r="AP223" s="11">
        <v>11067300000000</v>
      </c>
      <c r="AQ223" s="11">
        <v>19295400000000</v>
      </c>
      <c r="AR223" s="11">
        <v>35006700000000</v>
      </c>
      <c r="AS223" s="11">
        <v>146044000</v>
      </c>
      <c r="AT223" s="11">
        <v>146045000</v>
      </c>
      <c r="AU223" s="11">
        <v>24323300000</v>
      </c>
      <c r="AV223" s="11">
        <v>24323400000</v>
      </c>
      <c r="AW223" s="11">
        <v>557827000000</v>
      </c>
      <c r="AX223" s="11">
        <v>557827000000</v>
      </c>
      <c r="AY223" s="11">
        <v>195123000000</v>
      </c>
      <c r="AZ223" s="11">
        <v>195123000000</v>
      </c>
      <c r="BA223" s="11">
        <v>4137240000000</v>
      </c>
      <c r="BB223" s="11">
        <v>4137250000000</v>
      </c>
      <c r="BC223" s="11">
        <v>15164000000000</v>
      </c>
      <c r="BD223" s="11">
        <v>15164000000000</v>
      </c>
      <c r="BE223" s="11">
        <v>44801500000000</v>
      </c>
      <c r="BF223" s="11">
        <v>44801500000000</v>
      </c>
      <c r="CT223" s="37"/>
      <c r="CZ223" s="28">
        <f t="shared" si="41"/>
        <v>202.715</v>
      </c>
      <c r="DA223" s="11">
        <v>227555000000</v>
      </c>
      <c r="DB223" s="11">
        <v>59582300000</v>
      </c>
      <c r="DC223" s="11">
        <v>2374890000000</v>
      </c>
      <c r="DD223" s="11">
        <v>4086880000000</v>
      </c>
      <c r="DE223" s="11">
        <v>4519710000000</v>
      </c>
      <c r="DF223" s="11">
        <v>4086880000000</v>
      </c>
      <c r="DG223" s="11">
        <v>2212820000000</v>
      </c>
      <c r="DH223" s="11">
        <v>4346530000000</v>
      </c>
      <c r="DI223" s="11">
        <v>5613740000000</v>
      </c>
      <c r="DJ223" s="11">
        <v>4346540000000</v>
      </c>
      <c r="DK223" s="11">
        <v>2212820000000</v>
      </c>
      <c r="DL223" s="11">
        <v>4927660000000</v>
      </c>
      <c r="DM223" s="11">
        <v>5704800000000</v>
      </c>
      <c r="DN223" s="11">
        <v>5743880000000</v>
      </c>
      <c r="DO223" s="11">
        <v>5704800000000</v>
      </c>
      <c r="DP223" s="11">
        <v>4927670000000</v>
      </c>
      <c r="DQ223" s="11">
        <v>2218760000000</v>
      </c>
      <c r="DR223" s="11">
        <v>4356420000000</v>
      </c>
      <c r="DS223" s="11">
        <v>5573910000000</v>
      </c>
      <c r="DT223" s="11">
        <v>4356420000000</v>
      </c>
      <c r="DU223" s="11">
        <v>2218760000000</v>
      </c>
      <c r="DV223" s="11">
        <v>4102480000000</v>
      </c>
      <c r="DW223" s="11">
        <v>4501660000000</v>
      </c>
      <c r="DX223" s="11">
        <v>4102480000000</v>
      </c>
      <c r="DY223" s="11">
        <v>2409900000000</v>
      </c>
      <c r="DZ223" s="11">
        <v>1711830000000</v>
      </c>
      <c r="EA223" s="11">
        <v>1711830000000</v>
      </c>
      <c r="EB223" s="11">
        <v>2486160000000</v>
      </c>
      <c r="EC223" s="11">
        <v>2486160000000</v>
      </c>
      <c r="ED223" s="11">
        <v>5653760000000</v>
      </c>
      <c r="EE223" s="11">
        <v>5653760000000</v>
      </c>
      <c r="EF223" s="11">
        <v>2975150000000</v>
      </c>
      <c r="EG223" s="11">
        <v>2975150000000</v>
      </c>
      <c r="EH223" s="11">
        <v>5633420000000</v>
      </c>
      <c r="EI223" s="11">
        <v>5633420000000</v>
      </c>
      <c r="EJ223" s="11">
        <v>2535080000000</v>
      </c>
      <c r="EK223" s="11">
        <v>2535080000000</v>
      </c>
      <c r="EL223" s="11">
        <v>1777110000000</v>
      </c>
      <c r="EM223" s="11">
        <v>1777110000000</v>
      </c>
    </row>
    <row r="224" spans="13:143" x14ac:dyDescent="0.25">
      <c r="M224" s="37"/>
      <c r="S224" s="28">
        <f t="shared" si="42"/>
        <v>95.756</v>
      </c>
      <c r="T224" s="11">
        <v>851045000000</v>
      </c>
      <c r="U224" s="11">
        <v>270534000000</v>
      </c>
      <c r="V224" s="11">
        <v>87129200</v>
      </c>
      <c r="W224" s="11">
        <v>48899300000</v>
      </c>
      <c r="X224" s="11">
        <v>28046600000</v>
      </c>
      <c r="Y224" s="11">
        <v>48899300000</v>
      </c>
      <c r="Z224" s="11">
        <v>47787900000</v>
      </c>
      <c r="AA224" s="11">
        <v>193656000000</v>
      </c>
      <c r="AB224" s="11">
        <v>360489000000</v>
      </c>
      <c r="AC224" s="11">
        <v>193656000000</v>
      </c>
      <c r="AD224" s="11">
        <v>47787800000</v>
      </c>
      <c r="AE224" s="11">
        <v>394463000000</v>
      </c>
      <c r="AF224" s="11">
        <v>459891000000</v>
      </c>
      <c r="AG224" s="11">
        <v>608966000000</v>
      </c>
      <c r="AH224" s="11">
        <v>459892000000</v>
      </c>
      <c r="AI224" s="11">
        <v>394463000000</v>
      </c>
      <c r="AJ224" s="11">
        <v>637208000000</v>
      </c>
      <c r="AK224" s="11">
        <v>3191360000000</v>
      </c>
      <c r="AL224" s="11">
        <v>3026400000000</v>
      </c>
      <c r="AM224" s="11">
        <v>3191360000000</v>
      </c>
      <c r="AN224" s="11">
        <v>637208000000</v>
      </c>
      <c r="AO224" s="11">
        <v>16949000000000</v>
      </c>
      <c r="AP224" s="11">
        <v>9893740000000</v>
      </c>
      <c r="AQ224" s="11">
        <v>16949000000000</v>
      </c>
      <c r="AR224" s="11">
        <v>31190100000000</v>
      </c>
      <c r="AS224" s="11">
        <v>137566000</v>
      </c>
      <c r="AT224" s="11">
        <v>137566000</v>
      </c>
      <c r="AU224" s="11">
        <v>23218800000</v>
      </c>
      <c r="AV224" s="11">
        <v>23218800000</v>
      </c>
      <c r="AW224" s="11">
        <v>517607000000</v>
      </c>
      <c r="AX224" s="11">
        <v>517607000000</v>
      </c>
      <c r="AY224" s="11">
        <v>174527000000</v>
      </c>
      <c r="AZ224" s="11">
        <v>174527000000</v>
      </c>
      <c r="BA224" s="11">
        <v>3724220000000</v>
      </c>
      <c r="BB224" s="11">
        <v>3724220000000</v>
      </c>
      <c r="BC224" s="11">
        <v>13640500000000</v>
      </c>
      <c r="BD224" s="11">
        <v>13640500000000</v>
      </c>
      <c r="BE224" s="11">
        <v>39595700000000</v>
      </c>
      <c r="BF224" s="11">
        <v>39595800000000</v>
      </c>
      <c r="CT224" s="37"/>
      <c r="CZ224" s="28">
        <f t="shared" si="41"/>
        <v>95.756</v>
      </c>
      <c r="DA224" s="11">
        <v>228557000000</v>
      </c>
      <c r="DB224" s="11">
        <v>58898900000</v>
      </c>
      <c r="DC224" s="11">
        <v>2231720000000</v>
      </c>
      <c r="DD224" s="11">
        <v>3837500000000</v>
      </c>
      <c r="DE224" s="11">
        <v>4244030000000</v>
      </c>
      <c r="DF224" s="11">
        <v>3837510000000</v>
      </c>
      <c r="DG224" s="11">
        <v>2080740000000</v>
      </c>
      <c r="DH224" s="11">
        <v>4081160000000</v>
      </c>
      <c r="DI224" s="11">
        <v>5270840000000</v>
      </c>
      <c r="DJ224" s="11">
        <v>4081160000000</v>
      </c>
      <c r="DK224" s="11">
        <v>2080740000000</v>
      </c>
      <c r="DL224" s="11">
        <v>4626740000000</v>
      </c>
      <c r="DM224" s="11">
        <v>5356330000000</v>
      </c>
      <c r="DN224" s="11">
        <v>5394000000000</v>
      </c>
      <c r="DO224" s="11">
        <v>5356330000000</v>
      </c>
      <c r="DP224" s="11">
        <v>4626750000000</v>
      </c>
      <c r="DQ224" s="11">
        <v>2086310000000</v>
      </c>
      <c r="DR224" s="11">
        <v>4090390000000</v>
      </c>
      <c r="DS224" s="11">
        <v>5233440000000</v>
      </c>
      <c r="DT224" s="11">
        <v>4090390000000</v>
      </c>
      <c r="DU224" s="11">
        <v>2086310000000</v>
      </c>
      <c r="DV224" s="11">
        <v>3852010000000</v>
      </c>
      <c r="DW224" s="11">
        <v>4227020000000</v>
      </c>
      <c r="DX224" s="11">
        <v>3852010000000</v>
      </c>
      <c r="DY224" s="11">
        <v>2264510000000</v>
      </c>
      <c r="DZ224" s="11">
        <v>1599110000000</v>
      </c>
      <c r="EA224" s="11">
        <v>1599110000000</v>
      </c>
      <c r="EB224" s="11">
        <v>2320030000000</v>
      </c>
      <c r="EC224" s="11">
        <v>2320040000000</v>
      </c>
      <c r="ED224" s="11">
        <v>5267300000000</v>
      </c>
      <c r="EE224" s="11">
        <v>5267300000000</v>
      </c>
      <c r="EF224" s="11">
        <v>2773280000000</v>
      </c>
      <c r="EG224" s="11">
        <v>2773280000000</v>
      </c>
      <c r="EH224" s="11">
        <v>5248370000000</v>
      </c>
      <c r="EI224" s="11">
        <v>5248370000000</v>
      </c>
      <c r="EJ224" s="11">
        <v>2365320000000</v>
      </c>
      <c r="EK224" s="11">
        <v>2365320000000</v>
      </c>
      <c r="EL224" s="11">
        <v>1659550000000</v>
      </c>
      <c r="EM224" s="11">
        <v>1659550000000</v>
      </c>
    </row>
    <row r="225" spans="13:143" x14ac:dyDescent="0.25">
      <c r="M225" s="37"/>
      <c r="S225" s="28">
        <f t="shared" si="42"/>
        <v>45.232500000000002</v>
      </c>
      <c r="T225" s="11">
        <v>847615000000</v>
      </c>
      <c r="U225" s="11">
        <v>259119000000</v>
      </c>
      <c r="V225" s="11">
        <v>84854100</v>
      </c>
      <c r="W225" s="11">
        <v>47990600000</v>
      </c>
      <c r="X225" s="11">
        <v>27391000000</v>
      </c>
      <c r="Y225" s="11">
        <v>47990600000</v>
      </c>
      <c r="Z225" s="11">
        <v>46069100000</v>
      </c>
      <c r="AA225" s="11">
        <v>182531000000</v>
      </c>
      <c r="AB225" s="11">
        <v>337192000000</v>
      </c>
      <c r="AC225" s="11">
        <v>182531000000</v>
      </c>
      <c r="AD225" s="11">
        <v>46069100000</v>
      </c>
      <c r="AE225" s="11">
        <v>364974000000</v>
      </c>
      <c r="AF225" s="11">
        <v>417206000000</v>
      </c>
      <c r="AG225" s="11">
        <v>571080000000</v>
      </c>
      <c r="AH225" s="11">
        <v>417206000000</v>
      </c>
      <c r="AI225" s="11">
        <v>364974000000</v>
      </c>
      <c r="AJ225" s="11">
        <v>611498000000</v>
      </c>
      <c r="AK225" s="11">
        <v>3009170000000</v>
      </c>
      <c r="AL225" s="11">
        <v>2838560000000</v>
      </c>
      <c r="AM225" s="11">
        <v>3009170000000</v>
      </c>
      <c r="AN225" s="11">
        <v>611497000000</v>
      </c>
      <c r="AO225" s="11">
        <v>15196000000000</v>
      </c>
      <c r="AP225" s="11">
        <v>9058740000000</v>
      </c>
      <c r="AQ225" s="11">
        <v>15196000000000</v>
      </c>
      <c r="AR225" s="11">
        <v>28881700000000</v>
      </c>
      <c r="AS225" s="11">
        <v>132850000</v>
      </c>
      <c r="AT225" s="11">
        <v>132850000</v>
      </c>
      <c r="AU225" s="11">
        <v>22670000000</v>
      </c>
      <c r="AV225" s="11">
        <v>22670000000</v>
      </c>
      <c r="AW225" s="11">
        <v>489447000000</v>
      </c>
      <c r="AX225" s="11">
        <v>489447000000</v>
      </c>
      <c r="AY225" s="11">
        <v>160650000000</v>
      </c>
      <c r="AZ225" s="11">
        <v>160649000000</v>
      </c>
      <c r="BA225" s="11">
        <v>3457030000000</v>
      </c>
      <c r="BB225" s="11">
        <v>3457040000000</v>
      </c>
      <c r="BC225" s="11">
        <v>12635800000000</v>
      </c>
      <c r="BD225" s="11">
        <v>12635800000000</v>
      </c>
      <c r="BE225" s="11">
        <v>36047600000000</v>
      </c>
      <c r="BF225" s="11">
        <v>36047700000000</v>
      </c>
      <c r="CT225" s="37"/>
      <c r="CZ225" s="28">
        <f t="shared" si="41"/>
        <v>45.232500000000002</v>
      </c>
      <c r="DA225" s="11">
        <v>229360000000</v>
      </c>
      <c r="DB225" s="11">
        <v>57053300000</v>
      </c>
      <c r="DC225" s="11">
        <v>2122610000000</v>
      </c>
      <c r="DD225" s="11">
        <v>3651240000000</v>
      </c>
      <c r="DE225" s="11">
        <v>4042890000000</v>
      </c>
      <c r="DF225" s="11">
        <v>3651250000000</v>
      </c>
      <c r="DG225" s="11">
        <v>1979900000000</v>
      </c>
      <c r="DH225" s="11">
        <v>3884000000000</v>
      </c>
      <c r="DI225" s="11">
        <v>5026920000000</v>
      </c>
      <c r="DJ225" s="11">
        <v>3884010000000</v>
      </c>
      <c r="DK225" s="11">
        <v>1979900000000</v>
      </c>
      <c r="DL225" s="11">
        <v>4407460000000</v>
      </c>
      <c r="DM225" s="11">
        <v>5108730000000</v>
      </c>
      <c r="DN225" s="11">
        <v>5149380000000</v>
      </c>
      <c r="DO225" s="11">
        <v>5108730000000</v>
      </c>
      <c r="DP225" s="11">
        <v>4407460000000</v>
      </c>
      <c r="DQ225" s="11">
        <v>1985240000000</v>
      </c>
      <c r="DR225" s="11">
        <v>3892900000000</v>
      </c>
      <c r="DS225" s="11">
        <v>4991670000000</v>
      </c>
      <c r="DT225" s="11">
        <v>3892900000000</v>
      </c>
      <c r="DU225" s="11">
        <v>1985240000000</v>
      </c>
      <c r="DV225" s="11">
        <v>3665470000000</v>
      </c>
      <c r="DW225" s="11">
        <v>4027350000000</v>
      </c>
      <c r="DX225" s="11">
        <v>3665470000000</v>
      </c>
      <c r="DY225" s="11">
        <v>2154050000000</v>
      </c>
      <c r="DZ225" s="11">
        <v>1514810000000</v>
      </c>
      <c r="EA225" s="11">
        <v>1514810000000</v>
      </c>
      <c r="EB225" s="11">
        <v>2196670000000</v>
      </c>
      <c r="EC225" s="11">
        <v>2196670000000</v>
      </c>
      <c r="ED225" s="11">
        <v>4991500000000</v>
      </c>
      <c r="EE225" s="11">
        <v>4991500000000</v>
      </c>
      <c r="EF225" s="11">
        <v>2623990000000</v>
      </c>
      <c r="EG225" s="11">
        <v>2623990000000</v>
      </c>
      <c r="EH225" s="11">
        <v>4973760000000</v>
      </c>
      <c r="EI225" s="11">
        <v>4973760000000</v>
      </c>
      <c r="EJ225" s="11">
        <v>2239400000000</v>
      </c>
      <c r="EK225" s="11">
        <v>2239400000000</v>
      </c>
      <c r="EL225" s="11">
        <v>1571800000000</v>
      </c>
      <c r="EM225" s="11">
        <v>1571800000000</v>
      </c>
    </row>
    <row r="226" spans="13:143" x14ac:dyDescent="0.25">
      <c r="M226" s="37"/>
      <c r="S226" s="28">
        <f t="shared" si="42"/>
        <v>21.366500000000002</v>
      </c>
      <c r="T226" s="11">
        <v>836971000000</v>
      </c>
      <c r="U226" s="11">
        <v>236592000000</v>
      </c>
      <c r="V226" s="11">
        <v>78710200</v>
      </c>
      <c r="W226" s="11">
        <v>44936600000</v>
      </c>
      <c r="X226" s="11">
        <v>25496200000</v>
      </c>
      <c r="Y226" s="11">
        <v>44936700000</v>
      </c>
      <c r="Z226" s="11">
        <v>42313400000</v>
      </c>
      <c r="AA226" s="11">
        <v>163625000000</v>
      </c>
      <c r="AB226" s="11">
        <v>299273000000</v>
      </c>
      <c r="AC226" s="11">
        <v>163625000000</v>
      </c>
      <c r="AD226" s="11">
        <v>42313300000</v>
      </c>
      <c r="AE226" s="11">
        <v>320160000000</v>
      </c>
      <c r="AF226" s="11">
        <v>361448000000</v>
      </c>
      <c r="AG226" s="11">
        <v>508459000000</v>
      </c>
      <c r="AH226" s="11">
        <v>361448000000</v>
      </c>
      <c r="AI226" s="11">
        <v>320160000000</v>
      </c>
      <c r="AJ226" s="11">
        <v>559657000000</v>
      </c>
      <c r="AK226" s="11">
        <v>2689150000000</v>
      </c>
      <c r="AL226" s="11">
        <v>2526030000000</v>
      </c>
      <c r="AM226" s="11">
        <v>2689150000000</v>
      </c>
      <c r="AN226" s="11">
        <v>559656000000</v>
      </c>
      <c r="AO226" s="11">
        <v>12870500000000</v>
      </c>
      <c r="AP226" s="11">
        <v>7868060000000</v>
      </c>
      <c r="AQ226" s="11">
        <v>12870500000000</v>
      </c>
      <c r="AR226" s="11">
        <v>25695700000000</v>
      </c>
      <c r="AS226" s="11">
        <v>122892000</v>
      </c>
      <c r="AT226" s="11">
        <v>122892000</v>
      </c>
      <c r="AU226" s="11">
        <v>21138000000</v>
      </c>
      <c r="AV226" s="11">
        <v>21138000000</v>
      </c>
      <c r="AW226" s="11">
        <v>438593000000</v>
      </c>
      <c r="AX226" s="11">
        <v>438594000000</v>
      </c>
      <c r="AY226" s="11">
        <v>141271000000</v>
      </c>
      <c r="AZ226" s="11">
        <v>141270000000</v>
      </c>
      <c r="BA226" s="11">
        <v>3065500000000</v>
      </c>
      <c r="BB226" s="11">
        <v>3065510000000</v>
      </c>
      <c r="BC226" s="11">
        <v>11202800000000</v>
      </c>
      <c r="BD226" s="11">
        <v>11202800000000</v>
      </c>
      <c r="BE226" s="11">
        <v>31413600000000</v>
      </c>
      <c r="BF226" s="11">
        <v>31413600000000</v>
      </c>
      <c r="CT226" s="37"/>
      <c r="CZ226" s="28">
        <f t="shared" si="41"/>
        <v>21.366500000000002</v>
      </c>
      <c r="DA226" s="11">
        <v>229420000000</v>
      </c>
      <c r="DB226" s="11">
        <v>53758200000</v>
      </c>
      <c r="DC226" s="11">
        <v>1954430000000</v>
      </c>
      <c r="DD226" s="11">
        <v>3356870000000</v>
      </c>
      <c r="DE226" s="11">
        <v>3719950000000</v>
      </c>
      <c r="DF226" s="11">
        <v>3356880000000</v>
      </c>
      <c r="DG226" s="11">
        <v>1825770000000</v>
      </c>
      <c r="DH226" s="11">
        <v>3571570000000</v>
      </c>
      <c r="DI226" s="11">
        <v>4622640000000</v>
      </c>
      <c r="DJ226" s="11">
        <v>3571580000000</v>
      </c>
      <c r="DK226" s="11">
        <v>1825770000000</v>
      </c>
      <c r="DL226" s="11">
        <v>4054170000000</v>
      </c>
      <c r="DM226" s="11">
        <v>4697870000000</v>
      </c>
      <c r="DN226" s="11">
        <v>4738820000000</v>
      </c>
      <c r="DO226" s="11">
        <v>4697870000000</v>
      </c>
      <c r="DP226" s="11">
        <v>4054170000000</v>
      </c>
      <c r="DQ226" s="11">
        <v>1830700000000</v>
      </c>
      <c r="DR226" s="11">
        <v>3579720000000</v>
      </c>
      <c r="DS226" s="11">
        <v>4590240000000</v>
      </c>
      <c r="DT226" s="11">
        <v>3579720000000</v>
      </c>
      <c r="DU226" s="11">
        <v>1830700000000</v>
      </c>
      <c r="DV226" s="11">
        <v>3369840000000</v>
      </c>
      <c r="DW226" s="11">
        <v>3705630000000</v>
      </c>
      <c r="DX226" s="11">
        <v>3369840000000</v>
      </c>
      <c r="DY226" s="11">
        <v>1983310000000</v>
      </c>
      <c r="DZ226" s="11">
        <v>1368640000000</v>
      </c>
      <c r="EA226" s="11">
        <v>1368640000000</v>
      </c>
      <c r="EB226" s="11">
        <v>1983330000000</v>
      </c>
      <c r="EC226" s="11">
        <v>1983330000000</v>
      </c>
      <c r="ED226" s="11">
        <v>4499360000000</v>
      </c>
      <c r="EE226" s="11">
        <v>4499360000000</v>
      </c>
      <c r="EF226" s="11">
        <v>2366020000000</v>
      </c>
      <c r="EG226" s="11">
        <v>2366030000000</v>
      </c>
      <c r="EH226" s="11">
        <v>4483440000000</v>
      </c>
      <c r="EI226" s="11">
        <v>4483430000000</v>
      </c>
      <c r="EJ226" s="11">
        <v>2021700000000</v>
      </c>
      <c r="EK226" s="11">
        <v>2021700000000</v>
      </c>
      <c r="EL226" s="11">
        <v>1419830000000</v>
      </c>
      <c r="EM226" s="11">
        <v>1419830000000</v>
      </c>
    </row>
    <row r="227" spans="13:143" x14ac:dyDescent="0.25">
      <c r="M227" s="37"/>
      <c r="S227" s="28">
        <f t="shared" si="42"/>
        <v>10.09295</v>
      </c>
      <c r="T227" s="11">
        <v>820789000000</v>
      </c>
      <c r="U227" s="11">
        <v>206705000000</v>
      </c>
      <c r="V227" s="11">
        <v>72238200</v>
      </c>
      <c r="W227" s="11">
        <v>41670300000</v>
      </c>
      <c r="X227" s="11">
        <v>23458100000</v>
      </c>
      <c r="Y227" s="11">
        <v>41670300000</v>
      </c>
      <c r="Z227" s="11">
        <v>38379500000</v>
      </c>
      <c r="AA227" s="11">
        <v>144920000000</v>
      </c>
      <c r="AB227" s="11">
        <v>263016000000</v>
      </c>
      <c r="AC227" s="11">
        <v>144920000000</v>
      </c>
      <c r="AD227" s="11">
        <v>38379400000</v>
      </c>
      <c r="AE227" s="11">
        <v>276861000000</v>
      </c>
      <c r="AF227" s="11">
        <v>312047000000</v>
      </c>
      <c r="AG227" s="11">
        <v>447260000000</v>
      </c>
      <c r="AH227" s="11">
        <v>312047000000</v>
      </c>
      <c r="AI227" s="11">
        <v>276861000000</v>
      </c>
      <c r="AJ227" s="11">
        <v>506520000000</v>
      </c>
      <c r="AK227" s="11">
        <v>2369150000000</v>
      </c>
      <c r="AL227" s="11">
        <v>2219270000000</v>
      </c>
      <c r="AM227" s="11">
        <v>2369150000000</v>
      </c>
      <c r="AN227" s="11">
        <v>506519000000</v>
      </c>
      <c r="AO227" s="11">
        <v>10731900000000</v>
      </c>
      <c r="AP227" s="11">
        <v>6743000000000</v>
      </c>
      <c r="AQ227" s="11">
        <v>10731900000000</v>
      </c>
      <c r="AR227" s="11">
        <v>22719500000000</v>
      </c>
      <c r="AS227" s="11">
        <v>113539000</v>
      </c>
      <c r="AT227" s="11">
        <v>113539000</v>
      </c>
      <c r="AU227" s="11">
        <v>19628400000</v>
      </c>
      <c r="AV227" s="11">
        <v>19628500000</v>
      </c>
      <c r="AW227" s="11">
        <v>386340000000</v>
      </c>
      <c r="AX227" s="11">
        <v>386340000000</v>
      </c>
      <c r="AY227" s="11">
        <v>124167000000</v>
      </c>
      <c r="AZ227" s="11">
        <v>124166000000</v>
      </c>
      <c r="BA227" s="11">
        <v>2708140000000</v>
      </c>
      <c r="BB227" s="11">
        <v>2708150000000</v>
      </c>
      <c r="BC227" s="11">
        <v>9950750000000</v>
      </c>
      <c r="BD227" s="11">
        <v>9950760000000</v>
      </c>
      <c r="BE227" s="11">
        <v>27312000000000</v>
      </c>
      <c r="BF227" s="11">
        <v>27312000000000</v>
      </c>
      <c r="CT227" s="37"/>
      <c r="CZ227" s="28">
        <f t="shared" si="41"/>
        <v>10.09295</v>
      </c>
      <c r="DA227" s="11">
        <v>228810000000</v>
      </c>
      <c r="DB227" s="11">
        <v>48837500000</v>
      </c>
      <c r="DC227" s="11">
        <v>1804760000000</v>
      </c>
      <c r="DD227" s="11">
        <v>3098390000000</v>
      </c>
      <c r="DE227" s="11">
        <v>3437630000000</v>
      </c>
      <c r="DF227" s="11">
        <v>3098400000000</v>
      </c>
      <c r="DG227" s="11">
        <v>1688190000000</v>
      </c>
      <c r="DH227" s="11">
        <v>3297360000000</v>
      </c>
      <c r="DI227" s="11">
        <v>4276970000000</v>
      </c>
      <c r="DJ227" s="11">
        <v>3297370000000</v>
      </c>
      <c r="DK227" s="11">
        <v>1688190000000</v>
      </c>
      <c r="DL227" s="11">
        <v>3746420000000</v>
      </c>
      <c r="DM227" s="11">
        <v>4346830000000</v>
      </c>
      <c r="DN227" s="11">
        <v>4389550000000</v>
      </c>
      <c r="DO227" s="11">
        <v>4346830000000</v>
      </c>
      <c r="DP227" s="11">
        <v>3746420000000</v>
      </c>
      <c r="DQ227" s="11">
        <v>1692780000000</v>
      </c>
      <c r="DR227" s="11">
        <v>3304970000000</v>
      </c>
      <c r="DS227" s="11">
        <v>4247410000000</v>
      </c>
      <c r="DT227" s="11">
        <v>3304970000000</v>
      </c>
      <c r="DU227" s="11">
        <v>1692780000000</v>
      </c>
      <c r="DV227" s="11">
        <v>3110650000000</v>
      </c>
      <c r="DW227" s="11">
        <v>3424970000000</v>
      </c>
      <c r="DX227" s="11">
        <v>3110650000000</v>
      </c>
      <c r="DY227" s="11">
        <v>1831590000000</v>
      </c>
      <c r="DZ227" s="11">
        <v>1269580000000</v>
      </c>
      <c r="EA227" s="11">
        <v>1269580000000</v>
      </c>
      <c r="EB227" s="11">
        <v>1838360000000</v>
      </c>
      <c r="EC227" s="11">
        <v>1838360000000</v>
      </c>
      <c r="ED227" s="11">
        <v>4166090000000</v>
      </c>
      <c r="EE227" s="11">
        <v>4166090000000</v>
      </c>
      <c r="EF227" s="11">
        <v>2189860000000</v>
      </c>
      <c r="EG227" s="11">
        <v>2189860000000</v>
      </c>
      <c r="EH227" s="11">
        <v>4151510000000</v>
      </c>
      <c r="EI227" s="11">
        <v>4151500000000</v>
      </c>
      <c r="EJ227" s="11">
        <v>1873740000000</v>
      </c>
      <c r="EK227" s="11">
        <v>1873740000000</v>
      </c>
      <c r="EL227" s="11">
        <v>1316750000000</v>
      </c>
      <c r="EM227" s="11">
        <v>1316750000000</v>
      </c>
    </row>
    <row r="228" spans="13:143" x14ac:dyDescent="0.25">
      <c r="M228" s="37"/>
      <c r="S228" s="28">
        <f t="shared" si="42"/>
        <v>4.1656500000000003</v>
      </c>
      <c r="T228" s="11">
        <v>1331620000000</v>
      </c>
      <c r="U228" s="11">
        <v>282909000000</v>
      </c>
      <c r="V228" s="11">
        <v>118141000</v>
      </c>
      <c r="W228" s="11">
        <v>67773100000</v>
      </c>
      <c r="X228" s="11">
        <v>37628900000</v>
      </c>
      <c r="Y228" s="11">
        <v>67773100000</v>
      </c>
      <c r="Z228" s="11">
        <v>61664700000</v>
      </c>
      <c r="AA228" s="11">
        <v>225231000000</v>
      </c>
      <c r="AB228" s="11">
        <v>402033000000</v>
      </c>
      <c r="AC228" s="11">
        <v>225231000000</v>
      </c>
      <c r="AD228" s="11">
        <v>61664600000</v>
      </c>
      <c r="AE228" s="11">
        <v>431455000000</v>
      </c>
      <c r="AF228" s="11">
        <v>494638000000</v>
      </c>
      <c r="AG228" s="11">
        <v>700005000000</v>
      </c>
      <c r="AH228" s="11">
        <v>494639000000</v>
      </c>
      <c r="AI228" s="11">
        <v>431454000000</v>
      </c>
      <c r="AJ228" s="11">
        <v>812153000000</v>
      </c>
      <c r="AK228" s="11">
        <v>3675690000000</v>
      </c>
      <c r="AL228" s="11">
        <v>3380580000000</v>
      </c>
      <c r="AM228" s="11">
        <v>3675690000000</v>
      </c>
      <c r="AN228" s="11">
        <v>812152000000</v>
      </c>
      <c r="AO228" s="11">
        <v>15975500000000</v>
      </c>
      <c r="AP228" s="11">
        <v>10355200000000</v>
      </c>
      <c r="AQ228" s="11">
        <v>15975500000000</v>
      </c>
      <c r="AR228" s="11">
        <v>36075500000000</v>
      </c>
      <c r="AS228" s="11">
        <v>181017000</v>
      </c>
      <c r="AT228" s="11">
        <v>181018000</v>
      </c>
      <c r="AU228" s="11">
        <v>31552400000</v>
      </c>
      <c r="AV228" s="11">
        <v>31552400000</v>
      </c>
      <c r="AW228" s="11">
        <v>578499000000</v>
      </c>
      <c r="AX228" s="11">
        <v>578499000000</v>
      </c>
      <c r="AY228" s="11">
        <v>191384000000</v>
      </c>
      <c r="AZ228" s="11">
        <v>191383000000</v>
      </c>
      <c r="BA228" s="11">
        <v>4159810000000</v>
      </c>
      <c r="BB228" s="11">
        <v>4159810000000</v>
      </c>
      <c r="BC228" s="11">
        <v>15617700000000</v>
      </c>
      <c r="BD228" s="11">
        <v>15617700000000</v>
      </c>
      <c r="BE228" s="11">
        <v>41428100000000</v>
      </c>
      <c r="BF228" s="11">
        <v>41428200000000</v>
      </c>
      <c r="CT228" s="37"/>
      <c r="CZ228" s="28">
        <f t="shared" si="41"/>
        <v>4.1656500000000003</v>
      </c>
      <c r="DA228" s="11">
        <v>380852000000</v>
      </c>
      <c r="DB228" s="11">
        <v>67657800000</v>
      </c>
      <c r="DC228" s="11">
        <v>2950030000000</v>
      </c>
      <c r="DD228" s="11">
        <v>5035350000000</v>
      </c>
      <c r="DE228" s="11">
        <v>5567710000000</v>
      </c>
      <c r="DF228" s="11">
        <v>5035350000000</v>
      </c>
      <c r="DG228" s="11">
        <v>2766990000000</v>
      </c>
      <c r="DH228" s="11">
        <v>5354760000000</v>
      </c>
      <c r="DI228" s="11">
        <v>6888320000000</v>
      </c>
      <c r="DJ228" s="11">
        <v>5354770000000</v>
      </c>
      <c r="DK228" s="11">
        <v>2766990000000</v>
      </c>
      <c r="DL228" s="11">
        <v>6064350000000</v>
      </c>
      <c r="DM228" s="11">
        <v>6999230000000</v>
      </c>
      <c r="DN228" s="11">
        <v>7050860000000</v>
      </c>
      <c r="DO228" s="11">
        <v>6999230000000</v>
      </c>
      <c r="DP228" s="11">
        <v>6064350000000</v>
      </c>
      <c r="DQ228" s="11">
        <v>2774300000000</v>
      </c>
      <c r="DR228" s="11">
        <v>5366320000000</v>
      </c>
      <c r="DS228" s="11">
        <v>6838250000000</v>
      </c>
      <c r="DT228" s="11">
        <v>5366320000000</v>
      </c>
      <c r="DU228" s="11">
        <v>2774300000000</v>
      </c>
      <c r="DV228" s="11">
        <v>5052700000000</v>
      </c>
      <c r="DW228" s="11">
        <v>5543500000000</v>
      </c>
      <c r="DX228" s="11">
        <v>5052700000000</v>
      </c>
      <c r="DY228" s="11">
        <v>2992280000000</v>
      </c>
      <c r="DZ228" s="11">
        <v>2066940000000</v>
      </c>
      <c r="EA228" s="11">
        <v>2066940000000</v>
      </c>
      <c r="EB228" s="11">
        <v>2989890000000</v>
      </c>
      <c r="EC228" s="11">
        <v>2989890000000</v>
      </c>
      <c r="ED228" s="11">
        <v>6678820000000</v>
      </c>
      <c r="EE228" s="11">
        <v>6678830000000</v>
      </c>
      <c r="EF228" s="11">
        <v>3551480000000</v>
      </c>
      <c r="EG228" s="11">
        <v>3551490000000</v>
      </c>
      <c r="EH228" s="11">
        <v>6654080000000</v>
      </c>
      <c r="EI228" s="11">
        <v>6654080000000</v>
      </c>
      <c r="EJ228" s="11">
        <v>3046700000000</v>
      </c>
      <c r="EK228" s="11">
        <v>3046700000000</v>
      </c>
      <c r="EL228" s="11">
        <v>2143260000000</v>
      </c>
      <c r="EM228" s="11">
        <v>2143260000000</v>
      </c>
    </row>
    <row r="229" spans="13:143" x14ac:dyDescent="0.25">
      <c r="M229" s="37"/>
      <c r="S229" s="28">
        <f t="shared" si="42"/>
        <v>1.4903499999999998</v>
      </c>
      <c r="T229" s="11">
        <v>559270000000</v>
      </c>
      <c r="U229" s="11">
        <v>91983200000</v>
      </c>
      <c r="V229" s="11">
        <v>45700700</v>
      </c>
      <c r="W229" s="11">
        <v>26705500000</v>
      </c>
      <c r="X229" s="11">
        <v>14528800000</v>
      </c>
      <c r="Y229" s="11">
        <v>26705500000</v>
      </c>
      <c r="Z229" s="11">
        <v>23510600000</v>
      </c>
      <c r="AA229" s="11">
        <v>82524000000</v>
      </c>
      <c r="AB229" s="11">
        <v>145400000000</v>
      </c>
      <c r="AC229" s="11">
        <v>82524000000</v>
      </c>
      <c r="AD229" s="11">
        <v>23510600000</v>
      </c>
      <c r="AE229" s="11">
        <v>150300000000</v>
      </c>
      <c r="AF229" s="11">
        <v>170758000000</v>
      </c>
      <c r="AG229" s="11">
        <v>248379000000</v>
      </c>
      <c r="AH229" s="11">
        <v>170758000000</v>
      </c>
      <c r="AI229" s="11">
        <v>150300000000</v>
      </c>
      <c r="AJ229" s="11">
        <v>309081000000</v>
      </c>
      <c r="AK229" s="11">
        <v>1330040000000</v>
      </c>
      <c r="AL229" s="11">
        <v>1215850000000</v>
      </c>
      <c r="AM229" s="11">
        <v>1330040000000</v>
      </c>
      <c r="AN229" s="11">
        <v>309081000000</v>
      </c>
      <c r="AO229" s="11">
        <v>5378950000000</v>
      </c>
      <c r="AP229" s="11">
        <v>3591170000000</v>
      </c>
      <c r="AQ229" s="11">
        <v>5378950000000</v>
      </c>
      <c r="AR229" s="11">
        <v>13235400000000</v>
      </c>
      <c r="AS229" s="11">
        <v>73855500</v>
      </c>
      <c r="AT229" s="11">
        <v>73855600</v>
      </c>
      <c r="AU229" s="11">
        <v>12922900000</v>
      </c>
      <c r="AV229" s="11">
        <v>12922900000</v>
      </c>
      <c r="AW229" s="11">
        <v>215304000000</v>
      </c>
      <c r="AX229" s="11">
        <v>215305000000</v>
      </c>
      <c r="AY229" s="11">
        <v>72694800000</v>
      </c>
      <c r="AZ229" s="11">
        <v>72694400000</v>
      </c>
      <c r="BA229" s="11">
        <v>1572130000000</v>
      </c>
      <c r="BB229" s="11">
        <v>1572130000000</v>
      </c>
      <c r="BC229" s="11">
        <v>6029520000000</v>
      </c>
      <c r="BD229" s="11">
        <v>6029520000000</v>
      </c>
      <c r="BE229" s="11">
        <v>15371800000000</v>
      </c>
      <c r="BF229" s="11">
        <v>15371800000000</v>
      </c>
      <c r="CT229" s="37"/>
      <c r="CZ229" s="28">
        <f t="shared" si="41"/>
        <v>1.4903499999999998</v>
      </c>
      <c r="DA229" s="11">
        <v>163152000000</v>
      </c>
      <c r="DB229" s="11">
        <v>21774000000</v>
      </c>
      <c r="DC229" s="11">
        <v>1256840000000</v>
      </c>
      <c r="DD229" s="11">
        <v>2136930000000</v>
      </c>
      <c r="DE229" s="11">
        <v>2354610000000</v>
      </c>
      <c r="DF229" s="11">
        <v>2136940000000</v>
      </c>
      <c r="DG229" s="11">
        <v>1180730000000</v>
      </c>
      <c r="DH229" s="11">
        <v>2270720000000</v>
      </c>
      <c r="DI229" s="11">
        <v>2902300000000</v>
      </c>
      <c r="DJ229" s="11">
        <v>2270720000000</v>
      </c>
      <c r="DK229" s="11">
        <v>1180730000000</v>
      </c>
      <c r="DL229" s="11">
        <v>2564110000000</v>
      </c>
      <c r="DM229" s="11">
        <v>2948470000000</v>
      </c>
      <c r="DN229" s="11">
        <v>2962640000000</v>
      </c>
      <c r="DO229" s="11">
        <v>2948470000000</v>
      </c>
      <c r="DP229" s="11">
        <v>2564110000000</v>
      </c>
      <c r="DQ229" s="11">
        <v>1183780000000</v>
      </c>
      <c r="DR229" s="11">
        <v>2275350000000</v>
      </c>
      <c r="DS229" s="11">
        <v>2880380000000</v>
      </c>
      <c r="DT229" s="11">
        <v>2275350000000</v>
      </c>
      <c r="DU229" s="11">
        <v>1183780000000</v>
      </c>
      <c r="DV229" s="11">
        <v>2143460000000</v>
      </c>
      <c r="DW229" s="11">
        <v>2343150000000</v>
      </c>
      <c r="DX229" s="11">
        <v>2143460000000</v>
      </c>
      <c r="DY229" s="11">
        <v>1274330000000</v>
      </c>
      <c r="DZ229" s="11">
        <v>896417000000</v>
      </c>
      <c r="EA229" s="11">
        <v>896418000000</v>
      </c>
      <c r="EB229" s="11">
        <v>1294660000000</v>
      </c>
      <c r="EC229" s="11">
        <v>1294670000000</v>
      </c>
      <c r="ED229" s="11">
        <v>2865560000000</v>
      </c>
      <c r="EE229" s="11">
        <v>2865570000000</v>
      </c>
      <c r="EF229" s="11">
        <v>1534500000000</v>
      </c>
      <c r="EG229" s="11">
        <v>1534510000000</v>
      </c>
      <c r="EH229" s="11">
        <v>2854590000000</v>
      </c>
      <c r="EI229" s="11">
        <v>2854590000000</v>
      </c>
      <c r="EJ229" s="11">
        <v>1318920000000</v>
      </c>
      <c r="EK229" s="11">
        <v>1318920000000</v>
      </c>
      <c r="EL229" s="11">
        <v>929111000000</v>
      </c>
      <c r="EM229" s="11">
        <v>929111000000</v>
      </c>
    </row>
    <row r="230" spans="13:143" x14ac:dyDescent="0.25">
      <c r="M230" s="37"/>
      <c r="S230" s="28">
        <f t="shared" si="42"/>
        <v>0.9039299999999999</v>
      </c>
      <c r="T230" s="11">
        <v>587456000000</v>
      </c>
      <c r="U230" s="11">
        <v>81411500000</v>
      </c>
      <c r="V230" s="11">
        <v>31683800</v>
      </c>
      <c r="W230" s="11">
        <v>19001400000</v>
      </c>
      <c r="X230" s="11">
        <v>10298600000</v>
      </c>
      <c r="Y230" s="11">
        <v>19001400000</v>
      </c>
      <c r="Z230" s="11">
        <v>16265100000</v>
      </c>
      <c r="AA230" s="11">
        <v>56755400000</v>
      </c>
      <c r="AB230" s="11">
        <v>100794000000</v>
      </c>
      <c r="AC230" s="11">
        <v>56755500000</v>
      </c>
      <c r="AD230" s="11">
        <v>16265100000</v>
      </c>
      <c r="AE230" s="11">
        <v>98666600000</v>
      </c>
      <c r="AF230" s="11">
        <v>112904000000</v>
      </c>
      <c r="AG230" s="11">
        <v>166973000000</v>
      </c>
      <c r="AH230" s="11">
        <v>112904000000</v>
      </c>
      <c r="AI230" s="11">
        <v>98666500000</v>
      </c>
      <c r="AJ230" s="11">
        <v>216228000000</v>
      </c>
      <c r="AK230" s="11">
        <v>897273000000</v>
      </c>
      <c r="AL230" s="11">
        <v>836787000000</v>
      </c>
      <c r="AM230" s="11">
        <v>897273000000</v>
      </c>
      <c r="AN230" s="11">
        <v>216228000000</v>
      </c>
      <c r="AO230" s="11">
        <v>3520630000000</v>
      </c>
      <c r="AP230" s="11">
        <v>2387310000000</v>
      </c>
      <c r="AQ230" s="11">
        <v>3520630000000</v>
      </c>
      <c r="AR230" s="11">
        <v>8940740000000</v>
      </c>
      <c r="AS230" s="11">
        <v>50695200</v>
      </c>
      <c r="AT230" s="11">
        <v>50695200</v>
      </c>
      <c r="AU230" s="11">
        <v>8896300000</v>
      </c>
      <c r="AV230" s="11">
        <v>8896310000</v>
      </c>
      <c r="AW230" s="11">
        <v>142982000000</v>
      </c>
      <c r="AX230" s="11">
        <v>142983000000</v>
      </c>
      <c r="AY230" s="11">
        <v>48190400000</v>
      </c>
      <c r="AZ230" s="11">
        <v>48190100000</v>
      </c>
      <c r="BA230" s="11">
        <v>1040930000000</v>
      </c>
      <c r="BB230" s="11">
        <v>1040930000000</v>
      </c>
      <c r="BC230" s="11">
        <v>4041830000000</v>
      </c>
      <c r="BD230" s="11">
        <v>4041830000000</v>
      </c>
      <c r="BE230" s="11">
        <v>10084500000000</v>
      </c>
      <c r="BF230" s="11">
        <v>10084500000000</v>
      </c>
      <c r="CT230" s="37"/>
      <c r="CZ230" s="28">
        <f t="shared" si="41"/>
        <v>0.9039299999999999</v>
      </c>
      <c r="DA230" s="11">
        <v>175233000000</v>
      </c>
      <c r="DB230" s="11">
        <v>19443200000</v>
      </c>
      <c r="DC230" s="11">
        <v>1197400000000</v>
      </c>
      <c r="DD230" s="11">
        <v>1983550000000</v>
      </c>
      <c r="DE230" s="11">
        <v>2142350000000</v>
      </c>
      <c r="DF230" s="11">
        <v>1983550000000</v>
      </c>
      <c r="DG230" s="11">
        <v>1133500000000</v>
      </c>
      <c r="DH230" s="11">
        <v>2097250000000</v>
      </c>
      <c r="DI230" s="11">
        <v>2589470000000</v>
      </c>
      <c r="DJ230" s="11">
        <v>2097250000000</v>
      </c>
      <c r="DK230" s="11">
        <v>1133500000000</v>
      </c>
      <c r="DL230" s="11">
        <v>2329930000000</v>
      </c>
      <c r="DM230" s="11">
        <v>2628650000000</v>
      </c>
      <c r="DN230" s="11">
        <v>2617010000000</v>
      </c>
      <c r="DO230" s="11">
        <v>2628650000000</v>
      </c>
      <c r="DP230" s="11">
        <v>2329930000000</v>
      </c>
      <c r="DQ230" s="11">
        <v>1135790000000</v>
      </c>
      <c r="DR230" s="11">
        <v>2100000000000</v>
      </c>
      <c r="DS230" s="11">
        <v>2566860000000</v>
      </c>
      <c r="DT230" s="11">
        <v>2100000000000</v>
      </c>
      <c r="DU230" s="11">
        <v>1135790000000</v>
      </c>
      <c r="DV230" s="11">
        <v>1984100000000</v>
      </c>
      <c r="DW230" s="11">
        <v>2125990000000</v>
      </c>
      <c r="DX230" s="11">
        <v>1984100000000</v>
      </c>
      <c r="DY230" s="11">
        <v>1210060000000</v>
      </c>
      <c r="DZ230" s="11">
        <v>876419000000</v>
      </c>
      <c r="EA230" s="11">
        <v>876419000000</v>
      </c>
      <c r="EB230" s="11">
        <v>1251480000000</v>
      </c>
      <c r="EC230" s="11">
        <v>1251480000000</v>
      </c>
      <c r="ED230" s="11">
        <v>2556580000000</v>
      </c>
      <c r="EE230" s="11">
        <v>2556580000000</v>
      </c>
      <c r="EF230" s="11">
        <v>1461960000000</v>
      </c>
      <c r="EG230" s="11">
        <v>1461960000000</v>
      </c>
      <c r="EH230" s="11">
        <v>2544610000000</v>
      </c>
      <c r="EI230" s="11">
        <v>2544610000000</v>
      </c>
      <c r="EJ230" s="11">
        <v>1272290000000</v>
      </c>
      <c r="EK230" s="11">
        <v>1272290000000</v>
      </c>
      <c r="EL230" s="11">
        <v>905702000000</v>
      </c>
      <c r="EM230" s="11">
        <v>905703000000</v>
      </c>
    </row>
    <row r="231" spans="13:143" x14ac:dyDescent="0.25">
      <c r="M231" s="37"/>
      <c r="S231" s="28">
        <f t="shared" si="42"/>
        <v>0.54827499999999996</v>
      </c>
      <c r="T231" s="11">
        <v>719150000000</v>
      </c>
      <c r="U231" s="11">
        <v>79099200000</v>
      </c>
      <c r="V231" s="11">
        <v>39285300</v>
      </c>
      <c r="W231" s="11">
        <v>23721200000</v>
      </c>
      <c r="X231" s="11">
        <v>12743800000</v>
      </c>
      <c r="Y231" s="11">
        <v>23721200000</v>
      </c>
      <c r="Z231" s="11">
        <v>19995500000</v>
      </c>
      <c r="AA231" s="11">
        <v>68797100000</v>
      </c>
      <c r="AB231" s="11">
        <v>122231000000</v>
      </c>
      <c r="AC231" s="11">
        <v>68797100000</v>
      </c>
      <c r="AD231" s="11">
        <v>19995400000</v>
      </c>
      <c r="AE231" s="11">
        <v>119381000000</v>
      </c>
      <c r="AF231" s="11">
        <v>139976000000</v>
      </c>
      <c r="AG231" s="11">
        <v>203864000000</v>
      </c>
      <c r="AH231" s="11">
        <v>139976000000</v>
      </c>
      <c r="AI231" s="11">
        <v>119381000000</v>
      </c>
      <c r="AJ231" s="11">
        <v>266602000000</v>
      </c>
      <c r="AK231" s="11">
        <v>1079450000000</v>
      </c>
      <c r="AL231" s="11">
        <v>1005970000000</v>
      </c>
      <c r="AM231" s="11">
        <v>1079450000000</v>
      </c>
      <c r="AN231" s="11">
        <v>266602000000</v>
      </c>
      <c r="AO231" s="11">
        <v>4222070000000</v>
      </c>
      <c r="AP231" s="11">
        <v>2875260000000</v>
      </c>
      <c r="AQ231" s="11">
        <v>4222070000000</v>
      </c>
      <c r="AR231" s="11">
        <v>10893100000000</v>
      </c>
      <c r="AS231" s="11">
        <v>62183300</v>
      </c>
      <c r="AT231" s="11">
        <v>62183400</v>
      </c>
      <c r="AU231" s="11">
        <v>11026300000</v>
      </c>
      <c r="AV231" s="11">
        <v>11026300000</v>
      </c>
      <c r="AW231" s="11">
        <v>170142000000</v>
      </c>
      <c r="AX231" s="11">
        <v>170142000000</v>
      </c>
      <c r="AY231" s="11">
        <v>58317000000</v>
      </c>
      <c r="AZ231" s="11">
        <v>58316600000</v>
      </c>
      <c r="BA231" s="11">
        <v>1252640000000</v>
      </c>
      <c r="BB231" s="11">
        <v>1252640000000</v>
      </c>
      <c r="BC231" s="11">
        <v>4977170000000</v>
      </c>
      <c r="BD231" s="11">
        <v>4977170000000</v>
      </c>
      <c r="BE231" s="11">
        <v>12180500000000</v>
      </c>
      <c r="BF231" s="11">
        <v>12180500000000</v>
      </c>
      <c r="CT231" s="37"/>
      <c r="CZ231" s="28">
        <f t="shared" si="41"/>
        <v>0.54827499999999996</v>
      </c>
      <c r="DA231" s="11">
        <v>231122000000</v>
      </c>
      <c r="DB231" s="11">
        <v>20315500000</v>
      </c>
      <c r="DC231" s="11">
        <v>1367090000000</v>
      </c>
      <c r="DD231" s="11">
        <v>2298420000000</v>
      </c>
      <c r="DE231" s="11">
        <v>2524380000000</v>
      </c>
      <c r="DF231" s="11">
        <v>2298430000000</v>
      </c>
      <c r="DG231" s="11">
        <v>1294890000000</v>
      </c>
      <c r="DH231" s="11">
        <v>2440300000000</v>
      </c>
      <c r="DI231" s="11">
        <v>3097770000000</v>
      </c>
      <c r="DJ231" s="11">
        <v>2440310000000</v>
      </c>
      <c r="DK231" s="11">
        <v>1294890000000</v>
      </c>
      <c r="DL231" s="11">
        <v>2747340000000</v>
      </c>
      <c r="DM231" s="11">
        <v>3146720000000</v>
      </c>
      <c r="DN231" s="11">
        <v>3160830000000</v>
      </c>
      <c r="DO231" s="11">
        <v>3146720000000</v>
      </c>
      <c r="DP231" s="11">
        <v>2747340000000</v>
      </c>
      <c r="DQ231" s="11">
        <v>1298080000000</v>
      </c>
      <c r="DR231" s="11">
        <v>2444880000000</v>
      </c>
      <c r="DS231" s="11">
        <v>3073860000000</v>
      </c>
      <c r="DT231" s="11">
        <v>2444880000000</v>
      </c>
      <c r="DU231" s="11">
        <v>1298080000000</v>
      </c>
      <c r="DV231" s="11">
        <v>2303960000000</v>
      </c>
      <c r="DW231" s="11">
        <v>2510800000000</v>
      </c>
      <c r="DX231" s="11">
        <v>2303960000000</v>
      </c>
      <c r="DY231" s="11">
        <v>1385020000000</v>
      </c>
      <c r="DZ231" s="11">
        <v>974803000000</v>
      </c>
      <c r="EA231" s="11">
        <v>974803000000</v>
      </c>
      <c r="EB231" s="11">
        <v>1402090000000</v>
      </c>
      <c r="EC231" s="11">
        <v>1402090000000</v>
      </c>
      <c r="ED231" s="11">
        <v>2999350000000</v>
      </c>
      <c r="EE231" s="11">
        <v>2999350000000</v>
      </c>
      <c r="EF231" s="11">
        <v>1645950000000</v>
      </c>
      <c r="EG231" s="11">
        <v>1645950000000</v>
      </c>
      <c r="EH231" s="11">
        <v>2987150000000</v>
      </c>
      <c r="EI231" s="11">
        <v>2987150000000</v>
      </c>
      <c r="EJ231" s="11">
        <v>1427350000000</v>
      </c>
      <c r="EK231" s="11">
        <v>1427350000000</v>
      </c>
      <c r="EL231" s="11">
        <v>1009270000000</v>
      </c>
      <c r="EM231" s="11">
        <v>1009270000000</v>
      </c>
    </row>
    <row r="232" spans="13:143" x14ac:dyDescent="0.25">
      <c r="M232" s="37"/>
      <c r="S232" s="28">
        <f t="shared" si="42"/>
        <v>0.36680000000000001</v>
      </c>
      <c r="T232" s="11">
        <v>662747000000</v>
      </c>
      <c r="U232" s="11">
        <v>57445500000</v>
      </c>
      <c r="V232" s="11">
        <v>14437800</v>
      </c>
      <c r="W232" s="11">
        <v>8901530000</v>
      </c>
      <c r="X232" s="11">
        <v>4759250000</v>
      </c>
      <c r="Y232" s="11">
        <v>8901540000</v>
      </c>
      <c r="Z232" s="11">
        <v>7343370000</v>
      </c>
      <c r="AA232" s="11">
        <v>25316000000</v>
      </c>
      <c r="AB232" s="11">
        <v>45357400000</v>
      </c>
      <c r="AC232" s="11">
        <v>25316000000</v>
      </c>
      <c r="AD232" s="11">
        <v>7343350000</v>
      </c>
      <c r="AE232" s="11">
        <v>42365100000</v>
      </c>
      <c r="AF232" s="11">
        <v>50630800000</v>
      </c>
      <c r="AG232" s="11">
        <v>73876300000</v>
      </c>
      <c r="AH232" s="11">
        <v>50630900000</v>
      </c>
      <c r="AI232" s="11">
        <v>42365100000</v>
      </c>
      <c r="AJ232" s="11">
        <v>99644300000</v>
      </c>
      <c r="AK232" s="11">
        <v>390505000000</v>
      </c>
      <c r="AL232" s="11">
        <v>369987000000</v>
      </c>
      <c r="AM232" s="11">
        <v>390505000000</v>
      </c>
      <c r="AN232" s="11">
        <v>99644300000</v>
      </c>
      <c r="AO232" s="11">
        <v>1524300000000</v>
      </c>
      <c r="AP232" s="11">
        <v>1037740000000</v>
      </c>
      <c r="AQ232" s="11">
        <v>1524300000000</v>
      </c>
      <c r="AR232" s="11">
        <v>3965930000000</v>
      </c>
      <c r="AS232" s="11">
        <v>24068600</v>
      </c>
      <c r="AT232" s="11">
        <v>24068600</v>
      </c>
      <c r="AU232" s="11">
        <v>4297750000</v>
      </c>
      <c r="AV232" s="11">
        <v>4297760000</v>
      </c>
      <c r="AW232" s="11">
        <v>64951200000</v>
      </c>
      <c r="AX232" s="11">
        <v>64951300000</v>
      </c>
      <c r="AY232" s="11">
        <v>22265500000</v>
      </c>
      <c r="AZ232" s="11">
        <v>22265300000</v>
      </c>
      <c r="BA232" s="11">
        <v>474578000000</v>
      </c>
      <c r="BB232" s="11">
        <v>474578000000</v>
      </c>
      <c r="BC232" s="11">
        <v>1979540000000</v>
      </c>
      <c r="BD232" s="11">
        <v>1979540000000</v>
      </c>
      <c r="BE232" s="11">
        <v>4735490000000</v>
      </c>
      <c r="BF232" s="11">
        <v>4735490000000</v>
      </c>
      <c r="CT232" s="37"/>
      <c r="CZ232" s="28">
        <f t="shared" si="41"/>
        <v>0.36680000000000001</v>
      </c>
      <c r="DA232" s="11">
        <v>244932000000</v>
      </c>
      <c r="DB232" s="11">
        <v>14612800000</v>
      </c>
      <c r="DC232" s="11">
        <v>738957000000</v>
      </c>
      <c r="DD232" s="11">
        <v>1211390000000</v>
      </c>
      <c r="DE232" s="11">
        <v>1320670000000</v>
      </c>
      <c r="DF232" s="11">
        <v>1211400000000</v>
      </c>
      <c r="DG232" s="11">
        <v>716189000000</v>
      </c>
      <c r="DH232" s="11">
        <v>1284100000000</v>
      </c>
      <c r="DI232" s="11">
        <v>1608880000000</v>
      </c>
      <c r="DJ232" s="11">
        <v>1284110000000</v>
      </c>
      <c r="DK232" s="11">
        <v>716191000000</v>
      </c>
      <c r="DL232" s="11">
        <v>1435950000000</v>
      </c>
      <c r="DM232" s="11">
        <v>1633950000000</v>
      </c>
      <c r="DN232" s="11">
        <v>1639070000000</v>
      </c>
      <c r="DO232" s="11">
        <v>1633950000000</v>
      </c>
      <c r="DP232" s="11">
        <v>1435950000000</v>
      </c>
      <c r="DQ232" s="11">
        <v>717828000000</v>
      </c>
      <c r="DR232" s="11">
        <v>1286150000000</v>
      </c>
      <c r="DS232" s="11">
        <v>1595990000000</v>
      </c>
      <c r="DT232" s="11">
        <v>1286150000000</v>
      </c>
      <c r="DU232" s="11">
        <v>717829000000</v>
      </c>
      <c r="DV232" s="11">
        <v>1212820000000</v>
      </c>
      <c r="DW232" s="11">
        <v>1312260000000</v>
      </c>
      <c r="DX232" s="11">
        <v>1212820000000</v>
      </c>
      <c r="DY232" s="11">
        <v>747605000000</v>
      </c>
      <c r="DZ232" s="11">
        <v>529407000000</v>
      </c>
      <c r="EA232" s="11">
        <v>529407000000</v>
      </c>
      <c r="EB232" s="11">
        <v>762665000000</v>
      </c>
      <c r="EC232" s="11">
        <v>762666000000</v>
      </c>
      <c r="ED232" s="11">
        <v>1554460000000</v>
      </c>
      <c r="EE232" s="11">
        <v>1554460000000</v>
      </c>
      <c r="EF232" s="11">
        <v>881174000000</v>
      </c>
      <c r="EG232" s="11">
        <v>881176000000</v>
      </c>
      <c r="EH232" s="11">
        <v>1547780000000</v>
      </c>
      <c r="EI232" s="11">
        <v>1547780000000</v>
      </c>
      <c r="EJ232" s="11">
        <v>776497000000</v>
      </c>
      <c r="EK232" s="11">
        <v>776498000000</v>
      </c>
      <c r="EL232" s="11">
        <v>548446000000</v>
      </c>
      <c r="EM232" s="11">
        <v>548447000000</v>
      </c>
    </row>
    <row r="233" spans="13:143" x14ac:dyDescent="0.25">
      <c r="M233" s="37"/>
      <c r="S233" s="28">
        <f t="shared" si="42"/>
        <v>0.27851500000000001</v>
      </c>
      <c r="T233" s="11">
        <v>1538650000000</v>
      </c>
      <c r="U233" s="11">
        <v>100652000000</v>
      </c>
      <c r="V233" s="11">
        <v>13879100</v>
      </c>
      <c r="W233" s="11">
        <v>8478840000</v>
      </c>
      <c r="X233" s="11">
        <v>4530940000</v>
      </c>
      <c r="Y233" s="11">
        <v>8478840000</v>
      </c>
      <c r="Z233" s="11">
        <v>7101800000</v>
      </c>
      <c r="AA233" s="11">
        <v>24602100000</v>
      </c>
      <c r="AB233" s="11">
        <v>44185700000</v>
      </c>
      <c r="AC233" s="11">
        <v>24602100000</v>
      </c>
      <c r="AD233" s="11">
        <v>7101780000</v>
      </c>
      <c r="AE233" s="11">
        <v>41705500000</v>
      </c>
      <c r="AF233" s="11">
        <v>50130000000</v>
      </c>
      <c r="AG233" s="11">
        <v>71530600000</v>
      </c>
      <c r="AH233" s="11">
        <v>50130000000</v>
      </c>
      <c r="AI233" s="11">
        <v>41705400000</v>
      </c>
      <c r="AJ233" s="11">
        <v>99004900000</v>
      </c>
      <c r="AK233" s="11">
        <v>379185000000</v>
      </c>
      <c r="AL233" s="11">
        <v>358207000000</v>
      </c>
      <c r="AM233" s="11">
        <v>379185000000</v>
      </c>
      <c r="AN233" s="11">
        <v>99004900000</v>
      </c>
      <c r="AO233" s="11">
        <v>1531700000000</v>
      </c>
      <c r="AP233" s="11">
        <v>1017620000000</v>
      </c>
      <c r="AQ233" s="11">
        <v>1531700000000</v>
      </c>
      <c r="AR233" s="11">
        <v>3943060000000</v>
      </c>
      <c r="AS233" s="11">
        <v>22961100</v>
      </c>
      <c r="AT233" s="11">
        <v>22961100</v>
      </c>
      <c r="AU233" s="11">
        <v>4061930000</v>
      </c>
      <c r="AV233" s="11">
        <v>4061940000</v>
      </c>
      <c r="AW233" s="11">
        <v>63270900000</v>
      </c>
      <c r="AX233" s="11">
        <v>63271000000</v>
      </c>
      <c r="AY233" s="11">
        <v>21694900000</v>
      </c>
      <c r="AZ233" s="11">
        <v>21694800000</v>
      </c>
      <c r="BA233" s="11">
        <v>456201000000</v>
      </c>
      <c r="BB233" s="11">
        <v>456202000000</v>
      </c>
      <c r="BC233" s="11">
        <v>2072270000000</v>
      </c>
      <c r="BD233" s="11">
        <v>2072270000000</v>
      </c>
      <c r="BE233" s="11">
        <v>5008310000000</v>
      </c>
      <c r="BF233" s="11">
        <v>5008320000000</v>
      </c>
      <c r="CT233" s="37"/>
      <c r="CZ233" s="28">
        <f t="shared" si="41"/>
        <v>0.27851500000000001</v>
      </c>
      <c r="DA233" s="11">
        <v>635523000000</v>
      </c>
      <c r="DB233" s="11">
        <v>25738900000</v>
      </c>
      <c r="DC233" s="11">
        <v>985513000000</v>
      </c>
      <c r="DD233" s="11">
        <v>1561060000000</v>
      </c>
      <c r="DE233" s="11">
        <v>1690850000000</v>
      </c>
      <c r="DF233" s="11">
        <v>1561060000000</v>
      </c>
      <c r="DG233" s="11">
        <v>989768000000</v>
      </c>
      <c r="DH233" s="11">
        <v>1653090000000</v>
      </c>
      <c r="DI233" s="11">
        <v>2042340000000</v>
      </c>
      <c r="DJ233" s="11">
        <v>1653090000000</v>
      </c>
      <c r="DK233" s="11">
        <v>989769000000</v>
      </c>
      <c r="DL233" s="11">
        <v>1835870000000</v>
      </c>
      <c r="DM233" s="11">
        <v>2073630000000</v>
      </c>
      <c r="DN233" s="11">
        <v>2078200000000</v>
      </c>
      <c r="DO233" s="11">
        <v>2073630000000</v>
      </c>
      <c r="DP233" s="11">
        <v>1835880000000</v>
      </c>
      <c r="DQ233" s="11">
        <v>991973000000</v>
      </c>
      <c r="DR233" s="11">
        <v>1655280000000</v>
      </c>
      <c r="DS233" s="11">
        <v>2025360000000</v>
      </c>
      <c r="DT233" s="11">
        <v>1655280000000</v>
      </c>
      <c r="DU233" s="11">
        <v>991974000000</v>
      </c>
      <c r="DV233" s="11">
        <v>1561140000000</v>
      </c>
      <c r="DW233" s="11">
        <v>1678400000000</v>
      </c>
      <c r="DX233" s="11">
        <v>1561140000000</v>
      </c>
      <c r="DY233" s="11">
        <v>995990000000</v>
      </c>
      <c r="DZ233" s="11">
        <v>698025000000</v>
      </c>
      <c r="EA233" s="11">
        <v>698026000000</v>
      </c>
      <c r="EB233" s="11">
        <v>1016100000000</v>
      </c>
      <c r="EC233" s="11">
        <v>1016100000000</v>
      </c>
      <c r="ED233" s="11">
        <v>1952510000000</v>
      </c>
      <c r="EE233" s="11">
        <v>1952520000000</v>
      </c>
      <c r="EF233" s="11">
        <v>1150120000000</v>
      </c>
      <c r="EG233" s="11">
        <v>1150120000000</v>
      </c>
      <c r="EH233" s="11">
        <v>1943660000000</v>
      </c>
      <c r="EI233" s="11">
        <v>1943660000000</v>
      </c>
      <c r="EJ233" s="11">
        <v>1035950000000</v>
      </c>
      <c r="EK233" s="11">
        <v>1035950000000</v>
      </c>
      <c r="EL233" s="11">
        <v>725431000000</v>
      </c>
      <c r="EM233" s="11">
        <v>725431000000</v>
      </c>
    </row>
    <row r="234" spans="13:143" x14ac:dyDescent="0.25">
      <c r="M234" s="37"/>
      <c r="S234" s="28">
        <f t="shared" si="42"/>
        <v>0.20242499999999999</v>
      </c>
      <c r="T234" s="11">
        <v>3524170000000</v>
      </c>
      <c r="U234" s="11">
        <v>157786000000</v>
      </c>
      <c r="V234" s="11">
        <v>18777100</v>
      </c>
      <c r="W234" s="11">
        <v>11221300000</v>
      </c>
      <c r="X234" s="11">
        <v>6044210000</v>
      </c>
      <c r="Y234" s="11">
        <v>11221300000</v>
      </c>
      <c r="Z234" s="11">
        <v>9691400000</v>
      </c>
      <c r="AA234" s="11">
        <v>34011300000</v>
      </c>
      <c r="AB234" s="11">
        <v>61522500000</v>
      </c>
      <c r="AC234" s="11">
        <v>34011400000</v>
      </c>
      <c r="AD234" s="11">
        <v>9691380000</v>
      </c>
      <c r="AE234" s="11">
        <v>60529600000</v>
      </c>
      <c r="AF234" s="11">
        <v>73233000000</v>
      </c>
      <c r="AG234" s="11">
        <v>101845000000</v>
      </c>
      <c r="AH234" s="11">
        <v>73233000000</v>
      </c>
      <c r="AI234" s="11">
        <v>60529500000</v>
      </c>
      <c r="AJ234" s="11">
        <v>140583000000</v>
      </c>
      <c r="AK234" s="11">
        <v>531252000000</v>
      </c>
      <c r="AL234" s="11">
        <v>497929000000</v>
      </c>
      <c r="AM234" s="11">
        <v>531252000000</v>
      </c>
      <c r="AN234" s="11">
        <v>140583000000</v>
      </c>
      <c r="AO234" s="11">
        <v>2249240000000</v>
      </c>
      <c r="AP234" s="11">
        <v>1473680000000</v>
      </c>
      <c r="AQ234" s="11">
        <v>2249250000000</v>
      </c>
      <c r="AR234" s="11">
        <v>5786760000000</v>
      </c>
      <c r="AS234" s="11">
        <v>29254000</v>
      </c>
      <c r="AT234" s="11">
        <v>29254100</v>
      </c>
      <c r="AU234" s="11">
        <v>5115340000</v>
      </c>
      <c r="AV234" s="11">
        <v>5115340000</v>
      </c>
      <c r="AW234" s="11">
        <v>85219800000</v>
      </c>
      <c r="AX234" s="11">
        <v>85219900000</v>
      </c>
      <c r="AY234" s="11">
        <v>28951400000</v>
      </c>
      <c r="AZ234" s="11">
        <v>28951200000</v>
      </c>
      <c r="BA234" s="11">
        <v>615000000000</v>
      </c>
      <c r="BB234" s="11">
        <v>615000000000</v>
      </c>
      <c r="BC234" s="11">
        <v>2962430000000</v>
      </c>
      <c r="BD234" s="11">
        <v>2962430000000</v>
      </c>
      <c r="BE234" s="11">
        <v>7245590000000</v>
      </c>
      <c r="BF234" s="11">
        <v>7245590000000</v>
      </c>
      <c r="CT234" s="37"/>
      <c r="CZ234" s="28">
        <f t="shared" si="41"/>
        <v>0.20242499999999999</v>
      </c>
      <c r="DA234" s="11">
        <v>1544390000000</v>
      </c>
      <c r="DB234" s="11">
        <v>42664500000</v>
      </c>
      <c r="DC234" s="11">
        <v>1727010000000</v>
      </c>
      <c r="DD234" s="11">
        <v>2704620000000</v>
      </c>
      <c r="DE234" s="11">
        <v>2972140000000</v>
      </c>
      <c r="DF234" s="11">
        <v>2704630000000</v>
      </c>
      <c r="DG234" s="11">
        <v>1787070000000</v>
      </c>
      <c r="DH234" s="11">
        <v>2876790000000</v>
      </c>
      <c r="DI234" s="11">
        <v>3620980000000</v>
      </c>
      <c r="DJ234" s="11">
        <v>2876790000000</v>
      </c>
      <c r="DK234" s="11">
        <v>1787070000000</v>
      </c>
      <c r="DL234" s="11">
        <v>3225000000000</v>
      </c>
      <c r="DM234" s="11">
        <v>3678120000000</v>
      </c>
      <c r="DN234" s="11">
        <v>3717950000000</v>
      </c>
      <c r="DO234" s="11">
        <v>3678120000000</v>
      </c>
      <c r="DP234" s="11">
        <v>3225000000000</v>
      </c>
      <c r="DQ234" s="11">
        <v>1792100000000</v>
      </c>
      <c r="DR234" s="11">
        <v>2881930000000</v>
      </c>
      <c r="DS234" s="11">
        <v>3593760000000</v>
      </c>
      <c r="DT234" s="11">
        <v>2881930000000</v>
      </c>
      <c r="DU234" s="11">
        <v>1792100000000</v>
      </c>
      <c r="DV234" s="11">
        <v>2709390000000</v>
      </c>
      <c r="DW234" s="11">
        <v>2955270000000</v>
      </c>
      <c r="DX234" s="11">
        <v>2709390000000</v>
      </c>
      <c r="DY234" s="11">
        <v>1749780000000</v>
      </c>
      <c r="DZ234" s="11">
        <v>1143060000000</v>
      </c>
      <c r="EA234" s="11">
        <v>1143060000000</v>
      </c>
      <c r="EB234" s="11">
        <v>1709470000000</v>
      </c>
      <c r="EC234" s="11">
        <v>1709470000000</v>
      </c>
      <c r="ED234" s="11">
        <v>3291680000000</v>
      </c>
      <c r="EE234" s="11">
        <v>3291680000000</v>
      </c>
      <c r="EF234" s="11">
        <v>1920320000000</v>
      </c>
      <c r="EG234" s="11">
        <v>1920320000000</v>
      </c>
      <c r="EH234" s="11">
        <v>3278070000000</v>
      </c>
      <c r="EI234" s="11">
        <v>3278070000000</v>
      </c>
      <c r="EJ234" s="11">
        <v>1749720000000</v>
      </c>
      <c r="EK234" s="11">
        <v>1749720000000</v>
      </c>
      <c r="EL234" s="11">
        <v>1197410000000</v>
      </c>
      <c r="EM234" s="11">
        <v>1197410000000</v>
      </c>
    </row>
    <row r="235" spans="13:143" x14ac:dyDescent="0.25">
      <c r="M235" s="37"/>
      <c r="S235" s="28">
        <f t="shared" si="42"/>
        <v>0.13852999999999999</v>
      </c>
      <c r="T235" s="11">
        <v>6660260000000</v>
      </c>
      <c r="U235" s="11">
        <v>219656000000</v>
      </c>
      <c r="V235" s="11">
        <v>25129200</v>
      </c>
      <c r="W235" s="11">
        <v>14659000000</v>
      </c>
      <c r="X235" s="11">
        <v>7979980000</v>
      </c>
      <c r="Y235" s="11">
        <v>14659100000</v>
      </c>
      <c r="Z235" s="11">
        <v>13124900000</v>
      </c>
      <c r="AA235" s="11">
        <v>46277700000</v>
      </c>
      <c r="AB235" s="11">
        <v>84137900000</v>
      </c>
      <c r="AC235" s="11">
        <v>46277800000</v>
      </c>
      <c r="AD235" s="11">
        <v>13124900000</v>
      </c>
      <c r="AE235" s="11">
        <v>86241900000</v>
      </c>
      <c r="AF235" s="11">
        <v>109677000000</v>
      </c>
      <c r="AG235" s="11">
        <v>142859000000</v>
      </c>
      <c r="AH235" s="11">
        <v>109677000000</v>
      </c>
      <c r="AI235" s="11">
        <v>86241900000</v>
      </c>
      <c r="AJ235" s="11">
        <v>198089000000</v>
      </c>
      <c r="AK235" s="11">
        <v>731364000000</v>
      </c>
      <c r="AL235" s="11">
        <v>676622000000</v>
      </c>
      <c r="AM235" s="11">
        <v>731364000000</v>
      </c>
      <c r="AN235" s="11">
        <v>198088000000</v>
      </c>
      <c r="AO235" s="11">
        <v>3228550000000</v>
      </c>
      <c r="AP235" s="11">
        <v>2096030000000</v>
      </c>
      <c r="AQ235" s="11">
        <v>3228550000000</v>
      </c>
      <c r="AR235" s="11">
        <v>8489360000000</v>
      </c>
      <c r="AS235" s="11">
        <v>35563700</v>
      </c>
      <c r="AT235" s="11">
        <v>35563700</v>
      </c>
      <c r="AU235" s="11">
        <v>6232930000</v>
      </c>
      <c r="AV235" s="11">
        <v>6232930000</v>
      </c>
      <c r="AW235" s="11">
        <v>112377000000</v>
      </c>
      <c r="AX235" s="11">
        <v>112377000000</v>
      </c>
      <c r="AY235" s="11">
        <v>36999000000</v>
      </c>
      <c r="AZ235" s="11">
        <v>36998700000</v>
      </c>
      <c r="BA235" s="11">
        <v>806624000000</v>
      </c>
      <c r="BB235" s="11">
        <v>806625000000</v>
      </c>
      <c r="BC235" s="11">
        <v>3978360000000</v>
      </c>
      <c r="BD235" s="11">
        <v>3978360000000</v>
      </c>
      <c r="BE235" s="11">
        <v>9867320000000</v>
      </c>
      <c r="BF235" s="11">
        <v>9867330000000</v>
      </c>
      <c r="CT235" s="37"/>
      <c r="CZ235" s="28">
        <f t="shared" si="41"/>
        <v>0.13852999999999999</v>
      </c>
      <c r="DA235" s="11">
        <v>3010290000000</v>
      </c>
      <c r="DB235" s="11">
        <v>64774200000</v>
      </c>
      <c r="DC235" s="11">
        <v>2665020000000</v>
      </c>
      <c r="DD235" s="11">
        <v>4138040000000</v>
      </c>
      <c r="DE235" s="11">
        <v>4595530000000</v>
      </c>
      <c r="DF235" s="11">
        <v>4138040000000</v>
      </c>
      <c r="DG235" s="11">
        <v>2812570000000</v>
      </c>
      <c r="DH235" s="11">
        <v>4414900000000</v>
      </c>
      <c r="DI235" s="11">
        <v>5638810000000</v>
      </c>
      <c r="DJ235" s="11">
        <v>4414910000000</v>
      </c>
      <c r="DK235" s="11">
        <v>2812570000000</v>
      </c>
      <c r="DL235" s="11">
        <v>4984130000000</v>
      </c>
      <c r="DM235" s="11">
        <v>5729880000000</v>
      </c>
      <c r="DN235" s="11">
        <v>5832310000000</v>
      </c>
      <c r="DO235" s="11">
        <v>5729880000000</v>
      </c>
      <c r="DP235" s="11">
        <v>4984130000000</v>
      </c>
      <c r="DQ235" s="11">
        <v>2821460000000</v>
      </c>
      <c r="DR235" s="11">
        <v>4424260000000</v>
      </c>
      <c r="DS235" s="11">
        <v>5600210000000</v>
      </c>
      <c r="DT235" s="11">
        <v>4424260000000</v>
      </c>
      <c r="DU235" s="11">
        <v>2821460000000</v>
      </c>
      <c r="DV235" s="11">
        <v>4150250000000</v>
      </c>
      <c r="DW235" s="11">
        <v>4575560000000</v>
      </c>
      <c r="DX235" s="11">
        <v>4150250000000</v>
      </c>
      <c r="DY235" s="11">
        <v>2704540000000</v>
      </c>
      <c r="DZ235" s="11">
        <v>1652560000000</v>
      </c>
      <c r="EA235" s="11">
        <v>1652560000000</v>
      </c>
      <c r="EB235" s="11">
        <v>2537050000000</v>
      </c>
      <c r="EC235" s="11">
        <v>2537050000000</v>
      </c>
      <c r="ED235" s="11">
        <v>4933430000000</v>
      </c>
      <c r="EE235" s="11">
        <v>4933440000000</v>
      </c>
      <c r="EF235" s="11">
        <v>2847700000000</v>
      </c>
      <c r="EG235" s="11">
        <v>2847700000000</v>
      </c>
      <c r="EH235" s="11">
        <v>4914790000000</v>
      </c>
      <c r="EI235" s="11">
        <v>4914790000000</v>
      </c>
      <c r="EJ235" s="11">
        <v>2606260000000</v>
      </c>
      <c r="EK235" s="11">
        <v>2606260000000</v>
      </c>
      <c r="EL235" s="11">
        <v>1744830000000</v>
      </c>
      <c r="EM235" s="11">
        <v>1744830000000</v>
      </c>
    </row>
    <row r="236" spans="13:143" x14ac:dyDescent="0.25">
      <c r="M236" s="37"/>
      <c r="S236" s="28">
        <f t="shared" si="42"/>
        <v>8.6823499999999998E-2</v>
      </c>
      <c r="T236" s="11">
        <v>9461450000000</v>
      </c>
      <c r="U236" s="11">
        <v>256433000000</v>
      </c>
      <c r="V236" s="11">
        <v>27516800</v>
      </c>
      <c r="W236" s="11">
        <v>15792200000</v>
      </c>
      <c r="X236" s="11">
        <v>8679090000</v>
      </c>
      <c r="Y236" s="11">
        <v>15792200000</v>
      </c>
      <c r="Z236" s="11">
        <v>14463500000</v>
      </c>
      <c r="AA236" s="11">
        <v>50458500000</v>
      </c>
      <c r="AB236" s="11">
        <v>91496600000</v>
      </c>
      <c r="AC236" s="11">
        <v>50458500000</v>
      </c>
      <c r="AD236" s="11">
        <v>14463500000</v>
      </c>
      <c r="AE236" s="11">
        <v>96695500000</v>
      </c>
      <c r="AF236" s="11">
        <v>125923000000</v>
      </c>
      <c r="AG236" s="11">
        <v>160339000000</v>
      </c>
      <c r="AH236" s="11">
        <v>125923000000</v>
      </c>
      <c r="AI236" s="11">
        <v>96695500000</v>
      </c>
      <c r="AJ236" s="11">
        <v>224438000000</v>
      </c>
      <c r="AK236" s="11">
        <v>801058000000</v>
      </c>
      <c r="AL236" s="11">
        <v>733420000000</v>
      </c>
      <c r="AM236" s="11">
        <v>801058000000</v>
      </c>
      <c r="AN236" s="11">
        <v>224438000000</v>
      </c>
      <c r="AO236" s="11">
        <v>3593930000000</v>
      </c>
      <c r="AP236" s="11">
        <v>2324470000000</v>
      </c>
      <c r="AQ236" s="11">
        <v>3593930000000</v>
      </c>
      <c r="AR236" s="11">
        <v>9639590000000</v>
      </c>
      <c r="AS236" s="11">
        <v>34976800</v>
      </c>
      <c r="AT236" s="11">
        <v>34976800</v>
      </c>
      <c r="AU236" s="11">
        <v>6183970000</v>
      </c>
      <c r="AV236" s="11">
        <v>6183980000</v>
      </c>
      <c r="AW236" s="11">
        <v>117921000000</v>
      </c>
      <c r="AX236" s="11">
        <v>117922000000</v>
      </c>
      <c r="AY236" s="11">
        <v>37476700000</v>
      </c>
      <c r="AZ236" s="11">
        <v>37476400000</v>
      </c>
      <c r="BA236" s="11">
        <v>840742000000</v>
      </c>
      <c r="BB236" s="11">
        <v>840743000000</v>
      </c>
      <c r="BC236" s="11">
        <v>4116260000000</v>
      </c>
      <c r="BD236" s="11">
        <v>4116260000000</v>
      </c>
      <c r="BE236" s="11">
        <v>10365900000000</v>
      </c>
      <c r="BF236" s="11">
        <v>10365900000000</v>
      </c>
      <c r="CT236" s="37"/>
      <c r="CZ236" s="28">
        <f t="shared" si="41"/>
        <v>8.6823499999999998E-2</v>
      </c>
      <c r="DA236" s="11">
        <v>4292280000000</v>
      </c>
      <c r="DB236" s="11">
        <v>79725900000</v>
      </c>
      <c r="DC236" s="11">
        <v>3116970000000</v>
      </c>
      <c r="DD236" s="11">
        <v>4820410000000</v>
      </c>
      <c r="DE236" s="11">
        <v>5388320000000</v>
      </c>
      <c r="DF236" s="11">
        <v>4820410000000</v>
      </c>
      <c r="DG236" s="11">
        <v>3321610000000</v>
      </c>
      <c r="DH236" s="11">
        <v>5151800000000</v>
      </c>
      <c r="DI236" s="11">
        <v>6644280000000</v>
      </c>
      <c r="DJ236" s="11">
        <v>5151810000000</v>
      </c>
      <c r="DK236" s="11">
        <v>3321610000000</v>
      </c>
      <c r="DL236" s="11">
        <v>5842450000000</v>
      </c>
      <c r="DM236" s="11">
        <v>6753210000000</v>
      </c>
      <c r="DN236" s="11">
        <v>6904840000000</v>
      </c>
      <c r="DO236" s="11">
        <v>6753210000000</v>
      </c>
      <c r="DP236" s="11">
        <v>5842460000000</v>
      </c>
      <c r="DQ236" s="11">
        <v>3332720000000</v>
      </c>
      <c r="DR236" s="11">
        <v>5163760000000</v>
      </c>
      <c r="DS236" s="11">
        <v>6601870000000</v>
      </c>
      <c r="DT236" s="11">
        <v>5163760000000</v>
      </c>
      <c r="DU236" s="11">
        <v>3332720000000</v>
      </c>
      <c r="DV236" s="11">
        <v>4838150000000</v>
      </c>
      <c r="DW236" s="11">
        <v>5369620000000</v>
      </c>
      <c r="DX236" s="11">
        <v>4838150000000</v>
      </c>
      <c r="DY236" s="11">
        <v>3166120000000</v>
      </c>
      <c r="DZ236" s="11">
        <v>1807170000000</v>
      </c>
      <c r="EA236" s="11">
        <v>1807170000000</v>
      </c>
      <c r="EB236" s="11">
        <v>2849110000000</v>
      </c>
      <c r="EC236" s="11">
        <v>2849110000000</v>
      </c>
      <c r="ED236" s="11">
        <v>5643890000000</v>
      </c>
      <c r="EE236" s="11">
        <v>5643890000000</v>
      </c>
      <c r="EF236" s="11">
        <v>3220420000000</v>
      </c>
      <c r="EG236" s="11">
        <v>3220420000000</v>
      </c>
      <c r="EH236" s="11">
        <v>5623910000000</v>
      </c>
      <c r="EI236" s="11">
        <v>5623910000000</v>
      </c>
      <c r="EJ236" s="11">
        <v>2937240000000</v>
      </c>
      <c r="EK236" s="11">
        <v>2937240000000</v>
      </c>
      <c r="EL236" s="11">
        <v>1923500000000</v>
      </c>
      <c r="EM236" s="11">
        <v>1923500000000</v>
      </c>
    </row>
    <row r="237" spans="13:143" x14ac:dyDescent="0.25">
      <c r="M237" s="37"/>
      <c r="S237" s="28">
        <f t="shared" si="42"/>
        <v>4.7309500000000004E-2</v>
      </c>
      <c r="T237" s="11">
        <v>8609310000000</v>
      </c>
      <c r="U237" s="11">
        <v>184833000000</v>
      </c>
      <c r="V237" s="11">
        <v>21761000</v>
      </c>
      <c r="W237" s="11">
        <v>12313300000</v>
      </c>
      <c r="X237" s="11">
        <v>6833400000</v>
      </c>
      <c r="Y237" s="11">
        <v>12313400000</v>
      </c>
      <c r="Z237" s="11">
        <v>11277100000</v>
      </c>
      <c r="AA237" s="11">
        <v>38013800000</v>
      </c>
      <c r="AB237" s="11">
        <v>68486300000</v>
      </c>
      <c r="AC237" s="11">
        <v>38013800000</v>
      </c>
      <c r="AD237" s="11">
        <v>11277000000</v>
      </c>
      <c r="AE237" s="11">
        <v>73206700000</v>
      </c>
      <c r="AF237" s="11">
        <v>94925500000</v>
      </c>
      <c r="AG237" s="11">
        <v>122148000000</v>
      </c>
      <c r="AH237" s="11">
        <v>94925600000</v>
      </c>
      <c r="AI237" s="11">
        <v>73206700000</v>
      </c>
      <c r="AJ237" s="11">
        <v>176980000000</v>
      </c>
      <c r="AK237" s="11">
        <v>607716000000</v>
      </c>
      <c r="AL237" s="11">
        <v>558994000000</v>
      </c>
      <c r="AM237" s="11">
        <v>607717000000</v>
      </c>
      <c r="AN237" s="11">
        <v>176979000000</v>
      </c>
      <c r="AO237" s="11">
        <v>2644280000000</v>
      </c>
      <c r="AP237" s="11">
        <v>1734120000000</v>
      </c>
      <c r="AQ237" s="11">
        <v>2644280000000</v>
      </c>
      <c r="AR237" s="11">
        <v>7299680000000</v>
      </c>
      <c r="AS237" s="11">
        <v>25412700</v>
      </c>
      <c r="AT237" s="11">
        <v>25412700</v>
      </c>
      <c r="AU237" s="11">
        <v>4550780000</v>
      </c>
      <c r="AV237" s="11">
        <v>4550790000</v>
      </c>
      <c r="AW237" s="11">
        <v>87373600000</v>
      </c>
      <c r="AX237" s="11">
        <v>87373800000</v>
      </c>
      <c r="AY237" s="11">
        <v>26483100000</v>
      </c>
      <c r="AZ237" s="11">
        <v>26482900000</v>
      </c>
      <c r="BA237" s="11">
        <v>615389000000</v>
      </c>
      <c r="BB237" s="11">
        <v>615389000000</v>
      </c>
      <c r="BC237" s="11">
        <v>2902330000000</v>
      </c>
      <c r="BD237" s="11">
        <v>2902330000000</v>
      </c>
      <c r="BE237" s="11">
        <v>7444030000000</v>
      </c>
      <c r="BF237" s="11">
        <v>7444030000000</v>
      </c>
      <c r="CT237" s="37"/>
      <c r="CZ237" s="28">
        <f t="shared" si="41"/>
        <v>4.7309500000000004E-2</v>
      </c>
      <c r="DA237" s="11">
        <v>3842250000000</v>
      </c>
      <c r="DB237" s="11">
        <v>55492200000</v>
      </c>
      <c r="DC237" s="11">
        <v>2414940000000</v>
      </c>
      <c r="DD237" s="11">
        <v>3740400000000</v>
      </c>
      <c r="DE237" s="11">
        <v>4198820000000</v>
      </c>
      <c r="DF237" s="11">
        <v>3740400000000</v>
      </c>
      <c r="DG237" s="11">
        <v>2578090000000</v>
      </c>
      <c r="DH237" s="11">
        <v>4001520000000</v>
      </c>
      <c r="DI237" s="11">
        <v>5198630000000</v>
      </c>
      <c r="DJ237" s="11">
        <v>4001530000000</v>
      </c>
      <c r="DK237" s="11">
        <v>2578090000000</v>
      </c>
      <c r="DL237" s="11">
        <v>4553060000000</v>
      </c>
      <c r="DM237" s="11">
        <v>5284870000000</v>
      </c>
      <c r="DN237" s="11">
        <v>5418850000000</v>
      </c>
      <c r="DO237" s="11">
        <v>5284870000000</v>
      </c>
      <c r="DP237" s="11">
        <v>4553070000000</v>
      </c>
      <c r="DQ237" s="11">
        <v>2586950000000</v>
      </c>
      <c r="DR237" s="11">
        <v>4011360000000</v>
      </c>
      <c r="DS237" s="11">
        <v>5167110000000</v>
      </c>
      <c r="DT237" s="11">
        <v>4011370000000</v>
      </c>
      <c r="DU237" s="11">
        <v>2586960000000</v>
      </c>
      <c r="DV237" s="11">
        <v>3755990000000</v>
      </c>
      <c r="DW237" s="11">
        <v>4186810000000</v>
      </c>
      <c r="DX237" s="11">
        <v>3755990000000</v>
      </c>
      <c r="DY237" s="11">
        <v>2454360000000</v>
      </c>
      <c r="DZ237" s="11">
        <v>1311530000000</v>
      </c>
      <c r="EA237" s="11">
        <v>1311530000000</v>
      </c>
      <c r="EB237" s="11">
        <v>2121130000000</v>
      </c>
      <c r="EC237" s="11">
        <v>2121130000000</v>
      </c>
      <c r="ED237" s="11">
        <v>4324320000000</v>
      </c>
      <c r="EE237" s="11">
        <v>4324320000000</v>
      </c>
      <c r="EF237" s="11">
        <v>2430480000000</v>
      </c>
      <c r="EG237" s="11">
        <v>2430480000000</v>
      </c>
      <c r="EH237" s="11">
        <v>4309660000000</v>
      </c>
      <c r="EI237" s="11">
        <v>4309660000000</v>
      </c>
      <c r="EJ237" s="11">
        <v>2194260000000</v>
      </c>
      <c r="EK237" s="11">
        <v>2194260000000</v>
      </c>
      <c r="EL237" s="11">
        <v>1406510000000</v>
      </c>
      <c r="EM237" s="11">
        <v>1406510000000</v>
      </c>
    </row>
    <row r="238" spans="13:143" x14ac:dyDescent="0.25">
      <c r="M238" s="37"/>
      <c r="S238" s="28">
        <f t="shared" si="42"/>
        <v>1.5306E-2</v>
      </c>
      <c r="T238" s="11">
        <v>4611840000000</v>
      </c>
      <c r="U238" s="11">
        <v>65446800000</v>
      </c>
      <c r="V238" s="11">
        <v>11224300</v>
      </c>
      <c r="W238" s="11">
        <v>6756320000</v>
      </c>
      <c r="X238" s="11">
        <v>3616950000</v>
      </c>
      <c r="Y238" s="11">
        <v>6756320000</v>
      </c>
      <c r="Z238" s="11">
        <v>5727220000</v>
      </c>
      <c r="AA238" s="11">
        <v>18940700000</v>
      </c>
      <c r="AB238" s="11">
        <v>33712500000</v>
      </c>
      <c r="AC238" s="11">
        <v>18940700000</v>
      </c>
      <c r="AD238" s="11">
        <v>5727210000</v>
      </c>
      <c r="AE238" s="11">
        <v>31511900000</v>
      </c>
      <c r="AF238" s="11">
        <v>37764800000</v>
      </c>
      <c r="AG238" s="11">
        <v>55101300000</v>
      </c>
      <c r="AH238" s="11">
        <v>37764800000</v>
      </c>
      <c r="AI238" s="11">
        <v>31511900000</v>
      </c>
      <c r="AJ238" s="11">
        <v>90212500000</v>
      </c>
      <c r="AK238" s="11">
        <v>290333000000</v>
      </c>
      <c r="AL238" s="11">
        <v>272514000000</v>
      </c>
      <c r="AM238" s="11">
        <v>290333000000</v>
      </c>
      <c r="AN238" s="11">
        <v>90212500000</v>
      </c>
      <c r="AO238" s="11">
        <v>1143060000000</v>
      </c>
      <c r="AP238" s="11">
        <v>772545000000</v>
      </c>
      <c r="AQ238" s="11">
        <v>1143060000000</v>
      </c>
      <c r="AR238" s="11">
        <v>3263920000000</v>
      </c>
      <c r="AS238" s="11">
        <v>14257400</v>
      </c>
      <c r="AT238" s="11">
        <v>14257400</v>
      </c>
      <c r="AU238" s="11">
        <v>2549550000</v>
      </c>
      <c r="AV238" s="11">
        <v>2549550000</v>
      </c>
      <c r="AW238" s="11">
        <v>42913000000</v>
      </c>
      <c r="AX238" s="11">
        <v>42913000000</v>
      </c>
      <c r="AY238" s="11">
        <v>13154100000</v>
      </c>
      <c r="AZ238" s="11">
        <v>13154000000</v>
      </c>
      <c r="BA238" s="11">
        <v>313089000000</v>
      </c>
      <c r="BB238" s="11">
        <v>313089000000</v>
      </c>
      <c r="BC238" s="11">
        <v>1474620000000</v>
      </c>
      <c r="BD238" s="11">
        <v>1474620000000</v>
      </c>
      <c r="BE238" s="11">
        <v>3378250000000</v>
      </c>
      <c r="BF238" s="11">
        <v>3378260000000</v>
      </c>
      <c r="CT238" s="37"/>
      <c r="CZ238" s="28">
        <f t="shared" si="41"/>
        <v>1.5306E-2</v>
      </c>
      <c r="DA238" s="11">
        <v>2056280000000</v>
      </c>
      <c r="DB238" s="11">
        <v>19018400000</v>
      </c>
      <c r="DC238" s="11">
        <v>1134270000000</v>
      </c>
      <c r="DD238" s="11">
        <v>1765560000000</v>
      </c>
      <c r="DE238" s="11">
        <v>1986910000000</v>
      </c>
      <c r="DF238" s="11">
        <v>1765560000000</v>
      </c>
      <c r="DG238" s="11">
        <v>1206650000000</v>
      </c>
      <c r="DH238" s="11">
        <v>1889640000000</v>
      </c>
      <c r="DI238" s="11">
        <v>2468370000000</v>
      </c>
      <c r="DJ238" s="11">
        <v>1889640000000</v>
      </c>
      <c r="DK238" s="11">
        <v>1206660000000</v>
      </c>
      <c r="DL238" s="11">
        <v>2155150000000</v>
      </c>
      <c r="DM238" s="11">
        <v>2509690000000</v>
      </c>
      <c r="DN238" s="11">
        <v>2577700000000</v>
      </c>
      <c r="DO238" s="11">
        <v>2509690000000</v>
      </c>
      <c r="DP238" s="11">
        <v>2155160000000</v>
      </c>
      <c r="DQ238" s="11">
        <v>1210840000000</v>
      </c>
      <c r="DR238" s="11">
        <v>1894440000000</v>
      </c>
      <c r="DS238" s="11">
        <v>2453930000000</v>
      </c>
      <c r="DT238" s="11">
        <v>1894440000000</v>
      </c>
      <c r="DU238" s="11">
        <v>1210840000000</v>
      </c>
      <c r="DV238" s="11">
        <v>1773460000000</v>
      </c>
      <c r="DW238" s="11">
        <v>1982060000000</v>
      </c>
      <c r="DX238" s="11">
        <v>1773460000000</v>
      </c>
      <c r="DY238" s="11">
        <v>1153090000000</v>
      </c>
      <c r="DZ238" s="11">
        <v>598669000000</v>
      </c>
      <c r="EA238" s="11">
        <v>598669000000</v>
      </c>
      <c r="EB238" s="11">
        <v>977751000000</v>
      </c>
      <c r="EC238" s="11">
        <v>977751000000</v>
      </c>
      <c r="ED238" s="11">
        <v>2038160000000</v>
      </c>
      <c r="EE238" s="11">
        <v>2038160000000</v>
      </c>
      <c r="EF238" s="11">
        <v>1131670000000</v>
      </c>
      <c r="EG238" s="11">
        <v>1131680000000</v>
      </c>
      <c r="EH238" s="11">
        <v>2031430000000</v>
      </c>
      <c r="EI238" s="11">
        <v>2031430000000</v>
      </c>
      <c r="EJ238" s="11">
        <v>1013020000000</v>
      </c>
      <c r="EK238" s="11">
        <v>1013020000000</v>
      </c>
      <c r="EL238" s="11">
        <v>643739000000</v>
      </c>
      <c r="EM238" s="11">
        <v>643739000000</v>
      </c>
    </row>
    <row r="239" spans="13:143" x14ac:dyDescent="0.25">
      <c r="M239" s="37"/>
      <c r="S239" s="3"/>
      <c r="T239" s="292" t="s">
        <v>485</v>
      </c>
      <c r="U239" s="292"/>
      <c r="V239" s="292"/>
      <c r="W239" s="292"/>
      <c r="X239" s="292"/>
      <c r="Y239" s="292"/>
      <c r="Z239" s="292"/>
      <c r="AA239" s="292"/>
      <c r="AB239" s="292"/>
      <c r="AC239" s="292"/>
      <c r="AD239" s="292"/>
      <c r="AE239" s="292"/>
      <c r="AF239" s="292"/>
      <c r="AG239" s="292"/>
      <c r="AH239" s="292"/>
      <c r="AI239" s="292"/>
      <c r="AJ239" s="292"/>
      <c r="AK239" s="292"/>
      <c r="AL239" s="292"/>
      <c r="AM239" s="292"/>
      <c r="AN239" s="292"/>
      <c r="AO239" s="292"/>
      <c r="AP239" s="292"/>
      <c r="AQ239" s="292"/>
      <c r="AR239" s="292"/>
      <c r="AS239" s="292"/>
      <c r="AT239" s="292"/>
      <c r="AU239" s="292"/>
      <c r="AV239" s="292"/>
      <c r="AW239" s="292"/>
      <c r="AX239" s="292"/>
      <c r="AY239" s="292"/>
      <c r="AZ239" s="292"/>
      <c r="BA239" s="292"/>
      <c r="BB239" s="292"/>
      <c r="BC239" s="292"/>
      <c r="BD239" s="292"/>
      <c r="BE239" s="292"/>
      <c r="BF239" s="292"/>
      <c r="CT239" s="37"/>
      <c r="CZ239" s="3"/>
      <c r="DA239" s="290" t="s">
        <v>485</v>
      </c>
      <c r="DB239" s="290"/>
      <c r="DC239" s="290"/>
      <c r="DD239" s="290"/>
      <c r="DE239" s="290"/>
      <c r="DF239" s="290"/>
      <c r="DG239" s="290"/>
      <c r="DH239" s="290"/>
      <c r="DI239" s="290"/>
      <c r="DJ239" s="290"/>
      <c r="DK239" s="290"/>
      <c r="DL239" s="290"/>
      <c r="DM239" s="290"/>
      <c r="DN239" s="290"/>
      <c r="DO239" s="290"/>
      <c r="DP239" s="290"/>
      <c r="DQ239" s="290"/>
      <c r="DR239" s="290"/>
      <c r="DS239" s="290"/>
      <c r="DT239" s="290"/>
      <c r="DU239" s="290"/>
      <c r="DV239" s="290"/>
      <c r="DW239" s="290"/>
      <c r="DX239" s="290"/>
      <c r="DY239" s="290"/>
      <c r="DZ239" s="290"/>
      <c r="EA239" s="290"/>
      <c r="EB239" s="290"/>
      <c r="EC239" s="290"/>
      <c r="ED239" s="290"/>
      <c r="EE239" s="290"/>
      <c r="EF239" s="290"/>
      <c r="EG239" s="290"/>
      <c r="EH239" s="290"/>
      <c r="EI239" s="290"/>
      <c r="EJ239" s="290"/>
      <c r="EK239" s="290"/>
      <c r="EL239" s="290"/>
      <c r="EM239" s="290"/>
    </row>
    <row r="240" spans="13:143" x14ac:dyDescent="0.25">
      <c r="M240" s="37"/>
      <c r="S240" s="172" t="s">
        <v>366</v>
      </c>
      <c r="T240" s="175" t="s">
        <v>31</v>
      </c>
      <c r="U240" s="175" t="s">
        <v>363</v>
      </c>
      <c r="V240" s="175" t="s">
        <v>517</v>
      </c>
      <c r="W240" s="175" t="s">
        <v>518</v>
      </c>
      <c r="X240" s="175" t="s">
        <v>519</v>
      </c>
      <c r="Y240" s="175" t="s">
        <v>520</v>
      </c>
      <c r="Z240" s="175" t="s">
        <v>521</v>
      </c>
      <c r="AA240" s="175" t="s">
        <v>522</v>
      </c>
      <c r="AB240" s="175" t="s">
        <v>523</v>
      </c>
      <c r="AC240" s="175" t="s">
        <v>524</v>
      </c>
      <c r="AD240" s="175" t="s">
        <v>525</v>
      </c>
      <c r="AE240" s="175" t="s">
        <v>526</v>
      </c>
      <c r="AF240" s="175" t="s">
        <v>527</v>
      </c>
      <c r="AG240" s="175" t="s">
        <v>528</v>
      </c>
      <c r="AH240" s="175" t="s">
        <v>529</v>
      </c>
      <c r="AI240" s="175" t="s">
        <v>530</v>
      </c>
      <c r="AJ240" s="175" t="s">
        <v>531</v>
      </c>
      <c r="AK240" s="175" t="s">
        <v>532</v>
      </c>
      <c r="AL240" s="175" t="s">
        <v>533</v>
      </c>
      <c r="AM240" s="175" t="s">
        <v>534</v>
      </c>
      <c r="AN240" s="175" t="s">
        <v>535</v>
      </c>
      <c r="AO240" s="175" t="s">
        <v>536</v>
      </c>
      <c r="AP240" s="175" t="s">
        <v>537</v>
      </c>
      <c r="AQ240" s="175" t="s">
        <v>538</v>
      </c>
      <c r="AR240" s="175" t="s">
        <v>539</v>
      </c>
      <c r="AS240" s="175" t="s">
        <v>540</v>
      </c>
      <c r="AT240" s="175" t="s">
        <v>541</v>
      </c>
      <c r="AU240" s="175" t="s">
        <v>542</v>
      </c>
      <c r="AV240" s="175" t="s">
        <v>543</v>
      </c>
      <c r="AW240" s="175" t="s">
        <v>544</v>
      </c>
      <c r="AX240" s="175" t="s">
        <v>545</v>
      </c>
      <c r="AY240" s="175" t="s">
        <v>546</v>
      </c>
      <c r="AZ240" s="175" t="s">
        <v>547</v>
      </c>
      <c r="BA240" s="175" t="s">
        <v>548</v>
      </c>
      <c r="BB240" s="175" t="s">
        <v>549</v>
      </c>
      <c r="BC240" s="175" t="s">
        <v>550</v>
      </c>
      <c r="BD240" s="175" t="s">
        <v>551</v>
      </c>
      <c r="BE240" s="175" t="s">
        <v>552</v>
      </c>
      <c r="BF240" s="175" t="s">
        <v>553</v>
      </c>
      <c r="CT240" s="37"/>
      <c r="CZ240" s="172" t="s">
        <v>366</v>
      </c>
      <c r="DA240" s="175" t="s">
        <v>31</v>
      </c>
      <c r="DB240" s="175" t="s">
        <v>363</v>
      </c>
      <c r="DC240" s="175" t="s">
        <v>517</v>
      </c>
      <c r="DD240" s="175" t="s">
        <v>518</v>
      </c>
      <c r="DE240" s="175" t="s">
        <v>519</v>
      </c>
      <c r="DF240" s="175" t="s">
        <v>520</v>
      </c>
      <c r="DG240" s="175" t="s">
        <v>521</v>
      </c>
      <c r="DH240" s="175" t="s">
        <v>522</v>
      </c>
      <c r="DI240" s="175" t="s">
        <v>523</v>
      </c>
      <c r="DJ240" s="175" t="s">
        <v>524</v>
      </c>
      <c r="DK240" s="175" t="s">
        <v>525</v>
      </c>
      <c r="DL240" s="175" t="s">
        <v>526</v>
      </c>
      <c r="DM240" s="175" t="s">
        <v>527</v>
      </c>
      <c r="DN240" s="175" t="s">
        <v>528</v>
      </c>
      <c r="DO240" s="175" t="s">
        <v>529</v>
      </c>
      <c r="DP240" s="175" t="s">
        <v>530</v>
      </c>
      <c r="DQ240" s="175" t="s">
        <v>531</v>
      </c>
      <c r="DR240" s="175" t="s">
        <v>532</v>
      </c>
      <c r="DS240" s="175" t="s">
        <v>533</v>
      </c>
      <c r="DT240" s="175" t="s">
        <v>534</v>
      </c>
      <c r="DU240" s="175" t="s">
        <v>535</v>
      </c>
      <c r="DV240" s="175" t="s">
        <v>536</v>
      </c>
      <c r="DW240" s="175" t="s">
        <v>537</v>
      </c>
      <c r="DX240" s="175" t="s">
        <v>538</v>
      </c>
      <c r="DY240" s="175" t="s">
        <v>539</v>
      </c>
      <c r="DZ240" s="175" t="s">
        <v>540</v>
      </c>
      <c r="EA240" s="175" t="s">
        <v>541</v>
      </c>
      <c r="EB240" s="175" t="s">
        <v>542</v>
      </c>
      <c r="EC240" s="175" t="s">
        <v>543</v>
      </c>
      <c r="ED240" s="175" t="s">
        <v>544</v>
      </c>
      <c r="EE240" s="175" t="s">
        <v>545</v>
      </c>
      <c r="EF240" s="175" t="s">
        <v>546</v>
      </c>
      <c r="EG240" s="175" t="s">
        <v>547</v>
      </c>
      <c r="EH240" s="175" t="s">
        <v>548</v>
      </c>
      <c r="EI240" s="175" t="s">
        <v>549</v>
      </c>
      <c r="EJ240" s="175" t="s">
        <v>550</v>
      </c>
      <c r="EK240" s="175" t="s">
        <v>551</v>
      </c>
      <c r="EL240" s="175" t="s">
        <v>552</v>
      </c>
      <c r="EM240" s="175" t="s">
        <v>553</v>
      </c>
    </row>
    <row r="241" spans="13:143" x14ac:dyDescent="0.25">
      <c r="M241" s="37"/>
      <c r="S241" s="28">
        <f t="shared" ref="S241:S257" si="43">S209</f>
        <v>7361850</v>
      </c>
      <c r="T241" s="11">
        <v>633944000000</v>
      </c>
      <c r="U241" s="11">
        <v>107794000000</v>
      </c>
      <c r="V241" s="11">
        <v>35633900</v>
      </c>
      <c r="W241" s="11">
        <v>10206300000</v>
      </c>
      <c r="X241" s="11">
        <v>7079450000</v>
      </c>
      <c r="Y241" s="11">
        <v>10206400000</v>
      </c>
      <c r="Z241" s="11">
        <v>17108600000</v>
      </c>
      <c r="AA241" s="11">
        <v>72315800000</v>
      </c>
      <c r="AB241" s="11">
        <v>140041000000</v>
      </c>
      <c r="AC241" s="11">
        <v>72315800000</v>
      </c>
      <c r="AD241" s="11">
        <v>17108600000</v>
      </c>
      <c r="AE241" s="11">
        <v>244639000000</v>
      </c>
      <c r="AF241" s="11">
        <v>340288000000</v>
      </c>
      <c r="AG241" s="11">
        <v>358751000000</v>
      </c>
      <c r="AH241" s="11">
        <v>340288000000</v>
      </c>
      <c r="AI241" s="11">
        <v>244639000000</v>
      </c>
      <c r="AJ241" s="11">
        <v>307961000000</v>
      </c>
      <c r="AK241" s="11">
        <v>1614910000000</v>
      </c>
      <c r="AL241" s="11">
        <v>1703950000000</v>
      </c>
      <c r="AM241" s="11">
        <v>1614910000000</v>
      </c>
      <c r="AN241" s="11">
        <v>307960000000</v>
      </c>
      <c r="AO241" s="11">
        <v>10954300000000</v>
      </c>
      <c r="AP241" s="11">
        <v>6749740000000</v>
      </c>
      <c r="AQ241" s="11">
        <v>10954300000000</v>
      </c>
      <c r="AR241" s="11">
        <v>24098600000000</v>
      </c>
      <c r="AS241" s="11">
        <v>46667400</v>
      </c>
      <c r="AT241" s="11">
        <v>46667500</v>
      </c>
      <c r="AU241" s="11">
        <v>4363470000</v>
      </c>
      <c r="AV241" s="11">
        <v>4363470000</v>
      </c>
      <c r="AW241" s="11">
        <v>152245000000</v>
      </c>
      <c r="AX241" s="11">
        <v>152245000000</v>
      </c>
      <c r="AY241" s="11">
        <v>110954000000</v>
      </c>
      <c r="AZ241" s="11">
        <v>110954000000</v>
      </c>
      <c r="BA241" s="11">
        <v>1765560000000</v>
      </c>
      <c r="BB241" s="11">
        <v>1765560000000</v>
      </c>
      <c r="BC241" s="11">
        <v>8645730000000</v>
      </c>
      <c r="BD241" s="11">
        <v>8645740000000</v>
      </c>
      <c r="BE241" s="11">
        <v>28583500000000</v>
      </c>
      <c r="BF241" s="11">
        <v>28583500000000</v>
      </c>
      <c r="CT241" s="37"/>
      <c r="CZ241" s="28">
        <f t="shared" ref="CZ241:CZ270" si="44">CZ209</f>
        <v>7361850</v>
      </c>
      <c r="DA241" s="11">
        <v>243047000000</v>
      </c>
      <c r="DB241" s="11">
        <v>35880600000</v>
      </c>
      <c r="DC241" s="11">
        <v>1247450000000</v>
      </c>
      <c r="DD241" s="11">
        <v>2247240000000</v>
      </c>
      <c r="DE241" s="11">
        <v>2762700000000</v>
      </c>
      <c r="DF241" s="11">
        <v>2247240000000</v>
      </c>
      <c r="DG241" s="11">
        <v>1144700000000</v>
      </c>
      <c r="DH241" s="11">
        <v>2435440000000</v>
      </c>
      <c r="DI241" s="11">
        <v>3708040000000</v>
      </c>
      <c r="DJ241" s="11">
        <v>2435450000000</v>
      </c>
      <c r="DK241" s="11">
        <v>1144700000000</v>
      </c>
      <c r="DL241" s="11">
        <v>2923140000000</v>
      </c>
      <c r="DM241" s="11">
        <v>3756220000000</v>
      </c>
      <c r="DN241" s="11">
        <v>3996740000000</v>
      </c>
      <c r="DO241" s="11">
        <v>3756220000000</v>
      </c>
      <c r="DP241" s="11">
        <v>2923140000000</v>
      </c>
      <c r="DQ241" s="11">
        <v>1145280000000</v>
      </c>
      <c r="DR241" s="11">
        <v>2433880000000</v>
      </c>
      <c r="DS241" s="11">
        <v>3678290000000</v>
      </c>
      <c r="DT241" s="11">
        <v>2433880000000</v>
      </c>
      <c r="DU241" s="11">
        <v>1145280000000</v>
      </c>
      <c r="DV241" s="11">
        <v>2242400000000</v>
      </c>
      <c r="DW241" s="11">
        <v>2741000000000</v>
      </c>
      <c r="DX241" s="11">
        <v>2242400000000</v>
      </c>
      <c r="DY241" s="11">
        <v>1255340000000</v>
      </c>
      <c r="DZ241" s="11">
        <v>682156000000</v>
      </c>
      <c r="EA241" s="11">
        <v>682156000000</v>
      </c>
      <c r="EB241" s="11">
        <v>978645000000</v>
      </c>
      <c r="EC241" s="11">
        <v>978645000000</v>
      </c>
      <c r="ED241" s="11">
        <v>3226110000000</v>
      </c>
      <c r="EE241" s="11">
        <v>3226110000000</v>
      </c>
      <c r="EF241" s="11">
        <v>1211760000000</v>
      </c>
      <c r="EG241" s="11">
        <v>1211770000000</v>
      </c>
      <c r="EH241" s="11">
        <v>3209210000000</v>
      </c>
      <c r="EI241" s="11">
        <v>3209210000000</v>
      </c>
      <c r="EJ241" s="11">
        <v>990686000000</v>
      </c>
      <c r="EK241" s="11">
        <v>990687000000</v>
      </c>
      <c r="EL241" s="11">
        <v>700935000000</v>
      </c>
      <c r="EM241" s="11">
        <v>700936000000</v>
      </c>
    </row>
    <row r="242" spans="13:143" x14ac:dyDescent="0.25">
      <c r="M242" s="37"/>
      <c r="S242" s="28">
        <f t="shared" si="43"/>
        <v>3477500</v>
      </c>
      <c r="T242" s="11">
        <v>2700920000000</v>
      </c>
      <c r="U242" s="11">
        <v>485566000000</v>
      </c>
      <c r="V242" s="11">
        <v>161644000</v>
      </c>
      <c r="W242" s="11">
        <v>48633200000</v>
      </c>
      <c r="X242" s="11">
        <v>33429600000</v>
      </c>
      <c r="Y242" s="11">
        <v>48633300000</v>
      </c>
      <c r="Z242" s="11">
        <v>80923100000</v>
      </c>
      <c r="AA242" s="11">
        <v>334777000000</v>
      </c>
      <c r="AB242" s="11">
        <v>646498000000</v>
      </c>
      <c r="AC242" s="11">
        <v>334777000000</v>
      </c>
      <c r="AD242" s="11">
        <v>80922900000</v>
      </c>
      <c r="AE242" s="11">
        <v>1110560000000</v>
      </c>
      <c r="AF242" s="11">
        <v>1541100000000</v>
      </c>
      <c r="AG242" s="11">
        <v>1611760000000</v>
      </c>
      <c r="AH242" s="11">
        <v>1541110000000</v>
      </c>
      <c r="AI242" s="11">
        <v>1110560000000</v>
      </c>
      <c r="AJ242" s="11">
        <v>1418240000000</v>
      </c>
      <c r="AK242" s="11">
        <v>7492390000000</v>
      </c>
      <c r="AL242" s="11">
        <v>7743780000000</v>
      </c>
      <c r="AM242" s="11">
        <v>7492400000000</v>
      </c>
      <c r="AN242" s="11">
        <v>1418240000000</v>
      </c>
      <c r="AO242" s="11">
        <v>50510400000000</v>
      </c>
      <c r="AP242" s="11">
        <v>30564700000000</v>
      </c>
      <c r="AQ242" s="11">
        <v>50510400000000</v>
      </c>
      <c r="AR242" s="11">
        <v>111425000000000</v>
      </c>
      <c r="AS242" s="11">
        <v>219774000</v>
      </c>
      <c r="AT242" s="11">
        <v>219774000</v>
      </c>
      <c r="AU242" s="11">
        <v>21138400000</v>
      </c>
      <c r="AV242" s="11">
        <v>21138400000</v>
      </c>
      <c r="AW242" s="11">
        <v>720789000000</v>
      </c>
      <c r="AX242" s="11">
        <v>720790000000</v>
      </c>
      <c r="AY242" s="11">
        <v>518329000000</v>
      </c>
      <c r="AZ242" s="11">
        <v>518327000000</v>
      </c>
      <c r="BA242" s="11">
        <v>8245310000000</v>
      </c>
      <c r="BB242" s="11">
        <v>8245320000000</v>
      </c>
      <c r="BC242" s="11">
        <v>40817500000000</v>
      </c>
      <c r="BD242" s="11">
        <v>40817600000000</v>
      </c>
      <c r="BE242" s="11">
        <v>135659000000000</v>
      </c>
      <c r="BF242" s="11">
        <v>135659000000000</v>
      </c>
      <c r="CT242" s="37"/>
      <c r="CZ242" s="28">
        <f t="shared" si="44"/>
        <v>3477500</v>
      </c>
      <c r="DA242" s="11">
        <v>865563000000</v>
      </c>
      <c r="DB242" s="11">
        <v>142804000000</v>
      </c>
      <c r="DC242" s="11">
        <v>5340280000000</v>
      </c>
      <c r="DD242" s="11">
        <v>9686520000000</v>
      </c>
      <c r="DE242" s="11">
        <v>11655600000000</v>
      </c>
      <c r="DF242" s="11">
        <v>9686520000000</v>
      </c>
      <c r="DG242" s="11">
        <v>4935740000000</v>
      </c>
      <c r="DH242" s="11">
        <v>10466900000000</v>
      </c>
      <c r="DI242" s="11">
        <v>15697100000000</v>
      </c>
      <c r="DJ242" s="11">
        <v>10466900000000</v>
      </c>
      <c r="DK242" s="11">
        <v>4935740000000</v>
      </c>
      <c r="DL242" s="11">
        <v>12367600000000</v>
      </c>
      <c r="DM242" s="11">
        <v>15894000000000</v>
      </c>
      <c r="DN242" s="11">
        <v>16602900000000</v>
      </c>
      <c r="DO242" s="11">
        <v>15894000000000</v>
      </c>
      <c r="DP242" s="11">
        <v>12367600000000</v>
      </c>
      <c r="DQ242" s="11">
        <v>4937530000000</v>
      </c>
      <c r="DR242" s="11">
        <v>10458800000000</v>
      </c>
      <c r="DS242" s="11">
        <v>15560100000000</v>
      </c>
      <c r="DT242" s="11">
        <v>10458900000000</v>
      </c>
      <c r="DU242" s="11">
        <v>4937540000000</v>
      </c>
      <c r="DV242" s="11">
        <v>9660480000000</v>
      </c>
      <c r="DW242" s="11">
        <v>11550900000000</v>
      </c>
      <c r="DX242" s="11">
        <v>9660490000000</v>
      </c>
      <c r="DY242" s="11">
        <v>5372980000000</v>
      </c>
      <c r="DZ242" s="11">
        <v>2991810000000</v>
      </c>
      <c r="EA242" s="11">
        <v>2991810000000</v>
      </c>
      <c r="EB242" s="11">
        <v>4347350000000</v>
      </c>
      <c r="EC242" s="11">
        <v>4347350000000</v>
      </c>
      <c r="ED242" s="11">
        <v>14589100000000</v>
      </c>
      <c r="EE242" s="11">
        <v>14589100000000</v>
      </c>
      <c r="EF242" s="11">
        <v>5420820000000</v>
      </c>
      <c r="EG242" s="11">
        <v>5420820000000</v>
      </c>
      <c r="EH242" s="11">
        <v>14506600000000</v>
      </c>
      <c r="EI242" s="11">
        <v>14506600000000</v>
      </c>
      <c r="EJ242" s="11">
        <v>4406680000000</v>
      </c>
      <c r="EK242" s="11">
        <v>4406690000000</v>
      </c>
      <c r="EL242" s="11">
        <v>3084030000000</v>
      </c>
      <c r="EM242" s="11">
        <v>3084040000000</v>
      </c>
    </row>
    <row r="243" spans="13:143" x14ac:dyDescent="0.25">
      <c r="M243" s="37"/>
      <c r="S243" s="28">
        <f t="shared" si="43"/>
        <v>1642650</v>
      </c>
      <c r="T243" s="11">
        <v>2753280000000</v>
      </c>
      <c r="U243" s="11">
        <v>859318000000</v>
      </c>
      <c r="V243" s="11">
        <v>213834000</v>
      </c>
      <c r="W243" s="11">
        <v>65298000000</v>
      </c>
      <c r="X243" s="11">
        <v>45721500000</v>
      </c>
      <c r="Y243" s="11">
        <v>65298000000</v>
      </c>
      <c r="Z243" s="11">
        <v>109532000000</v>
      </c>
      <c r="AA243" s="11">
        <v>441440000000</v>
      </c>
      <c r="AB243" s="11">
        <v>848479000000</v>
      </c>
      <c r="AC243" s="11">
        <v>441440000000</v>
      </c>
      <c r="AD243" s="11">
        <v>109532000000</v>
      </c>
      <c r="AE243" s="11">
        <v>1449550000000</v>
      </c>
      <c r="AF243" s="11">
        <v>1986940000000</v>
      </c>
      <c r="AG243" s="11">
        <v>2088910000000</v>
      </c>
      <c r="AH243" s="11">
        <v>1986940000000</v>
      </c>
      <c r="AI243" s="11">
        <v>1449550000000</v>
      </c>
      <c r="AJ243" s="11">
        <v>1860850000000</v>
      </c>
      <c r="AK243" s="11">
        <v>9810260000000</v>
      </c>
      <c r="AL243" s="11">
        <v>10012700000000</v>
      </c>
      <c r="AM243" s="11">
        <v>9810260000000</v>
      </c>
      <c r="AN243" s="11">
        <v>1860850000000</v>
      </c>
      <c r="AO243" s="11">
        <v>65833300000000</v>
      </c>
      <c r="AP243" s="11">
        <v>39977200000000</v>
      </c>
      <c r="AQ243" s="11">
        <v>65833400000000</v>
      </c>
      <c r="AR243" s="11">
        <v>143921000000000</v>
      </c>
      <c r="AS243" s="11">
        <v>280031000</v>
      </c>
      <c r="AT243" s="11">
        <v>280031000</v>
      </c>
      <c r="AU243" s="11">
        <v>28329800000</v>
      </c>
      <c r="AV243" s="11">
        <v>28329800000</v>
      </c>
      <c r="AW243" s="11">
        <v>885699000000</v>
      </c>
      <c r="AX243" s="11">
        <v>885701000000</v>
      </c>
      <c r="AY243" s="11">
        <v>616288000000</v>
      </c>
      <c r="AZ243" s="11">
        <v>616285000000</v>
      </c>
      <c r="BA243" s="11">
        <v>9970510000000</v>
      </c>
      <c r="BB243" s="11">
        <v>9970510000000</v>
      </c>
      <c r="BC243" s="11">
        <v>47628000000000</v>
      </c>
      <c r="BD243" s="11">
        <v>47628100000000</v>
      </c>
      <c r="BE243" s="11">
        <v>161954000000000</v>
      </c>
      <c r="BF243" s="11">
        <v>161954000000000</v>
      </c>
      <c r="CT243" s="37"/>
      <c r="CZ243" s="28">
        <f t="shared" si="44"/>
        <v>1642650</v>
      </c>
      <c r="DA243" s="11">
        <v>897861000000</v>
      </c>
      <c r="DB243" s="11">
        <v>274347000000</v>
      </c>
      <c r="DC243" s="11">
        <v>6728840000000</v>
      </c>
      <c r="DD243" s="11">
        <v>12120900000000</v>
      </c>
      <c r="DE243" s="11">
        <v>14659500000000</v>
      </c>
      <c r="DF243" s="11">
        <v>12120900000000</v>
      </c>
      <c r="DG243" s="11">
        <v>6228950000000</v>
      </c>
      <c r="DH243" s="11">
        <v>13116800000000</v>
      </c>
      <c r="DI243" s="11">
        <v>19566000000000</v>
      </c>
      <c r="DJ243" s="11">
        <v>13116900000000</v>
      </c>
      <c r="DK243" s="11">
        <v>6228960000000</v>
      </c>
      <c r="DL243" s="11">
        <v>15527800000000</v>
      </c>
      <c r="DM243" s="11">
        <v>19810000000000</v>
      </c>
      <c r="DN243" s="11">
        <v>20743600000000</v>
      </c>
      <c r="DO243" s="11">
        <v>19810000000000</v>
      </c>
      <c r="DP243" s="11">
        <v>15527800000000</v>
      </c>
      <c r="DQ243" s="11">
        <v>6230780000000</v>
      </c>
      <c r="DR243" s="11">
        <v>13105800000000</v>
      </c>
      <c r="DS243" s="11">
        <v>19389700000000</v>
      </c>
      <c r="DT243" s="11">
        <v>13105800000000</v>
      </c>
      <c r="DU243" s="11">
        <v>6230790000000</v>
      </c>
      <c r="DV243" s="11">
        <v>12084200000000</v>
      </c>
      <c r="DW243" s="11">
        <v>14520800000000</v>
      </c>
      <c r="DX243" s="11">
        <v>12084300000000</v>
      </c>
      <c r="DY243" s="11">
        <v>6767680000000</v>
      </c>
      <c r="DZ243" s="11">
        <v>3528310000000</v>
      </c>
      <c r="EA243" s="11">
        <v>3528310000000</v>
      </c>
      <c r="EB243" s="11">
        <v>5141770000000</v>
      </c>
      <c r="EC243" s="11">
        <v>5141770000000</v>
      </c>
      <c r="ED243" s="11">
        <v>17621100000000</v>
      </c>
      <c r="EE243" s="11">
        <v>17621100000000</v>
      </c>
      <c r="EF243" s="11">
        <v>6488960000000</v>
      </c>
      <c r="EG243" s="11">
        <v>6488960000000</v>
      </c>
      <c r="EH243" s="11">
        <v>17518700000000</v>
      </c>
      <c r="EI243" s="11">
        <v>17518700000000</v>
      </c>
      <c r="EJ243" s="11">
        <v>5217330000000</v>
      </c>
      <c r="EK243" s="11">
        <v>5217330000000</v>
      </c>
      <c r="EL243" s="11">
        <v>3645500000000</v>
      </c>
      <c r="EM243" s="11">
        <v>3645510000000</v>
      </c>
    </row>
    <row r="244" spans="13:143" x14ac:dyDescent="0.25">
      <c r="M244" s="37"/>
      <c r="S244" s="28">
        <f t="shared" si="43"/>
        <v>775935</v>
      </c>
      <c r="T244" s="11">
        <v>2292820000000</v>
      </c>
      <c r="U244" s="11">
        <v>980552000000</v>
      </c>
      <c r="V244" s="11">
        <v>213437000</v>
      </c>
      <c r="W244" s="11">
        <v>66208000000</v>
      </c>
      <c r="X244" s="11">
        <v>45667300000</v>
      </c>
      <c r="Y244" s="11">
        <v>66208100000</v>
      </c>
      <c r="Z244" s="11">
        <v>109622000000</v>
      </c>
      <c r="AA244" s="11">
        <v>440012000000</v>
      </c>
      <c r="AB244" s="11">
        <v>845686000000</v>
      </c>
      <c r="AC244" s="11">
        <v>440013000000</v>
      </c>
      <c r="AD244" s="11">
        <v>109622000000</v>
      </c>
      <c r="AE244" s="11">
        <v>1436180000000</v>
      </c>
      <c r="AF244" s="11">
        <v>1974350000000</v>
      </c>
      <c r="AG244" s="11">
        <v>2070300000000</v>
      </c>
      <c r="AH244" s="11">
        <v>1974350000000</v>
      </c>
      <c r="AI244" s="11">
        <v>1436180000000</v>
      </c>
      <c r="AJ244" s="11">
        <v>1834570000000</v>
      </c>
      <c r="AK244" s="11">
        <v>9809430000000</v>
      </c>
      <c r="AL244" s="11">
        <v>9976950000000</v>
      </c>
      <c r="AM244" s="11">
        <v>9809430000000</v>
      </c>
      <c r="AN244" s="11">
        <v>1834560000000</v>
      </c>
      <c r="AO244" s="11">
        <v>65538300000000</v>
      </c>
      <c r="AP244" s="11">
        <v>39591300000000</v>
      </c>
      <c r="AQ244" s="11">
        <v>65538300000000</v>
      </c>
      <c r="AR244" s="11">
        <v>141753000000000</v>
      </c>
      <c r="AS244" s="11">
        <v>297880000</v>
      </c>
      <c r="AT244" s="11">
        <v>297880000</v>
      </c>
      <c r="AU244" s="11">
        <v>30272400000</v>
      </c>
      <c r="AV244" s="11">
        <v>30272400000</v>
      </c>
      <c r="AW244" s="11">
        <v>932947000000</v>
      </c>
      <c r="AX244" s="11">
        <v>932949000000</v>
      </c>
      <c r="AY244" s="11">
        <v>643295000000</v>
      </c>
      <c r="AZ244" s="11">
        <v>643292000000</v>
      </c>
      <c r="BA244" s="11">
        <v>10550900000000</v>
      </c>
      <c r="BB244" s="11">
        <v>10550900000000</v>
      </c>
      <c r="BC244" s="11">
        <v>48799500000000</v>
      </c>
      <c r="BD244" s="11">
        <v>48799500000000</v>
      </c>
      <c r="BE244" s="11">
        <v>165957000000000</v>
      </c>
      <c r="BF244" s="11">
        <v>165957000000000</v>
      </c>
      <c r="CT244" s="37"/>
      <c r="CZ244" s="28">
        <f t="shared" si="44"/>
        <v>775935</v>
      </c>
      <c r="DA244" s="11">
        <v>757330000000</v>
      </c>
      <c r="DB244" s="11">
        <v>374083000000</v>
      </c>
      <c r="DC244" s="11">
        <v>6534870000000</v>
      </c>
      <c r="DD244" s="11">
        <v>11874400000000</v>
      </c>
      <c r="DE244" s="11">
        <v>14256200000000</v>
      </c>
      <c r="DF244" s="11">
        <v>11874500000000</v>
      </c>
      <c r="DG244" s="11">
        <v>5990700000000</v>
      </c>
      <c r="DH244" s="11">
        <v>12817500000000</v>
      </c>
      <c r="DI244" s="11">
        <v>19164400000000</v>
      </c>
      <c r="DJ244" s="11">
        <v>12817500000000</v>
      </c>
      <c r="DK244" s="11">
        <v>5990710000000</v>
      </c>
      <c r="DL244" s="11">
        <v>15135900000000</v>
      </c>
      <c r="DM244" s="11">
        <v>19404100000000</v>
      </c>
      <c r="DN244" s="11">
        <v>20225700000000</v>
      </c>
      <c r="DO244" s="11">
        <v>19404100000000</v>
      </c>
      <c r="DP244" s="11">
        <v>15135900000000</v>
      </c>
      <c r="DQ244" s="11">
        <v>5992250000000</v>
      </c>
      <c r="DR244" s="11">
        <v>12807000000000</v>
      </c>
      <c r="DS244" s="11">
        <v>18993700000000</v>
      </c>
      <c r="DT244" s="11">
        <v>12807000000000</v>
      </c>
      <c r="DU244" s="11">
        <v>5992250000000</v>
      </c>
      <c r="DV244" s="11">
        <v>11839900000000</v>
      </c>
      <c r="DW244" s="11">
        <v>14123900000000</v>
      </c>
      <c r="DX244" s="11">
        <v>11840000000000</v>
      </c>
      <c r="DY244" s="11">
        <v>6572820000000</v>
      </c>
      <c r="DZ244" s="11">
        <v>3634110000000</v>
      </c>
      <c r="EA244" s="11">
        <v>3634110000000</v>
      </c>
      <c r="EB244" s="11">
        <v>5284560000000</v>
      </c>
      <c r="EC244" s="11">
        <v>5284560000000</v>
      </c>
      <c r="ED244" s="11">
        <v>18093600000000</v>
      </c>
      <c r="EE244" s="11">
        <v>18093600000000</v>
      </c>
      <c r="EF244" s="11">
        <v>6670870000000</v>
      </c>
      <c r="EG244" s="11">
        <v>6670870000000</v>
      </c>
      <c r="EH244" s="11">
        <v>17989100000000</v>
      </c>
      <c r="EI244" s="11">
        <v>17989100000000</v>
      </c>
      <c r="EJ244" s="11">
        <v>5359620000000</v>
      </c>
      <c r="EK244" s="11">
        <v>5359620000000</v>
      </c>
      <c r="EL244" s="11">
        <v>3750920000000</v>
      </c>
      <c r="EM244" s="11">
        <v>3750920000000</v>
      </c>
    </row>
    <row r="245" spans="13:143" x14ac:dyDescent="0.25">
      <c r="M245" s="37"/>
      <c r="S245" s="28">
        <f t="shared" si="43"/>
        <v>366525</v>
      </c>
      <c r="T245" s="11">
        <v>1524440000000</v>
      </c>
      <c r="U245" s="11">
        <v>673268000000</v>
      </c>
      <c r="V245" s="11">
        <v>152466000</v>
      </c>
      <c r="W245" s="11">
        <v>47453300000</v>
      </c>
      <c r="X245" s="11">
        <v>33122700000</v>
      </c>
      <c r="Y245" s="11">
        <v>47453400000</v>
      </c>
      <c r="Z245" s="11">
        <v>78557000000</v>
      </c>
      <c r="AA245" s="11">
        <v>309779000000</v>
      </c>
      <c r="AB245" s="11">
        <v>592964000000</v>
      </c>
      <c r="AC245" s="11">
        <v>309779000000</v>
      </c>
      <c r="AD245" s="11">
        <v>78556800000</v>
      </c>
      <c r="AE245" s="11">
        <v>1002310000000</v>
      </c>
      <c r="AF245" s="11">
        <v>1370440000000</v>
      </c>
      <c r="AG245" s="11">
        <v>1438940000000</v>
      </c>
      <c r="AH245" s="11">
        <v>1370440000000</v>
      </c>
      <c r="AI245" s="11">
        <v>1002310000000</v>
      </c>
      <c r="AJ245" s="11">
        <v>1291340000000</v>
      </c>
      <c r="AK245" s="11">
        <v>6863890000000</v>
      </c>
      <c r="AL245" s="11">
        <v>6939800000000</v>
      </c>
      <c r="AM245" s="11">
        <v>6863890000000</v>
      </c>
      <c r="AN245" s="11">
        <v>1291330000000</v>
      </c>
      <c r="AO245" s="11">
        <v>45780500000000</v>
      </c>
      <c r="AP245" s="11">
        <v>27708700000000</v>
      </c>
      <c r="AQ245" s="11">
        <v>45780600000000</v>
      </c>
      <c r="AR245" s="11">
        <v>97708900000000</v>
      </c>
      <c r="AS245" s="11">
        <v>206464000</v>
      </c>
      <c r="AT245" s="11">
        <v>206464000</v>
      </c>
      <c r="AU245" s="11">
        <v>21610200000</v>
      </c>
      <c r="AV245" s="11">
        <v>21610200000</v>
      </c>
      <c r="AW245" s="11">
        <v>633289000000</v>
      </c>
      <c r="AX245" s="11">
        <v>633290000000</v>
      </c>
      <c r="AY245" s="11">
        <v>429856000000</v>
      </c>
      <c r="AZ245" s="11">
        <v>429854000000</v>
      </c>
      <c r="BA245" s="11">
        <v>7120200000000</v>
      </c>
      <c r="BB245" s="11">
        <v>7120210000000</v>
      </c>
      <c r="BC245" s="11">
        <v>31885000000000</v>
      </c>
      <c r="BD245" s="11">
        <v>31885100000000</v>
      </c>
      <c r="BE245" s="11">
        <v>111185000000000</v>
      </c>
      <c r="BF245" s="11">
        <v>111185000000000</v>
      </c>
      <c r="CT245" s="37"/>
      <c r="CZ245" s="28">
        <f t="shared" si="44"/>
        <v>366525</v>
      </c>
      <c r="DA245" s="11">
        <v>505096000000</v>
      </c>
      <c r="DB245" s="11">
        <v>279329000000</v>
      </c>
      <c r="DC245" s="11">
        <v>4488740000000</v>
      </c>
      <c r="DD245" s="11">
        <v>8150870000000</v>
      </c>
      <c r="DE245" s="11">
        <v>9815950000000</v>
      </c>
      <c r="DF245" s="11">
        <v>8150870000000</v>
      </c>
      <c r="DG245" s="11">
        <v>4110890000000</v>
      </c>
      <c r="DH245" s="11">
        <v>8802950000000</v>
      </c>
      <c r="DI245" s="11">
        <v>13168600000000</v>
      </c>
      <c r="DJ245" s="11">
        <v>8802950000000</v>
      </c>
      <c r="DK245" s="11">
        <v>4110890000000</v>
      </c>
      <c r="DL245" s="11">
        <v>10415300000000</v>
      </c>
      <c r="DM245" s="11">
        <v>13333800000000</v>
      </c>
      <c r="DN245" s="11">
        <v>13934700000000</v>
      </c>
      <c r="DO245" s="11">
        <v>13333800000000</v>
      </c>
      <c r="DP245" s="11">
        <v>10415300000000</v>
      </c>
      <c r="DQ245" s="11">
        <v>4111950000000</v>
      </c>
      <c r="DR245" s="11">
        <v>8795710000000</v>
      </c>
      <c r="DS245" s="11">
        <v>13051600000000</v>
      </c>
      <c r="DT245" s="11">
        <v>8795710000000</v>
      </c>
      <c r="DU245" s="11">
        <v>4111950000000</v>
      </c>
      <c r="DV245" s="11">
        <v>8127140000000</v>
      </c>
      <c r="DW245" s="11">
        <v>9725260000000</v>
      </c>
      <c r="DX245" s="11">
        <v>8127150000000</v>
      </c>
      <c r="DY245" s="11">
        <v>4514560000000</v>
      </c>
      <c r="DZ245" s="11">
        <v>2424460000000</v>
      </c>
      <c r="EA245" s="11">
        <v>2424460000000</v>
      </c>
      <c r="EB245" s="11">
        <v>3522770000000</v>
      </c>
      <c r="EC245" s="11">
        <v>3522770000000</v>
      </c>
      <c r="ED245" s="11">
        <v>12054800000000</v>
      </c>
      <c r="EE245" s="11">
        <v>12054800000000</v>
      </c>
      <c r="EF245" s="11">
        <v>4446900000000</v>
      </c>
      <c r="EG245" s="11">
        <v>4446910000000</v>
      </c>
      <c r="EH245" s="11">
        <v>11985300000000</v>
      </c>
      <c r="EI245" s="11">
        <v>11985300000000</v>
      </c>
      <c r="EJ245" s="11">
        <v>3572420000000</v>
      </c>
      <c r="EK245" s="11">
        <v>3572430000000</v>
      </c>
      <c r="EL245" s="11">
        <v>2501770000000</v>
      </c>
      <c r="EM245" s="11">
        <v>2501770000000</v>
      </c>
    </row>
    <row r="246" spans="13:143" x14ac:dyDescent="0.25">
      <c r="M246" s="37"/>
      <c r="S246" s="28">
        <f t="shared" si="43"/>
        <v>173135</v>
      </c>
      <c r="T246" s="11">
        <v>1210350000000</v>
      </c>
      <c r="U246" s="11">
        <v>498141000000</v>
      </c>
      <c r="V246" s="11">
        <v>121073000</v>
      </c>
      <c r="W246" s="11">
        <v>38587500000</v>
      </c>
      <c r="X246" s="11">
        <v>26379300000</v>
      </c>
      <c r="Y246" s="11">
        <v>38587600000</v>
      </c>
      <c r="Z246" s="11">
        <v>62717800000</v>
      </c>
      <c r="AA246" s="11">
        <v>244449000000</v>
      </c>
      <c r="AB246" s="11">
        <v>466863000000</v>
      </c>
      <c r="AC246" s="11">
        <v>244449000000</v>
      </c>
      <c r="AD246" s="11">
        <v>62717700000</v>
      </c>
      <c r="AE246" s="11">
        <v>779901000000</v>
      </c>
      <c r="AF246" s="11">
        <v>1064680000000</v>
      </c>
      <c r="AG246" s="11">
        <v>1118840000000</v>
      </c>
      <c r="AH246" s="11">
        <v>1064680000000</v>
      </c>
      <c r="AI246" s="11">
        <v>779901000000</v>
      </c>
      <c r="AJ246" s="11">
        <v>1014170000000</v>
      </c>
      <c r="AK246" s="11">
        <v>5429200000000</v>
      </c>
      <c r="AL246" s="11">
        <v>5449300000000</v>
      </c>
      <c r="AM246" s="11">
        <v>5429210000000</v>
      </c>
      <c r="AN246" s="11">
        <v>1014170000000</v>
      </c>
      <c r="AO246" s="11">
        <v>35939000000000</v>
      </c>
      <c r="AP246" s="11">
        <v>21562300000000</v>
      </c>
      <c r="AQ246" s="11">
        <v>35939000000000</v>
      </c>
      <c r="AR246" s="11">
        <v>75551100000000</v>
      </c>
      <c r="AS246" s="11">
        <v>187358000</v>
      </c>
      <c r="AT246" s="11">
        <v>187358000</v>
      </c>
      <c r="AU246" s="11">
        <v>19758400000</v>
      </c>
      <c r="AV246" s="11">
        <v>19758400000</v>
      </c>
      <c r="AW246" s="11">
        <v>569299000000</v>
      </c>
      <c r="AX246" s="11">
        <v>569300000000</v>
      </c>
      <c r="AY246" s="11">
        <v>380711000000</v>
      </c>
      <c r="AZ246" s="11">
        <v>380710000000</v>
      </c>
      <c r="BA246" s="11">
        <v>6422600000000</v>
      </c>
      <c r="BB246" s="11">
        <v>6422610000000</v>
      </c>
      <c r="BC246" s="11">
        <v>27847700000000</v>
      </c>
      <c r="BD246" s="11">
        <v>27847800000000</v>
      </c>
      <c r="BE246" s="11">
        <v>97371200000000</v>
      </c>
      <c r="BF246" s="11">
        <v>97371200000000</v>
      </c>
      <c r="CT246" s="37"/>
      <c r="CZ246" s="28">
        <f t="shared" si="44"/>
        <v>173135</v>
      </c>
      <c r="DA246" s="11">
        <v>385631000000</v>
      </c>
      <c r="DB246" s="11">
        <v>206200000000</v>
      </c>
      <c r="DC246" s="11">
        <v>3348020000000</v>
      </c>
      <c r="DD246" s="11">
        <v>6123060000000</v>
      </c>
      <c r="DE246" s="11">
        <v>7311170000000</v>
      </c>
      <c r="DF246" s="11">
        <v>6123070000000</v>
      </c>
      <c r="DG246" s="11">
        <v>3047950000000</v>
      </c>
      <c r="DH246" s="11">
        <v>6597440000000</v>
      </c>
      <c r="DI246" s="11">
        <v>9890790000000</v>
      </c>
      <c r="DJ246" s="11">
        <v>6597450000000</v>
      </c>
      <c r="DK246" s="11">
        <v>3047950000000</v>
      </c>
      <c r="DL246" s="11">
        <v>7777330000000</v>
      </c>
      <c r="DM246" s="11">
        <v>10015100000000</v>
      </c>
      <c r="DN246" s="11">
        <v>10401500000000</v>
      </c>
      <c r="DO246" s="11">
        <v>10015000000000</v>
      </c>
      <c r="DP246" s="11">
        <v>7777330000000</v>
      </c>
      <c r="DQ246" s="11">
        <v>3048700000000</v>
      </c>
      <c r="DR246" s="11">
        <v>6592210000000</v>
      </c>
      <c r="DS246" s="11">
        <v>9803830000000</v>
      </c>
      <c r="DT246" s="11">
        <v>6592220000000</v>
      </c>
      <c r="DU246" s="11">
        <v>3048710000000</v>
      </c>
      <c r="DV246" s="11">
        <v>6106070000000</v>
      </c>
      <c r="DW246" s="11">
        <v>7244720000000</v>
      </c>
      <c r="DX246" s="11">
        <v>6106080000000</v>
      </c>
      <c r="DY246" s="11">
        <v>3367690000000</v>
      </c>
      <c r="DZ246" s="11">
        <v>2037820000000</v>
      </c>
      <c r="EA246" s="11">
        <v>2037820000000</v>
      </c>
      <c r="EB246" s="11">
        <v>2954970000000</v>
      </c>
      <c r="EC246" s="11">
        <v>2954970000000</v>
      </c>
      <c r="ED246" s="11">
        <v>10062400000000</v>
      </c>
      <c r="EE246" s="11">
        <v>10062400000000</v>
      </c>
      <c r="EF246" s="11">
        <v>3723690000000</v>
      </c>
      <c r="EG246" s="11">
        <v>3723690000000</v>
      </c>
      <c r="EH246" s="11">
        <v>10004700000000</v>
      </c>
      <c r="EI246" s="11">
        <v>10004700000000</v>
      </c>
      <c r="EJ246" s="11">
        <v>2995180000000</v>
      </c>
      <c r="EK246" s="11">
        <v>2995180000000</v>
      </c>
      <c r="EL246" s="11">
        <v>2100580000000</v>
      </c>
      <c r="EM246" s="11">
        <v>2100580000000</v>
      </c>
    </row>
    <row r="247" spans="13:143" x14ac:dyDescent="0.25">
      <c r="M247" s="37"/>
      <c r="S247" s="28">
        <f t="shared" si="43"/>
        <v>81782.5</v>
      </c>
      <c r="T247" s="11">
        <v>972504000000</v>
      </c>
      <c r="U247" s="11">
        <v>320132000000</v>
      </c>
      <c r="V247" s="11">
        <v>92598800</v>
      </c>
      <c r="W247" s="11">
        <v>29890800000</v>
      </c>
      <c r="X247" s="11">
        <v>20373400000</v>
      </c>
      <c r="Y247" s="11">
        <v>29890900000</v>
      </c>
      <c r="Z247" s="11">
        <v>48127900000</v>
      </c>
      <c r="AA247" s="11">
        <v>184678000000</v>
      </c>
      <c r="AB247" s="11">
        <v>351302000000</v>
      </c>
      <c r="AC247" s="11">
        <v>184678000000</v>
      </c>
      <c r="AD247" s="11">
        <v>48127800000</v>
      </c>
      <c r="AE247" s="11">
        <v>582432000000</v>
      </c>
      <c r="AF247" s="11">
        <v>791010000000</v>
      </c>
      <c r="AG247" s="11">
        <v>834488000000</v>
      </c>
      <c r="AH247" s="11">
        <v>791011000000</v>
      </c>
      <c r="AI247" s="11">
        <v>582431000000</v>
      </c>
      <c r="AJ247" s="11">
        <v>771566000000</v>
      </c>
      <c r="AK247" s="11">
        <v>4089550000000</v>
      </c>
      <c r="AL247" s="11">
        <v>4083340000000</v>
      </c>
      <c r="AM247" s="11">
        <v>4089560000000</v>
      </c>
      <c r="AN247" s="11">
        <v>771566000000</v>
      </c>
      <c r="AO247" s="11">
        <v>26929200000000</v>
      </c>
      <c r="AP247" s="11">
        <v>16136100000000</v>
      </c>
      <c r="AQ247" s="11">
        <v>26929200000000</v>
      </c>
      <c r="AR247" s="11">
        <v>55887500000000</v>
      </c>
      <c r="AS247" s="11">
        <v>143721000</v>
      </c>
      <c r="AT247" s="11">
        <v>143722000</v>
      </c>
      <c r="AU247" s="11">
        <v>15385400000</v>
      </c>
      <c r="AV247" s="11">
        <v>15385400000</v>
      </c>
      <c r="AW247" s="11">
        <v>432306000000</v>
      </c>
      <c r="AX247" s="11">
        <v>432307000000</v>
      </c>
      <c r="AY247" s="11">
        <v>284933000000</v>
      </c>
      <c r="AZ247" s="11">
        <v>284932000000</v>
      </c>
      <c r="BA247" s="11">
        <v>4878080000000</v>
      </c>
      <c r="BB247" s="11">
        <v>4878090000000</v>
      </c>
      <c r="BC247" s="11">
        <v>20546100000000</v>
      </c>
      <c r="BD247" s="11">
        <v>20546100000000</v>
      </c>
      <c r="BE247" s="11">
        <v>72300800000000</v>
      </c>
      <c r="BF247" s="11">
        <v>72300800000000</v>
      </c>
      <c r="CT247" s="37"/>
      <c r="CZ247" s="28">
        <f t="shared" si="44"/>
        <v>81782.5</v>
      </c>
      <c r="DA247" s="11">
        <v>299344000000</v>
      </c>
      <c r="DB247" s="11">
        <v>119740000000</v>
      </c>
      <c r="DC247" s="11">
        <v>2466410000000</v>
      </c>
      <c r="DD247" s="11">
        <v>4518320000000</v>
      </c>
      <c r="DE247" s="11">
        <v>5391370000000</v>
      </c>
      <c r="DF247" s="11">
        <v>4518320000000</v>
      </c>
      <c r="DG247" s="11">
        <v>2241650000000</v>
      </c>
      <c r="DH247" s="11">
        <v>4867080000000</v>
      </c>
      <c r="DI247" s="11">
        <v>7304700000000</v>
      </c>
      <c r="DJ247" s="11">
        <v>4867080000000</v>
      </c>
      <c r="DK247" s="11">
        <v>2241660000000</v>
      </c>
      <c r="DL247" s="11">
        <v>5736920000000</v>
      </c>
      <c r="DM247" s="11">
        <v>7396620000000</v>
      </c>
      <c r="DN247" s="11">
        <v>7679110000000</v>
      </c>
      <c r="DO247" s="11">
        <v>7396620000000</v>
      </c>
      <c r="DP247" s="11">
        <v>5736920000000</v>
      </c>
      <c r="DQ247" s="11">
        <v>2242200000000</v>
      </c>
      <c r="DR247" s="11">
        <v>4863280000000</v>
      </c>
      <c r="DS247" s="11">
        <v>7240840000000</v>
      </c>
      <c r="DT247" s="11">
        <v>4863290000000</v>
      </c>
      <c r="DU247" s="11">
        <v>2242200000000</v>
      </c>
      <c r="DV247" s="11">
        <v>4506020000000</v>
      </c>
      <c r="DW247" s="11">
        <v>5342810000000</v>
      </c>
      <c r="DX247" s="11">
        <v>4506020000000</v>
      </c>
      <c r="DY247" s="11">
        <v>2480990000000</v>
      </c>
      <c r="DZ247" s="11">
        <v>1500020000000</v>
      </c>
      <c r="EA247" s="11">
        <v>1500020000000</v>
      </c>
      <c r="EB247" s="11">
        <v>2172060000000</v>
      </c>
      <c r="EC247" s="11">
        <v>2172070000000</v>
      </c>
      <c r="ED247" s="11">
        <v>7364670000000</v>
      </c>
      <c r="EE247" s="11">
        <v>7364670000000</v>
      </c>
      <c r="EF247" s="11">
        <v>2732760000000</v>
      </c>
      <c r="EG247" s="11">
        <v>2732770000000</v>
      </c>
      <c r="EH247" s="11">
        <v>7322620000000</v>
      </c>
      <c r="EI247" s="11">
        <v>7322620000000</v>
      </c>
      <c r="EJ247" s="11">
        <v>2200930000000</v>
      </c>
      <c r="EK247" s="11">
        <v>2200930000000</v>
      </c>
      <c r="EL247" s="11">
        <v>1545140000000</v>
      </c>
      <c r="EM247" s="11">
        <v>1545140000000</v>
      </c>
    </row>
    <row r="248" spans="13:143" x14ac:dyDescent="0.25">
      <c r="M248" s="37"/>
      <c r="S248" s="28">
        <f t="shared" si="43"/>
        <v>38631.5</v>
      </c>
      <c r="T248" s="11">
        <v>860966000000</v>
      </c>
      <c r="U248" s="11">
        <v>329726000000</v>
      </c>
      <c r="V248" s="11">
        <v>79396900</v>
      </c>
      <c r="W248" s="11">
        <v>25900800000</v>
      </c>
      <c r="X248" s="11">
        <v>17650900000</v>
      </c>
      <c r="Y248" s="11">
        <v>25900800000</v>
      </c>
      <c r="Z248" s="11">
        <v>41368900000</v>
      </c>
      <c r="AA248" s="11">
        <v>156224000000</v>
      </c>
      <c r="AB248" s="11">
        <v>295795000000</v>
      </c>
      <c r="AC248" s="11">
        <v>156224000000</v>
      </c>
      <c r="AD248" s="11">
        <v>41368900000</v>
      </c>
      <c r="AE248" s="11">
        <v>486959000000</v>
      </c>
      <c r="AF248" s="11">
        <v>656759000000</v>
      </c>
      <c r="AG248" s="11">
        <v>696945000000</v>
      </c>
      <c r="AH248" s="11">
        <v>656760000000</v>
      </c>
      <c r="AI248" s="11">
        <v>486959000000</v>
      </c>
      <c r="AJ248" s="11">
        <v>660093000000</v>
      </c>
      <c r="AK248" s="11">
        <v>3446120000000</v>
      </c>
      <c r="AL248" s="11">
        <v>3426380000000</v>
      </c>
      <c r="AM248" s="11">
        <v>3446120000000</v>
      </c>
      <c r="AN248" s="11">
        <v>660092000000</v>
      </c>
      <c r="AO248" s="11">
        <v>22588100000000</v>
      </c>
      <c r="AP248" s="11">
        <v>13521000000000</v>
      </c>
      <c r="AQ248" s="11">
        <v>22588100000000</v>
      </c>
      <c r="AR248" s="11">
        <v>46263200000000</v>
      </c>
      <c r="AS248" s="11">
        <v>122642000</v>
      </c>
      <c r="AT248" s="11">
        <v>122642000</v>
      </c>
      <c r="AU248" s="11">
        <v>13348300000</v>
      </c>
      <c r="AV248" s="11">
        <v>13348300000</v>
      </c>
      <c r="AW248" s="11">
        <v>365146000000</v>
      </c>
      <c r="AX248" s="11">
        <v>365146000000</v>
      </c>
      <c r="AY248" s="11">
        <v>238227000000</v>
      </c>
      <c r="AZ248" s="11">
        <v>238226000000</v>
      </c>
      <c r="BA248" s="11">
        <v>4135200000000</v>
      </c>
      <c r="BB248" s="11">
        <v>4135200000000</v>
      </c>
      <c r="BC248" s="11">
        <v>16956400000000</v>
      </c>
      <c r="BD248" s="11">
        <v>16956400000000</v>
      </c>
      <c r="BE248" s="11">
        <v>59912900000000</v>
      </c>
      <c r="BF248" s="11">
        <v>59912900000000</v>
      </c>
      <c r="CT248" s="37"/>
      <c r="CZ248" s="28">
        <f t="shared" si="44"/>
        <v>38631.5</v>
      </c>
      <c r="DA248" s="11">
        <v>256971000000</v>
      </c>
      <c r="DB248" s="11">
        <v>115810000000</v>
      </c>
      <c r="DC248" s="11">
        <v>2028150000000</v>
      </c>
      <c r="DD248" s="11">
        <v>3720140000000</v>
      </c>
      <c r="DE248" s="11">
        <v>4436700000000</v>
      </c>
      <c r="DF248" s="11">
        <v>3720140000000</v>
      </c>
      <c r="DG248" s="11">
        <v>1840940000000</v>
      </c>
      <c r="DH248" s="11">
        <v>4006470000000</v>
      </c>
      <c r="DI248" s="11">
        <v>6018200000000</v>
      </c>
      <c r="DJ248" s="11">
        <v>4006480000000</v>
      </c>
      <c r="DK248" s="11">
        <v>1840940000000</v>
      </c>
      <c r="DL248" s="11">
        <v>4722220000000</v>
      </c>
      <c r="DM248" s="11">
        <v>6094010000000</v>
      </c>
      <c r="DN248" s="11">
        <v>6325120000000</v>
      </c>
      <c r="DO248" s="11">
        <v>6094010000000</v>
      </c>
      <c r="DP248" s="11">
        <v>4722220000000</v>
      </c>
      <c r="DQ248" s="11">
        <v>1841380000000</v>
      </c>
      <c r="DR248" s="11">
        <v>4003380000000</v>
      </c>
      <c r="DS248" s="11">
        <v>5965800000000</v>
      </c>
      <c r="DT248" s="11">
        <v>4003380000000</v>
      </c>
      <c r="DU248" s="11">
        <v>1841380000000</v>
      </c>
      <c r="DV248" s="11">
        <v>3710150000000</v>
      </c>
      <c r="DW248" s="11">
        <v>4397010000000</v>
      </c>
      <c r="DX248" s="11">
        <v>3710160000000</v>
      </c>
      <c r="DY248" s="11">
        <v>2040180000000</v>
      </c>
      <c r="DZ248" s="11">
        <v>1233940000000</v>
      </c>
      <c r="EA248" s="11">
        <v>1233940000000</v>
      </c>
      <c r="EB248" s="11">
        <v>1784890000000</v>
      </c>
      <c r="EC248" s="11">
        <v>1784890000000</v>
      </c>
      <c r="ED248" s="11">
        <v>6031590000000</v>
      </c>
      <c r="EE248" s="11">
        <v>6031590000000</v>
      </c>
      <c r="EF248" s="11">
        <v>2242820000000</v>
      </c>
      <c r="EG248" s="11">
        <v>2242820000000</v>
      </c>
      <c r="EH248" s="11">
        <v>5997270000000</v>
      </c>
      <c r="EI248" s="11">
        <v>5997270000000</v>
      </c>
      <c r="EJ248" s="11">
        <v>1808190000000</v>
      </c>
      <c r="EK248" s="11">
        <v>1808190000000</v>
      </c>
      <c r="EL248" s="11">
        <v>1270400000000</v>
      </c>
      <c r="EM248" s="11">
        <v>1270400000000</v>
      </c>
    </row>
    <row r="249" spans="13:143" x14ac:dyDescent="0.25">
      <c r="M249" s="37"/>
      <c r="S249" s="28">
        <f t="shared" si="43"/>
        <v>18248.5</v>
      </c>
      <c r="T249" s="11">
        <v>810330000000</v>
      </c>
      <c r="U249" s="11">
        <v>221369000000</v>
      </c>
      <c r="V249" s="11">
        <v>73493900</v>
      </c>
      <c r="W249" s="11">
        <v>24218700000</v>
      </c>
      <c r="X249" s="11">
        <v>16500200000</v>
      </c>
      <c r="Y249" s="11">
        <v>24218700000</v>
      </c>
      <c r="Z249" s="11">
        <v>38359200000</v>
      </c>
      <c r="AA249" s="11">
        <v>142588000000</v>
      </c>
      <c r="AB249" s="11">
        <v>268609000000</v>
      </c>
      <c r="AC249" s="11">
        <v>142588000000</v>
      </c>
      <c r="AD249" s="11">
        <v>38359100000</v>
      </c>
      <c r="AE249" s="11">
        <v>439037000000</v>
      </c>
      <c r="AF249" s="11">
        <v>587029000000</v>
      </c>
      <c r="AG249" s="11">
        <v>628155000000</v>
      </c>
      <c r="AH249" s="11">
        <v>587029000000</v>
      </c>
      <c r="AI249" s="11">
        <v>439037000000</v>
      </c>
      <c r="AJ249" s="11">
        <v>611683000000</v>
      </c>
      <c r="AK249" s="11">
        <v>3132220000000</v>
      </c>
      <c r="AL249" s="11">
        <v>3104460000000</v>
      </c>
      <c r="AM249" s="11">
        <v>3132220000000</v>
      </c>
      <c r="AN249" s="11">
        <v>611683000000</v>
      </c>
      <c r="AO249" s="11">
        <v>20431700000000</v>
      </c>
      <c r="AP249" s="11">
        <v>12212700000000</v>
      </c>
      <c r="AQ249" s="11">
        <v>20431700000000</v>
      </c>
      <c r="AR249" s="11">
        <v>41294500000000</v>
      </c>
      <c r="AS249" s="11">
        <v>113052000</v>
      </c>
      <c r="AT249" s="11">
        <v>113052000</v>
      </c>
      <c r="AU249" s="11">
        <v>12524900000</v>
      </c>
      <c r="AV249" s="11">
        <v>12524900000</v>
      </c>
      <c r="AW249" s="11">
        <v>328809000000</v>
      </c>
      <c r="AX249" s="11">
        <v>328809000000</v>
      </c>
      <c r="AY249" s="11">
        <v>215319000000</v>
      </c>
      <c r="AZ249" s="11">
        <v>215318000000</v>
      </c>
      <c r="BA249" s="11">
        <v>3787000000000</v>
      </c>
      <c r="BB249" s="11">
        <v>3787010000000</v>
      </c>
      <c r="BC249" s="11">
        <v>15210500000000</v>
      </c>
      <c r="BD249" s="11">
        <v>15210600000000</v>
      </c>
      <c r="BE249" s="11">
        <v>53538000000000</v>
      </c>
      <c r="BF249" s="11">
        <v>53538000000000</v>
      </c>
      <c r="CT249" s="37"/>
      <c r="CZ249" s="28">
        <f t="shared" si="44"/>
        <v>18248.5</v>
      </c>
      <c r="DA249" s="11">
        <v>235062000000</v>
      </c>
      <c r="DB249" s="11">
        <v>66816500000</v>
      </c>
      <c r="DC249" s="11">
        <v>1798880000000</v>
      </c>
      <c r="DD249" s="11">
        <v>3303160000000</v>
      </c>
      <c r="DE249" s="11">
        <v>3937190000000</v>
      </c>
      <c r="DF249" s="11">
        <v>3303160000000</v>
      </c>
      <c r="DG249" s="11">
        <v>1631070000000</v>
      </c>
      <c r="DH249" s="11">
        <v>3556590000000</v>
      </c>
      <c r="DI249" s="11">
        <v>5346550000000</v>
      </c>
      <c r="DJ249" s="11">
        <v>3556590000000</v>
      </c>
      <c r="DK249" s="11">
        <v>1631070000000</v>
      </c>
      <c r="DL249" s="11">
        <v>4191600000000</v>
      </c>
      <c r="DM249" s="11">
        <v>5413980000000</v>
      </c>
      <c r="DN249" s="11">
        <v>5617780000000</v>
      </c>
      <c r="DO249" s="11">
        <v>5413980000000</v>
      </c>
      <c r="DP249" s="11">
        <v>4191600000000</v>
      </c>
      <c r="DQ249" s="11">
        <v>1631460000000</v>
      </c>
      <c r="DR249" s="11">
        <v>3553860000000</v>
      </c>
      <c r="DS249" s="11">
        <v>5300180000000</v>
      </c>
      <c r="DT249" s="11">
        <v>3553860000000</v>
      </c>
      <c r="DU249" s="11">
        <v>1631460000000</v>
      </c>
      <c r="DV249" s="11">
        <v>3294410000000</v>
      </c>
      <c r="DW249" s="11">
        <v>3902200000000</v>
      </c>
      <c r="DX249" s="11">
        <v>3294410000000</v>
      </c>
      <c r="DY249" s="11">
        <v>1809580000000</v>
      </c>
      <c r="DZ249" s="11">
        <v>1097000000000</v>
      </c>
      <c r="EA249" s="11">
        <v>1097000000000</v>
      </c>
      <c r="EB249" s="11">
        <v>1585420000000</v>
      </c>
      <c r="EC249" s="11">
        <v>1585420000000</v>
      </c>
      <c r="ED249" s="11">
        <v>5341370000000</v>
      </c>
      <c r="EE249" s="11">
        <v>5341370000000</v>
      </c>
      <c r="EF249" s="11">
        <v>1989810000000</v>
      </c>
      <c r="EG249" s="11">
        <v>1989810000000</v>
      </c>
      <c r="EH249" s="11">
        <v>5311040000000</v>
      </c>
      <c r="EI249" s="11">
        <v>5311050000000</v>
      </c>
      <c r="EJ249" s="11">
        <v>1605790000000</v>
      </c>
      <c r="EK249" s="11">
        <v>1605790000000</v>
      </c>
      <c r="EL249" s="11">
        <v>1128910000000</v>
      </c>
      <c r="EM249" s="11">
        <v>1128910000000</v>
      </c>
    </row>
    <row r="250" spans="13:143" x14ac:dyDescent="0.25">
      <c r="M250" s="37"/>
      <c r="S250" s="28">
        <f t="shared" si="43"/>
        <v>8619.9</v>
      </c>
      <c r="T250" s="11">
        <v>797369000000</v>
      </c>
      <c r="U250" s="11">
        <v>188657000000</v>
      </c>
      <c r="V250" s="11">
        <v>71497700</v>
      </c>
      <c r="W250" s="11">
        <v>23804200000</v>
      </c>
      <c r="X250" s="11">
        <v>16201200000</v>
      </c>
      <c r="Y250" s="11">
        <v>23804200000</v>
      </c>
      <c r="Z250" s="11">
        <v>37351200000</v>
      </c>
      <c r="AA250" s="11">
        <v>136690000000</v>
      </c>
      <c r="AB250" s="11">
        <v>256085000000</v>
      </c>
      <c r="AC250" s="11">
        <v>136690000000</v>
      </c>
      <c r="AD250" s="11">
        <v>37351100000</v>
      </c>
      <c r="AE250" s="11">
        <v>415451000000</v>
      </c>
      <c r="AF250" s="11">
        <v>549673000000</v>
      </c>
      <c r="AG250" s="11">
        <v>594933000000</v>
      </c>
      <c r="AH250" s="11">
        <v>549673000000</v>
      </c>
      <c r="AI250" s="11">
        <v>415451000000</v>
      </c>
      <c r="AJ250" s="11">
        <v>597412000000</v>
      </c>
      <c r="AK250" s="11">
        <v>2989090000000</v>
      </c>
      <c r="AL250" s="11">
        <v>2956720000000</v>
      </c>
      <c r="AM250" s="11">
        <v>2989090000000</v>
      </c>
      <c r="AN250" s="11">
        <v>597412000000</v>
      </c>
      <c r="AO250" s="11">
        <v>19385800000000</v>
      </c>
      <c r="AP250" s="11">
        <v>11569900000000</v>
      </c>
      <c r="AQ250" s="11">
        <v>19385900000000</v>
      </c>
      <c r="AR250" s="11">
        <v>38657600000000</v>
      </c>
      <c r="AS250" s="11">
        <v>109359000</v>
      </c>
      <c r="AT250" s="11">
        <v>109359000</v>
      </c>
      <c r="AU250" s="11">
        <v>12346900000</v>
      </c>
      <c r="AV250" s="11">
        <v>12346900000</v>
      </c>
      <c r="AW250" s="11">
        <v>309111000000</v>
      </c>
      <c r="AX250" s="11">
        <v>309112000000</v>
      </c>
      <c r="AY250" s="11">
        <v>202713000000</v>
      </c>
      <c r="AZ250" s="11">
        <v>202712000000</v>
      </c>
      <c r="BA250" s="11">
        <v>3642690000000</v>
      </c>
      <c r="BB250" s="11">
        <v>3642690000000</v>
      </c>
      <c r="BC250" s="11">
        <v>14339300000000</v>
      </c>
      <c r="BD250" s="11">
        <v>14339300000000</v>
      </c>
      <c r="BE250" s="11">
        <v>49727300000000</v>
      </c>
      <c r="BF250" s="11">
        <v>49727400000000</v>
      </c>
      <c r="CT250" s="37"/>
      <c r="CZ250" s="28">
        <f t="shared" si="44"/>
        <v>8619.9</v>
      </c>
      <c r="DA250" s="11">
        <v>225916000000</v>
      </c>
      <c r="DB250" s="11">
        <v>48995000000</v>
      </c>
      <c r="DC250" s="11">
        <v>1677250000000</v>
      </c>
      <c r="DD250" s="11">
        <v>3082680000000</v>
      </c>
      <c r="DE250" s="11">
        <v>3672600000000</v>
      </c>
      <c r="DF250" s="11">
        <v>3082680000000</v>
      </c>
      <c r="DG250" s="11">
        <v>1519370000000</v>
      </c>
      <c r="DH250" s="11">
        <v>3318480000000</v>
      </c>
      <c r="DI250" s="11">
        <v>4992350000000</v>
      </c>
      <c r="DJ250" s="11">
        <v>3318490000000</v>
      </c>
      <c r="DK250" s="11">
        <v>1519370000000</v>
      </c>
      <c r="DL250" s="11">
        <v>3910800000000</v>
      </c>
      <c r="DM250" s="11">
        <v>5055360000000</v>
      </c>
      <c r="DN250" s="11">
        <v>5244650000000</v>
      </c>
      <c r="DO250" s="11">
        <v>5055360000000</v>
      </c>
      <c r="DP250" s="11">
        <v>3910810000000</v>
      </c>
      <c r="DQ250" s="11">
        <v>1519740000000</v>
      </c>
      <c r="DR250" s="11">
        <v>3315980000000</v>
      </c>
      <c r="DS250" s="11">
        <v>4949210000000</v>
      </c>
      <c r="DT250" s="11">
        <v>3315980000000</v>
      </c>
      <c r="DU250" s="11">
        <v>1519740000000</v>
      </c>
      <c r="DV250" s="11">
        <v>3074610000000</v>
      </c>
      <c r="DW250" s="11">
        <v>3640160000000</v>
      </c>
      <c r="DX250" s="11">
        <v>3074610000000</v>
      </c>
      <c r="DY250" s="11">
        <v>1687260000000</v>
      </c>
      <c r="DZ250" s="11">
        <v>1024660000000</v>
      </c>
      <c r="EA250" s="11">
        <v>1024660000000</v>
      </c>
      <c r="EB250" s="11">
        <v>1479700000000</v>
      </c>
      <c r="EC250" s="11">
        <v>1479700000000</v>
      </c>
      <c r="ED250" s="11">
        <v>4970660000000</v>
      </c>
      <c r="EE250" s="11">
        <v>4970660000000</v>
      </c>
      <c r="EF250" s="11">
        <v>1854920000000</v>
      </c>
      <c r="EG250" s="11">
        <v>1854930000000</v>
      </c>
      <c r="EH250" s="11">
        <v>4942530000000</v>
      </c>
      <c r="EI250" s="11">
        <v>4942530000000</v>
      </c>
      <c r="EJ250" s="11">
        <v>1498440000000</v>
      </c>
      <c r="EK250" s="11">
        <v>1498440000000</v>
      </c>
      <c r="EL250" s="11">
        <v>1054040000000</v>
      </c>
      <c r="EM250" s="11">
        <v>1054040000000</v>
      </c>
    </row>
    <row r="251" spans="13:143" x14ac:dyDescent="0.25">
      <c r="M251" s="37"/>
      <c r="S251" s="28">
        <f t="shared" si="43"/>
        <v>4071.7</v>
      </c>
      <c r="T251" s="11">
        <v>800559000000</v>
      </c>
      <c r="U251" s="11">
        <v>271814000000</v>
      </c>
      <c r="V251" s="11">
        <v>71165900</v>
      </c>
      <c r="W251" s="11">
        <v>23946300000</v>
      </c>
      <c r="X251" s="11">
        <v>16270700000</v>
      </c>
      <c r="Y251" s="11">
        <v>23946300000</v>
      </c>
      <c r="Z251" s="11">
        <v>37183500000</v>
      </c>
      <c r="AA251" s="11">
        <v>133947000000</v>
      </c>
      <c r="AB251" s="11">
        <v>249454000000</v>
      </c>
      <c r="AC251" s="11">
        <v>133947000000</v>
      </c>
      <c r="AD251" s="11">
        <v>37183500000</v>
      </c>
      <c r="AE251" s="11">
        <v>401506000000</v>
      </c>
      <c r="AF251" s="11">
        <v>524175000000</v>
      </c>
      <c r="AG251" s="11">
        <v>576199000000</v>
      </c>
      <c r="AH251" s="11">
        <v>524175000000</v>
      </c>
      <c r="AI251" s="11">
        <v>401506000000</v>
      </c>
      <c r="AJ251" s="11">
        <v>598515000000</v>
      </c>
      <c r="AK251" s="11">
        <v>2915290000000</v>
      </c>
      <c r="AL251" s="11">
        <v>2881570000000</v>
      </c>
      <c r="AM251" s="11">
        <v>2915290000000</v>
      </c>
      <c r="AN251" s="11">
        <v>598515000000</v>
      </c>
      <c r="AO251" s="11">
        <v>18783700000000</v>
      </c>
      <c r="AP251" s="11">
        <v>11186600000000</v>
      </c>
      <c r="AQ251" s="11">
        <v>18783700000000</v>
      </c>
      <c r="AR251" s="11">
        <v>36904800000000</v>
      </c>
      <c r="AS251" s="11">
        <v>108306000</v>
      </c>
      <c r="AT251" s="11">
        <v>108306000</v>
      </c>
      <c r="AU251" s="11">
        <v>12468200000</v>
      </c>
      <c r="AV251" s="11">
        <v>12468300000</v>
      </c>
      <c r="AW251" s="11">
        <v>297343000000</v>
      </c>
      <c r="AX251" s="11">
        <v>297344000000</v>
      </c>
      <c r="AY251" s="11">
        <v>194023000000</v>
      </c>
      <c r="AZ251" s="11">
        <v>194023000000</v>
      </c>
      <c r="BA251" s="11">
        <v>3565320000000</v>
      </c>
      <c r="BB251" s="11">
        <v>3565320000000</v>
      </c>
      <c r="BC251" s="11">
        <v>13784800000000</v>
      </c>
      <c r="BD251" s="11">
        <v>13784800000000</v>
      </c>
      <c r="BE251" s="11">
        <v>46452500000000</v>
      </c>
      <c r="BF251" s="11">
        <v>46452500000000</v>
      </c>
      <c r="CT251" s="37"/>
      <c r="CZ251" s="28">
        <f t="shared" si="44"/>
        <v>4071.7</v>
      </c>
      <c r="DA251" s="11">
        <v>223231000000</v>
      </c>
      <c r="DB251" s="11">
        <v>68108500000</v>
      </c>
      <c r="DC251" s="11">
        <v>1599750000000</v>
      </c>
      <c r="DD251" s="11">
        <v>2942550000000</v>
      </c>
      <c r="DE251" s="11">
        <v>3504180000000</v>
      </c>
      <c r="DF251" s="11">
        <v>2942550000000</v>
      </c>
      <c r="DG251" s="11">
        <v>1448100000000</v>
      </c>
      <c r="DH251" s="11">
        <v>3167030000000</v>
      </c>
      <c r="DI251" s="11">
        <v>4767860000000</v>
      </c>
      <c r="DJ251" s="11">
        <v>3167040000000</v>
      </c>
      <c r="DK251" s="11">
        <v>1448100000000</v>
      </c>
      <c r="DL251" s="11">
        <v>3732210000000</v>
      </c>
      <c r="DM251" s="11">
        <v>4828110000000</v>
      </c>
      <c r="DN251" s="11">
        <v>5008190000000</v>
      </c>
      <c r="DO251" s="11">
        <v>4828110000000</v>
      </c>
      <c r="DP251" s="11">
        <v>3732220000000</v>
      </c>
      <c r="DQ251" s="11">
        <v>1448450000000</v>
      </c>
      <c r="DR251" s="11">
        <v>3164660000000</v>
      </c>
      <c r="DS251" s="11">
        <v>4726820000000</v>
      </c>
      <c r="DT251" s="11">
        <v>3164660000000</v>
      </c>
      <c r="DU251" s="11">
        <v>1448450000000</v>
      </c>
      <c r="DV251" s="11">
        <v>2934940000000</v>
      </c>
      <c r="DW251" s="11">
        <v>3473430000000</v>
      </c>
      <c r="DX251" s="11">
        <v>2934940000000</v>
      </c>
      <c r="DY251" s="11">
        <v>1609330000000</v>
      </c>
      <c r="DZ251" s="11">
        <v>979969000000</v>
      </c>
      <c r="EA251" s="11">
        <v>979969000000</v>
      </c>
      <c r="EB251" s="11">
        <v>1414190000000</v>
      </c>
      <c r="EC251" s="11">
        <v>1414190000000</v>
      </c>
      <c r="ED251" s="11">
        <v>4737820000000</v>
      </c>
      <c r="EE251" s="11">
        <v>4737820000000</v>
      </c>
      <c r="EF251" s="11">
        <v>1770780000000</v>
      </c>
      <c r="EG251" s="11">
        <v>1770790000000</v>
      </c>
      <c r="EH251" s="11">
        <v>4711070000000</v>
      </c>
      <c r="EI251" s="11">
        <v>4711070000000</v>
      </c>
      <c r="EJ251" s="11">
        <v>1431860000000</v>
      </c>
      <c r="EK251" s="11">
        <v>1431860000000</v>
      </c>
      <c r="EL251" s="11">
        <v>1007690000000</v>
      </c>
      <c r="EM251" s="11">
        <v>1007690000000</v>
      </c>
    </row>
    <row r="252" spans="13:143" x14ac:dyDescent="0.25">
      <c r="M252" s="37"/>
      <c r="S252" s="28">
        <f t="shared" si="43"/>
        <v>1923.35</v>
      </c>
      <c r="T252" s="11">
        <v>813900000000</v>
      </c>
      <c r="U252" s="11">
        <v>300365000000</v>
      </c>
      <c r="V252" s="11">
        <v>72703700</v>
      </c>
      <c r="W252" s="11">
        <v>24740000000</v>
      </c>
      <c r="X252" s="11">
        <v>16745300000</v>
      </c>
      <c r="Y252" s="11">
        <v>24740000000</v>
      </c>
      <c r="Z252" s="11">
        <v>37945000000</v>
      </c>
      <c r="AA252" s="11">
        <v>134531000000</v>
      </c>
      <c r="AB252" s="11">
        <v>248981000000</v>
      </c>
      <c r="AC252" s="11">
        <v>134531000000</v>
      </c>
      <c r="AD252" s="11">
        <v>37944900000</v>
      </c>
      <c r="AE252" s="11">
        <v>397812000000</v>
      </c>
      <c r="AF252" s="11">
        <v>512122000000</v>
      </c>
      <c r="AG252" s="11">
        <v>573619000000</v>
      </c>
      <c r="AH252" s="11">
        <v>512122000000</v>
      </c>
      <c r="AI252" s="11">
        <v>397812000000</v>
      </c>
      <c r="AJ252" s="11">
        <v>613335000000</v>
      </c>
      <c r="AK252" s="11">
        <v>2914990000000</v>
      </c>
      <c r="AL252" s="11">
        <v>2880100000000</v>
      </c>
      <c r="AM252" s="11">
        <v>2914990000000</v>
      </c>
      <c r="AN252" s="11">
        <v>613335000000</v>
      </c>
      <c r="AO252" s="11">
        <v>18592400000000</v>
      </c>
      <c r="AP252" s="11">
        <v>11066300000000</v>
      </c>
      <c r="AQ252" s="11">
        <v>18592500000000</v>
      </c>
      <c r="AR252" s="11">
        <v>36038200000000</v>
      </c>
      <c r="AS252" s="11">
        <v>109842000</v>
      </c>
      <c r="AT252" s="11">
        <v>109842000</v>
      </c>
      <c r="AU252" s="11">
        <v>12879100000</v>
      </c>
      <c r="AV252" s="11">
        <v>12879100000</v>
      </c>
      <c r="AW252" s="11">
        <v>294265000000</v>
      </c>
      <c r="AX252" s="11">
        <v>294265000000</v>
      </c>
      <c r="AY252" s="11">
        <v>188533000000</v>
      </c>
      <c r="AZ252" s="11">
        <v>188533000000</v>
      </c>
      <c r="BA252" s="11">
        <v>3537020000000</v>
      </c>
      <c r="BB252" s="11">
        <v>3537020000000</v>
      </c>
      <c r="BC252" s="11">
        <v>13417700000000</v>
      </c>
      <c r="BD252" s="11">
        <v>13417700000000</v>
      </c>
      <c r="BE252" s="11">
        <v>43934700000000</v>
      </c>
      <c r="BF252" s="11">
        <v>43934700000000</v>
      </c>
      <c r="CT252" s="37"/>
      <c r="CZ252" s="28">
        <f t="shared" si="44"/>
        <v>1923.35</v>
      </c>
      <c r="DA252" s="11">
        <v>223697000000</v>
      </c>
      <c r="DB252" s="11">
        <v>74434500000</v>
      </c>
      <c r="DC252" s="11">
        <v>1572350000000</v>
      </c>
      <c r="DD252" s="11">
        <v>2894030000000</v>
      </c>
      <c r="DE252" s="11">
        <v>3445580000000</v>
      </c>
      <c r="DF252" s="11">
        <v>2894030000000</v>
      </c>
      <c r="DG252" s="11">
        <v>1422260000000</v>
      </c>
      <c r="DH252" s="11">
        <v>3114250000000</v>
      </c>
      <c r="DI252" s="11">
        <v>4692020000000</v>
      </c>
      <c r="DJ252" s="11">
        <v>3114250000000</v>
      </c>
      <c r="DK252" s="11">
        <v>1422270000000</v>
      </c>
      <c r="DL252" s="11">
        <v>3670460000000</v>
      </c>
      <c r="DM252" s="11">
        <v>4751390000000</v>
      </c>
      <c r="DN252" s="11">
        <v>4928970000000</v>
      </c>
      <c r="DO252" s="11">
        <v>4751390000000</v>
      </c>
      <c r="DP252" s="11">
        <v>3670470000000</v>
      </c>
      <c r="DQ252" s="11">
        <v>1422600000000</v>
      </c>
      <c r="DR252" s="11">
        <v>3111930000000</v>
      </c>
      <c r="DS252" s="11">
        <v>4651830000000</v>
      </c>
      <c r="DT252" s="11">
        <v>3111940000000</v>
      </c>
      <c r="DU252" s="11">
        <v>1422600000000</v>
      </c>
      <c r="DV252" s="11">
        <v>2886640000000</v>
      </c>
      <c r="DW252" s="11">
        <v>3415570000000</v>
      </c>
      <c r="DX252" s="11">
        <v>2886640000000</v>
      </c>
      <c r="DY252" s="11">
        <v>1581780000000</v>
      </c>
      <c r="DZ252" s="11">
        <v>961552000000</v>
      </c>
      <c r="EA252" s="11">
        <v>961552000000</v>
      </c>
      <c r="EB252" s="11">
        <v>1386570000000</v>
      </c>
      <c r="EC252" s="11">
        <v>1386570000000</v>
      </c>
      <c r="ED252" s="11">
        <v>4631060000000</v>
      </c>
      <c r="EE252" s="11">
        <v>4631060000000</v>
      </c>
      <c r="EF252" s="11">
        <v>1733910000000</v>
      </c>
      <c r="EG252" s="11">
        <v>1733910000000</v>
      </c>
      <c r="EH252" s="11">
        <v>4605010000000</v>
      </c>
      <c r="EI252" s="11">
        <v>4605010000000</v>
      </c>
      <c r="EJ252" s="11">
        <v>1403650000000</v>
      </c>
      <c r="EK252" s="11">
        <v>1403650000000</v>
      </c>
      <c r="EL252" s="11">
        <v>988367000000</v>
      </c>
      <c r="EM252" s="11">
        <v>988367000000</v>
      </c>
    </row>
    <row r="253" spans="13:143" x14ac:dyDescent="0.25">
      <c r="M253" s="37"/>
      <c r="S253" s="28">
        <f t="shared" si="43"/>
        <v>908.52499999999998</v>
      </c>
      <c r="T253" s="11">
        <v>827974000000</v>
      </c>
      <c r="U253" s="11">
        <v>262634000000</v>
      </c>
      <c r="V253" s="11">
        <v>73061400</v>
      </c>
      <c r="W253" s="11">
        <v>25149500000</v>
      </c>
      <c r="X253" s="11">
        <v>16935400000</v>
      </c>
      <c r="Y253" s="11">
        <v>25149500000</v>
      </c>
      <c r="Z253" s="11">
        <v>38045400000</v>
      </c>
      <c r="AA253" s="11">
        <v>132669000000</v>
      </c>
      <c r="AB253" s="11">
        <v>243887000000</v>
      </c>
      <c r="AC253" s="11">
        <v>132669000000</v>
      </c>
      <c r="AD253" s="11">
        <v>38045300000</v>
      </c>
      <c r="AE253" s="11">
        <v>386778000000</v>
      </c>
      <c r="AF253" s="11">
        <v>489811000000</v>
      </c>
      <c r="AG253" s="11">
        <v>561656000000</v>
      </c>
      <c r="AH253" s="11">
        <v>489812000000</v>
      </c>
      <c r="AI253" s="11">
        <v>386778000000</v>
      </c>
      <c r="AJ253" s="11">
        <v>617609000000</v>
      </c>
      <c r="AK253" s="11">
        <v>2862110000000</v>
      </c>
      <c r="AL253" s="11">
        <v>2828010000000</v>
      </c>
      <c r="AM253" s="11">
        <v>2862110000000</v>
      </c>
      <c r="AN253" s="11">
        <v>617609000000</v>
      </c>
      <c r="AO253" s="11">
        <v>18021100000000</v>
      </c>
      <c r="AP253" s="11">
        <v>10725700000000</v>
      </c>
      <c r="AQ253" s="11">
        <v>18021100000000</v>
      </c>
      <c r="AR253" s="11">
        <v>34491100000000</v>
      </c>
      <c r="AS253" s="11">
        <v>110161000</v>
      </c>
      <c r="AT253" s="11">
        <v>110161000</v>
      </c>
      <c r="AU253" s="11">
        <v>13145900000</v>
      </c>
      <c r="AV253" s="11">
        <v>13145900000</v>
      </c>
      <c r="AW253" s="11">
        <v>288464000000</v>
      </c>
      <c r="AX253" s="11">
        <v>288465000000</v>
      </c>
      <c r="AY253" s="11">
        <v>180078000000</v>
      </c>
      <c r="AZ253" s="11">
        <v>180078000000</v>
      </c>
      <c r="BA253" s="11">
        <v>3448830000000</v>
      </c>
      <c r="BB253" s="11">
        <v>3448830000000</v>
      </c>
      <c r="BC253" s="11">
        <v>12784600000000</v>
      </c>
      <c r="BD253" s="11">
        <v>12784600000000</v>
      </c>
      <c r="BE253" s="11">
        <v>41290600000000</v>
      </c>
      <c r="BF253" s="11">
        <v>41290600000000</v>
      </c>
      <c r="CT253" s="37"/>
      <c r="CZ253" s="28">
        <f t="shared" si="44"/>
        <v>908.52499999999998</v>
      </c>
      <c r="DA253" s="11">
        <v>224691000000</v>
      </c>
      <c r="DB253" s="11">
        <v>61624100000</v>
      </c>
      <c r="DC253" s="11">
        <v>1519040000000</v>
      </c>
      <c r="DD253" s="11">
        <v>2797650000000</v>
      </c>
      <c r="DE253" s="11">
        <v>3330480000000</v>
      </c>
      <c r="DF253" s="11">
        <v>2797650000000</v>
      </c>
      <c r="DG253" s="11">
        <v>1373380000000</v>
      </c>
      <c r="DH253" s="11">
        <v>3010080000000</v>
      </c>
      <c r="DI253" s="11">
        <v>4540110000000</v>
      </c>
      <c r="DJ253" s="11">
        <v>3010080000000</v>
      </c>
      <c r="DK253" s="11">
        <v>1373380000000</v>
      </c>
      <c r="DL253" s="11">
        <v>3548540000000</v>
      </c>
      <c r="DM253" s="11">
        <v>4597660000000</v>
      </c>
      <c r="DN253" s="11">
        <v>4770380000000</v>
      </c>
      <c r="DO253" s="11">
        <v>4597660000000</v>
      </c>
      <c r="DP253" s="11">
        <v>3548540000000</v>
      </c>
      <c r="DQ253" s="11">
        <v>1373710000000</v>
      </c>
      <c r="DR253" s="11">
        <v>3007870000000</v>
      </c>
      <c r="DS253" s="11">
        <v>4501450000000</v>
      </c>
      <c r="DT253" s="11">
        <v>3007870000000</v>
      </c>
      <c r="DU253" s="11">
        <v>1373710000000</v>
      </c>
      <c r="DV253" s="11">
        <v>2790650000000</v>
      </c>
      <c r="DW253" s="11">
        <v>3301770000000</v>
      </c>
      <c r="DX253" s="11">
        <v>2790650000000</v>
      </c>
      <c r="DY253" s="11">
        <v>1528220000000</v>
      </c>
      <c r="DZ253" s="11">
        <v>931409000000</v>
      </c>
      <c r="EA253" s="11">
        <v>931409000000</v>
      </c>
      <c r="EB253" s="11">
        <v>1342250000000</v>
      </c>
      <c r="EC253" s="11">
        <v>1342250000000</v>
      </c>
      <c r="ED253" s="11">
        <v>4470910000000</v>
      </c>
      <c r="EE253" s="11">
        <v>4470910000000</v>
      </c>
      <c r="EF253" s="11">
        <v>1676230000000</v>
      </c>
      <c r="EG253" s="11">
        <v>1676230000000</v>
      </c>
      <c r="EH253" s="11">
        <v>4445870000000</v>
      </c>
      <c r="EI253" s="11">
        <v>4445880000000</v>
      </c>
      <c r="EJ253" s="11">
        <v>1358570000000</v>
      </c>
      <c r="EK253" s="11">
        <v>1358570000000</v>
      </c>
      <c r="EL253" s="11">
        <v>957048000000</v>
      </c>
      <c r="EM253" s="11">
        <v>957049000000</v>
      </c>
    </row>
    <row r="254" spans="13:143" x14ac:dyDescent="0.25">
      <c r="M254" s="37"/>
      <c r="S254" s="28">
        <f t="shared" si="43"/>
        <v>429.15500000000003</v>
      </c>
      <c r="T254" s="11">
        <v>840447000000</v>
      </c>
      <c r="U254" s="11">
        <v>238863000000</v>
      </c>
      <c r="V254" s="11">
        <v>72948200</v>
      </c>
      <c r="W254" s="11">
        <v>25393900000</v>
      </c>
      <c r="X254" s="11">
        <v>17008100000</v>
      </c>
      <c r="Y254" s="11">
        <v>25393900000</v>
      </c>
      <c r="Z254" s="11">
        <v>37866800000</v>
      </c>
      <c r="AA254" s="11">
        <v>129798000000</v>
      </c>
      <c r="AB254" s="11">
        <v>236755000000</v>
      </c>
      <c r="AC254" s="11">
        <v>129798000000</v>
      </c>
      <c r="AD254" s="11">
        <v>37866700000</v>
      </c>
      <c r="AE254" s="11">
        <v>372374000000</v>
      </c>
      <c r="AF254" s="11">
        <v>461375000000</v>
      </c>
      <c r="AG254" s="11">
        <v>545638000000</v>
      </c>
      <c r="AH254" s="11">
        <v>461375000000</v>
      </c>
      <c r="AI254" s="11">
        <v>372374000000</v>
      </c>
      <c r="AJ254" s="11">
        <v>615764000000</v>
      </c>
      <c r="AK254" s="11">
        <v>2786020000000</v>
      </c>
      <c r="AL254" s="11">
        <v>2755650000000</v>
      </c>
      <c r="AM254" s="11">
        <v>2786020000000</v>
      </c>
      <c r="AN254" s="11">
        <v>615764000000</v>
      </c>
      <c r="AO254" s="11">
        <v>17233400000000</v>
      </c>
      <c r="AP254" s="11">
        <v>10279600000000</v>
      </c>
      <c r="AQ254" s="11">
        <v>17233400000000</v>
      </c>
      <c r="AR254" s="11">
        <v>32641700000000</v>
      </c>
      <c r="AS254" s="11">
        <v>109613000</v>
      </c>
      <c r="AT254" s="11">
        <v>109613000</v>
      </c>
      <c r="AU254" s="11">
        <v>13301500000</v>
      </c>
      <c r="AV254" s="11">
        <v>13301500000</v>
      </c>
      <c r="AW254" s="11">
        <v>280677000000</v>
      </c>
      <c r="AX254" s="11">
        <v>280677000000</v>
      </c>
      <c r="AY254" s="11">
        <v>170392000000</v>
      </c>
      <c r="AZ254" s="11">
        <v>170392000000</v>
      </c>
      <c r="BA254" s="11">
        <v>3336950000000</v>
      </c>
      <c r="BB254" s="11">
        <v>3336950000000</v>
      </c>
      <c r="BC254" s="11">
        <v>12103600000000</v>
      </c>
      <c r="BD254" s="11">
        <v>12103600000000</v>
      </c>
      <c r="BE254" s="11">
        <v>38898300000000</v>
      </c>
      <c r="BF254" s="11">
        <v>38898300000000</v>
      </c>
      <c r="CT254" s="37"/>
      <c r="CZ254" s="28">
        <f t="shared" si="44"/>
        <v>429.15500000000003</v>
      </c>
      <c r="DA254" s="11">
        <v>225975000000</v>
      </c>
      <c r="DB254" s="11">
        <v>52562700000</v>
      </c>
      <c r="DC254" s="11">
        <v>1470620000000</v>
      </c>
      <c r="DD254" s="11">
        <v>2708940000000</v>
      </c>
      <c r="DE254" s="11">
        <v>3224200000000</v>
      </c>
      <c r="DF254" s="11">
        <v>2708940000000</v>
      </c>
      <c r="DG254" s="11">
        <v>1329310000000</v>
      </c>
      <c r="DH254" s="11">
        <v>2914240000000</v>
      </c>
      <c r="DI254" s="11">
        <v>4397260000000</v>
      </c>
      <c r="DJ254" s="11">
        <v>2914240000000</v>
      </c>
      <c r="DK254" s="11">
        <v>1329310000000</v>
      </c>
      <c r="DL254" s="11">
        <v>3435650000000</v>
      </c>
      <c r="DM254" s="11">
        <v>4453030000000</v>
      </c>
      <c r="DN254" s="11">
        <v>4620620000000</v>
      </c>
      <c r="DO254" s="11">
        <v>4453030000000</v>
      </c>
      <c r="DP254" s="11">
        <v>3435660000000</v>
      </c>
      <c r="DQ254" s="11">
        <v>1329630000000</v>
      </c>
      <c r="DR254" s="11">
        <v>2912110000000</v>
      </c>
      <c r="DS254" s="11">
        <v>4359890000000</v>
      </c>
      <c r="DT254" s="11">
        <v>2912110000000</v>
      </c>
      <c r="DU254" s="11">
        <v>1329630000000</v>
      </c>
      <c r="DV254" s="11">
        <v>2702190000000</v>
      </c>
      <c r="DW254" s="11">
        <v>3196510000000</v>
      </c>
      <c r="DX254" s="11">
        <v>2702200000000</v>
      </c>
      <c r="DY254" s="11">
        <v>1479490000000</v>
      </c>
      <c r="DZ254" s="11">
        <v>900903000000</v>
      </c>
      <c r="EA254" s="11">
        <v>900903000000</v>
      </c>
      <c r="EB254" s="11">
        <v>1297500000000</v>
      </c>
      <c r="EC254" s="11">
        <v>1297510000000</v>
      </c>
      <c r="ED254" s="11">
        <v>4308040000000</v>
      </c>
      <c r="EE254" s="11">
        <v>4308040000000</v>
      </c>
      <c r="EF254" s="11">
        <v>1618150000000</v>
      </c>
      <c r="EG254" s="11">
        <v>1618150000000</v>
      </c>
      <c r="EH254" s="11">
        <v>4283980000000</v>
      </c>
      <c r="EI254" s="11">
        <v>4283980000000</v>
      </c>
      <c r="EJ254" s="11">
        <v>1313080000000</v>
      </c>
      <c r="EK254" s="11">
        <v>1313080000000</v>
      </c>
      <c r="EL254" s="11">
        <v>925395000000</v>
      </c>
      <c r="EM254" s="11">
        <v>925396000000</v>
      </c>
    </row>
    <row r="255" spans="13:143" x14ac:dyDescent="0.25">
      <c r="M255" s="37"/>
      <c r="S255" s="28">
        <f t="shared" si="43"/>
        <v>202.715</v>
      </c>
      <c r="T255" s="11">
        <v>849588000000</v>
      </c>
      <c r="U255" s="11">
        <v>272820000000</v>
      </c>
      <c r="V255" s="11">
        <v>72430700</v>
      </c>
      <c r="W255" s="11">
        <v>25475000000</v>
      </c>
      <c r="X255" s="11">
        <v>16955800000</v>
      </c>
      <c r="Y255" s="11">
        <v>25475000000</v>
      </c>
      <c r="Z255" s="11">
        <v>37409500000</v>
      </c>
      <c r="AA255" s="11">
        <v>125905000000</v>
      </c>
      <c r="AB255" s="11">
        <v>227978000000</v>
      </c>
      <c r="AC255" s="11">
        <v>125906000000</v>
      </c>
      <c r="AD255" s="11">
        <v>37409400000</v>
      </c>
      <c r="AE255" s="11">
        <v>355533000000</v>
      </c>
      <c r="AF255" s="11">
        <v>430599000000</v>
      </c>
      <c r="AG255" s="11">
        <v>527499000000</v>
      </c>
      <c r="AH255" s="11">
        <v>430600000000</v>
      </c>
      <c r="AI255" s="11">
        <v>355532000000</v>
      </c>
      <c r="AJ255" s="11">
        <v>608792000000</v>
      </c>
      <c r="AK255" s="11">
        <v>2688900000000</v>
      </c>
      <c r="AL255" s="11">
        <v>2663760000000</v>
      </c>
      <c r="AM255" s="11">
        <v>2688900000000</v>
      </c>
      <c r="AN255" s="11">
        <v>608792000000</v>
      </c>
      <c r="AO255" s="11">
        <v>16210100000000</v>
      </c>
      <c r="AP255" s="11">
        <v>9747010000000</v>
      </c>
      <c r="AQ255" s="11">
        <v>16210100000000</v>
      </c>
      <c r="AR255" s="11">
        <v>30636100000000</v>
      </c>
      <c r="AS255" s="11">
        <v>108252000</v>
      </c>
      <c r="AT255" s="11">
        <v>108252000</v>
      </c>
      <c r="AU255" s="11">
        <v>13337800000</v>
      </c>
      <c r="AV255" s="11">
        <v>13337800000</v>
      </c>
      <c r="AW255" s="11">
        <v>270141000000</v>
      </c>
      <c r="AX255" s="11">
        <v>270141000000</v>
      </c>
      <c r="AY255" s="11">
        <v>159878000000</v>
      </c>
      <c r="AZ255" s="11">
        <v>159878000000</v>
      </c>
      <c r="BA255" s="11">
        <v>3200430000000</v>
      </c>
      <c r="BB255" s="11">
        <v>3200430000000</v>
      </c>
      <c r="BC255" s="11">
        <v>11451200000000</v>
      </c>
      <c r="BD255" s="11">
        <v>11451200000000</v>
      </c>
      <c r="BE255" s="11">
        <v>36140600000000</v>
      </c>
      <c r="BF255" s="11">
        <v>36140600000000</v>
      </c>
      <c r="CT255" s="37"/>
      <c r="CZ255" s="28">
        <f t="shared" si="44"/>
        <v>202.715</v>
      </c>
      <c r="DA255" s="11">
        <v>227555000000</v>
      </c>
      <c r="DB255" s="11">
        <v>59582300000</v>
      </c>
      <c r="DC255" s="11">
        <v>1421100000000</v>
      </c>
      <c r="DD255" s="11">
        <v>2618510000000</v>
      </c>
      <c r="DE255" s="11">
        <v>3117820000000</v>
      </c>
      <c r="DF255" s="11">
        <v>2618510000000</v>
      </c>
      <c r="DG255" s="11">
        <v>1284410000000</v>
      </c>
      <c r="DH255" s="11">
        <v>2816880000000</v>
      </c>
      <c r="DI255" s="11">
        <v>4255730000000</v>
      </c>
      <c r="DJ255" s="11">
        <v>2816880000000</v>
      </c>
      <c r="DK255" s="11">
        <v>1284410000000</v>
      </c>
      <c r="DL255" s="11">
        <v>3322560000000</v>
      </c>
      <c r="DM255" s="11">
        <v>4309830000000</v>
      </c>
      <c r="DN255" s="11">
        <v>4474640000000</v>
      </c>
      <c r="DO255" s="11">
        <v>4309830000000</v>
      </c>
      <c r="DP255" s="11">
        <v>3322560000000</v>
      </c>
      <c r="DQ255" s="11">
        <v>1284720000000</v>
      </c>
      <c r="DR255" s="11">
        <v>2814870000000</v>
      </c>
      <c r="DS255" s="11">
        <v>4219830000000</v>
      </c>
      <c r="DT255" s="11">
        <v>2814870000000</v>
      </c>
      <c r="DU255" s="11">
        <v>1284720000000</v>
      </c>
      <c r="DV255" s="11">
        <v>2612160000000</v>
      </c>
      <c r="DW255" s="11">
        <v>3091380000000</v>
      </c>
      <c r="DX255" s="11">
        <v>2612160000000</v>
      </c>
      <c r="DY255" s="11">
        <v>1429740000000</v>
      </c>
      <c r="DZ255" s="11">
        <v>867527000000</v>
      </c>
      <c r="EA255" s="11">
        <v>867527000000</v>
      </c>
      <c r="EB255" s="11">
        <v>1248760000000</v>
      </c>
      <c r="EC255" s="11">
        <v>1248760000000</v>
      </c>
      <c r="ED255" s="11">
        <v>4135550000000</v>
      </c>
      <c r="EE255" s="11">
        <v>4135550000000</v>
      </c>
      <c r="EF255" s="11">
        <v>1555160000000</v>
      </c>
      <c r="EG255" s="11">
        <v>1555160000000</v>
      </c>
      <c r="EH255" s="11">
        <v>4112590000000</v>
      </c>
      <c r="EI255" s="11">
        <v>4112590000000</v>
      </c>
      <c r="EJ255" s="11">
        <v>1263580000000</v>
      </c>
      <c r="EK255" s="11">
        <v>1263580000000</v>
      </c>
      <c r="EL255" s="11">
        <v>890838000000</v>
      </c>
      <c r="EM255" s="11">
        <v>890838000000</v>
      </c>
    </row>
    <row r="256" spans="13:143" x14ac:dyDescent="0.25">
      <c r="M256" s="37"/>
      <c r="S256" s="28">
        <f t="shared" si="43"/>
        <v>95.756</v>
      </c>
      <c r="T256" s="11">
        <v>851045000000</v>
      </c>
      <c r="U256" s="11">
        <v>270534000000</v>
      </c>
      <c r="V256" s="11">
        <v>68213200</v>
      </c>
      <c r="W256" s="11">
        <v>24283500000</v>
      </c>
      <c r="X256" s="11">
        <v>16058800000</v>
      </c>
      <c r="Y256" s="11">
        <v>24283500000</v>
      </c>
      <c r="Z256" s="11">
        <v>35080200000</v>
      </c>
      <c r="AA256" s="11">
        <v>115797000000</v>
      </c>
      <c r="AB256" s="11">
        <v>208118000000</v>
      </c>
      <c r="AC256" s="11">
        <v>115797000000</v>
      </c>
      <c r="AD256" s="11">
        <v>35080200000</v>
      </c>
      <c r="AE256" s="11">
        <v>320702000000</v>
      </c>
      <c r="AF256" s="11">
        <v>378779000000</v>
      </c>
      <c r="AG256" s="11">
        <v>483382000000</v>
      </c>
      <c r="AH256" s="11">
        <v>378779000000</v>
      </c>
      <c r="AI256" s="11">
        <v>320702000000</v>
      </c>
      <c r="AJ256" s="11">
        <v>571342000000</v>
      </c>
      <c r="AK256" s="11">
        <v>2459640000000</v>
      </c>
      <c r="AL256" s="11">
        <v>2441230000000</v>
      </c>
      <c r="AM256" s="11">
        <v>2459650000000</v>
      </c>
      <c r="AN256" s="11">
        <v>571342000000</v>
      </c>
      <c r="AO256" s="11">
        <v>14348900000000</v>
      </c>
      <c r="AP256" s="11">
        <v>8720430000000</v>
      </c>
      <c r="AQ256" s="11">
        <v>14348900000000</v>
      </c>
      <c r="AR256" s="11">
        <v>27218100000000</v>
      </c>
      <c r="AS256" s="11">
        <v>101958000</v>
      </c>
      <c r="AT256" s="11">
        <v>101959000</v>
      </c>
      <c r="AU256" s="11">
        <v>12734600000</v>
      </c>
      <c r="AV256" s="11">
        <v>12734600000</v>
      </c>
      <c r="AW256" s="11">
        <v>246261000000</v>
      </c>
      <c r="AX256" s="11">
        <v>246261000000</v>
      </c>
      <c r="AY256" s="11">
        <v>142868000000</v>
      </c>
      <c r="AZ256" s="11">
        <v>142868000000</v>
      </c>
      <c r="BA256" s="11">
        <v>2909180000000</v>
      </c>
      <c r="BB256" s="11">
        <v>2909180000000</v>
      </c>
      <c r="BC256" s="11">
        <v>10341300000000</v>
      </c>
      <c r="BD256" s="11">
        <v>10341300000000</v>
      </c>
      <c r="BE256" s="11">
        <v>31973100000000</v>
      </c>
      <c r="BF256" s="11">
        <v>31973200000000</v>
      </c>
      <c r="CT256" s="37"/>
      <c r="CZ256" s="28">
        <f t="shared" si="44"/>
        <v>95.756</v>
      </c>
      <c r="DA256" s="11">
        <v>228557000000</v>
      </c>
      <c r="DB256" s="11">
        <v>58898900000</v>
      </c>
      <c r="DC256" s="11">
        <v>1335770000000</v>
      </c>
      <c r="DD256" s="11">
        <v>2459420000000</v>
      </c>
      <c r="DE256" s="11">
        <v>2927800000000</v>
      </c>
      <c r="DF256" s="11">
        <v>2459420000000</v>
      </c>
      <c r="DG256" s="11">
        <v>1207960000000</v>
      </c>
      <c r="DH256" s="11">
        <v>2645420000000</v>
      </c>
      <c r="DI256" s="11">
        <v>3995670000000</v>
      </c>
      <c r="DJ256" s="11">
        <v>2645420000000</v>
      </c>
      <c r="DK256" s="11">
        <v>1207960000000</v>
      </c>
      <c r="DL256" s="11">
        <v>3120080000000</v>
      </c>
      <c r="DM256" s="11">
        <v>4046440000000</v>
      </c>
      <c r="DN256" s="11">
        <v>4201840000000</v>
      </c>
      <c r="DO256" s="11">
        <v>4046440000000</v>
      </c>
      <c r="DP256" s="11">
        <v>3120080000000</v>
      </c>
      <c r="DQ256" s="11">
        <v>1208260000000</v>
      </c>
      <c r="DR256" s="11">
        <v>2643510000000</v>
      </c>
      <c r="DS256" s="11">
        <v>3961950000000</v>
      </c>
      <c r="DT256" s="11">
        <v>2643510000000</v>
      </c>
      <c r="DU256" s="11">
        <v>1208260000000</v>
      </c>
      <c r="DV256" s="11">
        <v>2453380000000</v>
      </c>
      <c r="DW256" s="11">
        <v>2902930000000</v>
      </c>
      <c r="DX256" s="11">
        <v>2453380000000</v>
      </c>
      <c r="DY256" s="11">
        <v>1343830000000</v>
      </c>
      <c r="DZ256" s="11">
        <v>812362000000</v>
      </c>
      <c r="EA256" s="11">
        <v>812362000000</v>
      </c>
      <c r="EB256" s="11">
        <v>1168630000000</v>
      </c>
      <c r="EC256" s="11">
        <v>1168630000000</v>
      </c>
      <c r="ED256" s="11">
        <v>3852160000000</v>
      </c>
      <c r="EE256" s="11">
        <v>3852170000000</v>
      </c>
      <c r="EF256" s="11">
        <v>1452760000000</v>
      </c>
      <c r="EG256" s="11">
        <v>1452760000000</v>
      </c>
      <c r="EH256" s="11">
        <v>3830760000000</v>
      </c>
      <c r="EI256" s="11">
        <v>3830760000000</v>
      </c>
      <c r="EJ256" s="11">
        <v>1182320000000</v>
      </c>
      <c r="EK256" s="11">
        <v>1182320000000</v>
      </c>
      <c r="EL256" s="11">
        <v>833921000000</v>
      </c>
      <c r="EM256" s="11">
        <v>833922000000</v>
      </c>
    </row>
    <row r="257" spans="13:143" x14ac:dyDescent="0.25">
      <c r="M257" s="37"/>
      <c r="S257" s="28">
        <f t="shared" si="43"/>
        <v>45.232500000000002</v>
      </c>
      <c r="T257" s="11">
        <v>847615000000</v>
      </c>
      <c r="U257" s="11">
        <v>259119000000</v>
      </c>
      <c r="V257" s="11">
        <v>66230400</v>
      </c>
      <c r="W257" s="11">
        <v>23819200000</v>
      </c>
      <c r="X257" s="11">
        <v>15633000000</v>
      </c>
      <c r="Y257" s="11">
        <v>23819200000</v>
      </c>
      <c r="Z257" s="11">
        <v>33868500000</v>
      </c>
      <c r="AA257" s="11">
        <v>109519000000</v>
      </c>
      <c r="AB257" s="11">
        <v>195232000000</v>
      </c>
      <c r="AC257" s="11">
        <v>109519000000</v>
      </c>
      <c r="AD257" s="11">
        <v>33868500000</v>
      </c>
      <c r="AE257" s="11">
        <v>297606000000</v>
      </c>
      <c r="AF257" s="11">
        <v>347455000000</v>
      </c>
      <c r="AG257" s="11">
        <v>456387000000</v>
      </c>
      <c r="AH257" s="11">
        <v>347455000000</v>
      </c>
      <c r="AI257" s="11">
        <v>297606000000</v>
      </c>
      <c r="AJ257" s="11">
        <v>550902000000</v>
      </c>
      <c r="AK257" s="11">
        <v>2312910000000</v>
      </c>
      <c r="AL257" s="11">
        <v>2291680000000</v>
      </c>
      <c r="AM257" s="11">
        <v>2312910000000</v>
      </c>
      <c r="AN257" s="11">
        <v>550902000000</v>
      </c>
      <c r="AO257" s="11">
        <v>12991200000000</v>
      </c>
      <c r="AP257" s="11">
        <v>8003270000000</v>
      </c>
      <c r="AQ257" s="11">
        <v>12991300000000</v>
      </c>
      <c r="AR257" s="11">
        <v>25004700000000</v>
      </c>
      <c r="AS257" s="11">
        <v>98450500</v>
      </c>
      <c r="AT257" s="11">
        <v>98450600</v>
      </c>
      <c r="AU257" s="11">
        <v>12442700000</v>
      </c>
      <c r="AV257" s="11">
        <v>12442700000</v>
      </c>
      <c r="AW257" s="11">
        <v>228283000000</v>
      </c>
      <c r="AX257" s="11">
        <v>228283000000</v>
      </c>
      <c r="AY257" s="11">
        <v>131452000000</v>
      </c>
      <c r="AZ257" s="11">
        <v>131452000000</v>
      </c>
      <c r="BA257" s="11">
        <v>2704470000000</v>
      </c>
      <c r="BB257" s="11">
        <v>2704470000000</v>
      </c>
      <c r="BC257" s="11">
        <v>9619550000000</v>
      </c>
      <c r="BD257" s="11">
        <v>9619560000000</v>
      </c>
      <c r="BE257" s="11">
        <v>29153800000000</v>
      </c>
      <c r="BF257" s="11">
        <v>29153800000000</v>
      </c>
      <c r="CT257" s="37"/>
      <c r="CZ257" s="28">
        <f t="shared" si="44"/>
        <v>45.232500000000002</v>
      </c>
      <c r="DA257" s="11">
        <v>229360000000</v>
      </c>
      <c r="DB257" s="11">
        <v>57053300000</v>
      </c>
      <c r="DC257" s="11">
        <v>1269330000000</v>
      </c>
      <c r="DD257" s="11">
        <v>2337170000000</v>
      </c>
      <c r="DE257" s="11">
        <v>2784410000000</v>
      </c>
      <c r="DF257" s="11">
        <v>2337170000000</v>
      </c>
      <c r="DG257" s="11">
        <v>1148380000000</v>
      </c>
      <c r="DH257" s="11">
        <v>2514140000000</v>
      </c>
      <c r="DI257" s="11">
        <v>3803210000000</v>
      </c>
      <c r="DJ257" s="11">
        <v>2514140000000</v>
      </c>
      <c r="DK257" s="11">
        <v>1148380000000</v>
      </c>
      <c r="DL257" s="11">
        <v>2967320000000</v>
      </c>
      <c r="DM257" s="11">
        <v>3851680000000</v>
      </c>
      <c r="DN257" s="11">
        <v>4002840000000</v>
      </c>
      <c r="DO257" s="11">
        <v>3851680000000</v>
      </c>
      <c r="DP257" s="11">
        <v>2967320000000</v>
      </c>
      <c r="DQ257" s="11">
        <v>1148670000000</v>
      </c>
      <c r="DR257" s="11">
        <v>2512360000000</v>
      </c>
      <c r="DS257" s="11">
        <v>3771390000000</v>
      </c>
      <c r="DT257" s="11">
        <v>2512370000000</v>
      </c>
      <c r="DU257" s="11">
        <v>1148670000000</v>
      </c>
      <c r="DV257" s="11">
        <v>2331620000000</v>
      </c>
      <c r="DW257" s="11">
        <v>2761110000000</v>
      </c>
      <c r="DX257" s="11">
        <v>2331620000000</v>
      </c>
      <c r="DY257" s="11">
        <v>1277080000000</v>
      </c>
      <c r="DZ257" s="11">
        <v>770480000000</v>
      </c>
      <c r="EA257" s="11">
        <v>770480000000</v>
      </c>
      <c r="EB257" s="11">
        <v>1108070000000</v>
      </c>
      <c r="EC257" s="11">
        <v>1108070000000</v>
      </c>
      <c r="ED257" s="11">
        <v>3644950000000</v>
      </c>
      <c r="EE257" s="11">
        <v>3644950000000</v>
      </c>
      <c r="EF257" s="11">
        <v>1375600000000</v>
      </c>
      <c r="EG257" s="11">
        <v>1375600000000</v>
      </c>
      <c r="EH257" s="11">
        <v>3624830000000</v>
      </c>
      <c r="EI257" s="11">
        <v>3624830000000</v>
      </c>
      <c r="EJ257" s="11">
        <v>1120960000000</v>
      </c>
      <c r="EK257" s="11">
        <v>1120960000000</v>
      </c>
      <c r="EL257" s="11">
        <v>790765000000</v>
      </c>
      <c r="EM257" s="11">
        <v>790766000000</v>
      </c>
    </row>
    <row r="258" spans="13:143" x14ac:dyDescent="0.25">
      <c r="M258" s="37"/>
      <c r="S258" s="28">
        <f t="shared" ref="S258:S270" si="45">S226</f>
        <v>21.366500000000002</v>
      </c>
      <c r="T258" s="11">
        <v>836971000000</v>
      </c>
      <c r="U258" s="11">
        <v>236592000000</v>
      </c>
      <c r="V258" s="11">
        <v>61322300</v>
      </c>
      <c r="W258" s="11">
        <v>22265700000</v>
      </c>
      <c r="X258" s="11">
        <v>14503500000</v>
      </c>
      <c r="Y258" s="11">
        <v>22265700000</v>
      </c>
      <c r="Z258" s="11">
        <v>31161300000</v>
      </c>
      <c r="AA258" s="11">
        <v>98627200000</v>
      </c>
      <c r="AB258" s="11">
        <v>173678000000</v>
      </c>
      <c r="AC258" s="11">
        <v>98627300000</v>
      </c>
      <c r="AD258" s="11">
        <v>31161200000</v>
      </c>
      <c r="AE258" s="11">
        <v>261807000000</v>
      </c>
      <c r="AF258" s="11">
        <v>303656000000</v>
      </c>
      <c r="AG258" s="11">
        <v>409313000000</v>
      </c>
      <c r="AH258" s="11">
        <v>303656000000</v>
      </c>
      <c r="AI258" s="11">
        <v>261807000000</v>
      </c>
      <c r="AJ258" s="11">
        <v>507477000000</v>
      </c>
      <c r="AK258" s="11">
        <v>2062270000000</v>
      </c>
      <c r="AL258" s="11">
        <v>2040420000000</v>
      </c>
      <c r="AM258" s="11">
        <v>2062270000000</v>
      </c>
      <c r="AN258" s="11">
        <v>507477000000</v>
      </c>
      <c r="AO258" s="11">
        <v>11110000000000</v>
      </c>
      <c r="AP258" s="11">
        <v>6962620000000</v>
      </c>
      <c r="AQ258" s="11">
        <v>11110000000000</v>
      </c>
      <c r="AR258" s="11">
        <v>22101100000000</v>
      </c>
      <c r="AS258" s="11">
        <v>91123000</v>
      </c>
      <c r="AT258" s="11">
        <v>91123100</v>
      </c>
      <c r="AU258" s="11">
        <v>11614500000</v>
      </c>
      <c r="AV258" s="11">
        <v>11614500000</v>
      </c>
      <c r="AW258" s="11">
        <v>200113000000</v>
      </c>
      <c r="AX258" s="11">
        <v>200113000000</v>
      </c>
      <c r="AY258" s="11">
        <v>115915000000</v>
      </c>
      <c r="AZ258" s="11">
        <v>115915000000</v>
      </c>
      <c r="BA258" s="11">
        <v>2395420000000</v>
      </c>
      <c r="BB258" s="11">
        <v>2395420000000</v>
      </c>
      <c r="BC258" s="11">
        <v>8574830000000</v>
      </c>
      <c r="BD258" s="11">
        <v>8574830000000</v>
      </c>
      <c r="BE258" s="11">
        <v>25456700000000</v>
      </c>
      <c r="BF258" s="11">
        <v>25456800000000</v>
      </c>
      <c r="CT258" s="37"/>
      <c r="CZ258" s="28">
        <f t="shared" si="44"/>
        <v>21.366500000000002</v>
      </c>
      <c r="DA258" s="11">
        <v>229420000000</v>
      </c>
      <c r="DB258" s="11">
        <v>53758200000</v>
      </c>
      <c r="DC258" s="11">
        <v>1169110000000</v>
      </c>
      <c r="DD258" s="11">
        <v>2149420000000</v>
      </c>
      <c r="DE258" s="11">
        <v>2562220000000</v>
      </c>
      <c r="DF258" s="11">
        <v>2149420000000</v>
      </c>
      <c r="DG258" s="11">
        <v>1059220000000</v>
      </c>
      <c r="DH258" s="11">
        <v>2312400000000</v>
      </c>
      <c r="DI258" s="11">
        <v>3497320000000</v>
      </c>
      <c r="DJ258" s="11">
        <v>2312400000000</v>
      </c>
      <c r="DK258" s="11">
        <v>1059220000000</v>
      </c>
      <c r="DL258" s="11">
        <v>2729980000000</v>
      </c>
      <c r="DM258" s="11">
        <v>3541880000000</v>
      </c>
      <c r="DN258" s="11">
        <v>3683540000000</v>
      </c>
      <c r="DO258" s="11">
        <v>3541880000000</v>
      </c>
      <c r="DP258" s="11">
        <v>2729980000000</v>
      </c>
      <c r="DQ258" s="11">
        <v>1059490000000</v>
      </c>
      <c r="DR258" s="11">
        <v>2310750000000</v>
      </c>
      <c r="DS258" s="11">
        <v>3468050000000</v>
      </c>
      <c r="DT258" s="11">
        <v>2310750000000</v>
      </c>
      <c r="DU258" s="11">
        <v>1059490000000</v>
      </c>
      <c r="DV258" s="11">
        <v>2144250000000</v>
      </c>
      <c r="DW258" s="11">
        <v>2540750000000</v>
      </c>
      <c r="DX258" s="11">
        <v>2144250000000</v>
      </c>
      <c r="DY258" s="11">
        <v>1176200000000</v>
      </c>
      <c r="DZ258" s="11">
        <v>697177000000</v>
      </c>
      <c r="EA258" s="11">
        <v>697177000000</v>
      </c>
      <c r="EB258" s="11">
        <v>1002310000000</v>
      </c>
      <c r="EC258" s="11">
        <v>1002310000000</v>
      </c>
      <c r="ED258" s="11">
        <v>3284020000000</v>
      </c>
      <c r="EE258" s="11">
        <v>3284020000000</v>
      </c>
      <c r="EF258" s="11">
        <v>1242080000000</v>
      </c>
      <c r="EG258" s="11">
        <v>1242080000000</v>
      </c>
      <c r="EH258" s="11">
        <v>3265910000000</v>
      </c>
      <c r="EI258" s="11">
        <v>3265910000000</v>
      </c>
      <c r="EJ258" s="11">
        <v>1013880000000</v>
      </c>
      <c r="EK258" s="11">
        <v>1013880000000</v>
      </c>
      <c r="EL258" s="11">
        <v>715383000000</v>
      </c>
      <c r="EM258" s="11">
        <v>715384000000</v>
      </c>
    </row>
    <row r="259" spans="13:143" x14ac:dyDescent="0.25">
      <c r="M259" s="37"/>
      <c r="S259" s="28">
        <f t="shared" si="45"/>
        <v>10.09295</v>
      </c>
      <c r="T259" s="11">
        <v>820789000000</v>
      </c>
      <c r="U259" s="11">
        <v>206705000000</v>
      </c>
      <c r="V259" s="11">
        <v>56078000</v>
      </c>
      <c r="W259" s="11">
        <v>20564500000</v>
      </c>
      <c r="X259" s="11">
        <v>13286300000</v>
      </c>
      <c r="Y259" s="11">
        <v>20564600000</v>
      </c>
      <c r="Z259" s="11">
        <v>28301500000</v>
      </c>
      <c r="AA259" s="11">
        <v>87741300000</v>
      </c>
      <c r="AB259" s="11">
        <v>152580000000</v>
      </c>
      <c r="AC259" s="11">
        <v>87741300000</v>
      </c>
      <c r="AD259" s="11">
        <v>28301500000</v>
      </c>
      <c r="AE259" s="11">
        <v>226708000000</v>
      </c>
      <c r="AF259" s="11">
        <v>263488000000</v>
      </c>
      <c r="AG259" s="11">
        <v>362285000000</v>
      </c>
      <c r="AH259" s="11">
        <v>263488000000</v>
      </c>
      <c r="AI259" s="11">
        <v>226708000000</v>
      </c>
      <c r="AJ259" s="11">
        <v>462146000000</v>
      </c>
      <c r="AK259" s="11">
        <v>1811490000000</v>
      </c>
      <c r="AL259" s="11">
        <v>1794390000000</v>
      </c>
      <c r="AM259" s="11">
        <v>1811490000000</v>
      </c>
      <c r="AN259" s="11">
        <v>462146000000</v>
      </c>
      <c r="AO259" s="11">
        <v>9330860000000</v>
      </c>
      <c r="AP259" s="11">
        <v>5953650000000</v>
      </c>
      <c r="AQ259" s="11">
        <v>9330880000000</v>
      </c>
      <c r="AR259" s="11">
        <v>19415700000000</v>
      </c>
      <c r="AS259" s="11">
        <v>84353900</v>
      </c>
      <c r="AT259" s="11">
        <v>84354000</v>
      </c>
      <c r="AU259" s="11">
        <v>10799300000</v>
      </c>
      <c r="AV259" s="11">
        <v>10799400000</v>
      </c>
      <c r="AW259" s="11">
        <v>172999000000</v>
      </c>
      <c r="AX259" s="11">
        <v>172999000000</v>
      </c>
      <c r="AY259" s="11">
        <v>102383000000</v>
      </c>
      <c r="AZ259" s="11">
        <v>102383000000</v>
      </c>
      <c r="BA259" s="11">
        <v>2109920000000</v>
      </c>
      <c r="BB259" s="11">
        <v>2109920000000</v>
      </c>
      <c r="BC259" s="11">
        <v>7646370000000</v>
      </c>
      <c r="BD259" s="11">
        <v>7646380000000</v>
      </c>
      <c r="BE259" s="11">
        <v>22176600000000</v>
      </c>
      <c r="BF259" s="11">
        <v>22176600000000</v>
      </c>
      <c r="CT259" s="37"/>
      <c r="CZ259" s="28">
        <f t="shared" si="44"/>
        <v>10.09295</v>
      </c>
      <c r="DA259" s="11">
        <v>228810000000</v>
      </c>
      <c r="DB259" s="11">
        <v>48837500000</v>
      </c>
      <c r="DC259" s="11">
        <v>1079040000000</v>
      </c>
      <c r="DD259" s="11">
        <v>1982200000000</v>
      </c>
      <c r="DE259" s="11">
        <v>2364320000000</v>
      </c>
      <c r="DF259" s="11">
        <v>1982200000000</v>
      </c>
      <c r="DG259" s="11">
        <v>978899000000</v>
      </c>
      <c r="DH259" s="11">
        <v>2132620000000</v>
      </c>
      <c r="DI259" s="11">
        <v>3229410000000</v>
      </c>
      <c r="DJ259" s="11">
        <v>2132620000000</v>
      </c>
      <c r="DK259" s="11">
        <v>978899000000</v>
      </c>
      <c r="DL259" s="11">
        <v>2519110000000</v>
      </c>
      <c r="DM259" s="11">
        <v>3270670000000</v>
      </c>
      <c r="DN259" s="11">
        <v>3404400000000</v>
      </c>
      <c r="DO259" s="11">
        <v>3270670000000</v>
      </c>
      <c r="DP259" s="11">
        <v>2519110000000</v>
      </c>
      <c r="DQ259" s="11">
        <v>979155000000</v>
      </c>
      <c r="DR259" s="11">
        <v>2131130000000</v>
      </c>
      <c r="DS259" s="11">
        <v>3202610000000</v>
      </c>
      <c r="DT259" s="11">
        <v>2131130000000</v>
      </c>
      <c r="DU259" s="11">
        <v>979155000000</v>
      </c>
      <c r="DV259" s="11">
        <v>1977540000000</v>
      </c>
      <c r="DW259" s="11">
        <v>2344760000000</v>
      </c>
      <c r="DX259" s="11">
        <v>1977540000000</v>
      </c>
      <c r="DY259" s="11">
        <v>1085630000000</v>
      </c>
      <c r="DZ259" s="11">
        <v>648020000000</v>
      </c>
      <c r="EA259" s="11">
        <v>648020000000</v>
      </c>
      <c r="EB259" s="11">
        <v>931163000000</v>
      </c>
      <c r="EC259" s="11">
        <v>931163000000</v>
      </c>
      <c r="ED259" s="11">
        <v>3037210000000</v>
      </c>
      <c r="EE259" s="11">
        <v>3037210000000</v>
      </c>
      <c r="EF259" s="11">
        <v>1151380000000</v>
      </c>
      <c r="EG259" s="11">
        <v>1151380000000</v>
      </c>
      <c r="EH259" s="11">
        <v>3020530000000</v>
      </c>
      <c r="EI259" s="11">
        <v>3020530000000</v>
      </c>
      <c r="EJ259" s="11">
        <v>941788000000</v>
      </c>
      <c r="EK259" s="11">
        <v>941789000000</v>
      </c>
      <c r="EL259" s="11">
        <v>664741000000</v>
      </c>
      <c r="EM259" s="11">
        <v>664742000000</v>
      </c>
    </row>
    <row r="260" spans="13:143" x14ac:dyDescent="0.25">
      <c r="M260" s="37"/>
      <c r="S260" s="28">
        <f t="shared" si="45"/>
        <v>4.1656500000000003</v>
      </c>
      <c r="T260" s="11">
        <v>1331620000000</v>
      </c>
      <c r="U260" s="11">
        <v>282909000000</v>
      </c>
      <c r="V260" s="11">
        <v>91996300</v>
      </c>
      <c r="W260" s="11">
        <v>33396000000</v>
      </c>
      <c r="X260" s="11">
        <v>21379300000</v>
      </c>
      <c r="Y260" s="11">
        <v>33396000000</v>
      </c>
      <c r="Z260" s="11">
        <v>45681900000</v>
      </c>
      <c r="AA260" s="11">
        <v>137743000000</v>
      </c>
      <c r="AB260" s="11">
        <v>236318000000</v>
      </c>
      <c r="AC260" s="11">
        <v>137744000000</v>
      </c>
      <c r="AD260" s="11">
        <v>45681800000</v>
      </c>
      <c r="AE260" s="11">
        <v>354331000000</v>
      </c>
      <c r="AF260" s="11">
        <v>417365000000</v>
      </c>
      <c r="AG260" s="11">
        <v>572619000000</v>
      </c>
      <c r="AH260" s="11">
        <v>417365000000</v>
      </c>
      <c r="AI260" s="11">
        <v>354331000000</v>
      </c>
      <c r="AJ260" s="11">
        <v>745401000000</v>
      </c>
      <c r="AK260" s="11">
        <v>2837120000000</v>
      </c>
      <c r="AL260" s="11">
        <v>2758820000000</v>
      </c>
      <c r="AM260" s="11">
        <v>2837130000000</v>
      </c>
      <c r="AN260" s="11">
        <v>745401000000</v>
      </c>
      <c r="AO260" s="11">
        <v>14104400000000</v>
      </c>
      <c r="AP260" s="11">
        <v>9124410000000</v>
      </c>
      <c r="AQ260" s="11">
        <v>14104400000000</v>
      </c>
      <c r="AR260" s="11">
        <v>30690100000000</v>
      </c>
      <c r="AS260" s="11">
        <v>134724000</v>
      </c>
      <c r="AT260" s="11">
        <v>134724000</v>
      </c>
      <c r="AU260" s="11">
        <v>17406300000</v>
      </c>
      <c r="AV260" s="11">
        <v>17406400000</v>
      </c>
      <c r="AW260" s="11">
        <v>257601000000</v>
      </c>
      <c r="AX260" s="11">
        <v>257602000000</v>
      </c>
      <c r="AY260" s="11">
        <v>158653000000</v>
      </c>
      <c r="AZ260" s="11">
        <v>158652000000</v>
      </c>
      <c r="BA260" s="11">
        <v>3212740000000</v>
      </c>
      <c r="BB260" s="11">
        <v>3212740000000</v>
      </c>
      <c r="BC260" s="11">
        <v>12020800000000</v>
      </c>
      <c r="BD260" s="11">
        <v>12020800000000</v>
      </c>
      <c r="BE260" s="11">
        <v>33757100000000</v>
      </c>
      <c r="BF260" s="11">
        <v>33757100000000</v>
      </c>
      <c r="CT260" s="37"/>
      <c r="CZ260" s="28">
        <f t="shared" si="44"/>
        <v>4.1656500000000003</v>
      </c>
      <c r="DA260" s="11">
        <v>380852000000</v>
      </c>
      <c r="DB260" s="11">
        <v>67657800000</v>
      </c>
      <c r="DC260" s="11">
        <v>1769960000000</v>
      </c>
      <c r="DD260" s="11">
        <v>3237830000000</v>
      </c>
      <c r="DE260" s="11">
        <v>3852690000000</v>
      </c>
      <c r="DF260" s="11">
        <v>3237830000000</v>
      </c>
      <c r="DG260" s="11">
        <v>1609640000000</v>
      </c>
      <c r="DH260" s="11">
        <v>3481790000000</v>
      </c>
      <c r="DI260" s="11">
        <v>5241220000000</v>
      </c>
      <c r="DJ260" s="11">
        <v>3481800000000</v>
      </c>
      <c r="DK260" s="11">
        <v>1609640000000</v>
      </c>
      <c r="DL260" s="11">
        <v>4104040000000</v>
      </c>
      <c r="DM260" s="11">
        <v>5307420000000</v>
      </c>
      <c r="DN260" s="11">
        <v>5515340000000</v>
      </c>
      <c r="DO260" s="11">
        <v>5307420000000</v>
      </c>
      <c r="DP260" s="11">
        <v>4104040000000</v>
      </c>
      <c r="DQ260" s="11">
        <v>1609980000000</v>
      </c>
      <c r="DR260" s="11">
        <v>3479010000000</v>
      </c>
      <c r="DS260" s="11">
        <v>5196290000000</v>
      </c>
      <c r="DT260" s="11">
        <v>3479010000000</v>
      </c>
      <c r="DU260" s="11">
        <v>1609990000000</v>
      </c>
      <c r="DV260" s="11">
        <v>3229080000000</v>
      </c>
      <c r="DW260" s="11">
        <v>3819000000000</v>
      </c>
      <c r="DX260" s="11">
        <v>3229080000000</v>
      </c>
      <c r="DY260" s="11">
        <v>1780100000000</v>
      </c>
      <c r="DZ260" s="11">
        <v>1055570000000</v>
      </c>
      <c r="EA260" s="11">
        <v>1055570000000</v>
      </c>
      <c r="EB260" s="11">
        <v>1516800000000</v>
      </c>
      <c r="EC260" s="11">
        <v>1516800000000</v>
      </c>
      <c r="ED260" s="11">
        <v>4902930000000</v>
      </c>
      <c r="EE260" s="11">
        <v>4902930000000</v>
      </c>
      <c r="EF260" s="11">
        <v>1872600000000</v>
      </c>
      <c r="EG260" s="11">
        <v>1872600000000</v>
      </c>
      <c r="EH260" s="11">
        <v>4875160000000</v>
      </c>
      <c r="EI260" s="11">
        <v>4875160000000</v>
      </c>
      <c r="EJ260" s="11">
        <v>1534090000000</v>
      </c>
      <c r="EK260" s="11">
        <v>1534090000000</v>
      </c>
      <c r="EL260" s="11">
        <v>1082720000000</v>
      </c>
      <c r="EM260" s="11">
        <v>1082720000000</v>
      </c>
    </row>
    <row r="261" spans="13:143" x14ac:dyDescent="0.25">
      <c r="M261" s="37"/>
      <c r="S261" s="28">
        <f t="shared" si="45"/>
        <v>1.4903499999999998</v>
      </c>
      <c r="T261" s="11">
        <v>559270000000</v>
      </c>
      <c r="U261" s="11">
        <v>91983200000</v>
      </c>
      <c r="V261" s="11">
        <v>35325900</v>
      </c>
      <c r="W261" s="11">
        <v>13103600000</v>
      </c>
      <c r="X261" s="11">
        <v>8254590000</v>
      </c>
      <c r="Y261" s="11">
        <v>13103600000</v>
      </c>
      <c r="Z261" s="11">
        <v>17507400000</v>
      </c>
      <c r="AA261" s="11">
        <v>51162900000</v>
      </c>
      <c r="AB261" s="11">
        <v>85953200000</v>
      </c>
      <c r="AC261" s="11">
        <v>51162900000</v>
      </c>
      <c r="AD261" s="11">
        <v>17507400000</v>
      </c>
      <c r="AE261" s="11">
        <v>124436000000</v>
      </c>
      <c r="AF261" s="11">
        <v>146873000000</v>
      </c>
      <c r="AG261" s="11">
        <v>207383000000</v>
      </c>
      <c r="AH261" s="11">
        <v>146873000000</v>
      </c>
      <c r="AI261" s="11">
        <v>124436000000</v>
      </c>
      <c r="AJ261" s="11">
        <v>287357000000</v>
      </c>
      <c r="AK261" s="11">
        <v>1031570000000</v>
      </c>
      <c r="AL261" s="11">
        <v>998197000000</v>
      </c>
      <c r="AM261" s="11">
        <v>1031570000000</v>
      </c>
      <c r="AN261" s="11">
        <v>287357000000</v>
      </c>
      <c r="AO261" s="11">
        <v>4841350000000</v>
      </c>
      <c r="AP261" s="11">
        <v>3160120000000</v>
      </c>
      <c r="AQ261" s="11">
        <v>4841360000000</v>
      </c>
      <c r="AR261" s="11">
        <v>11239300000000</v>
      </c>
      <c r="AS261" s="11">
        <v>55005800</v>
      </c>
      <c r="AT261" s="11">
        <v>55005900</v>
      </c>
      <c r="AU261" s="11">
        <v>7148580000</v>
      </c>
      <c r="AV261" s="11">
        <v>7148590000</v>
      </c>
      <c r="AW261" s="11">
        <v>94797600000</v>
      </c>
      <c r="AX261" s="11">
        <v>94797700000</v>
      </c>
      <c r="AY261" s="11">
        <v>60799800000</v>
      </c>
      <c r="AZ261" s="11">
        <v>60799700000</v>
      </c>
      <c r="BA261" s="11">
        <v>1216380000000</v>
      </c>
      <c r="BB261" s="11">
        <v>1216380000000</v>
      </c>
      <c r="BC261" s="11">
        <v>4644730000000</v>
      </c>
      <c r="BD261" s="11">
        <v>4644740000000</v>
      </c>
      <c r="BE261" s="11">
        <v>12563200000000</v>
      </c>
      <c r="BF261" s="11">
        <v>12563300000000</v>
      </c>
      <c r="CT261" s="37"/>
      <c r="CZ261" s="28">
        <f t="shared" si="44"/>
        <v>1.4903499999999998</v>
      </c>
      <c r="DA261" s="11">
        <v>163152000000</v>
      </c>
      <c r="DB261" s="11">
        <v>21774000000</v>
      </c>
      <c r="DC261" s="11">
        <v>755849000000</v>
      </c>
      <c r="DD261" s="11">
        <v>1379330000000</v>
      </c>
      <c r="DE261" s="11">
        <v>1637120000000</v>
      </c>
      <c r="DF261" s="11">
        <v>1379330000000</v>
      </c>
      <c r="DG261" s="11">
        <v>688323000000</v>
      </c>
      <c r="DH261" s="11">
        <v>1482490000000</v>
      </c>
      <c r="DI261" s="11">
        <v>2221450000000</v>
      </c>
      <c r="DJ261" s="11">
        <v>1482500000000</v>
      </c>
      <c r="DK261" s="11">
        <v>688323000000</v>
      </c>
      <c r="DL261" s="11">
        <v>1743960000000</v>
      </c>
      <c r="DM261" s="11">
        <v>2249250000000</v>
      </c>
      <c r="DN261" s="11">
        <v>2332850000000</v>
      </c>
      <c r="DO261" s="11">
        <v>2249250000000</v>
      </c>
      <c r="DP261" s="11">
        <v>1743960000000</v>
      </c>
      <c r="DQ261" s="11">
        <v>688451000000</v>
      </c>
      <c r="DR261" s="11">
        <v>1481210000000</v>
      </c>
      <c r="DS261" s="11">
        <v>2201940000000</v>
      </c>
      <c r="DT261" s="11">
        <v>1481210000000</v>
      </c>
      <c r="DU261" s="11">
        <v>688452000000</v>
      </c>
      <c r="DV261" s="11">
        <v>1375270000000</v>
      </c>
      <c r="DW261" s="11">
        <v>1622190000000</v>
      </c>
      <c r="DX261" s="11">
        <v>1375270000000</v>
      </c>
      <c r="DY261" s="11">
        <v>760006000000</v>
      </c>
      <c r="DZ261" s="11">
        <v>459160000000</v>
      </c>
      <c r="EA261" s="11">
        <v>459160000000</v>
      </c>
      <c r="EB261" s="11">
        <v>659288000000</v>
      </c>
      <c r="EC261" s="11">
        <v>659288000000</v>
      </c>
      <c r="ED261" s="11">
        <v>2112150000000</v>
      </c>
      <c r="EE261" s="11">
        <v>2112150000000</v>
      </c>
      <c r="EF261" s="11">
        <v>812170000000</v>
      </c>
      <c r="EG261" s="11">
        <v>812171000000</v>
      </c>
      <c r="EH261" s="11">
        <v>2099950000000</v>
      </c>
      <c r="EI261" s="11">
        <v>2099950000000</v>
      </c>
      <c r="EJ261" s="11">
        <v>666680000000</v>
      </c>
      <c r="EK261" s="11">
        <v>666681000000</v>
      </c>
      <c r="EL261" s="11">
        <v>470817000000</v>
      </c>
      <c r="EM261" s="11">
        <v>470818000000</v>
      </c>
    </row>
    <row r="262" spans="13:143" x14ac:dyDescent="0.25">
      <c r="M262" s="37"/>
      <c r="S262" s="28">
        <f t="shared" si="45"/>
        <v>0.9039299999999999</v>
      </c>
      <c r="T262" s="11">
        <v>587456000000</v>
      </c>
      <c r="U262" s="11">
        <v>81411500000</v>
      </c>
      <c r="V262" s="11">
        <v>24176700</v>
      </c>
      <c r="W262" s="11">
        <v>9197500000</v>
      </c>
      <c r="X262" s="11">
        <v>5790100000</v>
      </c>
      <c r="Y262" s="11">
        <v>9197510000</v>
      </c>
      <c r="Z262" s="11">
        <v>12086500000</v>
      </c>
      <c r="AA262" s="11">
        <v>35071800000</v>
      </c>
      <c r="AB262" s="11">
        <v>58731000000</v>
      </c>
      <c r="AC262" s="11">
        <v>35071800000</v>
      </c>
      <c r="AD262" s="11">
        <v>12086500000</v>
      </c>
      <c r="AE262" s="11">
        <v>81166600000</v>
      </c>
      <c r="AF262" s="11">
        <v>97147100000</v>
      </c>
      <c r="AG262" s="11">
        <v>139294000000</v>
      </c>
      <c r="AH262" s="11">
        <v>97147200000</v>
      </c>
      <c r="AI262" s="11">
        <v>81166600000</v>
      </c>
      <c r="AJ262" s="11">
        <v>201503000000</v>
      </c>
      <c r="AK262" s="11">
        <v>692264000000</v>
      </c>
      <c r="AL262" s="11">
        <v>679089000000</v>
      </c>
      <c r="AM262" s="11">
        <v>692264000000</v>
      </c>
      <c r="AN262" s="11">
        <v>201503000000</v>
      </c>
      <c r="AO262" s="11">
        <v>3151200000000</v>
      </c>
      <c r="AP262" s="11">
        <v>2091000000000</v>
      </c>
      <c r="AQ262" s="11">
        <v>3151200000000</v>
      </c>
      <c r="AR262" s="11">
        <v>7562240000000</v>
      </c>
      <c r="AS262" s="11">
        <v>37455400</v>
      </c>
      <c r="AT262" s="11">
        <v>37455500</v>
      </c>
      <c r="AU262" s="11">
        <v>4910370000</v>
      </c>
      <c r="AV262" s="11">
        <v>4910370000</v>
      </c>
      <c r="AW262" s="11">
        <v>61985200000</v>
      </c>
      <c r="AX262" s="11">
        <v>61985300000</v>
      </c>
      <c r="AY262" s="11">
        <v>40427500000</v>
      </c>
      <c r="AZ262" s="11">
        <v>40427400000</v>
      </c>
      <c r="BA262" s="11">
        <v>804102000000</v>
      </c>
      <c r="BB262" s="11">
        <v>804103000000</v>
      </c>
      <c r="BC262" s="11">
        <v>3098910000000</v>
      </c>
      <c r="BD262" s="11">
        <v>3098920000000</v>
      </c>
      <c r="BE262" s="11">
        <v>8236720000000</v>
      </c>
      <c r="BF262" s="11">
        <v>8236730000000</v>
      </c>
      <c r="CT262" s="37"/>
      <c r="CZ262" s="28">
        <f t="shared" si="44"/>
        <v>0.9039299999999999</v>
      </c>
      <c r="DA262" s="11">
        <v>175233000000</v>
      </c>
      <c r="DB262" s="11">
        <v>19443200000</v>
      </c>
      <c r="DC262" s="11">
        <v>737321000000</v>
      </c>
      <c r="DD262" s="11">
        <v>1319970000000</v>
      </c>
      <c r="DE262" s="11">
        <v>1536590000000</v>
      </c>
      <c r="DF262" s="11">
        <v>1319970000000</v>
      </c>
      <c r="DG262" s="11">
        <v>675928000000</v>
      </c>
      <c r="DH262" s="11">
        <v>1412980000000</v>
      </c>
      <c r="DI262" s="11">
        <v>2044520000000</v>
      </c>
      <c r="DJ262" s="11">
        <v>1412980000000</v>
      </c>
      <c r="DK262" s="11">
        <v>675928000000</v>
      </c>
      <c r="DL262" s="11">
        <v>1636250000000</v>
      </c>
      <c r="DM262" s="11">
        <v>2068580000000</v>
      </c>
      <c r="DN262" s="11">
        <v>2122780000000</v>
      </c>
      <c r="DO262" s="11">
        <v>2068580000000</v>
      </c>
      <c r="DP262" s="11">
        <v>1636250000000</v>
      </c>
      <c r="DQ262" s="11">
        <v>675822000000</v>
      </c>
      <c r="DR262" s="11">
        <v>1410850000000</v>
      </c>
      <c r="DS262" s="11">
        <v>2023720000000</v>
      </c>
      <c r="DT262" s="11">
        <v>1410850000000</v>
      </c>
      <c r="DU262" s="11">
        <v>675823000000</v>
      </c>
      <c r="DV262" s="11">
        <v>1313020000000</v>
      </c>
      <c r="DW262" s="11">
        <v>1518280000000</v>
      </c>
      <c r="DX262" s="11">
        <v>1313020000000</v>
      </c>
      <c r="DY262" s="11">
        <v>739488000000</v>
      </c>
      <c r="DZ262" s="11">
        <v>457577000000</v>
      </c>
      <c r="EA262" s="11">
        <v>457577000000</v>
      </c>
      <c r="EB262" s="11">
        <v>653770000000</v>
      </c>
      <c r="EC262" s="11">
        <v>653770000000</v>
      </c>
      <c r="ED262" s="11">
        <v>1958130000000</v>
      </c>
      <c r="EE262" s="11">
        <v>1958130000000</v>
      </c>
      <c r="EF262" s="11">
        <v>798058000000</v>
      </c>
      <c r="EG262" s="11">
        <v>798059000000</v>
      </c>
      <c r="EH262" s="11">
        <v>1944570000000</v>
      </c>
      <c r="EI262" s="11">
        <v>1944570000000</v>
      </c>
      <c r="EJ262" s="11">
        <v>660341000000</v>
      </c>
      <c r="EK262" s="11">
        <v>660341000000</v>
      </c>
      <c r="EL262" s="11">
        <v>468436000000</v>
      </c>
      <c r="EM262" s="11">
        <v>468436000000</v>
      </c>
    </row>
    <row r="263" spans="13:143" x14ac:dyDescent="0.25">
      <c r="M263" s="37"/>
      <c r="S263" s="28">
        <f t="shared" si="45"/>
        <v>0.54827499999999996</v>
      </c>
      <c r="T263" s="11">
        <v>719150000000</v>
      </c>
      <c r="U263" s="11">
        <v>79099200000</v>
      </c>
      <c r="V263" s="11">
        <v>29932600</v>
      </c>
      <c r="W263" s="11">
        <v>11352700000</v>
      </c>
      <c r="X263" s="11">
        <v>7132450000</v>
      </c>
      <c r="Y263" s="11">
        <v>11352700000</v>
      </c>
      <c r="Z263" s="11">
        <v>14863600000</v>
      </c>
      <c r="AA263" s="11">
        <v>42550700000</v>
      </c>
      <c r="AB263" s="11">
        <v>71040400000</v>
      </c>
      <c r="AC263" s="11">
        <v>42550700000</v>
      </c>
      <c r="AD263" s="11">
        <v>14863600000</v>
      </c>
      <c r="AE263" s="11">
        <v>97668300000</v>
      </c>
      <c r="AF263" s="11">
        <v>118865000000</v>
      </c>
      <c r="AG263" s="11">
        <v>169569000000</v>
      </c>
      <c r="AH263" s="11">
        <v>118865000000</v>
      </c>
      <c r="AI263" s="11">
        <v>97668300000</v>
      </c>
      <c r="AJ263" s="11">
        <v>248598000000</v>
      </c>
      <c r="AK263" s="11">
        <v>836438000000</v>
      </c>
      <c r="AL263" s="11">
        <v>813203000000</v>
      </c>
      <c r="AM263" s="11">
        <v>836439000000</v>
      </c>
      <c r="AN263" s="11">
        <v>248598000000</v>
      </c>
      <c r="AO263" s="11">
        <v>3774460000000</v>
      </c>
      <c r="AP263" s="11">
        <v>2504130000000</v>
      </c>
      <c r="AQ263" s="11">
        <v>3774460000000</v>
      </c>
      <c r="AR263" s="11">
        <v>9205490000000</v>
      </c>
      <c r="AS263" s="11">
        <v>45659000</v>
      </c>
      <c r="AT263" s="11">
        <v>45659100</v>
      </c>
      <c r="AU263" s="11">
        <v>6078240000</v>
      </c>
      <c r="AV263" s="11">
        <v>6078250000</v>
      </c>
      <c r="AW263" s="11">
        <v>73481900000</v>
      </c>
      <c r="AX263" s="11">
        <v>73482000000</v>
      </c>
      <c r="AY263" s="11">
        <v>49008300000</v>
      </c>
      <c r="AZ263" s="11">
        <v>49008100000</v>
      </c>
      <c r="BA263" s="11">
        <v>959368000000</v>
      </c>
      <c r="BB263" s="11">
        <v>959368000000</v>
      </c>
      <c r="BC263" s="11">
        <v>3802160000000</v>
      </c>
      <c r="BD263" s="11">
        <v>3802160000000</v>
      </c>
      <c r="BE263" s="11">
        <v>9955350000000</v>
      </c>
      <c r="BF263" s="11">
        <v>9955360000000</v>
      </c>
      <c r="CT263" s="37"/>
      <c r="CZ263" s="28">
        <f t="shared" si="44"/>
        <v>0.54827499999999996</v>
      </c>
      <c r="DA263" s="11">
        <v>231122000000</v>
      </c>
      <c r="DB263" s="11">
        <v>20315500000</v>
      </c>
      <c r="DC263" s="11">
        <v>828098000000</v>
      </c>
      <c r="DD263" s="11">
        <v>1496330000000</v>
      </c>
      <c r="DE263" s="11">
        <v>1768610000000</v>
      </c>
      <c r="DF263" s="11">
        <v>1496330000000</v>
      </c>
      <c r="DG263" s="11">
        <v>760261000000</v>
      </c>
      <c r="DH263" s="11">
        <v>1606960000000</v>
      </c>
      <c r="DI263" s="11">
        <v>2386800000000</v>
      </c>
      <c r="DJ263" s="11">
        <v>1606960000000</v>
      </c>
      <c r="DK263" s="11">
        <v>760262000000</v>
      </c>
      <c r="DL263" s="11">
        <v>1883290000000</v>
      </c>
      <c r="DM263" s="11">
        <v>2416290000000</v>
      </c>
      <c r="DN263" s="11">
        <v>2502680000000</v>
      </c>
      <c r="DO263" s="11">
        <v>2416290000000</v>
      </c>
      <c r="DP263" s="11">
        <v>1883290000000</v>
      </c>
      <c r="DQ263" s="11">
        <v>760338000000</v>
      </c>
      <c r="DR263" s="11">
        <v>1605270000000</v>
      </c>
      <c r="DS263" s="11">
        <v>2365110000000</v>
      </c>
      <c r="DT263" s="11">
        <v>1605280000000</v>
      </c>
      <c r="DU263" s="11">
        <v>760339000000</v>
      </c>
      <c r="DV263" s="11">
        <v>1490970000000</v>
      </c>
      <c r="DW263" s="11">
        <v>1751300000000</v>
      </c>
      <c r="DX263" s="11">
        <v>1490970000000</v>
      </c>
      <c r="DY263" s="11">
        <v>832062000000</v>
      </c>
      <c r="DZ263" s="11">
        <v>503115000000</v>
      </c>
      <c r="EA263" s="11">
        <v>503115000000</v>
      </c>
      <c r="EB263" s="11">
        <v>721397000000</v>
      </c>
      <c r="EC263" s="11">
        <v>721397000000</v>
      </c>
      <c r="ED263" s="11">
        <v>2237800000000</v>
      </c>
      <c r="EE263" s="11">
        <v>2237800000000</v>
      </c>
      <c r="EF263" s="11">
        <v>881895000000</v>
      </c>
      <c r="EG263" s="11">
        <v>881896000000</v>
      </c>
      <c r="EH263" s="11">
        <v>2224050000000</v>
      </c>
      <c r="EI263" s="11">
        <v>2224050000000</v>
      </c>
      <c r="EJ263" s="11">
        <v>729177000000</v>
      </c>
      <c r="EK263" s="11">
        <v>729178000000</v>
      </c>
      <c r="EL263" s="11">
        <v>515683000000</v>
      </c>
      <c r="EM263" s="11">
        <v>515684000000</v>
      </c>
    </row>
    <row r="264" spans="13:143" x14ac:dyDescent="0.25">
      <c r="M264" s="37"/>
      <c r="S264" s="28">
        <f t="shared" si="45"/>
        <v>0.36680000000000001</v>
      </c>
      <c r="T264" s="11">
        <v>662747000000</v>
      </c>
      <c r="U264" s="11">
        <v>57445500000</v>
      </c>
      <c r="V264" s="11">
        <v>10883700</v>
      </c>
      <c r="W264" s="11">
        <v>4191820000</v>
      </c>
      <c r="X264" s="11">
        <v>2640270000</v>
      </c>
      <c r="Y264" s="11">
        <v>4191820000</v>
      </c>
      <c r="Z264" s="11">
        <v>5446280000</v>
      </c>
      <c r="AA264" s="11">
        <v>15584500000</v>
      </c>
      <c r="AB264" s="11">
        <v>26067700000</v>
      </c>
      <c r="AC264" s="11">
        <v>15584500000</v>
      </c>
      <c r="AD264" s="11">
        <v>5446270000</v>
      </c>
      <c r="AE264" s="11">
        <v>34473300000</v>
      </c>
      <c r="AF264" s="11">
        <v>42777200000</v>
      </c>
      <c r="AG264" s="11">
        <v>60935700000</v>
      </c>
      <c r="AH264" s="11">
        <v>42777200000</v>
      </c>
      <c r="AI264" s="11">
        <v>34473300000</v>
      </c>
      <c r="AJ264" s="11">
        <v>92814800000</v>
      </c>
      <c r="AK264" s="11">
        <v>301907000000</v>
      </c>
      <c r="AL264" s="11">
        <v>295824000000</v>
      </c>
      <c r="AM264" s="11">
        <v>301907000000</v>
      </c>
      <c r="AN264" s="11">
        <v>92814800000</v>
      </c>
      <c r="AO264" s="11">
        <v>1347180000000</v>
      </c>
      <c r="AP264" s="11">
        <v>897845000000</v>
      </c>
      <c r="AQ264" s="11">
        <v>1347180000000</v>
      </c>
      <c r="AR264" s="11">
        <v>3352790000000</v>
      </c>
      <c r="AS264" s="11">
        <v>17514200</v>
      </c>
      <c r="AT264" s="11">
        <v>17514200</v>
      </c>
      <c r="AU264" s="11">
        <v>2363470000</v>
      </c>
      <c r="AV264" s="11">
        <v>2363470000</v>
      </c>
      <c r="AW264" s="11">
        <v>27683900000</v>
      </c>
      <c r="AX264" s="11">
        <v>27683900000</v>
      </c>
      <c r="AY264" s="11">
        <v>18742800000</v>
      </c>
      <c r="AZ264" s="11">
        <v>18742700000</v>
      </c>
      <c r="BA264" s="11">
        <v>362162000000</v>
      </c>
      <c r="BB264" s="11">
        <v>362162000000</v>
      </c>
      <c r="BC264" s="11">
        <v>1509110000000</v>
      </c>
      <c r="BD264" s="11">
        <v>1509110000000</v>
      </c>
      <c r="BE264" s="11">
        <v>3869630000000</v>
      </c>
      <c r="BF264" s="11">
        <v>3869630000000</v>
      </c>
      <c r="CT264" s="37"/>
      <c r="CZ264" s="28">
        <f t="shared" si="44"/>
        <v>0.36680000000000001</v>
      </c>
      <c r="DA264" s="11">
        <v>244932000000</v>
      </c>
      <c r="DB264" s="11">
        <v>14612800000</v>
      </c>
      <c r="DC264" s="11">
        <v>454646000000</v>
      </c>
      <c r="DD264" s="11">
        <v>802815000000</v>
      </c>
      <c r="DE264" s="11">
        <v>940605000000</v>
      </c>
      <c r="DF264" s="11">
        <v>802815000000</v>
      </c>
      <c r="DG264" s="11">
        <v>427029000000</v>
      </c>
      <c r="DH264" s="11">
        <v>860953000000</v>
      </c>
      <c r="DI264" s="11">
        <v>1256620000000</v>
      </c>
      <c r="DJ264" s="11">
        <v>860954000000</v>
      </c>
      <c r="DK264" s="11">
        <v>427030000000</v>
      </c>
      <c r="DL264" s="11">
        <v>1000640000000</v>
      </c>
      <c r="DM264" s="11">
        <v>1271730000000</v>
      </c>
      <c r="DN264" s="11">
        <v>1312680000000</v>
      </c>
      <c r="DO264" s="11">
        <v>1271730000000</v>
      </c>
      <c r="DP264" s="11">
        <v>1000640000000</v>
      </c>
      <c r="DQ264" s="11">
        <v>427019000000</v>
      </c>
      <c r="DR264" s="11">
        <v>859754000000</v>
      </c>
      <c r="DS264" s="11">
        <v>1244480000000</v>
      </c>
      <c r="DT264" s="11">
        <v>859754000000</v>
      </c>
      <c r="DU264" s="11">
        <v>427019000000</v>
      </c>
      <c r="DV264" s="11">
        <v>798918000000</v>
      </c>
      <c r="DW264" s="11">
        <v>930156000000</v>
      </c>
      <c r="DX264" s="11">
        <v>798919000000</v>
      </c>
      <c r="DY264" s="11">
        <v>456191000000</v>
      </c>
      <c r="DZ264" s="11">
        <v>272267000000</v>
      </c>
      <c r="EA264" s="11">
        <v>272267000000</v>
      </c>
      <c r="EB264" s="11">
        <v>391618000000</v>
      </c>
      <c r="EC264" s="11">
        <v>391618000000</v>
      </c>
      <c r="ED264" s="11">
        <v>1177350000000</v>
      </c>
      <c r="EE264" s="11">
        <v>1177350000000</v>
      </c>
      <c r="EF264" s="11">
        <v>474026000000</v>
      </c>
      <c r="EG264" s="11">
        <v>474026000000</v>
      </c>
      <c r="EH264" s="11">
        <v>1169660000000</v>
      </c>
      <c r="EI264" s="11">
        <v>1169660000000</v>
      </c>
      <c r="EJ264" s="11">
        <v>395988000000</v>
      </c>
      <c r="EK264" s="11">
        <v>395988000000</v>
      </c>
      <c r="EL264" s="11">
        <v>279450000000</v>
      </c>
      <c r="EM264" s="11">
        <v>279450000000</v>
      </c>
    </row>
    <row r="265" spans="13:143" x14ac:dyDescent="0.25">
      <c r="M265" s="37"/>
      <c r="S265" s="28">
        <f t="shared" si="45"/>
        <v>0.27851500000000001</v>
      </c>
      <c r="T265" s="11">
        <v>1538650000000</v>
      </c>
      <c r="U265" s="11">
        <v>100652000000</v>
      </c>
      <c r="V265" s="11">
        <v>10487000</v>
      </c>
      <c r="W265" s="11">
        <v>3997070000</v>
      </c>
      <c r="X265" s="11">
        <v>2525410000</v>
      </c>
      <c r="Y265" s="11">
        <v>3997080000</v>
      </c>
      <c r="Z265" s="11">
        <v>5270540000</v>
      </c>
      <c r="AA265" s="11">
        <v>15125500000</v>
      </c>
      <c r="AB265" s="11">
        <v>25403900000</v>
      </c>
      <c r="AC265" s="11">
        <v>15125500000</v>
      </c>
      <c r="AD265" s="11">
        <v>5270530000</v>
      </c>
      <c r="AE265" s="11">
        <v>33987600000</v>
      </c>
      <c r="AF265" s="11">
        <v>42038800000</v>
      </c>
      <c r="AG265" s="11">
        <v>59173400000</v>
      </c>
      <c r="AH265" s="11">
        <v>42038800000</v>
      </c>
      <c r="AI265" s="11">
        <v>33987600000</v>
      </c>
      <c r="AJ265" s="11">
        <v>91924300000</v>
      </c>
      <c r="AK265" s="11">
        <v>293810000000</v>
      </c>
      <c r="AL265" s="11">
        <v>287262000000</v>
      </c>
      <c r="AM265" s="11">
        <v>293811000000</v>
      </c>
      <c r="AN265" s="11">
        <v>91924300000</v>
      </c>
      <c r="AO265" s="11">
        <v>1350270000000</v>
      </c>
      <c r="AP265" s="11">
        <v>883847000000</v>
      </c>
      <c r="AQ265" s="11">
        <v>1350270000000</v>
      </c>
      <c r="AR265" s="11">
        <v>3361970000000</v>
      </c>
      <c r="AS265" s="11">
        <v>16682200</v>
      </c>
      <c r="AT265" s="11">
        <v>16682200</v>
      </c>
      <c r="AU265" s="11">
        <v>2235210000</v>
      </c>
      <c r="AV265" s="11">
        <v>2235210000</v>
      </c>
      <c r="AW265" s="11">
        <v>26935600000</v>
      </c>
      <c r="AX265" s="11">
        <v>26935700000</v>
      </c>
      <c r="AY265" s="11">
        <v>18147500000</v>
      </c>
      <c r="AZ265" s="11">
        <v>18147500000</v>
      </c>
      <c r="BA265" s="11">
        <v>346214000000</v>
      </c>
      <c r="BB265" s="11">
        <v>346214000000</v>
      </c>
      <c r="BC265" s="11">
        <v>1582530000000</v>
      </c>
      <c r="BD265" s="11">
        <v>1582530000000</v>
      </c>
      <c r="BE265" s="11">
        <v>4099140000000</v>
      </c>
      <c r="BF265" s="11">
        <v>4099140000000</v>
      </c>
      <c r="CT265" s="37"/>
      <c r="CZ265" s="28">
        <f t="shared" si="44"/>
        <v>0.27851500000000001</v>
      </c>
      <c r="DA265" s="11">
        <v>635523000000</v>
      </c>
      <c r="DB265" s="11">
        <v>25738900000</v>
      </c>
      <c r="DC265" s="11">
        <v>615949000000</v>
      </c>
      <c r="DD265" s="11">
        <v>1054450000000</v>
      </c>
      <c r="DE265" s="11">
        <v>1227040000000</v>
      </c>
      <c r="DF265" s="11">
        <v>1054450000000</v>
      </c>
      <c r="DG265" s="11">
        <v>599177000000</v>
      </c>
      <c r="DH265" s="11">
        <v>1130240000000</v>
      </c>
      <c r="DI265" s="11">
        <v>1621440000000</v>
      </c>
      <c r="DJ265" s="11">
        <v>1130240000000</v>
      </c>
      <c r="DK265" s="11">
        <v>599178000000</v>
      </c>
      <c r="DL265" s="11">
        <v>1303240000000</v>
      </c>
      <c r="DM265" s="11">
        <v>1640370000000</v>
      </c>
      <c r="DN265" s="11">
        <v>1688450000000</v>
      </c>
      <c r="DO265" s="11">
        <v>1640370000000</v>
      </c>
      <c r="DP265" s="11">
        <v>1303250000000</v>
      </c>
      <c r="DQ265" s="11">
        <v>599134000000</v>
      </c>
      <c r="DR265" s="11">
        <v>1128320000000</v>
      </c>
      <c r="DS265" s="11">
        <v>1604880000000</v>
      </c>
      <c r="DT265" s="11">
        <v>1128320000000</v>
      </c>
      <c r="DU265" s="11">
        <v>599134000000</v>
      </c>
      <c r="DV265" s="11">
        <v>1048120000000</v>
      </c>
      <c r="DW265" s="11">
        <v>1211860000000</v>
      </c>
      <c r="DX265" s="11">
        <v>1048120000000</v>
      </c>
      <c r="DY265" s="11">
        <v>617400000000</v>
      </c>
      <c r="DZ265" s="11">
        <v>350453000000</v>
      </c>
      <c r="EA265" s="11">
        <v>350453000000</v>
      </c>
      <c r="EB265" s="11">
        <v>509478000000</v>
      </c>
      <c r="EC265" s="11">
        <v>509478000000</v>
      </c>
      <c r="ED265" s="11">
        <v>1504500000000</v>
      </c>
      <c r="EE265" s="11">
        <v>1504500000000</v>
      </c>
      <c r="EF265" s="11">
        <v>611292000000</v>
      </c>
      <c r="EG265" s="11">
        <v>611293000000</v>
      </c>
      <c r="EH265" s="11">
        <v>1494180000000</v>
      </c>
      <c r="EI265" s="11">
        <v>1494180000000</v>
      </c>
      <c r="EJ265" s="11">
        <v>516053000000</v>
      </c>
      <c r="EK265" s="11">
        <v>516053000000</v>
      </c>
      <c r="EL265" s="11">
        <v>361324000000</v>
      </c>
      <c r="EM265" s="11">
        <v>361324000000</v>
      </c>
    </row>
    <row r="266" spans="13:143" x14ac:dyDescent="0.25">
      <c r="M266" s="37"/>
      <c r="S266" s="28">
        <f t="shared" si="45"/>
        <v>0.20242499999999999</v>
      </c>
      <c r="T266" s="11">
        <v>3524170000000</v>
      </c>
      <c r="U266" s="11">
        <v>157786000000</v>
      </c>
      <c r="V266" s="11">
        <v>14279700</v>
      </c>
      <c r="W266" s="11">
        <v>5300250000</v>
      </c>
      <c r="X266" s="11">
        <v>3373460000</v>
      </c>
      <c r="Y266" s="11">
        <v>5300250000</v>
      </c>
      <c r="Z266" s="11">
        <v>7176780000</v>
      </c>
      <c r="AA266" s="11">
        <v>20752600000</v>
      </c>
      <c r="AB266" s="11">
        <v>35362500000</v>
      </c>
      <c r="AC266" s="11">
        <v>20752600000</v>
      </c>
      <c r="AD266" s="11">
        <v>7176760000</v>
      </c>
      <c r="AE266" s="11">
        <v>49075700000</v>
      </c>
      <c r="AF266" s="11">
        <v>60134800000</v>
      </c>
      <c r="AG266" s="11">
        <v>83292600000</v>
      </c>
      <c r="AH266" s="11">
        <v>60134800000</v>
      </c>
      <c r="AI266" s="11">
        <v>49075700000</v>
      </c>
      <c r="AJ266" s="11">
        <v>128824000000</v>
      </c>
      <c r="AK266" s="11">
        <v>411276000000</v>
      </c>
      <c r="AL266" s="11">
        <v>398332000000</v>
      </c>
      <c r="AM266" s="11">
        <v>411276000000</v>
      </c>
      <c r="AN266" s="11">
        <v>128824000000</v>
      </c>
      <c r="AO266" s="11">
        <v>1974380000000</v>
      </c>
      <c r="AP266" s="11">
        <v>1273920000000</v>
      </c>
      <c r="AQ266" s="11">
        <v>1974380000000</v>
      </c>
      <c r="AR266" s="11">
        <v>4944810000000</v>
      </c>
      <c r="AS266" s="11">
        <v>21242100</v>
      </c>
      <c r="AT266" s="11">
        <v>21242100</v>
      </c>
      <c r="AU266" s="11">
        <v>2797050000</v>
      </c>
      <c r="AV266" s="11">
        <v>2797050000</v>
      </c>
      <c r="AW266" s="11">
        <v>36037400000</v>
      </c>
      <c r="AX266" s="11">
        <v>36037500000</v>
      </c>
      <c r="AY266" s="11">
        <v>23750400000</v>
      </c>
      <c r="AZ266" s="11">
        <v>23750300000</v>
      </c>
      <c r="BA266" s="11">
        <v>453094000000</v>
      </c>
      <c r="BB266" s="11">
        <v>453094000000</v>
      </c>
      <c r="BC266" s="11">
        <v>2253440000000</v>
      </c>
      <c r="BD266" s="11">
        <v>2253440000000</v>
      </c>
      <c r="BE266" s="11">
        <v>5897680000000</v>
      </c>
      <c r="BF266" s="11">
        <v>5897680000000</v>
      </c>
      <c r="CT266" s="37"/>
      <c r="CZ266" s="28">
        <f t="shared" si="44"/>
        <v>0.20242499999999999</v>
      </c>
      <c r="DA266" s="11">
        <v>1544390000000</v>
      </c>
      <c r="DB266" s="11">
        <v>42664500000</v>
      </c>
      <c r="DC266" s="11">
        <v>1067120000000</v>
      </c>
      <c r="DD266" s="11">
        <v>1804860000000</v>
      </c>
      <c r="DE266" s="11">
        <v>2133130000000</v>
      </c>
      <c r="DF266" s="11">
        <v>1804860000000</v>
      </c>
      <c r="DG266" s="11">
        <v>1069390000000</v>
      </c>
      <c r="DH266" s="11">
        <v>1943450000000</v>
      </c>
      <c r="DI266" s="11">
        <v>2839700000000</v>
      </c>
      <c r="DJ266" s="11">
        <v>1943450000000</v>
      </c>
      <c r="DK266" s="11">
        <v>1069390000000</v>
      </c>
      <c r="DL266" s="11">
        <v>2261690000000</v>
      </c>
      <c r="DM266" s="11">
        <v>2873950000000</v>
      </c>
      <c r="DN266" s="11">
        <v>2983120000000</v>
      </c>
      <c r="DO266" s="11">
        <v>2873950000000</v>
      </c>
      <c r="DP266" s="11">
        <v>2261690000000</v>
      </c>
      <c r="DQ266" s="11">
        <v>1069720000000</v>
      </c>
      <c r="DR266" s="11">
        <v>1940950000000</v>
      </c>
      <c r="DS266" s="11">
        <v>2813020000000</v>
      </c>
      <c r="DT266" s="11">
        <v>1940960000000</v>
      </c>
      <c r="DU266" s="11">
        <v>1069730000000</v>
      </c>
      <c r="DV266" s="11">
        <v>1796690000000</v>
      </c>
      <c r="DW266" s="11">
        <v>2110200000000</v>
      </c>
      <c r="DX266" s="11">
        <v>1796690000000</v>
      </c>
      <c r="DY266" s="11">
        <v>1072000000000</v>
      </c>
      <c r="DZ266" s="11">
        <v>537721000000</v>
      </c>
      <c r="EA266" s="11">
        <v>537721000000</v>
      </c>
      <c r="EB266" s="11">
        <v>800433000000</v>
      </c>
      <c r="EC266" s="11">
        <v>800433000000</v>
      </c>
      <c r="ED266" s="11">
        <v>2510300000000</v>
      </c>
      <c r="EE266" s="11">
        <v>2510300000000</v>
      </c>
      <c r="EF266" s="11">
        <v>967454000000</v>
      </c>
      <c r="EG266" s="11">
        <v>967455000000</v>
      </c>
      <c r="EH266" s="11">
        <v>2494470000000</v>
      </c>
      <c r="EI266" s="11">
        <v>2494480000000</v>
      </c>
      <c r="EJ266" s="11">
        <v>814242000000</v>
      </c>
      <c r="EK266" s="11">
        <v>814243000000</v>
      </c>
      <c r="EL266" s="11">
        <v>560059000000</v>
      </c>
      <c r="EM266" s="11">
        <v>560059000000</v>
      </c>
    </row>
    <row r="267" spans="13:143" x14ac:dyDescent="0.25">
      <c r="M267" s="37"/>
      <c r="S267" s="28">
        <f t="shared" si="45"/>
        <v>0.13852999999999999</v>
      </c>
      <c r="T267" s="11">
        <v>6660260000000</v>
      </c>
      <c r="U267" s="11">
        <v>219656000000</v>
      </c>
      <c r="V267" s="11">
        <v>19317100</v>
      </c>
      <c r="W267" s="11">
        <v>6945040000</v>
      </c>
      <c r="X267" s="11">
        <v>4475790000</v>
      </c>
      <c r="Y267" s="11">
        <v>6945040000</v>
      </c>
      <c r="Z267" s="11">
        <v>9716810000</v>
      </c>
      <c r="AA267" s="11">
        <v>28165400000</v>
      </c>
      <c r="AB267" s="11">
        <v>48579700000</v>
      </c>
      <c r="AC267" s="11">
        <v>28165500000</v>
      </c>
      <c r="AD267" s="11">
        <v>9716790000</v>
      </c>
      <c r="AE267" s="11">
        <v>69818500000</v>
      </c>
      <c r="AF267" s="11">
        <v>87505100000</v>
      </c>
      <c r="AG267" s="11">
        <v>115597000000</v>
      </c>
      <c r="AH267" s="11">
        <v>87505100000</v>
      </c>
      <c r="AI267" s="11">
        <v>69818500000</v>
      </c>
      <c r="AJ267" s="11">
        <v>178915000000</v>
      </c>
      <c r="AK267" s="11">
        <v>570643000000</v>
      </c>
      <c r="AL267" s="11">
        <v>543626000000</v>
      </c>
      <c r="AM267" s="11">
        <v>570643000000</v>
      </c>
      <c r="AN267" s="11">
        <v>178915000000</v>
      </c>
      <c r="AO267" s="11">
        <v>2828910000000</v>
      </c>
      <c r="AP267" s="11">
        <v>1817900000000</v>
      </c>
      <c r="AQ267" s="11">
        <v>2828920000000</v>
      </c>
      <c r="AR267" s="11">
        <v>7304200000000</v>
      </c>
      <c r="AS267" s="11">
        <v>25481400</v>
      </c>
      <c r="AT267" s="11">
        <v>25481500</v>
      </c>
      <c r="AU267" s="11">
        <v>3354050000</v>
      </c>
      <c r="AV267" s="11">
        <v>3354050000</v>
      </c>
      <c r="AW267" s="11">
        <v>46497700000</v>
      </c>
      <c r="AX267" s="11">
        <v>46497800000</v>
      </c>
      <c r="AY267" s="11">
        <v>29572600000</v>
      </c>
      <c r="AZ267" s="11">
        <v>29572500000</v>
      </c>
      <c r="BA267" s="11">
        <v>574446000000</v>
      </c>
      <c r="BB267" s="11">
        <v>574447000000</v>
      </c>
      <c r="BC267" s="11">
        <v>2984480000000</v>
      </c>
      <c r="BD267" s="11">
        <v>2984480000000</v>
      </c>
      <c r="BE267" s="11">
        <v>7923560000000</v>
      </c>
      <c r="BF267" s="11">
        <v>7923560000000</v>
      </c>
      <c r="CT267" s="37"/>
      <c r="CZ267" s="28">
        <f t="shared" si="44"/>
        <v>0.13852999999999999</v>
      </c>
      <c r="DA267" s="11">
        <v>3010290000000</v>
      </c>
      <c r="DB267" s="11">
        <v>64774200000</v>
      </c>
      <c r="DC267" s="11">
        <v>1636710000000</v>
      </c>
      <c r="DD267" s="11">
        <v>2741050000000</v>
      </c>
      <c r="DE267" s="11">
        <v>3272190000000</v>
      </c>
      <c r="DF267" s="11">
        <v>2741050000000</v>
      </c>
      <c r="DG267" s="11">
        <v>1673000000000</v>
      </c>
      <c r="DH267" s="11">
        <v>2960110000000</v>
      </c>
      <c r="DI267" s="11">
        <v>4377350000000</v>
      </c>
      <c r="DJ267" s="11">
        <v>2960120000000</v>
      </c>
      <c r="DK267" s="11">
        <v>1673000000000</v>
      </c>
      <c r="DL267" s="11">
        <v>3464820000000</v>
      </c>
      <c r="DM267" s="11">
        <v>4431320000000</v>
      </c>
      <c r="DN267" s="11">
        <v>4627980000000</v>
      </c>
      <c r="DO267" s="11">
        <v>4431320000000</v>
      </c>
      <c r="DP267" s="11">
        <v>3464820000000</v>
      </c>
      <c r="DQ267" s="11">
        <v>1673900000000</v>
      </c>
      <c r="DR267" s="11">
        <v>2957080000000</v>
      </c>
      <c r="DS267" s="11">
        <v>4338870000000</v>
      </c>
      <c r="DT267" s="11">
        <v>2957090000000</v>
      </c>
      <c r="DU267" s="11">
        <v>1673900000000</v>
      </c>
      <c r="DV267" s="11">
        <v>2731160000000</v>
      </c>
      <c r="DW267" s="11">
        <v>3240670000000</v>
      </c>
      <c r="DX267" s="11">
        <v>2731160000000</v>
      </c>
      <c r="DY267" s="11">
        <v>1646330000000</v>
      </c>
      <c r="DZ267" s="11">
        <v>724549000000</v>
      </c>
      <c r="EA267" s="11">
        <v>724549000000</v>
      </c>
      <c r="EB267" s="11">
        <v>1105590000000</v>
      </c>
      <c r="EC267" s="11">
        <v>1105590000000</v>
      </c>
      <c r="ED267" s="11">
        <v>3729970000000</v>
      </c>
      <c r="EE267" s="11">
        <v>3729970000000</v>
      </c>
      <c r="EF267" s="11">
        <v>1357860000000</v>
      </c>
      <c r="EG267" s="11">
        <v>1357860000000</v>
      </c>
      <c r="EH267" s="11">
        <v>3708160000000</v>
      </c>
      <c r="EI267" s="11">
        <v>3708160000000</v>
      </c>
      <c r="EJ267" s="11">
        <v>1129790000000</v>
      </c>
      <c r="EK267" s="11">
        <v>1129790000000</v>
      </c>
      <c r="EL267" s="11">
        <v>763023000000</v>
      </c>
      <c r="EM267" s="11">
        <v>763024000000</v>
      </c>
    </row>
    <row r="268" spans="13:143" x14ac:dyDescent="0.25">
      <c r="M268" s="37"/>
      <c r="S268" s="28">
        <f t="shared" si="45"/>
        <v>8.6823499999999998E-2</v>
      </c>
      <c r="T268" s="11">
        <v>9461450000000</v>
      </c>
      <c r="U268" s="11">
        <v>256433000000</v>
      </c>
      <c r="V268" s="11">
        <v>21276000</v>
      </c>
      <c r="W268" s="11">
        <v>7475400000</v>
      </c>
      <c r="X268" s="11">
        <v>4886510000</v>
      </c>
      <c r="Y268" s="11">
        <v>7475410000</v>
      </c>
      <c r="Z268" s="11">
        <v>10726500000</v>
      </c>
      <c r="AA268" s="11">
        <v>30796300000</v>
      </c>
      <c r="AB268" s="11">
        <v>53198300000</v>
      </c>
      <c r="AC268" s="11">
        <v>30796300000</v>
      </c>
      <c r="AD268" s="11">
        <v>10726500000</v>
      </c>
      <c r="AE268" s="11">
        <v>78392500000</v>
      </c>
      <c r="AF268" s="11">
        <v>98853400000</v>
      </c>
      <c r="AG268" s="11">
        <v>128875000000</v>
      </c>
      <c r="AH268" s="11">
        <v>98853500000</v>
      </c>
      <c r="AI268" s="11">
        <v>78392500000</v>
      </c>
      <c r="AJ268" s="11">
        <v>201061000000</v>
      </c>
      <c r="AK268" s="11">
        <v>629876000000</v>
      </c>
      <c r="AL268" s="11">
        <v>592133000000</v>
      </c>
      <c r="AM268" s="11">
        <v>629876000000</v>
      </c>
      <c r="AN268" s="11">
        <v>201061000000</v>
      </c>
      <c r="AO268" s="11">
        <v>3147870000000</v>
      </c>
      <c r="AP268" s="11">
        <v>2020200000000</v>
      </c>
      <c r="AQ268" s="11">
        <v>3147870000000</v>
      </c>
      <c r="AR268" s="11">
        <v>8346170000000</v>
      </c>
      <c r="AS268" s="11">
        <v>24699100</v>
      </c>
      <c r="AT268" s="11">
        <v>24699100</v>
      </c>
      <c r="AU268" s="11">
        <v>3273240000</v>
      </c>
      <c r="AV268" s="11">
        <v>3273240000</v>
      </c>
      <c r="AW268" s="11">
        <v>47123500000</v>
      </c>
      <c r="AX268" s="11">
        <v>47123600000</v>
      </c>
      <c r="AY268" s="11">
        <v>29285900000</v>
      </c>
      <c r="AZ268" s="11">
        <v>29285800000</v>
      </c>
      <c r="BA268" s="11">
        <v>573111000000</v>
      </c>
      <c r="BB268" s="11">
        <v>573111000000</v>
      </c>
      <c r="BC268" s="11">
        <v>3034440000000</v>
      </c>
      <c r="BD268" s="11">
        <v>3034440000000</v>
      </c>
      <c r="BE268" s="11">
        <v>8197550000000</v>
      </c>
      <c r="BF268" s="11">
        <v>8197550000000</v>
      </c>
      <c r="CT268" s="37"/>
      <c r="CZ268" s="28">
        <f t="shared" si="44"/>
        <v>8.6823499999999998E-2</v>
      </c>
      <c r="DA268" s="11">
        <v>4292280000000</v>
      </c>
      <c r="DB268" s="11">
        <v>79725900000</v>
      </c>
      <c r="DC268" s="11">
        <v>1908060000000</v>
      </c>
      <c r="DD268" s="11">
        <v>3178630000000</v>
      </c>
      <c r="DE268" s="11">
        <v>3815990000000</v>
      </c>
      <c r="DF268" s="11">
        <v>3178630000000</v>
      </c>
      <c r="DG268" s="11">
        <v>1969650000000</v>
      </c>
      <c r="DH268" s="11">
        <v>3437840000000</v>
      </c>
      <c r="DI268" s="11">
        <v>5120510000000</v>
      </c>
      <c r="DJ268" s="11">
        <v>3437850000000</v>
      </c>
      <c r="DK268" s="11">
        <v>1969650000000</v>
      </c>
      <c r="DL268" s="11">
        <v>4037580000000</v>
      </c>
      <c r="DM268" s="11">
        <v>5184460000000</v>
      </c>
      <c r="DN268" s="11">
        <v>5434800000000</v>
      </c>
      <c r="DO268" s="11">
        <v>5184460000000</v>
      </c>
      <c r="DP268" s="11">
        <v>4037580000000</v>
      </c>
      <c r="DQ268" s="11">
        <v>1970940000000</v>
      </c>
      <c r="DR268" s="11">
        <v>3434850000000</v>
      </c>
      <c r="DS268" s="11">
        <v>5077520000000</v>
      </c>
      <c r="DT268" s="11">
        <v>3434860000000</v>
      </c>
      <c r="DU268" s="11">
        <v>1970950000000</v>
      </c>
      <c r="DV268" s="11">
        <v>3168860000000</v>
      </c>
      <c r="DW268" s="11">
        <v>3781910000000</v>
      </c>
      <c r="DX268" s="11">
        <v>3168870000000</v>
      </c>
      <c r="DY268" s="11">
        <v>1920600000000</v>
      </c>
      <c r="DZ268" s="11">
        <v>735163000000</v>
      </c>
      <c r="EA268" s="11">
        <v>735163000000</v>
      </c>
      <c r="EB268" s="11">
        <v>1149730000000</v>
      </c>
      <c r="EC268" s="11">
        <v>1149740000000</v>
      </c>
      <c r="ED268" s="11">
        <v>4241800000000</v>
      </c>
      <c r="EE268" s="11">
        <v>4241800000000</v>
      </c>
      <c r="EF268" s="11">
        <v>1448780000000</v>
      </c>
      <c r="EG268" s="11">
        <v>1448780000000</v>
      </c>
      <c r="EH268" s="11">
        <v>4218420000000</v>
      </c>
      <c r="EI268" s="11">
        <v>4218420000000</v>
      </c>
      <c r="EJ268" s="11">
        <v>1180520000000</v>
      </c>
      <c r="EK268" s="11">
        <v>1180520000000</v>
      </c>
      <c r="EL268" s="11">
        <v>782535000000</v>
      </c>
      <c r="EM268" s="11">
        <v>782535000000</v>
      </c>
    </row>
    <row r="269" spans="13:143" x14ac:dyDescent="0.25">
      <c r="M269" s="37"/>
      <c r="S269" s="28">
        <f>S237</f>
        <v>4.7309500000000004E-2</v>
      </c>
      <c r="T269" s="11">
        <v>8609310000000</v>
      </c>
      <c r="U269" s="11">
        <v>184833000000</v>
      </c>
      <c r="V269" s="11">
        <v>16813700</v>
      </c>
      <c r="W269" s="11">
        <v>5838330000</v>
      </c>
      <c r="X269" s="11">
        <v>3840890000</v>
      </c>
      <c r="Y269" s="11">
        <v>5838330000</v>
      </c>
      <c r="Z269" s="11">
        <v>8378670000</v>
      </c>
      <c r="AA269" s="11">
        <v>23356000000</v>
      </c>
      <c r="AB269" s="11">
        <v>40187100000</v>
      </c>
      <c r="AC269" s="11">
        <v>23356100000</v>
      </c>
      <c r="AD269" s="11">
        <v>8378650000</v>
      </c>
      <c r="AE269" s="11">
        <v>59634900000</v>
      </c>
      <c r="AF269" s="11">
        <v>74955400000</v>
      </c>
      <c r="AG269" s="11">
        <v>98075600000</v>
      </c>
      <c r="AH269" s="11">
        <v>74955400000</v>
      </c>
      <c r="AI269" s="11">
        <v>59634900000</v>
      </c>
      <c r="AJ269" s="11">
        <v>158426000000</v>
      </c>
      <c r="AK269" s="11">
        <v>479625000000</v>
      </c>
      <c r="AL269" s="11">
        <v>453452000000</v>
      </c>
      <c r="AM269" s="11">
        <v>479626000000</v>
      </c>
      <c r="AN269" s="11">
        <v>158426000000</v>
      </c>
      <c r="AO269" s="11">
        <v>2342070000000</v>
      </c>
      <c r="AP269" s="11">
        <v>1509040000000</v>
      </c>
      <c r="AQ269" s="11">
        <v>2342070000000</v>
      </c>
      <c r="AR269" s="11">
        <v>6304840000000</v>
      </c>
      <c r="AS269" s="11">
        <v>17910700</v>
      </c>
      <c r="AT269" s="11">
        <v>17910700</v>
      </c>
      <c r="AU269" s="11">
        <v>2402710000</v>
      </c>
      <c r="AV269" s="11">
        <v>2402710000</v>
      </c>
      <c r="AW269" s="11">
        <v>33625300000</v>
      </c>
      <c r="AX269" s="11">
        <v>33625400000</v>
      </c>
      <c r="AY269" s="11">
        <v>20825500000</v>
      </c>
      <c r="AZ269" s="11">
        <v>20825500000</v>
      </c>
      <c r="BA269" s="11">
        <v>413382000000</v>
      </c>
      <c r="BB269" s="11">
        <v>413382000000</v>
      </c>
      <c r="BC269" s="11">
        <v>2148290000000</v>
      </c>
      <c r="BD269" s="11">
        <v>2148300000000</v>
      </c>
      <c r="BE269" s="11">
        <v>5898680000000</v>
      </c>
      <c r="BF269" s="11">
        <v>5898690000000</v>
      </c>
      <c r="CT269" s="37"/>
      <c r="CZ269" s="28">
        <f>CZ237</f>
        <v>4.7309500000000004E-2</v>
      </c>
      <c r="DA269" s="11">
        <v>3842250000000</v>
      </c>
      <c r="DB269" s="11">
        <v>55492200000</v>
      </c>
      <c r="DC269" s="11">
        <v>1474010000000</v>
      </c>
      <c r="DD269" s="11">
        <v>2456110000000</v>
      </c>
      <c r="DE269" s="11">
        <v>2958450000000</v>
      </c>
      <c r="DF269" s="11">
        <v>2456110000000</v>
      </c>
      <c r="DG269" s="11">
        <v>1524470000000</v>
      </c>
      <c r="DH269" s="11">
        <v>2658310000000</v>
      </c>
      <c r="DI269" s="11">
        <v>3981240000000</v>
      </c>
      <c r="DJ269" s="11">
        <v>2658310000000</v>
      </c>
      <c r="DK269" s="11">
        <v>1524470000000</v>
      </c>
      <c r="DL269" s="11">
        <v>3129640000000</v>
      </c>
      <c r="DM269" s="11">
        <v>4031480000000</v>
      </c>
      <c r="DN269" s="11">
        <v>4236040000000</v>
      </c>
      <c r="DO269" s="11">
        <v>4031480000000</v>
      </c>
      <c r="DP269" s="11">
        <v>3129640000000</v>
      </c>
      <c r="DQ269" s="11">
        <v>1525560000000</v>
      </c>
      <c r="DR269" s="11">
        <v>2656250000000</v>
      </c>
      <c r="DS269" s="11">
        <v>3948890000000</v>
      </c>
      <c r="DT269" s="11">
        <v>2656260000000</v>
      </c>
      <c r="DU269" s="11">
        <v>1525560000000</v>
      </c>
      <c r="DV269" s="11">
        <v>2449390000000</v>
      </c>
      <c r="DW269" s="11">
        <v>2933450000000</v>
      </c>
      <c r="DX269" s="11">
        <v>2449390000000</v>
      </c>
      <c r="DY269" s="11">
        <v>1484240000000</v>
      </c>
      <c r="DZ269" s="11">
        <v>501840000000</v>
      </c>
      <c r="EA269" s="11">
        <v>501840000000</v>
      </c>
      <c r="EB269" s="11">
        <v>798130000000</v>
      </c>
      <c r="EC269" s="11">
        <v>798131000000</v>
      </c>
      <c r="ED269" s="11">
        <v>3233090000000</v>
      </c>
      <c r="EE269" s="11">
        <v>3233090000000</v>
      </c>
      <c r="EF269" s="11">
        <v>1032890000000</v>
      </c>
      <c r="EG269" s="11">
        <v>1032890000000</v>
      </c>
      <c r="EH269" s="11">
        <v>3216090000000</v>
      </c>
      <c r="EI269" s="11">
        <v>3216090000000</v>
      </c>
      <c r="EJ269" s="11">
        <v>822702000000</v>
      </c>
      <c r="EK269" s="11">
        <v>822703000000</v>
      </c>
      <c r="EL269" s="11">
        <v>537182000000</v>
      </c>
      <c r="EM269" s="11">
        <v>537183000000</v>
      </c>
    </row>
    <row r="270" spans="13:143" x14ac:dyDescent="0.25">
      <c r="M270" s="37"/>
      <c r="S270" s="28">
        <f t="shared" si="45"/>
        <v>1.5306E-2</v>
      </c>
      <c r="T270" s="11">
        <v>4611840000000</v>
      </c>
      <c r="U270" s="11">
        <v>65446800000</v>
      </c>
      <c r="V270" s="11">
        <v>8493690</v>
      </c>
      <c r="W270" s="11">
        <v>3165510000</v>
      </c>
      <c r="X270" s="11">
        <v>2015820000</v>
      </c>
      <c r="Y270" s="11">
        <v>3165520000</v>
      </c>
      <c r="Z270" s="11">
        <v>4268760000</v>
      </c>
      <c r="AA270" s="11">
        <v>11748400000</v>
      </c>
      <c r="AB270" s="11">
        <v>19511400000</v>
      </c>
      <c r="AC270" s="11">
        <v>11748400000</v>
      </c>
      <c r="AD270" s="11">
        <v>4268750000</v>
      </c>
      <c r="AE270" s="11">
        <v>25877300000</v>
      </c>
      <c r="AF270" s="11">
        <v>31984000000</v>
      </c>
      <c r="AG270" s="11">
        <v>45771300000</v>
      </c>
      <c r="AH270" s="11">
        <v>31984100000</v>
      </c>
      <c r="AI270" s="11">
        <v>25877300000</v>
      </c>
      <c r="AJ270" s="11">
        <v>83120300000</v>
      </c>
      <c r="AK270" s="11">
        <v>226954000000</v>
      </c>
      <c r="AL270" s="11">
        <v>219197000000</v>
      </c>
      <c r="AM270" s="11">
        <v>226954000000</v>
      </c>
      <c r="AN270" s="11">
        <v>83120400000</v>
      </c>
      <c r="AO270" s="11">
        <v>1017110000000</v>
      </c>
      <c r="AP270" s="11">
        <v>673689000000</v>
      </c>
      <c r="AQ270" s="11">
        <v>1017110000000</v>
      </c>
      <c r="AR270" s="11">
        <v>2810560000000</v>
      </c>
      <c r="AS270" s="11">
        <v>10018700</v>
      </c>
      <c r="AT270" s="11">
        <v>10018700</v>
      </c>
      <c r="AU270" s="11">
        <v>1358090000</v>
      </c>
      <c r="AV270" s="11">
        <v>1358090000</v>
      </c>
      <c r="AW270" s="11">
        <v>16316600000</v>
      </c>
      <c r="AX270" s="11">
        <v>16316600000</v>
      </c>
      <c r="AY270" s="11">
        <v>10586300000</v>
      </c>
      <c r="AZ270" s="11">
        <v>10586300000</v>
      </c>
      <c r="BA270" s="11">
        <v>214618000000</v>
      </c>
      <c r="BB270" s="11">
        <v>214619000000</v>
      </c>
      <c r="BC270" s="11">
        <v>1098950000000</v>
      </c>
      <c r="BD270" s="11">
        <v>1098950000000</v>
      </c>
      <c r="BE270" s="11">
        <v>2716630000000</v>
      </c>
      <c r="BF270" s="11">
        <v>2716630000000</v>
      </c>
      <c r="CT270" s="37"/>
      <c r="CZ270" s="28">
        <f t="shared" si="44"/>
        <v>1.5306E-2</v>
      </c>
      <c r="DA270" s="11">
        <v>2056280000000</v>
      </c>
      <c r="DB270" s="11">
        <v>19018400000</v>
      </c>
      <c r="DC270" s="11">
        <v>690599000000</v>
      </c>
      <c r="DD270" s="11">
        <v>1155010000000</v>
      </c>
      <c r="DE270" s="11">
        <v>1393460000000</v>
      </c>
      <c r="DF270" s="11">
        <v>1155010000000</v>
      </c>
      <c r="DG270" s="11">
        <v>711868000000</v>
      </c>
      <c r="DH270" s="11">
        <v>1250280000000</v>
      </c>
      <c r="DI270" s="11">
        <v>1880070000000</v>
      </c>
      <c r="DJ270" s="11">
        <v>1250280000000</v>
      </c>
      <c r="DK270" s="11">
        <v>711869000000</v>
      </c>
      <c r="DL270" s="11">
        <v>1474410000000</v>
      </c>
      <c r="DM270" s="11">
        <v>1903980000000</v>
      </c>
      <c r="DN270" s="11">
        <v>2003290000000</v>
      </c>
      <c r="DO270" s="11">
        <v>1903980000000</v>
      </c>
      <c r="DP270" s="11">
        <v>1474410000000</v>
      </c>
      <c r="DQ270" s="11">
        <v>712387000000</v>
      </c>
      <c r="DR270" s="11">
        <v>1249380000000</v>
      </c>
      <c r="DS270" s="11">
        <v>1865130000000</v>
      </c>
      <c r="DT270" s="11">
        <v>1249380000000</v>
      </c>
      <c r="DU270" s="11">
        <v>712388000000</v>
      </c>
      <c r="DV270" s="11">
        <v>1152090000000</v>
      </c>
      <c r="DW270" s="11">
        <v>1382130000000</v>
      </c>
      <c r="DX270" s="11">
        <v>1152090000000</v>
      </c>
      <c r="DY270" s="11">
        <v>695507000000</v>
      </c>
      <c r="DZ270" s="11">
        <v>227091000000</v>
      </c>
      <c r="EA270" s="11">
        <v>227091000000</v>
      </c>
      <c r="EB270" s="11">
        <v>360822000000</v>
      </c>
      <c r="EC270" s="11">
        <v>360822000000</v>
      </c>
      <c r="ED270" s="11">
        <v>1517470000000</v>
      </c>
      <c r="EE270" s="11">
        <v>1517470000000</v>
      </c>
      <c r="EF270" s="11">
        <v>470177000000</v>
      </c>
      <c r="EG270" s="11">
        <v>470177000000</v>
      </c>
      <c r="EH270" s="11">
        <v>1509700000000</v>
      </c>
      <c r="EI270" s="11">
        <v>1509700000000</v>
      </c>
      <c r="EJ270" s="11">
        <v>372127000000</v>
      </c>
      <c r="EK270" s="11">
        <v>372128000000</v>
      </c>
      <c r="EL270" s="11">
        <v>242529000000</v>
      </c>
      <c r="EM270" s="11">
        <v>242529000000</v>
      </c>
    </row>
    <row r="271" spans="13:143" x14ac:dyDescent="0.25">
      <c r="M271" s="37"/>
      <c r="CT271" s="37"/>
    </row>
    <row r="272" spans="13:143" x14ac:dyDescent="0.25">
      <c r="M272" s="37"/>
      <c r="CT272" s="37"/>
    </row>
    <row r="273" spans="13:98" x14ac:dyDescent="0.25">
      <c r="M273" s="37"/>
      <c r="CT273" s="37"/>
    </row>
    <row r="274" spans="13:98" x14ac:dyDescent="0.25">
      <c r="M274" s="37"/>
      <c r="CT274" s="37"/>
    </row>
    <row r="275" spans="13:98" x14ac:dyDescent="0.25">
      <c r="M275" s="37"/>
      <c r="CT275" s="37"/>
    </row>
    <row r="276" spans="13:98" x14ac:dyDescent="0.25">
      <c r="M276" s="37"/>
    </row>
    <row r="277" spans="13:98" x14ac:dyDescent="0.25">
      <c r="M277" s="37"/>
    </row>
    <row r="278" spans="13:98" x14ac:dyDescent="0.25">
      <c r="M278" s="37"/>
    </row>
    <row r="279" spans="13:98" x14ac:dyDescent="0.25">
      <c r="M279" s="37"/>
    </row>
    <row r="280" spans="13:98" x14ac:dyDescent="0.25">
      <c r="M280" s="37"/>
    </row>
    <row r="281" spans="13:98" x14ac:dyDescent="0.25">
      <c r="M281" s="37"/>
    </row>
  </sheetData>
  <mergeCells count="40">
    <mergeCell ref="T207:BF207"/>
    <mergeCell ref="T239:BF239"/>
    <mergeCell ref="T175:BF175"/>
    <mergeCell ref="CV142:EM142"/>
    <mergeCell ref="CW143:CZ143"/>
    <mergeCell ref="DA143:EM143"/>
    <mergeCell ref="DA175:EM175"/>
    <mergeCell ref="DA207:EM207"/>
    <mergeCell ref="DA239:EM239"/>
    <mergeCell ref="P143:S143"/>
    <mergeCell ref="E75:K75"/>
    <mergeCell ref="Q142:BF142"/>
    <mergeCell ref="T143:BF143"/>
    <mergeCell ref="O1:CS3"/>
    <mergeCell ref="T119:BF119"/>
    <mergeCell ref="O61:BF61"/>
    <mergeCell ref="P62:S62"/>
    <mergeCell ref="T62:BF62"/>
    <mergeCell ref="T81:BF81"/>
    <mergeCell ref="T100:BF100"/>
    <mergeCell ref="T21:BF21"/>
    <mergeCell ref="T33:BF33"/>
    <mergeCell ref="T45:BF45"/>
    <mergeCell ref="O8:BF8"/>
    <mergeCell ref="E10:K10"/>
    <mergeCell ref="P9:S9"/>
    <mergeCell ref="T9:BF9"/>
    <mergeCell ref="DA62:EM62"/>
    <mergeCell ref="CW9:CZ9"/>
    <mergeCell ref="DA9:EM9"/>
    <mergeCell ref="DA21:EM21"/>
    <mergeCell ref="DA33:EM33"/>
    <mergeCell ref="DA45:EM45"/>
    <mergeCell ref="DA81:EM81"/>
    <mergeCell ref="DA100:EM100"/>
    <mergeCell ref="DA119:EM119"/>
    <mergeCell ref="CV1:FZ3"/>
    <mergeCell ref="CV61:EM61"/>
    <mergeCell ref="CW62:CZ62"/>
    <mergeCell ref="CV8:EM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workbookViewId="0">
      <selection activeCell="L4" sqref="L4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  <col min="9" max="9" width="9" bestFit="1" customWidth="1"/>
    <col min="10" max="10" width="10.28515625" bestFit="1" customWidth="1"/>
    <col min="11" max="11" width="12.140625" bestFit="1" customWidth="1"/>
    <col min="12" max="12" width="10.28515625" bestFit="1" customWidth="1"/>
    <col min="13" max="14" width="12" bestFit="1" customWidth="1"/>
  </cols>
  <sheetData>
    <row r="2" spans="1:13" x14ac:dyDescent="0.25">
      <c r="B2" s="209" t="s">
        <v>0</v>
      </c>
      <c r="C2" s="209"/>
      <c r="E2" s="209" t="s">
        <v>1</v>
      </c>
      <c r="F2" s="209"/>
      <c r="I2" s="219" t="s">
        <v>355</v>
      </c>
      <c r="J2" s="220"/>
      <c r="K2" s="220"/>
      <c r="L2" s="220"/>
      <c r="M2" s="221"/>
    </row>
    <row r="3" spans="1:13" x14ac:dyDescent="0.25">
      <c r="B3" s="1" t="s">
        <v>2</v>
      </c>
      <c r="C3" s="1" t="s">
        <v>3</v>
      </c>
      <c r="E3" s="2" t="s">
        <v>2</v>
      </c>
      <c r="F3" s="2" t="s">
        <v>4</v>
      </c>
      <c r="I3" s="122" t="s">
        <v>177</v>
      </c>
      <c r="J3" s="97" t="s">
        <v>356</v>
      </c>
      <c r="K3" s="97" t="s">
        <v>357</v>
      </c>
      <c r="L3" s="97" t="s">
        <v>469</v>
      </c>
      <c r="M3" s="97" t="s">
        <v>358</v>
      </c>
    </row>
    <row r="4" spans="1:13" x14ac:dyDescent="0.25">
      <c r="B4" s="3" t="s">
        <v>5</v>
      </c>
      <c r="C4" s="3">
        <v>0.94996000000000003</v>
      </c>
      <c r="E4" s="4" t="s">
        <v>6</v>
      </c>
      <c r="F4" s="3">
        <f>165/2</f>
        <v>82.5</v>
      </c>
      <c r="I4" s="4" t="s">
        <v>354</v>
      </c>
      <c r="J4" s="3">
        <f>K4+(2*L4)</f>
        <v>193</v>
      </c>
      <c r="K4" s="3">
        <v>165</v>
      </c>
      <c r="L4" s="3">
        <v>14</v>
      </c>
      <c r="M4" s="3">
        <f>2*(J4/2)*(1-(((K4/2)/(J4/2))^2))</f>
        <v>51.937823834196891</v>
      </c>
    </row>
    <row r="5" spans="1:13" x14ac:dyDescent="0.25">
      <c r="B5" s="3" t="s">
        <v>7</v>
      </c>
      <c r="C5" s="3">
        <v>0.82804</v>
      </c>
      <c r="E5" s="3" t="s">
        <v>8</v>
      </c>
      <c r="F5" s="3">
        <v>200</v>
      </c>
    </row>
    <row r="6" spans="1:13" x14ac:dyDescent="0.25">
      <c r="B6" s="3" t="s">
        <v>9</v>
      </c>
      <c r="C6" s="3">
        <f>($C$4-$C$5)/2</f>
        <v>6.0960000000000014E-2</v>
      </c>
      <c r="E6" s="3" t="s">
        <v>10</v>
      </c>
      <c r="F6" s="3">
        <f>(PI()/F5)^2+(2.405/F4)^2</f>
        <v>1.0965509456562514E-3</v>
      </c>
    </row>
    <row r="7" spans="1:13" x14ac:dyDescent="0.25">
      <c r="B7" s="3" t="s">
        <v>11</v>
      </c>
      <c r="C7" s="3">
        <v>1.651E-2</v>
      </c>
      <c r="E7" s="209" t="s">
        <v>12</v>
      </c>
      <c r="F7" s="209"/>
    </row>
    <row r="8" spans="1:13" x14ac:dyDescent="0.25">
      <c r="B8" s="3" t="s">
        <v>13</v>
      </c>
      <c r="C8" s="3">
        <v>0.81152999999999997</v>
      </c>
      <c r="E8" s="2" t="s">
        <v>2</v>
      </c>
      <c r="F8" s="2" t="s">
        <v>4</v>
      </c>
    </row>
    <row r="9" spans="1:13" x14ac:dyDescent="0.25">
      <c r="A9">
        <f>C9/C8</f>
        <v>1.5524256651017216</v>
      </c>
      <c r="B9" s="3" t="s">
        <v>14</v>
      </c>
      <c r="C9" s="3">
        <v>1.2598400000000001</v>
      </c>
      <c r="E9" s="4" t="s">
        <v>15</v>
      </c>
      <c r="F9" s="3">
        <v>21.417300000000001</v>
      </c>
    </row>
    <row r="10" spans="1:13" x14ac:dyDescent="0.25">
      <c r="B10" s="209" t="s">
        <v>16</v>
      </c>
      <c r="C10" s="209"/>
      <c r="E10" s="3" t="s">
        <v>17</v>
      </c>
      <c r="F10" s="3">
        <v>21.497299999999999</v>
      </c>
    </row>
    <row r="11" spans="1:13" x14ac:dyDescent="0.25">
      <c r="B11" s="5" t="s">
        <v>2</v>
      </c>
      <c r="C11" s="5" t="s">
        <v>4</v>
      </c>
      <c r="E11" s="3" t="s">
        <v>18</v>
      </c>
      <c r="F11" s="3">
        <f>(F10-F9)/2</f>
        <v>3.9999999999999147E-2</v>
      </c>
    </row>
    <row r="12" spans="1:13" x14ac:dyDescent="0.25">
      <c r="B12" s="6" t="s">
        <v>19</v>
      </c>
      <c r="C12" s="6">
        <f>$C$9/SQRT(PI())</f>
        <v>0.7107886049368054</v>
      </c>
      <c r="E12" s="3" t="s">
        <v>20</v>
      </c>
      <c r="F12" s="3">
        <v>200</v>
      </c>
    </row>
    <row r="13" spans="1:13" x14ac:dyDescent="0.25">
      <c r="B13" s="6" t="s">
        <v>21</v>
      </c>
      <c r="C13" s="6">
        <f>$C$4/2</f>
        <v>0.47498000000000001</v>
      </c>
      <c r="E13" s="7" t="s">
        <v>22</v>
      </c>
      <c r="F13" s="7">
        <f>2*F11</f>
        <v>7.9999999999998295E-2</v>
      </c>
    </row>
    <row r="14" spans="1:13" x14ac:dyDescent="0.25">
      <c r="B14" s="6" t="s">
        <v>23</v>
      </c>
      <c r="C14" s="6">
        <f>$C$13-$C$6</f>
        <v>0.41402</v>
      </c>
      <c r="E14" s="209" t="s">
        <v>267</v>
      </c>
      <c r="F14" s="209"/>
    </row>
    <row r="15" spans="1:13" x14ac:dyDescent="0.25">
      <c r="B15" s="6" t="s">
        <v>24</v>
      </c>
      <c r="C15" s="6">
        <f>$C$14-($C$7/2)</f>
        <v>0.40576499999999999</v>
      </c>
      <c r="E15" s="2" t="s">
        <v>2</v>
      </c>
      <c r="F15" s="2" t="s">
        <v>4</v>
      </c>
    </row>
    <row r="16" spans="1:13" x14ac:dyDescent="0.25">
      <c r="B16" s="209" t="s">
        <v>22</v>
      </c>
      <c r="C16" s="209"/>
      <c r="E16" s="4" t="s">
        <v>25</v>
      </c>
      <c r="F16" s="3">
        <f>F17+48</f>
        <v>213</v>
      </c>
    </row>
    <row r="17" spans="2:6" x14ac:dyDescent="0.25">
      <c r="B17" s="8" t="s">
        <v>2</v>
      </c>
      <c r="C17" s="8" t="s">
        <v>4</v>
      </c>
      <c r="E17" s="3" t="s">
        <v>26</v>
      </c>
      <c r="F17" s="3">
        <v>165</v>
      </c>
    </row>
    <row r="18" spans="2:6" x14ac:dyDescent="0.25">
      <c r="B18" s="9" t="s">
        <v>27</v>
      </c>
      <c r="C18" s="9">
        <v>0.81152999999999997</v>
      </c>
      <c r="E18" s="3" t="s">
        <v>28</v>
      </c>
      <c r="F18" s="3">
        <v>24</v>
      </c>
    </row>
    <row r="19" spans="2:6" x14ac:dyDescent="0.25">
      <c r="B19" s="9" t="s">
        <v>29</v>
      </c>
      <c r="C19" s="9">
        <v>1.651E-2</v>
      </c>
      <c r="E19" s="7" t="s">
        <v>22</v>
      </c>
      <c r="F19" s="7">
        <f>2*(F16/2)*(1-(((F17/2)/(F16/2))^2))</f>
        <v>85.18309859154931</v>
      </c>
    </row>
    <row r="20" spans="2:6" x14ac:dyDescent="0.25">
      <c r="B20" s="9" t="s">
        <v>30</v>
      </c>
      <c r="C20" s="9">
        <f>($C$4-$C$5)</f>
        <v>0.12192000000000003</v>
      </c>
      <c r="E20" s="209" t="s">
        <v>268</v>
      </c>
      <c r="F20" s="209"/>
    </row>
    <row r="21" spans="2:6" x14ac:dyDescent="0.25">
      <c r="B21" s="9" t="s">
        <v>31</v>
      </c>
      <c r="C21" s="9">
        <f>4*((C9^2)-(PI()/4*C4^2))/((4*C9)+(PI()*C4))</f>
        <v>0.43791741341351054</v>
      </c>
      <c r="E21" s="91" t="s">
        <v>33</v>
      </c>
      <c r="F21" s="91">
        <v>81</v>
      </c>
    </row>
    <row r="22" spans="2:6" x14ac:dyDescent="0.25">
      <c r="B22" s="222" t="s">
        <v>32</v>
      </c>
      <c r="C22" s="223"/>
      <c r="E22" s="3" t="s">
        <v>269</v>
      </c>
      <c r="F22" s="3">
        <f>F21-F23-F24</f>
        <v>72</v>
      </c>
    </row>
    <row r="23" spans="2:6" x14ac:dyDescent="0.25">
      <c r="B23" s="135">
        <v>1</v>
      </c>
      <c r="C23" s="135">
        <v>0</v>
      </c>
      <c r="E23" s="3" t="s">
        <v>270</v>
      </c>
      <c r="F23" s="3">
        <v>8</v>
      </c>
    </row>
    <row r="24" spans="2:6" x14ac:dyDescent="0.25">
      <c r="B24" s="135">
        <v>2</v>
      </c>
      <c r="C24" s="135">
        <f>$C$32/9</f>
        <v>4.5085E-2</v>
      </c>
      <c r="E24" s="3" t="s">
        <v>271</v>
      </c>
      <c r="F24" s="3">
        <v>1</v>
      </c>
    </row>
    <row r="25" spans="2:6" x14ac:dyDescent="0.25">
      <c r="B25" s="135">
        <v>3</v>
      </c>
      <c r="C25" s="135">
        <f>$C$24*(B25-1)</f>
        <v>9.017E-2</v>
      </c>
      <c r="E25">
        <f>C6/3</f>
        <v>2.0320000000000005E-2</v>
      </c>
    </row>
    <row r="26" spans="2:6" x14ac:dyDescent="0.25">
      <c r="B26" s="135">
        <v>4</v>
      </c>
      <c r="C26" s="135">
        <f t="shared" ref="C26:C30" si="0">$C$24*(B26-1)</f>
        <v>0.13525500000000001</v>
      </c>
    </row>
    <row r="27" spans="2:6" x14ac:dyDescent="0.25">
      <c r="B27" s="135">
        <v>5</v>
      </c>
      <c r="C27" s="135">
        <f t="shared" si="0"/>
        <v>0.18034</v>
      </c>
    </row>
    <row r="28" spans="2:6" x14ac:dyDescent="0.25">
      <c r="B28" s="135">
        <v>6</v>
      </c>
      <c r="C28" s="135">
        <f t="shared" si="0"/>
        <v>0.22542499999999999</v>
      </c>
    </row>
    <row r="29" spans="2:6" x14ac:dyDescent="0.25">
      <c r="B29" s="135">
        <v>7</v>
      </c>
      <c r="C29" s="135">
        <f t="shared" si="0"/>
        <v>0.27051000000000003</v>
      </c>
    </row>
    <row r="30" spans="2:6" x14ac:dyDescent="0.25">
      <c r="B30" s="135">
        <v>8</v>
      </c>
      <c r="C30" s="135">
        <f t="shared" si="0"/>
        <v>0.31559500000000001</v>
      </c>
    </row>
    <row r="31" spans="2:6" x14ac:dyDescent="0.25">
      <c r="B31" s="135">
        <v>9</v>
      </c>
      <c r="C31" s="135">
        <f>$C$24*(B31-1)</f>
        <v>0.36068</v>
      </c>
    </row>
    <row r="32" spans="2:6" x14ac:dyDescent="0.25">
      <c r="B32" s="135">
        <v>10</v>
      </c>
      <c r="C32" s="135">
        <f>C15</f>
        <v>0.40576499999999999</v>
      </c>
    </row>
    <row r="33" spans="2:3" x14ac:dyDescent="0.25">
      <c r="B33" s="136">
        <v>11</v>
      </c>
      <c r="C33" s="136">
        <f>C14</f>
        <v>0.41402</v>
      </c>
    </row>
    <row r="34" spans="2:3" x14ac:dyDescent="0.25">
      <c r="B34" s="10">
        <v>12</v>
      </c>
      <c r="C34" s="10">
        <f>C33+$E$25</f>
        <v>0.43434</v>
      </c>
    </row>
    <row r="35" spans="2:3" x14ac:dyDescent="0.25">
      <c r="B35" s="10">
        <v>13</v>
      </c>
      <c r="C35" s="10">
        <f>C34+$E$25</f>
        <v>0.45466000000000001</v>
      </c>
    </row>
    <row r="36" spans="2:3" x14ac:dyDescent="0.25">
      <c r="B36" s="10">
        <v>14</v>
      </c>
      <c r="C36" s="10">
        <f>C13</f>
        <v>0.47498000000000001</v>
      </c>
    </row>
    <row r="37" spans="2:3" x14ac:dyDescent="0.25">
      <c r="B37" s="131" t="s">
        <v>33</v>
      </c>
      <c r="C37" s="131">
        <v>81</v>
      </c>
    </row>
  </sheetData>
  <mergeCells count="9">
    <mergeCell ref="I2:M2"/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2" workbookViewId="0">
      <selection activeCell="A6" sqref="A6"/>
    </sheetView>
  </sheetViews>
  <sheetFormatPr defaultRowHeight="15" x14ac:dyDescent="0.25"/>
  <cols>
    <col min="1" max="1" width="28.85546875" bestFit="1" customWidth="1"/>
    <col min="19" max="19" width="30" bestFit="1" customWidth="1"/>
    <col min="20" max="20" width="12" bestFit="1" customWidth="1"/>
  </cols>
  <sheetData>
    <row r="1" spans="1:21" x14ac:dyDescent="0.25">
      <c r="A1" t="s">
        <v>44</v>
      </c>
      <c r="B1">
        <v>772.03899999999999</v>
      </c>
      <c r="C1" t="s">
        <v>45</v>
      </c>
      <c r="D1" t="s">
        <v>272</v>
      </c>
      <c r="F1" t="s">
        <v>273</v>
      </c>
      <c r="G1">
        <f>2*B6*B7</f>
        <v>5.2027287617569842</v>
      </c>
      <c r="R1" s="37"/>
      <c r="S1" t="s">
        <v>204</v>
      </c>
      <c r="T1">
        <v>531.48299999999995</v>
      </c>
      <c r="U1" t="s">
        <v>45</v>
      </c>
    </row>
    <row r="2" spans="1:21" x14ac:dyDescent="0.25">
      <c r="A2" t="s">
        <v>274</v>
      </c>
      <c r="B2">
        <v>557.03899999999999</v>
      </c>
      <c r="C2" t="s">
        <v>45</v>
      </c>
      <c r="D2" t="s">
        <v>275</v>
      </c>
      <c r="F2" t="s">
        <v>276</v>
      </c>
      <c r="G2">
        <f>B12*0.00001/B8</f>
        <v>2.591863517060367E-3</v>
      </c>
      <c r="R2" s="37"/>
      <c r="S2" t="s">
        <v>274</v>
      </c>
      <c r="T2">
        <v>557.03899999999999</v>
      </c>
      <c r="U2" t="s">
        <v>45</v>
      </c>
    </row>
    <row r="3" spans="1:21" x14ac:dyDescent="0.25">
      <c r="A3" t="s">
        <v>277</v>
      </c>
      <c r="B3">
        <v>658.15</v>
      </c>
      <c r="C3" t="s">
        <v>45</v>
      </c>
      <c r="F3" t="s">
        <v>278</v>
      </c>
      <c r="G3">
        <f>B9/((B10^-1)+(B11^-1)-1)</f>
        <v>1.0154290645247896E-12</v>
      </c>
      <c r="R3" s="37"/>
      <c r="S3" t="s">
        <v>279</v>
      </c>
      <c r="T3">
        <f>(2*T2)-T1</f>
        <v>582.59500000000003</v>
      </c>
      <c r="U3" t="s">
        <v>45</v>
      </c>
    </row>
    <row r="4" spans="1:21" x14ac:dyDescent="0.25">
      <c r="A4" t="s">
        <v>280</v>
      </c>
      <c r="B4">
        <v>664.53899999999999</v>
      </c>
      <c r="C4" t="s">
        <v>45</v>
      </c>
      <c r="R4" s="37"/>
      <c r="S4" t="s">
        <v>13</v>
      </c>
      <c r="T4" s="99">
        <f>0.94996/100</f>
        <v>9.4996000000000004E-3</v>
      </c>
      <c r="U4" t="s">
        <v>281</v>
      </c>
    </row>
    <row r="5" spans="1:21" x14ac:dyDescent="0.25">
      <c r="A5" s="3" t="s">
        <v>282</v>
      </c>
      <c r="B5" s="3">
        <f>0.000164042*1000000</f>
        <v>164.042</v>
      </c>
      <c r="C5" s="3" t="s">
        <v>283</v>
      </c>
      <c r="D5" t="s">
        <v>284</v>
      </c>
      <c r="R5" s="37"/>
      <c r="S5" t="s">
        <v>285</v>
      </c>
      <c r="T5">
        <f>B6*T4*2</f>
        <v>5.9687747144083203E-2</v>
      </c>
      <c r="U5" t="s">
        <v>286</v>
      </c>
    </row>
    <row r="6" spans="1:21" x14ac:dyDescent="0.25">
      <c r="A6" s="100" t="s">
        <v>287</v>
      </c>
      <c r="B6">
        <f>PI()</f>
        <v>3.1415926535897931</v>
      </c>
      <c r="R6" s="37"/>
      <c r="S6" t="s">
        <v>288</v>
      </c>
      <c r="T6">
        <v>587.15012339999998</v>
      </c>
      <c r="U6" t="s">
        <v>289</v>
      </c>
    </row>
    <row r="7" spans="1:21" x14ac:dyDescent="0.25">
      <c r="A7" s="100" t="s">
        <v>290</v>
      </c>
      <c r="B7" s="3">
        <v>0.82804</v>
      </c>
      <c r="C7" s="3" t="s">
        <v>152</v>
      </c>
      <c r="D7" t="s">
        <v>291</v>
      </c>
      <c r="R7" s="37"/>
      <c r="S7" t="s">
        <v>292</v>
      </c>
      <c r="T7">
        <v>0.82296000000000002</v>
      </c>
      <c r="U7" t="s">
        <v>293</v>
      </c>
    </row>
    <row r="8" spans="1:21" x14ac:dyDescent="0.25">
      <c r="A8" s="100" t="s">
        <v>294</v>
      </c>
      <c r="B8" s="3">
        <v>6.0960000000000014E-2</v>
      </c>
      <c r="C8" s="3" t="s">
        <v>152</v>
      </c>
      <c r="D8" t="s">
        <v>295</v>
      </c>
      <c r="R8" s="37"/>
      <c r="S8" t="s">
        <v>296</v>
      </c>
    </row>
    <row r="9" spans="1:21" x14ac:dyDescent="0.25">
      <c r="A9" s="100" t="s">
        <v>297</v>
      </c>
      <c r="B9" s="68">
        <f>0.00000005670367/10000</f>
        <v>5.6703669999999993E-12</v>
      </c>
      <c r="C9" s="100" t="s">
        <v>360</v>
      </c>
      <c r="D9" t="s">
        <v>298</v>
      </c>
      <c r="R9" s="37"/>
      <c r="S9" t="s">
        <v>274</v>
      </c>
      <c r="T9">
        <v>557.03899999999999</v>
      </c>
      <c r="U9" t="s">
        <v>45</v>
      </c>
    </row>
    <row r="10" spans="1:21" x14ac:dyDescent="0.25">
      <c r="A10" s="100" t="s">
        <v>299</v>
      </c>
      <c r="B10" s="100">
        <v>0.87</v>
      </c>
      <c r="D10" t="s">
        <v>300</v>
      </c>
      <c r="E10" t="s">
        <v>301</v>
      </c>
      <c r="R10" s="37"/>
      <c r="S10" t="s">
        <v>302</v>
      </c>
      <c r="T10">
        <v>1850</v>
      </c>
      <c r="U10" t="s">
        <v>51</v>
      </c>
    </row>
    <row r="11" spans="1:21" x14ac:dyDescent="0.25">
      <c r="A11" s="100" t="s">
        <v>303</v>
      </c>
      <c r="B11" s="100">
        <v>0.184</v>
      </c>
      <c r="D11" t="s">
        <v>304</v>
      </c>
      <c r="E11" t="s">
        <v>305</v>
      </c>
      <c r="R11" s="37"/>
      <c r="S11" t="s">
        <v>72</v>
      </c>
      <c r="T11">
        <v>753.20399999999995</v>
      </c>
      <c r="U11" t="s">
        <v>306</v>
      </c>
    </row>
    <row r="12" spans="1:21" x14ac:dyDescent="0.25">
      <c r="A12" s="100" t="s">
        <v>307</v>
      </c>
      <c r="B12" s="100">
        <v>15.8</v>
      </c>
      <c r="R12" s="37"/>
      <c r="S12" t="s">
        <v>308</v>
      </c>
      <c r="T12" s="68">
        <v>9.3751000000000004E-5</v>
      </c>
      <c r="U12" t="s">
        <v>309</v>
      </c>
    </row>
    <row r="13" spans="1:21" x14ac:dyDescent="0.25">
      <c r="R13" s="37"/>
      <c r="S13" t="s">
        <v>310</v>
      </c>
      <c r="T13">
        <v>5.2000599999999997</v>
      </c>
      <c r="U13" t="s">
        <v>311</v>
      </c>
    </row>
    <row r="14" spans="1:21" x14ac:dyDescent="0.25">
      <c r="A14" s="224" t="s">
        <v>312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37"/>
      <c r="S14" t="s">
        <v>313</v>
      </c>
      <c r="T14">
        <v>4.6342128000000002</v>
      </c>
      <c r="U14" t="s">
        <v>314</v>
      </c>
    </row>
    <row r="15" spans="1:21" x14ac:dyDescent="0.25">
      <c r="A15" s="224" t="s">
        <v>315</v>
      </c>
      <c r="B15" s="224" t="s">
        <v>316</v>
      </c>
      <c r="C15" s="224"/>
      <c r="D15" s="224"/>
      <c r="E15" s="224"/>
      <c r="F15" s="224"/>
      <c r="G15" s="224" t="s">
        <v>317</v>
      </c>
      <c r="H15" s="224"/>
      <c r="I15" s="224"/>
      <c r="J15" s="224"/>
      <c r="K15" s="224"/>
      <c r="L15" s="224" t="s">
        <v>318</v>
      </c>
      <c r="M15" s="224"/>
      <c r="N15" s="224"/>
      <c r="O15" s="224"/>
      <c r="P15" s="224"/>
      <c r="Q15" s="132" t="s">
        <v>319</v>
      </c>
      <c r="R15" s="37"/>
    </row>
    <row r="16" spans="1:21" x14ac:dyDescent="0.25">
      <c r="A16" s="224"/>
      <c r="B16" t="s">
        <v>320</v>
      </c>
      <c r="C16" t="s">
        <v>331</v>
      </c>
      <c r="D16" t="s">
        <v>361</v>
      </c>
      <c r="E16" t="s">
        <v>321</v>
      </c>
      <c r="F16" t="s">
        <v>322</v>
      </c>
      <c r="G16" t="s">
        <v>320</v>
      </c>
      <c r="H16" t="s">
        <v>331</v>
      </c>
      <c r="I16" t="s">
        <v>307</v>
      </c>
      <c r="J16" t="s">
        <v>321</v>
      </c>
      <c r="K16" t="s">
        <v>322</v>
      </c>
      <c r="L16" t="s">
        <v>320</v>
      </c>
      <c r="M16" t="s">
        <v>331</v>
      </c>
      <c r="N16" t="s">
        <v>307</v>
      </c>
      <c r="O16" t="s">
        <v>321</v>
      </c>
      <c r="P16" t="s">
        <v>322</v>
      </c>
      <c r="R16" s="37"/>
      <c r="S16" t="s">
        <v>323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37"/>
      <c r="T17" t="s">
        <v>324</v>
      </c>
      <c r="U17" s="68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37"/>
      <c r="T18" t="s">
        <v>325</v>
      </c>
      <c r="U18" s="68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37"/>
      <c r="T19" t="s">
        <v>326</v>
      </c>
      <c r="U19" s="68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37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37"/>
      <c r="T21" t="s">
        <v>327</v>
      </c>
      <c r="U21" s="84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37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37"/>
      <c r="S23" t="s">
        <v>328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37"/>
      <c r="T24" t="s">
        <v>329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37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37"/>
      <c r="S26" t="s">
        <v>330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37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37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37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37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37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37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37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37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37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37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37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37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37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37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37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37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37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37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37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37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37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37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37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37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37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37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37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37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37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37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37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37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37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37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37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37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37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37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37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37"/>
    </row>
    <row r="67" spans="1:18" x14ac:dyDescent="0.25">
      <c r="R67" s="37"/>
    </row>
    <row r="68" spans="1:18" x14ac:dyDescent="0.25">
      <c r="B68" t="s">
        <v>331</v>
      </c>
      <c r="C68">
        <f>(B1+G66)/2</f>
        <v>739.20935368907362</v>
      </c>
      <c r="R68" s="37"/>
    </row>
    <row r="69" spans="1:18" x14ac:dyDescent="0.25">
      <c r="R69" s="37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4" sqref="O4:O9"/>
    </sheetView>
  </sheetViews>
  <sheetFormatPr defaultRowHeight="15" x14ac:dyDescent="0.25"/>
  <cols>
    <col min="16" max="16" width="12" bestFit="1" customWidth="1"/>
    <col min="17" max="17" width="11.5703125" bestFit="1" customWidth="1"/>
  </cols>
  <sheetData>
    <row r="1" spans="1:17" ht="15.75" x14ac:dyDescent="0.25">
      <c r="A1" s="241" t="s">
        <v>467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17" ht="15.75" x14ac:dyDescent="0.25">
      <c r="A2" s="235" t="s">
        <v>332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7"/>
    </row>
    <row r="3" spans="1:17" ht="75" x14ac:dyDescent="0.25">
      <c r="A3" s="90" t="s">
        <v>333</v>
      </c>
      <c r="B3" s="90" t="s">
        <v>334</v>
      </c>
      <c r="C3" s="90" t="s">
        <v>335</v>
      </c>
      <c r="D3" s="90" t="s">
        <v>336</v>
      </c>
      <c r="E3" s="90" t="s">
        <v>337</v>
      </c>
      <c r="F3" s="90" t="s">
        <v>338</v>
      </c>
      <c r="G3" s="90" t="s">
        <v>339</v>
      </c>
      <c r="H3" s="90"/>
      <c r="I3" s="90" t="s">
        <v>340</v>
      </c>
      <c r="J3" s="90" t="s">
        <v>341</v>
      </c>
      <c r="K3" s="90" t="s">
        <v>342</v>
      </c>
      <c r="L3" s="90" t="s">
        <v>343</v>
      </c>
      <c r="M3" s="90" t="s">
        <v>344</v>
      </c>
      <c r="N3" s="90" t="s">
        <v>345</v>
      </c>
      <c r="O3" s="90" t="s">
        <v>346</v>
      </c>
      <c r="P3" s="101" t="s">
        <v>347</v>
      </c>
    </row>
    <row r="4" spans="1:17" x14ac:dyDescent="0.25">
      <c r="A4" s="232" t="s">
        <v>348</v>
      </c>
      <c r="B4" s="92" t="s">
        <v>53</v>
      </c>
      <c r="C4" s="96">
        <f>4.6/100</f>
        <v>4.5999999999999999E-2</v>
      </c>
      <c r="D4" s="102">
        <v>238.04955989999999</v>
      </c>
      <c r="E4" s="232">
        <f>(C4*D4)+(C5*D5)+(C6*D6)+(C7*D7)+(C8*D8)</f>
        <v>239.7495783283</v>
      </c>
      <c r="F4" s="232">
        <f>E4+E9</f>
        <v>271.74838818501661</v>
      </c>
      <c r="G4" s="232">
        <v>0.12</v>
      </c>
      <c r="H4" s="232">
        <f>G4</f>
        <v>0.12</v>
      </c>
      <c r="I4" s="232">
        <f>(G4*F4)+(G10*F10)</f>
        <v>270.23439648232056</v>
      </c>
      <c r="J4" s="232">
        <f>11.46</f>
        <v>11.46</v>
      </c>
      <c r="K4" s="232">
        <v>100</v>
      </c>
      <c r="L4" s="232">
        <f>K4*H4</f>
        <v>12</v>
      </c>
      <c r="M4" s="232">
        <f>L4/J4</f>
        <v>1.0471204188481675</v>
      </c>
      <c r="N4" s="226">
        <f>M4+M10</f>
        <v>9.0763174991401385</v>
      </c>
      <c r="O4" s="226">
        <f>M4/N4</f>
        <v>0.11536842105263158</v>
      </c>
      <c r="P4" s="242">
        <f>(O4*J4)+(O10*J10)</f>
        <v>11.017684210526316</v>
      </c>
      <c r="Q4" s="103">
        <f>P4*0.96</f>
        <v>10.576976842105262</v>
      </c>
    </row>
    <row r="5" spans="1:17" x14ac:dyDescent="0.25">
      <c r="A5" s="233"/>
      <c r="B5" s="92" t="s">
        <v>54</v>
      </c>
      <c r="C5" s="96">
        <f>50.5/100</f>
        <v>0.505</v>
      </c>
      <c r="D5" s="102">
        <v>239.05216340000001</v>
      </c>
      <c r="E5" s="233"/>
      <c r="F5" s="233"/>
      <c r="G5" s="233"/>
      <c r="H5" s="233"/>
      <c r="I5" s="233"/>
      <c r="J5" s="233"/>
      <c r="K5" s="233"/>
      <c r="L5" s="233"/>
      <c r="M5" s="233"/>
      <c r="N5" s="230"/>
      <c r="O5" s="230"/>
      <c r="P5" s="243"/>
      <c r="Q5" s="103"/>
    </row>
    <row r="6" spans="1:17" x14ac:dyDescent="0.25">
      <c r="A6" s="233"/>
      <c r="B6" s="92" t="s">
        <v>55</v>
      </c>
      <c r="C6" s="96">
        <f>24/100</f>
        <v>0.24</v>
      </c>
      <c r="D6" s="102">
        <v>240.05381349999999</v>
      </c>
      <c r="E6" s="233"/>
      <c r="F6" s="233"/>
      <c r="G6" s="233"/>
      <c r="H6" s="233"/>
      <c r="I6" s="233"/>
      <c r="J6" s="233"/>
      <c r="K6" s="233"/>
      <c r="L6" s="233"/>
      <c r="M6" s="233"/>
      <c r="N6" s="230"/>
      <c r="O6" s="230"/>
      <c r="P6" s="243"/>
      <c r="Q6" s="103"/>
    </row>
    <row r="7" spans="1:17" x14ac:dyDescent="0.25">
      <c r="A7" s="233"/>
      <c r="B7" s="92" t="s">
        <v>56</v>
      </c>
      <c r="C7" s="96">
        <f>12.5/100</f>
        <v>0.125</v>
      </c>
      <c r="D7" s="104">
        <v>241.05685149999999</v>
      </c>
      <c r="E7" s="233"/>
      <c r="F7" s="233"/>
      <c r="G7" s="233"/>
      <c r="H7" s="233"/>
      <c r="I7" s="233"/>
      <c r="J7" s="233"/>
      <c r="K7" s="233"/>
      <c r="L7" s="233"/>
      <c r="M7" s="233"/>
      <c r="N7" s="230"/>
      <c r="O7" s="230"/>
      <c r="P7" s="243"/>
      <c r="Q7" s="103"/>
    </row>
    <row r="8" spans="1:17" x14ac:dyDescent="0.25">
      <c r="A8" s="233"/>
      <c r="B8" s="92" t="s">
        <v>57</v>
      </c>
      <c r="C8" s="96">
        <f>8.4/100</f>
        <v>8.4000000000000005E-2</v>
      </c>
      <c r="D8" s="104">
        <v>242.05874259999999</v>
      </c>
      <c r="E8" s="234"/>
      <c r="F8" s="233"/>
      <c r="G8" s="233"/>
      <c r="H8" s="233"/>
      <c r="I8" s="233"/>
      <c r="J8" s="233"/>
      <c r="K8" s="233"/>
      <c r="L8" s="233"/>
      <c r="M8" s="233"/>
      <c r="N8" s="230"/>
      <c r="O8" s="230"/>
      <c r="P8" s="243"/>
      <c r="Q8" s="103"/>
    </row>
    <row r="9" spans="1:17" x14ac:dyDescent="0.25">
      <c r="A9" s="234"/>
      <c r="B9" s="105" t="s">
        <v>66</v>
      </c>
      <c r="C9" s="105">
        <v>1</v>
      </c>
      <c r="D9" s="106">
        <v>15.999404928358301</v>
      </c>
      <c r="E9" s="105">
        <f>2*D9</f>
        <v>31.998809856716601</v>
      </c>
      <c r="F9" s="234"/>
      <c r="G9" s="234"/>
      <c r="H9" s="234"/>
      <c r="I9" s="233"/>
      <c r="J9" s="234"/>
      <c r="K9" s="233"/>
      <c r="L9" s="234"/>
      <c r="M9" s="234"/>
      <c r="N9" s="230"/>
      <c r="O9" s="227"/>
      <c r="P9" s="243"/>
      <c r="Q9" s="103"/>
    </row>
    <row r="10" spans="1:17" x14ac:dyDescent="0.25">
      <c r="A10" s="225" t="s">
        <v>349</v>
      </c>
      <c r="B10" s="96" t="s">
        <v>62</v>
      </c>
      <c r="C10" s="133">
        <v>7.1999999999999998E-3</v>
      </c>
      <c r="D10" s="96">
        <v>235.0439231</v>
      </c>
      <c r="E10" s="225">
        <f>(C10*D10)+(C11*D11)</f>
        <v>238.0291332116</v>
      </c>
      <c r="F10" s="226">
        <f>E10+E12</f>
        <v>270.02794306831657</v>
      </c>
      <c r="G10" s="226">
        <f>1-G4</f>
        <v>0.88</v>
      </c>
      <c r="H10" s="226">
        <f>G10</f>
        <v>0.88</v>
      </c>
      <c r="I10" s="233"/>
      <c r="J10" s="225">
        <v>10.96</v>
      </c>
      <c r="K10" s="233"/>
      <c r="L10" s="226">
        <f>K4*H10</f>
        <v>88</v>
      </c>
      <c r="M10" s="226">
        <f>L10/J10</f>
        <v>8.0291970802919703</v>
      </c>
      <c r="N10" s="230"/>
      <c r="O10" s="226">
        <f>M10/N4</f>
        <v>0.88463157894736832</v>
      </c>
      <c r="P10" s="243"/>
      <c r="Q10" s="103"/>
    </row>
    <row r="11" spans="1:17" x14ac:dyDescent="0.25">
      <c r="A11" s="225"/>
      <c r="B11" s="96" t="s">
        <v>64</v>
      </c>
      <c r="C11" s="133">
        <f>1-C10</f>
        <v>0.99280000000000002</v>
      </c>
      <c r="D11" s="96">
        <v>238.05078259999999</v>
      </c>
      <c r="E11" s="225"/>
      <c r="F11" s="230"/>
      <c r="G11" s="230"/>
      <c r="H11" s="230"/>
      <c r="I11" s="233"/>
      <c r="J11" s="225"/>
      <c r="K11" s="233"/>
      <c r="L11" s="230"/>
      <c r="M11" s="230"/>
      <c r="N11" s="230"/>
      <c r="O11" s="230"/>
      <c r="P11" s="243"/>
      <c r="Q11" s="103"/>
    </row>
    <row r="12" spans="1:17" x14ac:dyDescent="0.25">
      <c r="A12" s="225"/>
      <c r="B12" s="96" t="s">
        <v>66</v>
      </c>
      <c r="C12" s="133">
        <v>1</v>
      </c>
      <c r="D12" s="106">
        <v>15.999404928358301</v>
      </c>
      <c r="E12" s="106">
        <f>(2*D12)</f>
        <v>31.998809856716601</v>
      </c>
      <c r="F12" s="227"/>
      <c r="G12" s="227"/>
      <c r="H12" s="227"/>
      <c r="I12" s="234"/>
      <c r="J12" s="225"/>
      <c r="K12" s="234"/>
      <c r="L12" s="227"/>
      <c r="M12" s="227"/>
      <c r="N12" s="227"/>
      <c r="O12" s="227"/>
      <c r="P12" s="244"/>
      <c r="Q12" s="103"/>
    </row>
    <row r="13" spans="1:17" ht="15.75" x14ac:dyDescent="0.25">
      <c r="A13" s="235" t="s">
        <v>350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7"/>
      <c r="Q13" s="103"/>
    </row>
    <row r="14" spans="1:17" x14ac:dyDescent="0.25">
      <c r="A14" s="232" t="s">
        <v>348</v>
      </c>
      <c r="B14" s="92" t="s">
        <v>53</v>
      </c>
      <c r="C14" s="96">
        <f>4.6/100</f>
        <v>4.5999999999999999E-2</v>
      </c>
      <c r="D14" s="102">
        <v>238.04955989999999</v>
      </c>
      <c r="E14" s="232">
        <f>(C14*D14)+(C15*D15)+(C16*D16)+(C17*D17)+(C18*D18)</f>
        <v>239.7495783283</v>
      </c>
      <c r="F14" s="232">
        <f>E14+E19</f>
        <v>271.74838818501661</v>
      </c>
      <c r="G14" s="232">
        <f>G4</f>
        <v>0.12</v>
      </c>
      <c r="H14" s="238">
        <f>G14*0.9921</f>
        <v>0.11905199999999999</v>
      </c>
      <c r="I14" s="225">
        <f>(H14*F14)+(H20*F20)+(H23*F23)</f>
        <v>270.96331379065765</v>
      </c>
      <c r="J14" s="232">
        <f>11.46</f>
        <v>11.46</v>
      </c>
      <c r="K14" s="225">
        <v>100</v>
      </c>
      <c r="L14" s="225">
        <f>K14*H14</f>
        <v>11.905199999999999</v>
      </c>
      <c r="M14" s="225">
        <f>L14/J14</f>
        <v>1.0388481675392669</v>
      </c>
      <c r="N14" s="226">
        <f>M14+M20+M23</f>
        <v>9.1112272764569848</v>
      </c>
      <c r="O14" s="225">
        <f>M14/N14</f>
        <v>0.11401846710855358</v>
      </c>
      <c r="P14" s="225">
        <f>(O14*J14)+(O20*J20)+(O23*J23)</f>
        <v>10.975469820448412</v>
      </c>
      <c r="Q14" s="103">
        <f>P14*0.96</f>
        <v>10.536451027630475</v>
      </c>
    </row>
    <row r="15" spans="1:17" x14ac:dyDescent="0.25">
      <c r="A15" s="233"/>
      <c r="B15" s="92" t="s">
        <v>54</v>
      </c>
      <c r="C15" s="96">
        <f>50.5/100</f>
        <v>0.505</v>
      </c>
      <c r="D15" s="102">
        <v>239.05216340000001</v>
      </c>
      <c r="E15" s="233"/>
      <c r="F15" s="233"/>
      <c r="G15" s="233"/>
      <c r="H15" s="239"/>
      <c r="I15" s="225"/>
      <c r="J15" s="233"/>
      <c r="K15" s="225"/>
      <c r="L15" s="225"/>
      <c r="M15" s="225"/>
      <c r="N15" s="230"/>
      <c r="O15" s="225"/>
      <c r="P15" s="225"/>
    </row>
    <row r="16" spans="1:17" x14ac:dyDescent="0.25">
      <c r="A16" s="233"/>
      <c r="B16" s="92" t="s">
        <v>55</v>
      </c>
      <c r="C16" s="96">
        <f>24/100</f>
        <v>0.24</v>
      </c>
      <c r="D16" s="102">
        <v>240.05381349999999</v>
      </c>
      <c r="E16" s="233"/>
      <c r="F16" s="233"/>
      <c r="G16" s="233"/>
      <c r="H16" s="239"/>
      <c r="I16" s="225"/>
      <c r="J16" s="233"/>
      <c r="K16" s="225"/>
      <c r="L16" s="225"/>
      <c r="M16" s="225"/>
      <c r="N16" s="230"/>
      <c r="O16" s="225"/>
      <c r="P16" s="225"/>
    </row>
    <row r="17" spans="1:16" x14ac:dyDescent="0.25">
      <c r="A17" s="233"/>
      <c r="B17" s="92" t="s">
        <v>56</v>
      </c>
      <c r="C17" s="96">
        <f>12.5/100</f>
        <v>0.125</v>
      </c>
      <c r="D17" s="104">
        <v>241.05685149999999</v>
      </c>
      <c r="E17" s="233"/>
      <c r="F17" s="233"/>
      <c r="G17" s="233"/>
      <c r="H17" s="239"/>
      <c r="I17" s="225"/>
      <c r="J17" s="233"/>
      <c r="K17" s="225"/>
      <c r="L17" s="225"/>
      <c r="M17" s="225"/>
      <c r="N17" s="230"/>
      <c r="O17" s="225"/>
      <c r="P17" s="225"/>
    </row>
    <row r="18" spans="1:16" x14ac:dyDescent="0.25">
      <c r="A18" s="233"/>
      <c r="B18" s="92" t="s">
        <v>57</v>
      </c>
      <c r="C18" s="96">
        <f>8.4/100</f>
        <v>8.4000000000000005E-2</v>
      </c>
      <c r="D18" s="104">
        <v>242.05874259999999</v>
      </c>
      <c r="E18" s="234"/>
      <c r="F18" s="233"/>
      <c r="G18" s="233"/>
      <c r="H18" s="239"/>
      <c r="I18" s="225"/>
      <c r="J18" s="233"/>
      <c r="K18" s="225"/>
      <c r="L18" s="225"/>
      <c r="M18" s="225"/>
      <c r="N18" s="230"/>
      <c r="O18" s="225"/>
      <c r="P18" s="225"/>
    </row>
    <row r="19" spans="1:16" x14ac:dyDescent="0.25">
      <c r="A19" s="234"/>
      <c r="B19" s="105" t="s">
        <v>66</v>
      </c>
      <c r="C19" s="105">
        <v>1</v>
      </c>
      <c r="D19" s="106">
        <v>15.999404928358301</v>
      </c>
      <c r="E19" s="105">
        <f>2*D19</f>
        <v>31.998809856716601</v>
      </c>
      <c r="F19" s="234"/>
      <c r="G19" s="234"/>
      <c r="H19" s="240"/>
      <c r="I19" s="225"/>
      <c r="J19" s="234"/>
      <c r="K19" s="225"/>
      <c r="L19" s="225"/>
      <c r="M19" s="225"/>
      <c r="N19" s="230"/>
      <c r="O19" s="225"/>
      <c r="P19" s="225"/>
    </row>
    <row r="20" spans="1:16" x14ac:dyDescent="0.25">
      <c r="A20" s="225" t="s">
        <v>349</v>
      </c>
      <c r="B20" s="96" t="s">
        <v>62</v>
      </c>
      <c r="C20" s="133">
        <v>7.1999999999999998E-3</v>
      </c>
      <c r="D20" s="96">
        <v>235.0439231</v>
      </c>
      <c r="E20" s="225">
        <f>(C20*D20)+(C21*D21)</f>
        <v>238.0291332116</v>
      </c>
      <c r="F20" s="226">
        <f>E20+E22</f>
        <v>270.02794306831657</v>
      </c>
      <c r="G20" s="226">
        <f>G10</f>
        <v>0.88</v>
      </c>
      <c r="H20" s="228">
        <f>G20*0.9921</f>
        <v>0.87304799999999994</v>
      </c>
      <c r="I20" s="225"/>
      <c r="J20" s="225">
        <v>10.96</v>
      </c>
      <c r="K20" s="225"/>
      <c r="L20" s="225">
        <f>K14*H20</f>
        <v>87.3048</v>
      </c>
      <c r="M20" s="225">
        <f>L20/J20</f>
        <v>7.9657664233576639</v>
      </c>
      <c r="N20" s="230"/>
      <c r="O20" s="225">
        <f>M20/N14</f>
        <v>0.87428028976303318</v>
      </c>
      <c r="P20" s="225"/>
    </row>
    <row r="21" spans="1:16" x14ac:dyDescent="0.25">
      <c r="A21" s="225"/>
      <c r="B21" s="96" t="s">
        <v>64</v>
      </c>
      <c r="C21" s="133">
        <f>1-C20</f>
        <v>0.99280000000000002</v>
      </c>
      <c r="D21" s="96">
        <v>238.05078259999999</v>
      </c>
      <c r="E21" s="225"/>
      <c r="F21" s="230"/>
      <c r="G21" s="230"/>
      <c r="H21" s="231"/>
      <c r="I21" s="225"/>
      <c r="J21" s="225"/>
      <c r="K21" s="225"/>
      <c r="L21" s="225"/>
      <c r="M21" s="225"/>
      <c r="N21" s="230"/>
      <c r="O21" s="225"/>
      <c r="P21" s="225"/>
    </row>
    <row r="22" spans="1:16" x14ac:dyDescent="0.25">
      <c r="A22" s="225"/>
      <c r="B22" s="96" t="s">
        <v>66</v>
      </c>
      <c r="C22" s="133">
        <v>1</v>
      </c>
      <c r="D22" s="106">
        <v>15.999404928358301</v>
      </c>
      <c r="E22" s="106">
        <f>(2*D22)</f>
        <v>31.998809856716601</v>
      </c>
      <c r="F22" s="227"/>
      <c r="G22" s="227"/>
      <c r="H22" s="229"/>
      <c r="I22" s="225"/>
      <c r="J22" s="225"/>
      <c r="K22" s="225"/>
      <c r="L22" s="225"/>
      <c r="M22" s="225"/>
      <c r="N22" s="230"/>
      <c r="O22" s="225"/>
      <c r="P22" s="225"/>
    </row>
    <row r="23" spans="1:16" x14ac:dyDescent="0.25">
      <c r="A23" s="225" t="s">
        <v>126</v>
      </c>
      <c r="B23" s="96" t="s">
        <v>351</v>
      </c>
      <c r="C23" s="96">
        <v>1</v>
      </c>
      <c r="D23" s="3">
        <v>157.25209770539999</v>
      </c>
      <c r="E23" s="106">
        <f>2*D23</f>
        <v>314.50419541079998</v>
      </c>
      <c r="F23" s="226">
        <f>E23+E24</f>
        <v>362.50241019587486</v>
      </c>
      <c r="G23" s="226">
        <v>7.9000000000000008E-3</v>
      </c>
      <c r="H23" s="228">
        <v>7.9000000000000008E-3</v>
      </c>
      <c r="I23" s="225"/>
      <c r="J23" s="226">
        <v>7.41</v>
      </c>
      <c r="K23" s="225"/>
      <c r="L23" s="225">
        <f>K14*H23</f>
        <v>0.79</v>
      </c>
      <c r="M23" s="225">
        <f>L23/J23</f>
        <v>0.10661268556005399</v>
      </c>
      <c r="N23" s="230"/>
      <c r="O23" s="225">
        <f>M23/N14</f>
        <v>1.1701243128413285E-2</v>
      </c>
      <c r="P23" s="225"/>
    </row>
    <row r="24" spans="1:16" x14ac:dyDescent="0.25">
      <c r="A24" s="225"/>
      <c r="B24" s="96" t="s">
        <v>66</v>
      </c>
      <c r="C24" s="96">
        <v>1</v>
      </c>
      <c r="D24" s="96">
        <v>15.999404928358299</v>
      </c>
      <c r="E24" s="106">
        <f>(3*D24)</f>
        <v>47.998214785074893</v>
      </c>
      <c r="F24" s="227"/>
      <c r="G24" s="227"/>
      <c r="H24" s="229"/>
      <c r="I24" s="225"/>
      <c r="J24" s="227"/>
      <c r="K24" s="225"/>
      <c r="L24" s="225"/>
      <c r="M24" s="225"/>
      <c r="N24" s="227"/>
      <c r="O24" s="225"/>
      <c r="P24" s="225"/>
    </row>
  </sheetData>
  <mergeCells count="55">
    <mergeCell ref="A1:P1"/>
    <mergeCell ref="A2:P2"/>
    <mergeCell ref="A4:A9"/>
    <mergeCell ref="E4:E8"/>
    <mergeCell ref="F4:F9"/>
    <mergeCell ref="G4:G9"/>
    <mergeCell ref="H4:H9"/>
    <mergeCell ref="I4:I12"/>
    <mergeCell ref="J4:J9"/>
    <mergeCell ref="K4:K12"/>
    <mergeCell ref="L4:L9"/>
    <mergeCell ref="M4:M9"/>
    <mergeCell ref="N4:N12"/>
    <mergeCell ref="O4:O9"/>
    <mergeCell ref="P4:P12"/>
    <mergeCell ref="J10:J12"/>
    <mergeCell ref="A14:A19"/>
    <mergeCell ref="E14:E18"/>
    <mergeCell ref="F14:F19"/>
    <mergeCell ref="G14:G19"/>
    <mergeCell ref="H14:H19"/>
    <mergeCell ref="L10:L12"/>
    <mergeCell ref="M10:M12"/>
    <mergeCell ref="O10:O12"/>
    <mergeCell ref="A13:P13"/>
    <mergeCell ref="A10:A12"/>
    <mergeCell ref="E10:E11"/>
    <mergeCell ref="F10:F12"/>
    <mergeCell ref="G10:G12"/>
    <mergeCell ref="H10:H12"/>
    <mergeCell ref="O14:O19"/>
    <mergeCell ref="P14:P24"/>
    <mergeCell ref="A20:A22"/>
    <mergeCell ref="E20:E21"/>
    <mergeCell ref="F20:F22"/>
    <mergeCell ref="G20:G22"/>
    <mergeCell ref="H20:H22"/>
    <mergeCell ref="J20:J22"/>
    <mergeCell ref="L20:L22"/>
    <mergeCell ref="M20:M22"/>
    <mergeCell ref="I14:I24"/>
    <mergeCell ref="J14:J19"/>
    <mergeCell ref="K14:K24"/>
    <mergeCell ref="L14:L19"/>
    <mergeCell ref="M14:M19"/>
    <mergeCell ref="N14:N24"/>
    <mergeCell ref="O20:O22"/>
    <mergeCell ref="A23:A24"/>
    <mergeCell ref="F23:F24"/>
    <mergeCell ref="G23:G24"/>
    <mergeCell ref="H23:H24"/>
    <mergeCell ref="J23:J24"/>
    <mergeCell ref="L23:L24"/>
    <mergeCell ref="M23:M24"/>
    <mergeCell ref="O23:O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A3" sqref="A3:C18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6.7109375" bestFit="1" customWidth="1"/>
    <col min="4" max="4" width="17.85546875" bestFit="1" customWidth="1"/>
    <col min="5" max="5" width="16.7109375" bestFit="1" customWidth="1"/>
    <col min="6" max="6" width="3.85546875" bestFit="1" customWidth="1"/>
    <col min="7" max="8" width="2.140625" bestFit="1" customWidth="1"/>
    <col min="9" max="15" width="4" bestFit="1" customWidth="1"/>
    <col min="16" max="17" width="3" bestFit="1" customWidth="1"/>
  </cols>
  <sheetData>
    <row r="1" spans="1:17" x14ac:dyDescent="0.25">
      <c r="A1" s="245" t="s">
        <v>35</v>
      </c>
      <c r="B1" s="246" t="s">
        <v>218</v>
      </c>
      <c r="C1" s="246"/>
    </row>
    <row r="2" spans="1:17" x14ac:dyDescent="0.25">
      <c r="A2" s="245"/>
      <c r="B2" s="91" t="s">
        <v>219</v>
      </c>
      <c r="C2" s="91" t="s">
        <v>220</v>
      </c>
      <c r="F2" s="224" t="s">
        <v>258</v>
      </c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5">
      <c r="A3" s="3" t="s">
        <v>221</v>
      </c>
      <c r="B3" s="3">
        <f t="shared" ref="B3:C3" si="0">B5/B4</f>
        <v>1.2121212121212122</v>
      </c>
      <c r="C3" s="3">
        <f t="shared" si="0"/>
        <v>1.2121212121212122</v>
      </c>
      <c r="F3" t="s">
        <v>259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</row>
    <row r="4" spans="1:17" x14ac:dyDescent="0.25">
      <c r="A4" s="9" t="s">
        <v>222</v>
      </c>
      <c r="B4" s="9">
        <v>165</v>
      </c>
      <c r="C4" s="9">
        <v>165</v>
      </c>
      <c r="F4">
        <v>1</v>
      </c>
      <c r="G4" s="47" t="s">
        <v>260</v>
      </c>
      <c r="H4" s="72" t="s">
        <v>260</v>
      </c>
      <c r="I4" s="72" t="s">
        <v>260</v>
      </c>
      <c r="J4" s="72" t="s">
        <v>260</v>
      </c>
      <c r="K4" s="72" t="s">
        <v>260</v>
      </c>
      <c r="L4" s="72" t="s">
        <v>260</v>
      </c>
      <c r="M4" s="72" t="s">
        <v>260</v>
      </c>
      <c r="N4" s="72" t="s">
        <v>260</v>
      </c>
      <c r="O4" s="72" t="s">
        <v>260</v>
      </c>
      <c r="P4" s="72" t="s">
        <v>260</v>
      </c>
      <c r="Q4" s="48" t="s">
        <v>260</v>
      </c>
    </row>
    <row r="5" spans="1:17" x14ac:dyDescent="0.25">
      <c r="A5" s="9" t="s">
        <v>223</v>
      </c>
      <c r="B5" s="57">
        <v>200</v>
      </c>
      <c r="C5" s="57">
        <v>200</v>
      </c>
      <c r="F5">
        <v>2</v>
      </c>
      <c r="G5" s="21" t="s">
        <v>260</v>
      </c>
      <c r="H5" s="16"/>
      <c r="I5" s="16"/>
      <c r="J5" s="16"/>
      <c r="K5" s="16"/>
      <c r="L5" s="16"/>
      <c r="M5" s="16"/>
      <c r="N5" s="16"/>
      <c r="O5" s="16"/>
      <c r="P5" s="16"/>
      <c r="Q5" s="20" t="s">
        <v>260</v>
      </c>
    </row>
    <row r="6" spans="1:17" x14ac:dyDescent="0.25">
      <c r="A6" s="3" t="s">
        <v>224</v>
      </c>
      <c r="B6" s="3">
        <f>(PI()*B7^2*B5)*B8*B9</f>
        <v>628146.28868232062</v>
      </c>
      <c r="C6" s="3">
        <f>(PI()*C7^2*C5)*C8*C9</f>
        <v>382349.91485010821</v>
      </c>
      <c r="D6">
        <f>B6+C6</f>
        <v>1010496.2035324288</v>
      </c>
      <c r="F6">
        <v>3</v>
      </c>
      <c r="G6" s="21" t="s">
        <v>260</v>
      </c>
      <c r="H6" s="16"/>
      <c r="I6" s="47"/>
      <c r="J6" s="72"/>
      <c r="K6" s="73">
        <v>201</v>
      </c>
      <c r="L6" s="74">
        <v>101</v>
      </c>
      <c r="M6" s="73">
        <v>202</v>
      </c>
      <c r="N6" s="72"/>
      <c r="O6" s="48"/>
      <c r="P6" s="16"/>
      <c r="Q6" s="20" t="s">
        <v>260</v>
      </c>
    </row>
    <row r="7" spans="1:17" x14ac:dyDescent="0.25">
      <c r="A7" s="13" t="s">
        <v>225</v>
      </c>
      <c r="B7" s="12">
        <v>0.40576499999999999</v>
      </c>
      <c r="C7" s="12">
        <v>0.40576499999999999</v>
      </c>
      <c r="F7">
        <v>4</v>
      </c>
      <c r="G7" s="21" t="s">
        <v>260</v>
      </c>
      <c r="H7" s="16"/>
      <c r="I7" s="21"/>
      <c r="J7" s="75">
        <v>203</v>
      </c>
      <c r="K7" s="76">
        <v>102</v>
      </c>
      <c r="L7" s="76">
        <v>103</v>
      </c>
      <c r="M7" s="76">
        <v>104</v>
      </c>
      <c r="N7" s="75">
        <v>204</v>
      </c>
      <c r="O7" s="20"/>
      <c r="P7" s="16"/>
      <c r="Q7" s="20" t="s">
        <v>260</v>
      </c>
    </row>
    <row r="8" spans="1:17" x14ac:dyDescent="0.25">
      <c r="A8" s="12" t="s">
        <v>226</v>
      </c>
      <c r="B8" s="3">
        <v>23</v>
      </c>
      <c r="C8" s="3">
        <v>14</v>
      </c>
      <c r="F8">
        <v>5</v>
      </c>
      <c r="G8" s="21" t="s">
        <v>260</v>
      </c>
      <c r="H8" s="16"/>
      <c r="I8" s="77">
        <v>105</v>
      </c>
      <c r="J8" s="76">
        <v>106</v>
      </c>
      <c r="K8" s="75">
        <v>205</v>
      </c>
      <c r="L8" s="76">
        <v>107</v>
      </c>
      <c r="M8" s="75">
        <v>206</v>
      </c>
      <c r="N8" s="76">
        <v>108</v>
      </c>
      <c r="O8" s="78">
        <v>109</v>
      </c>
      <c r="P8" s="16"/>
      <c r="Q8" s="20" t="s">
        <v>260</v>
      </c>
    </row>
    <row r="9" spans="1:17" x14ac:dyDescent="0.25">
      <c r="A9" s="12" t="s">
        <v>227</v>
      </c>
      <c r="B9" s="3">
        <v>264</v>
      </c>
      <c r="C9" s="3">
        <v>264</v>
      </c>
      <c r="F9">
        <v>6</v>
      </c>
      <c r="G9" s="21" t="s">
        <v>260</v>
      </c>
      <c r="H9" s="16"/>
      <c r="I9" s="79">
        <v>207</v>
      </c>
      <c r="J9" s="76">
        <v>110</v>
      </c>
      <c r="K9" s="76">
        <v>111</v>
      </c>
      <c r="L9" s="76">
        <v>112</v>
      </c>
      <c r="M9" s="76">
        <v>113</v>
      </c>
      <c r="N9" s="76">
        <v>114</v>
      </c>
      <c r="O9" s="80">
        <v>208</v>
      </c>
      <c r="P9" s="16"/>
      <c r="Q9" s="20" t="s">
        <v>260</v>
      </c>
    </row>
    <row r="10" spans="1:17" x14ac:dyDescent="0.25">
      <c r="A10" s="3" t="s">
        <v>228</v>
      </c>
      <c r="B10">
        <v>10.576976842105262</v>
      </c>
      <c r="C10">
        <v>10.536451027630475</v>
      </c>
      <c r="F10">
        <v>7</v>
      </c>
      <c r="G10" s="21" t="s">
        <v>260</v>
      </c>
      <c r="H10" s="16"/>
      <c r="I10" s="77">
        <v>115</v>
      </c>
      <c r="J10" s="76">
        <v>116</v>
      </c>
      <c r="K10" s="75">
        <v>209</v>
      </c>
      <c r="L10" s="76">
        <v>117</v>
      </c>
      <c r="M10" s="75">
        <v>210</v>
      </c>
      <c r="N10" s="76">
        <v>118</v>
      </c>
      <c r="O10" s="78">
        <v>119</v>
      </c>
      <c r="P10" s="16"/>
      <c r="Q10" s="20" t="s">
        <v>260</v>
      </c>
    </row>
    <row r="11" spans="1:17" x14ac:dyDescent="0.25">
      <c r="A11" s="3" t="s">
        <v>229</v>
      </c>
      <c r="B11" s="58">
        <f>B10*B6</f>
        <v>6643888.7488472722</v>
      </c>
      <c r="C11" s="58">
        <f>C10*C6</f>
        <v>4028611.1532368474</v>
      </c>
      <c r="F11">
        <v>8</v>
      </c>
      <c r="G11" s="21" t="s">
        <v>260</v>
      </c>
      <c r="H11" s="16"/>
      <c r="I11" s="81"/>
      <c r="J11" s="75">
        <v>211</v>
      </c>
      <c r="K11" s="76">
        <v>120</v>
      </c>
      <c r="L11" s="76">
        <v>121</v>
      </c>
      <c r="M11" s="76">
        <v>122</v>
      </c>
      <c r="N11" s="75">
        <v>212</v>
      </c>
      <c r="O11" s="20"/>
      <c r="P11" s="16"/>
      <c r="Q11" s="20" t="s">
        <v>260</v>
      </c>
    </row>
    <row r="12" spans="1:17" x14ac:dyDescent="0.25">
      <c r="A12" s="12" t="s">
        <v>253</v>
      </c>
      <c r="B12" s="248">
        <f>B11+C11</f>
        <v>10672499.90208412</v>
      </c>
      <c r="C12" s="248"/>
      <c r="F12">
        <v>9</v>
      </c>
      <c r="G12" s="21" t="s">
        <v>260</v>
      </c>
      <c r="H12" s="16"/>
      <c r="I12" s="49"/>
      <c r="J12" s="53"/>
      <c r="K12" s="82">
        <v>213</v>
      </c>
      <c r="L12" s="83">
        <v>123</v>
      </c>
      <c r="M12" s="82">
        <v>214</v>
      </c>
      <c r="N12" s="53"/>
      <c r="O12" s="50"/>
      <c r="P12" s="16"/>
      <c r="Q12" s="20" t="s">
        <v>260</v>
      </c>
    </row>
    <row r="13" spans="1:17" x14ac:dyDescent="0.25">
      <c r="A13" s="12" t="s">
        <v>254</v>
      </c>
      <c r="B13" s="249">
        <v>10672499.90208412</v>
      </c>
      <c r="C13" s="250"/>
      <c r="F13">
        <v>10</v>
      </c>
      <c r="G13" s="21" t="s">
        <v>260</v>
      </c>
      <c r="H13" s="16"/>
      <c r="I13" s="16"/>
      <c r="J13" s="16"/>
      <c r="K13" s="16"/>
      <c r="L13" s="16"/>
      <c r="M13" s="16"/>
      <c r="N13" s="16"/>
      <c r="O13" s="16"/>
      <c r="P13" s="16"/>
      <c r="Q13" s="20" t="s">
        <v>260</v>
      </c>
    </row>
    <row r="14" spans="1:17" x14ac:dyDescent="0.25">
      <c r="A14" s="3" t="s">
        <v>255</v>
      </c>
      <c r="B14" s="251">
        <v>4</v>
      </c>
      <c r="C14" s="252"/>
      <c r="F14">
        <v>11</v>
      </c>
      <c r="G14" s="49" t="s">
        <v>260</v>
      </c>
      <c r="H14" s="53" t="s">
        <v>260</v>
      </c>
      <c r="I14" s="53" t="s">
        <v>260</v>
      </c>
      <c r="J14" s="53" t="s">
        <v>260</v>
      </c>
      <c r="K14" s="53" t="s">
        <v>260</v>
      </c>
      <c r="L14" s="53" t="s">
        <v>260</v>
      </c>
      <c r="M14" s="53" t="s">
        <v>260</v>
      </c>
      <c r="N14" s="53" t="s">
        <v>260</v>
      </c>
      <c r="O14" s="53" t="s">
        <v>260</v>
      </c>
      <c r="P14" s="53" t="s">
        <v>260</v>
      </c>
      <c r="Q14" s="50" t="s">
        <v>260</v>
      </c>
    </row>
    <row r="15" spans="1:17" x14ac:dyDescent="0.25">
      <c r="A15" s="3" t="s">
        <v>256</v>
      </c>
      <c r="B15" s="253">
        <f>B5/4</f>
        <v>50</v>
      </c>
      <c r="C15" s="253"/>
    </row>
    <row r="16" spans="1:17" x14ac:dyDescent="0.25">
      <c r="A16" s="3" t="s">
        <v>257</v>
      </c>
      <c r="B16" s="247">
        <f t="shared" ref="B16" si="1">B15*21.50364*21.50364</f>
        <v>23120.326662480002</v>
      </c>
      <c r="C16" s="247"/>
    </row>
    <row r="17" spans="1:3" x14ac:dyDescent="0.25">
      <c r="A17" s="12" t="s">
        <v>595</v>
      </c>
      <c r="B17" s="3">
        <f>(B6/B8)/B$14</f>
        <v>6827.6770508947893</v>
      </c>
      <c r="C17" s="3">
        <f>(C6/C8)/B$14</f>
        <v>6827.6770508947893</v>
      </c>
    </row>
    <row r="18" spans="1:3" x14ac:dyDescent="0.25">
      <c r="A18" s="12" t="s">
        <v>596</v>
      </c>
      <c r="B18" s="3">
        <f>B17/B$16</f>
        <v>0.29531057889311063</v>
      </c>
      <c r="C18" s="3">
        <f>C17/B$16</f>
        <v>0.29531057889311063</v>
      </c>
    </row>
  </sheetData>
  <mergeCells count="8">
    <mergeCell ref="F2:Q2"/>
    <mergeCell ref="A1:A2"/>
    <mergeCell ref="B1:C1"/>
    <mergeCell ref="B16:C16"/>
    <mergeCell ref="B12:C12"/>
    <mergeCell ref="B13:C13"/>
    <mergeCell ref="B14:C14"/>
    <mergeCell ref="B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H1" zoomScale="80" zoomScaleNormal="80" workbookViewId="0">
      <selection activeCell="U6" sqref="U6:AA6"/>
    </sheetView>
  </sheetViews>
  <sheetFormatPr defaultRowHeight="15" x14ac:dyDescent="0.25"/>
  <cols>
    <col min="1" max="1" width="26" customWidth="1"/>
    <col min="2" max="2" width="10.85546875" bestFit="1" customWidth="1"/>
    <col min="3" max="3" width="13.5703125" bestFit="1" customWidth="1"/>
    <col min="4" max="4" width="13" bestFit="1" customWidth="1"/>
    <col min="6" max="6" width="9.7109375" customWidth="1"/>
    <col min="7" max="7" width="10.42578125" bestFit="1" customWidth="1"/>
    <col min="8" max="8" width="13.85546875" bestFit="1" customWidth="1"/>
    <col min="9" max="9" width="8" customWidth="1"/>
    <col min="10" max="10" width="12" bestFit="1" customWidth="1"/>
    <col min="11" max="11" width="10.85546875" bestFit="1" customWidth="1"/>
    <col min="12" max="14" width="13.140625" bestFit="1" customWidth="1"/>
    <col min="15" max="15" width="13.28515625" bestFit="1" customWidth="1"/>
    <col min="16" max="19" width="13.140625" bestFit="1" customWidth="1"/>
    <col min="21" max="21" width="13.140625" bestFit="1" customWidth="1"/>
  </cols>
  <sheetData>
    <row r="1" spans="1:27" x14ac:dyDescent="0.25">
      <c r="A1" s="209" t="s">
        <v>34</v>
      </c>
      <c r="B1" s="209"/>
      <c r="C1" s="209"/>
      <c r="D1" s="209"/>
    </row>
    <row r="2" spans="1:27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27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218" t="s">
        <v>27</v>
      </c>
      <c r="G3" s="218"/>
      <c r="H3" s="218"/>
      <c r="I3" s="218"/>
      <c r="J3" s="25" t="s">
        <v>58</v>
      </c>
      <c r="K3" s="25"/>
      <c r="L3" s="218" t="s">
        <v>114</v>
      </c>
      <c r="M3" s="218"/>
      <c r="N3" s="218"/>
      <c r="O3" s="218"/>
      <c r="P3" s="218"/>
      <c r="Q3" s="218"/>
      <c r="R3" s="218"/>
      <c r="S3" s="218"/>
    </row>
    <row r="4" spans="1:27" x14ac:dyDescent="0.25">
      <c r="A4" s="3" t="s">
        <v>44</v>
      </c>
      <c r="B4" s="3">
        <v>772.03899999999999</v>
      </c>
      <c r="C4" s="3" t="s">
        <v>45</v>
      </c>
      <c r="D4" s="3"/>
      <c r="F4" s="217" t="s">
        <v>118</v>
      </c>
      <c r="G4" s="217" t="s">
        <v>119</v>
      </c>
      <c r="H4" s="217" t="s">
        <v>116</v>
      </c>
      <c r="I4" s="217" t="s">
        <v>117</v>
      </c>
      <c r="J4" s="217" t="s">
        <v>115</v>
      </c>
      <c r="K4" s="263" t="s">
        <v>72</v>
      </c>
      <c r="L4" s="25" t="s">
        <v>62</v>
      </c>
      <c r="M4" s="25" t="s">
        <v>64</v>
      </c>
      <c r="N4" s="30" t="s">
        <v>53</v>
      </c>
      <c r="O4" s="30" t="s">
        <v>54</v>
      </c>
      <c r="P4" s="30" t="s">
        <v>55</v>
      </c>
      <c r="Q4" s="30" t="s">
        <v>56</v>
      </c>
      <c r="R4" s="30" t="s">
        <v>57</v>
      </c>
      <c r="S4" s="25" t="s">
        <v>66</v>
      </c>
      <c r="T4" s="217" t="s">
        <v>597</v>
      </c>
      <c r="U4" s="196" t="s">
        <v>62</v>
      </c>
      <c r="V4" s="196" t="s">
        <v>64</v>
      </c>
      <c r="W4" s="199" t="s">
        <v>53</v>
      </c>
      <c r="X4" s="199" t="s">
        <v>54</v>
      </c>
      <c r="Y4" s="199" t="s">
        <v>55</v>
      </c>
      <c r="Z4" s="199" t="s">
        <v>56</v>
      </c>
      <c r="AA4" s="199" t="s">
        <v>57</v>
      </c>
    </row>
    <row r="5" spans="1:27" x14ac:dyDescent="0.25">
      <c r="A5" s="12" t="s">
        <v>46</v>
      </c>
      <c r="B5" s="3">
        <v>0.75320399999999998</v>
      </c>
      <c r="C5" s="3" t="s">
        <v>42</v>
      </c>
      <c r="D5" s="3"/>
      <c r="F5" s="217"/>
      <c r="G5" s="217"/>
      <c r="H5" s="217"/>
      <c r="I5" s="217"/>
      <c r="J5" s="217"/>
      <c r="K5" s="264"/>
      <c r="L5" s="25" t="s">
        <v>63</v>
      </c>
      <c r="M5" s="25" t="s">
        <v>65</v>
      </c>
      <c r="N5" s="25" t="s">
        <v>120</v>
      </c>
      <c r="O5" s="25" t="s">
        <v>121</v>
      </c>
      <c r="P5" s="25" t="s">
        <v>122</v>
      </c>
      <c r="Q5" s="25" t="s">
        <v>123</v>
      </c>
      <c r="R5" s="25" t="s">
        <v>124</v>
      </c>
      <c r="S5" s="25" t="s">
        <v>67</v>
      </c>
      <c r="T5" s="217"/>
      <c r="U5" s="196" t="s">
        <v>63</v>
      </c>
      <c r="V5" s="196" t="s">
        <v>65</v>
      </c>
      <c r="W5" s="196" t="s">
        <v>120</v>
      </c>
      <c r="X5" s="196" t="s">
        <v>121</v>
      </c>
      <c r="Y5" s="196" t="s">
        <v>122</v>
      </c>
      <c r="Z5" s="196" t="s">
        <v>123</v>
      </c>
      <c r="AA5" s="196" t="s">
        <v>124</v>
      </c>
    </row>
    <row r="6" spans="1:27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Volume'!I4</f>
        <v>270.23439648232056</v>
      </c>
      <c r="K6" s="107">
        <f>'Fraksi Volume'!Q4</f>
        <v>10.576976842105262</v>
      </c>
      <c r="L6" s="17">
        <f>G6/100*H6*K6*$B$3/J6*1E-24</f>
        <v>1.4934373361529722E-4</v>
      </c>
      <c r="M6" s="17">
        <f>G6/100*I6*K6*$B$3/J6*1E-24</f>
        <v>2.0592841490731539E-2</v>
      </c>
      <c r="N6" s="17">
        <f>F6/100*$B$16*K6*$B$3/J6*1E-24</f>
        <v>1.3011007095272106E-4</v>
      </c>
      <c r="O6" s="17">
        <f>F6/100*$B$17*K6*$B$3/J6*1E-24</f>
        <v>1.4283823006766116E-3</v>
      </c>
      <c r="P6" s="17">
        <f>F6/100*$B$18*K6*$B$3/J6*1E-24</f>
        <v>6.7883515279680562E-4</v>
      </c>
      <c r="Q6" s="17">
        <f>F6/100*$B$19*K6*$B$3/J6*1E-24</f>
        <v>3.5355997541500293E-4</v>
      </c>
      <c r="R6" s="17">
        <f>F6/100*$B$20*K6*$B$3/J6*1E-24</f>
        <v>2.3759230347888196E-4</v>
      </c>
      <c r="S6" s="17">
        <f>4*$B$3*K6/J6*1E-24</f>
        <v>9.4282660110667438E-2</v>
      </c>
      <c r="T6" s="217"/>
      <c r="U6" s="24">
        <f>L6*'HD FIX'!$B$18</f>
        <v>4.4102784427991928E-5</v>
      </c>
      <c r="V6" s="24">
        <f>M6*'HD FIX'!$B$18</f>
        <v>6.0812839416819978E-3</v>
      </c>
      <c r="W6" s="24">
        <f>N6*'HD FIX'!$B$18</f>
        <v>3.8422880372871757E-5</v>
      </c>
      <c r="X6" s="24">
        <f>O6*'HD FIX'!$B$18</f>
        <v>4.2181640409348338E-4</v>
      </c>
      <c r="Y6" s="24">
        <f>P6*'HD FIX'!$B$18</f>
        <v>2.0046720194541787E-4</v>
      </c>
      <c r="Z6" s="24">
        <f>Q6*'HD FIX'!$B$18</f>
        <v>1.0441000101323848E-4</v>
      </c>
      <c r="AA6" s="24">
        <f>R6*'HD FIX'!$B$18</f>
        <v>7.0163520680896252E-5</v>
      </c>
    </row>
    <row r="7" spans="1:27" x14ac:dyDescent="0.25">
      <c r="A7" s="12" t="s">
        <v>48</v>
      </c>
      <c r="B7" s="3">
        <v>9.0273999999999997E-3</v>
      </c>
      <c r="C7" s="3" t="s">
        <v>42</v>
      </c>
      <c r="D7" s="3" t="s">
        <v>41</v>
      </c>
      <c r="Q7" s="16"/>
      <c r="R7" s="16"/>
    </row>
    <row r="8" spans="1:27" x14ac:dyDescent="0.25">
      <c r="A8" s="12" t="s">
        <v>49</v>
      </c>
      <c r="B8" s="98">
        <v>739.20935368907362</v>
      </c>
      <c r="C8" s="12" t="s">
        <v>45</v>
      </c>
      <c r="D8" s="12"/>
      <c r="F8" s="254" t="s">
        <v>68</v>
      </c>
      <c r="G8" s="262"/>
      <c r="H8" s="18" t="s">
        <v>69</v>
      </c>
      <c r="J8" s="254" t="s">
        <v>30</v>
      </c>
      <c r="K8" s="255"/>
      <c r="L8" s="18" t="s">
        <v>78</v>
      </c>
      <c r="N8" s="254" t="s">
        <v>185</v>
      </c>
      <c r="O8" s="262"/>
      <c r="P8" s="18" t="s">
        <v>577</v>
      </c>
      <c r="R8" s="16"/>
    </row>
    <row r="9" spans="1:27" x14ac:dyDescent="0.25">
      <c r="A9" s="3" t="s">
        <v>50</v>
      </c>
      <c r="B9" s="3">
        <v>1850</v>
      </c>
      <c r="C9" s="3" t="s">
        <v>51</v>
      </c>
      <c r="D9" s="3"/>
      <c r="F9" s="14" t="s">
        <v>70</v>
      </c>
      <c r="G9" s="19"/>
      <c r="H9" s="20"/>
      <c r="J9" s="14" t="s">
        <v>82</v>
      </c>
      <c r="K9" s="19"/>
      <c r="L9" s="23"/>
      <c r="M9" s="19"/>
      <c r="N9" s="14" t="s">
        <v>82</v>
      </c>
    </row>
    <row r="10" spans="1:27" x14ac:dyDescent="0.25">
      <c r="A10" s="12" t="s">
        <v>52</v>
      </c>
      <c r="B10" s="98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D32</f>
        <v>91.524026957999979</v>
      </c>
      <c r="K10" s="16"/>
      <c r="L10" s="20"/>
      <c r="N10" s="3">
        <f>D32</f>
        <v>91.524026957999979</v>
      </c>
      <c r="O10" s="16"/>
      <c r="P10" s="20"/>
    </row>
    <row r="11" spans="1:27" x14ac:dyDescent="0.25">
      <c r="F11" s="258"/>
      <c r="G11" s="259"/>
      <c r="H11" s="260"/>
      <c r="J11" s="41"/>
      <c r="K11" s="42"/>
      <c r="L11" s="43"/>
      <c r="N11" s="209"/>
      <c r="O11" s="261"/>
      <c r="P11" s="261"/>
    </row>
    <row r="12" spans="1:27" x14ac:dyDescent="0.25">
      <c r="A12" s="209" t="s">
        <v>112</v>
      </c>
      <c r="B12" s="209"/>
      <c r="C12" s="209"/>
      <c r="F12" s="14" t="s">
        <v>59</v>
      </c>
      <c r="G12" s="14" t="s">
        <v>60</v>
      </c>
      <c r="H12" s="14" t="s">
        <v>61</v>
      </c>
      <c r="J12" s="14" t="s">
        <v>59</v>
      </c>
      <c r="K12" s="14" t="s">
        <v>60</v>
      </c>
      <c r="L12" s="14" t="s">
        <v>61</v>
      </c>
      <c r="N12" s="14" t="s">
        <v>59</v>
      </c>
      <c r="O12" s="14" t="s">
        <v>60</v>
      </c>
      <c r="P12" s="14" t="s">
        <v>61</v>
      </c>
    </row>
    <row r="13" spans="1:27" x14ac:dyDescent="0.25">
      <c r="A13" s="12" t="s">
        <v>2</v>
      </c>
      <c r="B13" s="218" t="s">
        <v>113</v>
      </c>
      <c r="C13" s="218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$B$3*$B$24*B27*1E-24/$J$10</f>
        <v>4.2324966675679684E-2</v>
      </c>
      <c r="N13" s="3" t="s">
        <v>81</v>
      </c>
      <c r="O13" s="3" t="s">
        <v>87</v>
      </c>
      <c r="P13" s="17">
        <f>L13</f>
        <v>4.2324966675679684E-2</v>
      </c>
    </row>
    <row r="14" spans="1:27" x14ac:dyDescent="0.25">
      <c r="A14" s="12" t="s">
        <v>72</v>
      </c>
      <c r="B14" s="25"/>
      <c r="C14" s="25" t="s">
        <v>42</v>
      </c>
      <c r="J14" s="3" t="s">
        <v>83</v>
      </c>
      <c r="K14" s="3" t="s">
        <v>88</v>
      </c>
      <c r="L14" s="24">
        <f>$B$3*$B$24*B28*1E-24/$J$10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27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$B$3*$B$24*B29*1E-24/$J$10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27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$B$3*$B$24*B30*1E-24/$J$10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16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$B$3*$B$24*B31*1E-24/$J$10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16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16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54" t="s">
        <v>31</v>
      </c>
      <c r="G19" s="255"/>
      <c r="H19" s="18" t="s">
        <v>95</v>
      </c>
      <c r="J19" s="254" t="s">
        <v>578</v>
      </c>
      <c r="K19" s="262"/>
      <c r="L19" s="18" t="s">
        <v>581</v>
      </c>
      <c r="N19" s="254" t="s">
        <v>90</v>
      </c>
      <c r="O19" s="255"/>
      <c r="P19" s="14" t="s">
        <v>104</v>
      </c>
    </row>
    <row r="20" spans="1:16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14" t="s">
        <v>97</v>
      </c>
      <c r="G20" s="19"/>
      <c r="H20" s="23"/>
      <c r="J20" s="192" t="s">
        <v>585</v>
      </c>
      <c r="N20" s="14" t="s">
        <v>106</v>
      </c>
      <c r="O20" s="16"/>
      <c r="P20" s="20"/>
    </row>
    <row r="21" spans="1:16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J21" s="3">
        <f>D58</f>
        <v>55.2547359</v>
      </c>
      <c r="K21" s="16"/>
      <c r="L21" s="20"/>
      <c r="N21" s="3">
        <f>D48</f>
        <v>55.032952715149506</v>
      </c>
      <c r="O21" s="16"/>
      <c r="P21" s="20"/>
    </row>
    <row r="22" spans="1:16" x14ac:dyDescent="0.25">
      <c r="A22" s="209" t="s">
        <v>71</v>
      </c>
      <c r="B22" s="209"/>
      <c r="C22" s="209"/>
      <c r="F22" s="258"/>
      <c r="G22" s="259"/>
      <c r="H22" s="260"/>
      <c r="J22" s="209"/>
      <c r="K22" s="261"/>
      <c r="L22" s="261"/>
      <c r="N22" s="21"/>
      <c r="O22" s="16"/>
      <c r="P22" s="20"/>
    </row>
    <row r="23" spans="1:16" x14ac:dyDescent="0.25">
      <c r="A23" s="12" t="s">
        <v>2</v>
      </c>
      <c r="B23" s="256" t="s">
        <v>352</v>
      </c>
      <c r="C23" s="257"/>
      <c r="F23" s="14" t="s">
        <v>59</v>
      </c>
      <c r="G23" s="14" t="s">
        <v>60</v>
      </c>
      <c r="H23" s="14" t="s">
        <v>61</v>
      </c>
      <c r="J23" s="192" t="s">
        <v>59</v>
      </c>
      <c r="K23" s="192" t="s">
        <v>60</v>
      </c>
      <c r="L23" s="192" t="s">
        <v>61</v>
      </c>
      <c r="N23" s="14" t="s">
        <v>59</v>
      </c>
      <c r="O23" s="14" t="s">
        <v>60</v>
      </c>
      <c r="P23" s="14" t="s">
        <v>61</v>
      </c>
    </row>
    <row r="24" spans="1:16" x14ac:dyDescent="0.25">
      <c r="A24" s="3" t="s">
        <v>72</v>
      </c>
      <c r="B24" s="3">
        <v>6.5508899999999999</v>
      </c>
      <c r="C24" s="3" t="s">
        <v>42</v>
      </c>
      <c r="F24" s="3" t="s">
        <v>100</v>
      </c>
      <c r="G24" s="3" t="s">
        <v>101</v>
      </c>
      <c r="H24" s="17">
        <f>2*$B$3/$F$21*$B$5*1E-24</f>
        <v>5.0356327781491024E-2</v>
      </c>
      <c r="J24" s="3" t="s">
        <v>579</v>
      </c>
      <c r="K24" s="3" t="s">
        <v>582</v>
      </c>
      <c r="L24" s="17">
        <f>B59*$B$56*$B$3/$J$21*$B$53*1E-24</f>
        <v>2.0681256399976599E-2</v>
      </c>
      <c r="N24" s="3" t="s">
        <v>84</v>
      </c>
      <c r="O24" s="3" t="s">
        <v>89</v>
      </c>
      <c r="P24" s="28">
        <f t="shared" ref="P24:P31" si="0">B40*$B$3*$B$37*1E-24/$N$21</f>
        <v>5.8561438956644285E-2</v>
      </c>
    </row>
    <row r="25" spans="1:16" x14ac:dyDescent="0.25">
      <c r="A25" s="21"/>
      <c r="B25" s="16"/>
      <c r="C25" s="20"/>
      <c r="F25" s="3" t="s">
        <v>66</v>
      </c>
      <c r="G25" s="3" t="s">
        <v>67</v>
      </c>
      <c r="H25" s="17">
        <f>1*$B$3/$F$21*$B$5*1E-24</f>
        <v>2.5178163890745512E-2</v>
      </c>
      <c r="J25" s="3" t="s">
        <v>580</v>
      </c>
      <c r="K25" s="3" t="s">
        <v>583</v>
      </c>
      <c r="L25" s="17">
        <f>B60*$B$56*$B$3/$J$21*$B$53*1E-24</f>
        <v>8.8743380636936639E-2</v>
      </c>
      <c r="N25" s="3" t="s">
        <v>98</v>
      </c>
      <c r="O25" s="3" t="s">
        <v>107</v>
      </c>
      <c r="P25" s="28">
        <f t="shared" si="0"/>
        <v>2.626269779055727E-5</v>
      </c>
    </row>
    <row r="26" spans="1:16" x14ac:dyDescent="0.25">
      <c r="A26" s="93" t="s">
        <v>75</v>
      </c>
      <c r="B26" s="91" t="s">
        <v>76</v>
      </c>
      <c r="C26" s="91" t="s">
        <v>77</v>
      </c>
      <c r="E26" s="70"/>
      <c r="F26" s="59"/>
      <c r="G26" s="69"/>
      <c r="J26" s="3" t="s">
        <v>98</v>
      </c>
      <c r="K26" s="3" t="s">
        <v>107</v>
      </c>
      <c r="L26" s="17">
        <f>$B$57*$B$3/$J$21*$B$53*1E-24</f>
        <v>2.7356159259228307E-2</v>
      </c>
      <c r="N26" s="3" t="s">
        <v>85</v>
      </c>
      <c r="O26" s="3" t="s">
        <v>91</v>
      </c>
      <c r="P26" s="28">
        <f t="shared" si="0"/>
        <v>1.7508465193704852E-2</v>
      </c>
    </row>
    <row r="27" spans="1:16" x14ac:dyDescent="0.25">
      <c r="A27" s="105" t="s">
        <v>81</v>
      </c>
      <c r="B27" s="22">
        <v>0.98192999999999997</v>
      </c>
      <c r="C27" s="22">
        <v>91.224000000000004</v>
      </c>
      <c r="D27">
        <f>B27*C27</f>
        <v>89.575582319999995</v>
      </c>
      <c r="E27" s="60"/>
      <c r="N27" s="3" t="s">
        <v>99</v>
      </c>
      <c r="O27" s="3" t="s">
        <v>108</v>
      </c>
      <c r="P27" s="28">
        <f t="shared" si="0"/>
        <v>1.7508465193704851E-3</v>
      </c>
    </row>
    <row r="28" spans="1:16" x14ac:dyDescent="0.25">
      <c r="A28" s="89" t="s">
        <v>83</v>
      </c>
      <c r="B28" s="22">
        <v>1.4999999999999999E-2</v>
      </c>
      <c r="C28" s="22">
        <v>118.71</v>
      </c>
      <c r="D28">
        <f>B28*C28</f>
        <v>1.7806499999999998</v>
      </c>
      <c r="N28" s="3" t="s">
        <v>86</v>
      </c>
      <c r="O28" s="3" t="s">
        <v>93</v>
      </c>
      <c r="P28" s="28">
        <f t="shared" si="0"/>
        <v>8.7542325968524258E-3</v>
      </c>
    </row>
    <row r="29" spans="1:16" x14ac:dyDescent="0.25">
      <c r="A29" s="89" t="s">
        <v>84</v>
      </c>
      <c r="B29" s="22">
        <v>2E-3</v>
      </c>
      <c r="C29" s="22">
        <v>55.844999999999999</v>
      </c>
      <c r="D29">
        <f>B29*C29</f>
        <v>0.11169</v>
      </c>
      <c r="N29" s="3" t="s">
        <v>102</v>
      </c>
      <c r="O29" s="3" t="s">
        <v>109</v>
      </c>
      <c r="P29" s="28">
        <f t="shared" si="0"/>
        <v>3.9394046685835918E-5</v>
      </c>
    </row>
    <row r="30" spans="1:16" x14ac:dyDescent="0.25">
      <c r="A30" s="89" t="s">
        <v>85</v>
      </c>
      <c r="B30" s="22">
        <v>1E-3</v>
      </c>
      <c r="C30" s="22">
        <v>51.996099999999998</v>
      </c>
      <c r="D30">
        <f>B30*C30</f>
        <v>5.1996099999999996E-2</v>
      </c>
      <c r="N30" s="3" t="s">
        <v>103</v>
      </c>
      <c r="O30" s="3" t="s">
        <v>110</v>
      </c>
      <c r="P30" s="28">
        <f t="shared" si="0"/>
        <v>2.626269779055727E-5</v>
      </c>
    </row>
    <row r="31" spans="1:16" x14ac:dyDescent="0.25">
      <c r="A31" s="89" t="s">
        <v>86</v>
      </c>
      <c r="B31" s="22">
        <v>6.9999999999999994E-5</v>
      </c>
      <c r="C31" s="22">
        <v>58.693399999999997</v>
      </c>
      <c r="D31">
        <f>B31*C31</f>
        <v>4.1085379999999993E-3</v>
      </c>
      <c r="N31" s="3" t="s">
        <v>105</v>
      </c>
      <c r="O31" s="3" t="s">
        <v>111</v>
      </c>
      <c r="P31" s="28">
        <f t="shared" si="0"/>
        <v>8.7542325968524256E-4</v>
      </c>
    </row>
    <row r="32" spans="1:16" x14ac:dyDescent="0.25">
      <c r="D32">
        <f>SUM(D27:D31)</f>
        <v>91.524026957999979</v>
      </c>
    </row>
    <row r="35" spans="1:4" x14ac:dyDescent="0.25">
      <c r="A35" s="218" t="s">
        <v>90</v>
      </c>
      <c r="B35" s="218"/>
      <c r="C35" s="218"/>
    </row>
    <row r="36" spans="1:4" x14ac:dyDescent="0.25">
      <c r="A36" s="26" t="s">
        <v>2</v>
      </c>
      <c r="B36" s="218" t="s">
        <v>92</v>
      </c>
      <c r="C36" s="218"/>
    </row>
    <row r="37" spans="1:4" x14ac:dyDescent="0.25">
      <c r="A37" s="3" t="s">
        <v>72</v>
      </c>
      <c r="B37" s="3">
        <v>8</v>
      </c>
      <c r="C37" s="3" t="s">
        <v>94</v>
      </c>
    </row>
    <row r="38" spans="1:4" x14ac:dyDescent="0.25">
      <c r="A38" s="21"/>
      <c r="B38" s="16"/>
      <c r="C38" s="20"/>
    </row>
    <row r="39" spans="1:4" x14ac:dyDescent="0.25">
      <c r="A39" s="14" t="s">
        <v>96</v>
      </c>
      <c r="B39" s="14" t="s">
        <v>76</v>
      </c>
      <c r="C39" s="14" t="s">
        <v>77</v>
      </c>
    </row>
    <row r="40" spans="1:4" x14ac:dyDescent="0.25">
      <c r="A40" s="3" t="s">
        <v>84</v>
      </c>
      <c r="B40" s="3">
        <f>1-(SUM(B41:B47))</f>
        <v>0.66894999999999993</v>
      </c>
      <c r="C40" s="3">
        <v>55.845150199999999</v>
      </c>
      <c r="D40">
        <f t="shared" ref="D40:D47" si="1">C40*B40</f>
        <v>37.357613226289999</v>
      </c>
    </row>
    <row r="41" spans="1:4" x14ac:dyDescent="0.25">
      <c r="A41" s="3" t="s">
        <v>98</v>
      </c>
      <c r="B41" s="3">
        <f>0.03/100</f>
        <v>2.9999999999999997E-4</v>
      </c>
      <c r="C41" s="3">
        <v>12.0107359</v>
      </c>
      <c r="D41">
        <f t="shared" si="1"/>
        <v>3.6032207699999998E-3</v>
      </c>
    </row>
    <row r="42" spans="1:4" x14ac:dyDescent="0.25">
      <c r="A42" s="3" t="s">
        <v>85</v>
      </c>
      <c r="B42" s="3">
        <f>20/100</f>
        <v>0.2</v>
      </c>
      <c r="C42" s="3">
        <v>51.996137500000003</v>
      </c>
      <c r="D42">
        <f t="shared" si="1"/>
        <v>10.399227500000002</v>
      </c>
    </row>
    <row r="43" spans="1:4" x14ac:dyDescent="0.25">
      <c r="A43" s="3" t="s">
        <v>99</v>
      </c>
      <c r="B43" s="3">
        <f>2/100</f>
        <v>0.02</v>
      </c>
      <c r="C43" s="27">
        <v>54.938049599999999</v>
      </c>
      <c r="D43">
        <f t="shared" si="1"/>
        <v>1.0987609920000001</v>
      </c>
    </row>
    <row r="44" spans="1:4" x14ac:dyDescent="0.25">
      <c r="A44" s="3" t="s">
        <v>86</v>
      </c>
      <c r="B44" s="3">
        <f>10/100</f>
        <v>0.1</v>
      </c>
      <c r="C44" s="3">
        <v>58.693356299999998</v>
      </c>
      <c r="D44">
        <f t="shared" si="1"/>
        <v>5.8693356300000001</v>
      </c>
    </row>
    <row r="45" spans="1:4" x14ac:dyDescent="0.25">
      <c r="A45" s="3" t="s">
        <v>102</v>
      </c>
      <c r="B45" s="3">
        <f>0.045/100</f>
        <v>4.4999999999999999E-4</v>
      </c>
      <c r="C45" s="27">
        <v>30.973761509999999</v>
      </c>
      <c r="D45">
        <f t="shared" si="1"/>
        <v>1.39381926795E-2</v>
      </c>
    </row>
    <row r="46" spans="1:4" x14ac:dyDescent="0.25">
      <c r="A46" s="3" t="s">
        <v>103</v>
      </c>
      <c r="B46" s="3">
        <f>0.03/100</f>
        <v>2.9999999999999997E-4</v>
      </c>
      <c r="C46" s="3">
        <v>32.066084699999998</v>
      </c>
      <c r="D46">
        <f t="shared" si="1"/>
        <v>9.6198254099999977E-3</v>
      </c>
    </row>
    <row r="47" spans="1:4" x14ac:dyDescent="0.25">
      <c r="A47" s="3" t="s">
        <v>105</v>
      </c>
      <c r="B47" s="3">
        <f>1/100</f>
        <v>0.01</v>
      </c>
      <c r="C47" s="3">
        <v>28.0854128</v>
      </c>
      <c r="D47">
        <f t="shared" si="1"/>
        <v>0.28085412800000004</v>
      </c>
    </row>
    <row r="48" spans="1:4" x14ac:dyDescent="0.25">
      <c r="D48">
        <f>SUM(D40:D47)</f>
        <v>55.032952715149506</v>
      </c>
    </row>
    <row r="51" spans="1:4" x14ac:dyDescent="0.25">
      <c r="A51" s="218" t="s">
        <v>578</v>
      </c>
      <c r="B51" s="218"/>
      <c r="C51" s="218"/>
    </row>
    <row r="52" spans="1:4" x14ac:dyDescent="0.25">
      <c r="A52" s="26" t="s">
        <v>2</v>
      </c>
      <c r="B52" s="218" t="s">
        <v>181</v>
      </c>
      <c r="C52" s="218"/>
    </row>
    <row r="53" spans="1:4" x14ac:dyDescent="0.25">
      <c r="A53" s="3" t="s">
        <v>72</v>
      </c>
      <c r="B53" s="3">
        <v>2.5099999999999998</v>
      </c>
      <c r="C53" s="3" t="s">
        <v>94</v>
      </c>
    </row>
    <row r="54" spans="1:4" x14ac:dyDescent="0.25">
      <c r="A54" s="21"/>
      <c r="B54" s="16"/>
      <c r="C54" s="20"/>
    </row>
    <row r="55" spans="1:4" x14ac:dyDescent="0.25">
      <c r="A55" s="192" t="s">
        <v>96</v>
      </c>
      <c r="B55" s="192" t="s">
        <v>76</v>
      </c>
      <c r="C55" s="192" t="s">
        <v>77</v>
      </c>
    </row>
    <row r="56" spans="1:4" x14ac:dyDescent="0.25">
      <c r="A56" s="3" t="s">
        <v>321</v>
      </c>
      <c r="B56" s="3">
        <v>4</v>
      </c>
      <c r="C56" s="3">
        <v>10.811</v>
      </c>
      <c r="D56">
        <f t="shared" ref="D56:D57" si="2">C56*B56</f>
        <v>43.244</v>
      </c>
    </row>
    <row r="57" spans="1:4" x14ac:dyDescent="0.25">
      <c r="A57" s="3" t="s">
        <v>98</v>
      </c>
      <c r="B57" s="3">
        <v>1</v>
      </c>
      <c r="C57" s="3">
        <v>12.0107359</v>
      </c>
      <c r="D57">
        <f t="shared" si="2"/>
        <v>12.0107359</v>
      </c>
    </row>
    <row r="58" spans="1:4" x14ac:dyDescent="0.25">
      <c r="A58" s="209" t="s">
        <v>584</v>
      </c>
      <c r="B58" s="209"/>
      <c r="C58" s="209"/>
      <c r="D58">
        <f>SUM(D56:D57)</f>
        <v>55.2547359</v>
      </c>
    </row>
    <row r="59" spans="1:4" x14ac:dyDescent="0.25">
      <c r="A59" s="12" t="s">
        <v>579</v>
      </c>
      <c r="B59" s="3">
        <v>0.189</v>
      </c>
      <c r="C59" s="3"/>
    </row>
    <row r="60" spans="1:4" x14ac:dyDescent="0.25">
      <c r="A60" s="12" t="s">
        <v>580</v>
      </c>
      <c r="B60" s="3">
        <v>0.81100000000000005</v>
      </c>
      <c r="C60" s="3"/>
    </row>
  </sheetData>
  <mergeCells count="29">
    <mergeCell ref="N8:O8"/>
    <mergeCell ref="J19:K19"/>
    <mergeCell ref="J22:L22"/>
    <mergeCell ref="A1:D1"/>
    <mergeCell ref="F8:G8"/>
    <mergeCell ref="L3:S3"/>
    <mergeCell ref="F3:I3"/>
    <mergeCell ref="F4:F5"/>
    <mergeCell ref="G4:G5"/>
    <mergeCell ref="H4:H5"/>
    <mergeCell ref="I4:I5"/>
    <mergeCell ref="J4:J5"/>
    <mergeCell ref="K4:K5"/>
    <mergeCell ref="T4:T6"/>
    <mergeCell ref="A51:C51"/>
    <mergeCell ref="B52:C52"/>
    <mergeCell ref="A58:C58"/>
    <mergeCell ref="B36:C36"/>
    <mergeCell ref="F19:G19"/>
    <mergeCell ref="A22:C22"/>
    <mergeCell ref="B23:C23"/>
    <mergeCell ref="F22:H22"/>
    <mergeCell ref="A12:C12"/>
    <mergeCell ref="B13:C13"/>
    <mergeCell ref="J8:K8"/>
    <mergeCell ref="N11:P11"/>
    <mergeCell ref="A35:C35"/>
    <mergeCell ref="F11:H11"/>
    <mergeCell ref="N19:O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topLeftCell="W1" zoomScale="80" zoomScaleNormal="80" workbookViewId="0">
      <selection activeCell="AB6" sqref="AB6:AO6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9" width="9.28515625" bestFit="1" customWidth="1"/>
    <col min="10" max="10" width="13" bestFit="1" customWidth="1"/>
    <col min="11" max="11" width="15.7109375" bestFit="1" customWidth="1"/>
    <col min="12" max="14" width="13.140625" bestFit="1" customWidth="1"/>
    <col min="15" max="16" width="13.140625" customWidth="1"/>
    <col min="17" max="17" width="14" bestFit="1" customWidth="1"/>
    <col min="18" max="20" width="13.140625" bestFit="1" customWidth="1"/>
    <col min="21" max="22" width="13.140625" customWidth="1"/>
    <col min="23" max="25" width="13.140625" bestFit="1" customWidth="1"/>
    <col min="26" max="27" width="13.140625" customWidth="1"/>
    <col min="28" max="28" width="13" bestFit="1" customWidth="1"/>
    <col min="29" max="29" width="13.42578125" bestFit="1" customWidth="1"/>
    <col min="30" max="30" width="11.28515625" bestFit="1" customWidth="1"/>
    <col min="31" max="31" width="13.140625" bestFit="1" customWidth="1"/>
    <col min="32" max="32" width="13" bestFit="1" customWidth="1"/>
    <col min="33" max="33" width="10.85546875" bestFit="1" customWidth="1"/>
    <col min="34" max="34" width="13" bestFit="1" customWidth="1"/>
    <col min="35" max="35" width="13.42578125" bestFit="1" customWidth="1"/>
    <col min="36" max="36" width="11.28515625" bestFit="1" customWidth="1"/>
    <col min="37" max="37" width="14.42578125" bestFit="1" customWidth="1"/>
    <col min="38" max="38" width="13.5703125" bestFit="1" customWidth="1"/>
    <col min="42" max="42" width="10.28515625" bestFit="1" customWidth="1"/>
    <col min="43" max="43" width="13.140625" bestFit="1" customWidth="1"/>
    <col min="44" max="44" width="13" bestFit="1" customWidth="1"/>
    <col min="45" max="45" width="10.85546875" bestFit="1" customWidth="1"/>
    <col min="46" max="46" width="12" bestFit="1" customWidth="1"/>
    <col min="47" max="47" width="13.42578125" bestFit="1" customWidth="1"/>
    <col min="48" max="48" width="10.7109375" bestFit="1" customWidth="1"/>
    <col min="49" max="49" width="13.140625" bestFit="1" customWidth="1"/>
    <col min="53" max="53" width="13.42578125" bestFit="1" customWidth="1"/>
    <col min="54" max="54" width="10.7109375" bestFit="1" customWidth="1"/>
    <col min="55" max="55" width="13.140625" bestFit="1" customWidth="1"/>
    <col min="59" max="59" width="14" bestFit="1" customWidth="1"/>
    <col min="61" max="61" width="13.5703125" bestFit="1" customWidth="1"/>
  </cols>
  <sheetData>
    <row r="1" spans="1:41" x14ac:dyDescent="0.25">
      <c r="A1" s="209" t="s">
        <v>34</v>
      </c>
      <c r="B1" s="209"/>
      <c r="C1" s="209"/>
      <c r="D1" s="209"/>
    </row>
    <row r="2" spans="1:41" x14ac:dyDescent="0.25">
      <c r="A2" s="1" t="s">
        <v>35</v>
      </c>
      <c r="B2" s="1" t="s">
        <v>36</v>
      </c>
      <c r="C2" s="1" t="s">
        <v>37</v>
      </c>
      <c r="D2" s="1" t="s">
        <v>38</v>
      </c>
    </row>
    <row r="3" spans="1:41" x14ac:dyDescent="0.25">
      <c r="A3" s="3" t="s">
        <v>39</v>
      </c>
      <c r="B3" s="11">
        <v>6.0221408570000002E+23</v>
      </c>
      <c r="C3" s="3" t="s">
        <v>40</v>
      </c>
      <c r="D3" s="3" t="s">
        <v>41</v>
      </c>
      <c r="F3" s="218" t="s">
        <v>27</v>
      </c>
      <c r="G3" s="218"/>
      <c r="H3" s="218"/>
      <c r="I3" s="218"/>
      <c r="J3" s="219" t="s">
        <v>58</v>
      </c>
      <c r="K3" s="221"/>
      <c r="L3" s="218" t="s">
        <v>114</v>
      </c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</row>
    <row r="4" spans="1:41" x14ac:dyDescent="0.25">
      <c r="A4" s="3" t="s">
        <v>44</v>
      </c>
      <c r="B4" s="3">
        <v>772.03899999999999</v>
      </c>
      <c r="C4" s="3" t="s">
        <v>45</v>
      </c>
      <c r="D4" s="3"/>
      <c r="F4" s="217" t="s">
        <v>118</v>
      </c>
      <c r="G4" s="217" t="s">
        <v>119</v>
      </c>
      <c r="H4" s="217" t="s">
        <v>116</v>
      </c>
      <c r="I4" s="217" t="s">
        <v>117</v>
      </c>
      <c r="J4" s="217" t="s">
        <v>144</v>
      </c>
      <c r="K4" s="263" t="s">
        <v>72</v>
      </c>
      <c r="L4" s="1" t="s">
        <v>62</v>
      </c>
      <c r="M4" s="1" t="s">
        <v>64</v>
      </c>
      <c r="N4" s="2" t="s">
        <v>53</v>
      </c>
      <c r="O4" s="2" t="s">
        <v>54</v>
      </c>
      <c r="P4" s="2" t="s">
        <v>55</v>
      </c>
      <c r="Q4" s="2" t="s">
        <v>56</v>
      </c>
      <c r="R4" s="2" t="s">
        <v>57</v>
      </c>
      <c r="S4" s="2" t="s">
        <v>130</v>
      </c>
      <c r="T4" s="2" t="s">
        <v>131</v>
      </c>
      <c r="U4" s="2" t="s">
        <v>132</v>
      </c>
      <c r="V4" s="2" t="s">
        <v>133</v>
      </c>
      <c r="W4" s="2" t="s">
        <v>134</v>
      </c>
      <c r="X4" s="2" t="s">
        <v>135</v>
      </c>
      <c r="Y4" s="2" t="s">
        <v>136</v>
      </c>
      <c r="Z4" s="1" t="s">
        <v>66</v>
      </c>
      <c r="AA4" s="265" t="s">
        <v>597</v>
      </c>
      <c r="AB4" s="197" t="s">
        <v>62</v>
      </c>
      <c r="AC4" s="197" t="s">
        <v>64</v>
      </c>
      <c r="AD4" s="198" t="s">
        <v>53</v>
      </c>
      <c r="AE4" s="198" t="s">
        <v>54</v>
      </c>
      <c r="AF4" s="198" t="s">
        <v>55</v>
      </c>
      <c r="AG4" s="198" t="s">
        <v>56</v>
      </c>
      <c r="AH4" s="198" t="s">
        <v>57</v>
      </c>
      <c r="AI4" s="151" t="s">
        <v>130</v>
      </c>
      <c r="AJ4" s="198" t="s">
        <v>131</v>
      </c>
      <c r="AK4" s="198" t="s">
        <v>132</v>
      </c>
      <c r="AL4" s="198" t="s">
        <v>133</v>
      </c>
      <c r="AM4" s="198" t="s">
        <v>134</v>
      </c>
      <c r="AN4" s="198" t="s">
        <v>135</v>
      </c>
      <c r="AO4" s="198" t="s">
        <v>136</v>
      </c>
    </row>
    <row r="5" spans="1:41" x14ac:dyDescent="0.25">
      <c r="A5" s="12" t="s">
        <v>46</v>
      </c>
      <c r="B5" s="3">
        <v>0.75320399999999998</v>
      </c>
      <c r="C5" s="3" t="s">
        <v>42</v>
      </c>
      <c r="D5" s="3"/>
      <c r="F5" s="217"/>
      <c r="G5" s="217"/>
      <c r="H5" s="217"/>
      <c r="I5" s="217"/>
      <c r="J5" s="217"/>
      <c r="K5" s="264"/>
      <c r="L5" s="1" t="s">
        <v>63</v>
      </c>
      <c r="M5" s="1" t="s">
        <v>65</v>
      </c>
      <c r="N5" s="1" t="s">
        <v>120</v>
      </c>
      <c r="O5" s="1" t="s">
        <v>121</v>
      </c>
      <c r="P5" s="1" t="s">
        <v>122</v>
      </c>
      <c r="Q5" s="1" t="s">
        <v>123</v>
      </c>
      <c r="R5" s="1" t="s">
        <v>124</v>
      </c>
      <c r="S5" s="2" t="s">
        <v>137</v>
      </c>
      <c r="T5" s="1" t="s">
        <v>138</v>
      </c>
      <c r="U5" s="1" t="s">
        <v>139</v>
      </c>
      <c r="V5" s="1" t="s">
        <v>140</v>
      </c>
      <c r="W5" s="1" t="s">
        <v>141</v>
      </c>
      <c r="X5" s="1" t="s">
        <v>142</v>
      </c>
      <c r="Y5" s="1" t="s">
        <v>143</v>
      </c>
      <c r="Z5" s="1" t="s">
        <v>67</v>
      </c>
      <c r="AA5" s="265"/>
      <c r="AB5" s="197" t="s">
        <v>63</v>
      </c>
      <c r="AC5" s="197" t="s">
        <v>65</v>
      </c>
      <c r="AD5" s="197" t="s">
        <v>120</v>
      </c>
      <c r="AE5" s="197" t="s">
        <v>121</v>
      </c>
      <c r="AF5" s="197" t="s">
        <v>122</v>
      </c>
      <c r="AG5" s="197" t="s">
        <v>123</v>
      </c>
      <c r="AH5" s="197" t="s">
        <v>124</v>
      </c>
      <c r="AI5" s="151" t="s">
        <v>137</v>
      </c>
      <c r="AJ5" s="197" t="s">
        <v>138</v>
      </c>
      <c r="AK5" s="197" t="s">
        <v>139</v>
      </c>
      <c r="AL5" s="197" t="s">
        <v>140</v>
      </c>
      <c r="AM5" s="197" t="s">
        <v>141</v>
      </c>
      <c r="AN5" s="197" t="s">
        <v>142</v>
      </c>
      <c r="AO5" s="197" t="s">
        <v>143</v>
      </c>
    </row>
    <row r="6" spans="1:41" x14ac:dyDescent="0.25">
      <c r="A6" s="3" t="s">
        <v>47</v>
      </c>
      <c r="B6" s="3">
        <v>557.03899999999999</v>
      </c>
      <c r="C6" s="3" t="s">
        <v>45</v>
      </c>
      <c r="D6" s="3"/>
      <c r="F6" s="3">
        <v>12</v>
      </c>
      <c r="G6" s="3">
        <f>100-F6</f>
        <v>88</v>
      </c>
      <c r="H6" s="3">
        <v>7.1999999999999998E-3</v>
      </c>
      <c r="I6" s="3">
        <f>1-H6</f>
        <v>0.99280000000000002</v>
      </c>
      <c r="J6" s="3">
        <f>'Fraksi Volume'!I14</f>
        <v>270.96331379065765</v>
      </c>
      <c r="K6" s="36">
        <f>'Fraksi Volume'!Q14</f>
        <v>10.536451027630475</v>
      </c>
      <c r="L6" s="36">
        <f>$B$24*G6/100*H6*K6*$B$3/J6*1E-24</f>
        <v>1.4719917827056699E-4</v>
      </c>
      <c r="M6" s="36">
        <f>$B$24*G6/100*I6*K6*$B$3/J6*1E-24</f>
        <v>2.0297131137085964E-2</v>
      </c>
      <c r="N6" s="36">
        <f>$B$24*F6/100*$B$16*K6*$B$3/J6*1E-24</f>
        <v>1.2824170834178184E-4</v>
      </c>
      <c r="O6" s="36">
        <f>$B$24*F6/100*$B$17*K6*$B$3/J6*1E-24</f>
        <v>1.4078709285347789E-3</v>
      </c>
      <c r="P6" s="36">
        <f>$B$24*F6/100*$B$18*K6*$B$3/J6*1E-24</f>
        <v>6.6908717395712275E-4</v>
      </c>
      <c r="Q6" s="36">
        <f>$B$24*F6/100*$B$19*K6*$B$3/J6*1E-24</f>
        <v>3.4848290310266812E-4</v>
      </c>
      <c r="R6" s="36">
        <f>$B$24*F6/100*$B$20*K6*$B$3/J6*1E-24</f>
        <v>2.3418051088499296E-4</v>
      </c>
      <c r="S6" s="71">
        <f>2*$B$25*$B$31*K6*$B$3/J6*1E-24</f>
        <v>7.3998318301544278E-7</v>
      </c>
      <c r="T6" s="36">
        <f>2*$B$25*$B$32*K6*$B$3/J6*1E-24</f>
        <v>8.0658166948683271E-6</v>
      </c>
      <c r="U6" s="36">
        <f>2*$B$25*$B$33*K6*$B$3/J6*1E-24</f>
        <v>5.4758755543142773E-5</v>
      </c>
      <c r="V6" s="36">
        <f>2*$B$25*$B$34*K6*$B$3/J6*1E-24</f>
        <v>7.5737278781630576E-5</v>
      </c>
      <c r="W6" s="36">
        <f>2*$B$25*$B$35*K6*$B$3/J6*1E-24</f>
        <v>5.7903684070958398E-5</v>
      </c>
      <c r="X6" s="36">
        <f>2*$B$25*$B$36*K6*$B$3/J6*1E-24</f>
        <v>9.1905911330517989E-5</v>
      </c>
      <c r="Y6" s="36">
        <f>2*$B$25*$B$37*K6*$B$3/J6*1E-24</f>
        <v>8.0880161903587892E-5</v>
      </c>
      <c r="Z6" s="36">
        <f>7*((2*$B$24)+(3*$B$25))*$B$3*K6/J6*1E-24</f>
        <v>0.32913562127332124</v>
      </c>
      <c r="AA6" s="265"/>
      <c r="AB6" s="36">
        <f>L6*'HD FIX'!$B$18</f>
        <v>4.3469474547671327E-5</v>
      </c>
      <c r="AC6" s="36">
        <f>M6*'HD FIX'!$B$18</f>
        <v>5.9939575459622366E-3</v>
      </c>
      <c r="AD6" s="36">
        <f>N6*'HD FIX'!$B$18</f>
        <v>3.787113312865305E-5</v>
      </c>
      <c r="AE6" s="36">
        <f>O6*'HD FIX'!$B$18</f>
        <v>4.1575917891238672E-4</v>
      </c>
      <c r="AF6" s="36">
        <f>P6*'HD FIX'!$B$18</f>
        <v>1.9758852067123335E-4</v>
      </c>
      <c r="AG6" s="36">
        <f>Q6*'HD FIX'!$B$18</f>
        <v>1.029106878496007E-4</v>
      </c>
      <c r="AH6" s="36">
        <f>R6*'HD FIX'!$B$18</f>
        <v>6.9155982234931666E-5</v>
      </c>
      <c r="AI6" s="36">
        <f>S6*'HD FIX'!$B$18</f>
        <v>2.1852486214745704E-7</v>
      </c>
      <c r="AJ6" s="36">
        <f>T6*'HD FIX'!$B$18</f>
        <v>2.3819209974072821E-6</v>
      </c>
      <c r="AK6" s="36">
        <f>U6*'HD FIX'!$B$18</f>
        <v>1.6170839798911824E-5</v>
      </c>
      <c r="AL6" s="36">
        <f>V6*'HD FIX'!$B$18</f>
        <v>2.236601964079223E-5</v>
      </c>
      <c r="AM6" s="36">
        <f>W6*'HD FIX'!$B$18</f>
        <v>1.7099570463038512E-5</v>
      </c>
      <c r="AN6" s="36">
        <f>X6*'HD FIX'!$B$18</f>
        <v>2.7140787878714162E-5</v>
      </c>
      <c r="AO6" s="36">
        <f>Y6*'HD FIX'!$B$18</f>
        <v>2.3884767432717052E-5</v>
      </c>
    </row>
    <row r="7" spans="1:41" x14ac:dyDescent="0.25">
      <c r="A7" s="12" t="s">
        <v>48</v>
      </c>
      <c r="B7" s="3">
        <v>9.0273999999999997E-3</v>
      </c>
      <c r="C7" s="3" t="s">
        <v>42</v>
      </c>
      <c r="D7" s="3" t="s">
        <v>41</v>
      </c>
    </row>
    <row r="8" spans="1:41" x14ac:dyDescent="0.25">
      <c r="A8" s="12" t="s">
        <v>49</v>
      </c>
      <c r="B8" s="98">
        <v>739.20935368907362</v>
      </c>
      <c r="C8" s="12" t="s">
        <v>45</v>
      </c>
      <c r="D8" s="12"/>
      <c r="F8" s="254" t="s">
        <v>68</v>
      </c>
      <c r="G8" s="262"/>
      <c r="H8" s="18" t="s">
        <v>69</v>
      </c>
      <c r="J8" s="254" t="s">
        <v>30</v>
      </c>
      <c r="K8" s="255"/>
      <c r="L8" s="18" t="s">
        <v>78</v>
      </c>
      <c r="M8" s="15"/>
      <c r="N8" s="254" t="s">
        <v>79</v>
      </c>
      <c r="O8" s="262"/>
      <c r="P8" s="18" t="s">
        <v>80</v>
      </c>
      <c r="R8" s="218" t="s">
        <v>362</v>
      </c>
      <c r="S8" s="218"/>
      <c r="T8" s="218"/>
      <c r="U8" s="218"/>
      <c r="V8" s="218"/>
    </row>
    <row r="9" spans="1:41" x14ac:dyDescent="0.25">
      <c r="A9" s="3" t="s">
        <v>50</v>
      </c>
      <c r="B9" s="3">
        <v>1850</v>
      </c>
      <c r="C9" s="3" t="s">
        <v>51</v>
      </c>
      <c r="D9" s="3"/>
      <c r="F9" s="25" t="s">
        <v>70</v>
      </c>
      <c r="G9" s="19"/>
      <c r="H9" s="20"/>
      <c r="J9" s="91" t="s">
        <v>82</v>
      </c>
      <c r="K9" s="94"/>
      <c r="L9" s="95"/>
      <c r="M9" s="19"/>
      <c r="N9" s="25" t="s">
        <v>82</v>
      </c>
      <c r="O9" s="19"/>
      <c r="P9" s="23"/>
      <c r="R9" s="3">
        <v>1000</v>
      </c>
      <c r="S9" s="3">
        <v>2000</v>
      </c>
      <c r="T9" s="123">
        <v>3000</v>
      </c>
      <c r="U9" s="123">
        <v>4000</v>
      </c>
      <c r="V9" s="123">
        <v>5000</v>
      </c>
    </row>
    <row r="10" spans="1:41" x14ac:dyDescent="0.25">
      <c r="A10" s="12" t="s">
        <v>52</v>
      </c>
      <c r="B10" s="98">
        <v>645.57216968162379</v>
      </c>
      <c r="C10" s="12" t="s">
        <v>45</v>
      </c>
      <c r="D10" s="12"/>
      <c r="F10" s="3">
        <v>4.0026018980937002</v>
      </c>
      <c r="G10" s="16"/>
      <c r="H10" s="20"/>
      <c r="J10" s="3">
        <f>D49</f>
        <v>91.524026957999979</v>
      </c>
      <c r="K10" s="16"/>
      <c r="L10" s="20"/>
      <c r="N10" s="3">
        <f>D49</f>
        <v>91.524026957999979</v>
      </c>
      <c r="O10" s="16"/>
      <c r="P10" s="20"/>
      <c r="R10" s="3">
        <v>6000</v>
      </c>
      <c r="S10" s="3">
        <v>8000</v>
      </c>
      <c r="T10" s="3">
        <v>10000</v>
      </c>
      <c r="U10" s="3">
        <v>12000</v>
      </c>
      <c r="V10" s="3">
        <v>14000</v>
      </c>
    </row>
    <row r="11" spans="1:41" x14ac:dyDescent="0.25">
      <c r="A11" s="3" t="s">
        <v>145</v>
      </c>
      <c r="B11" s="3">
        <v>7.41</v>
      </c>
      <c r="C11" s="3" t="s">
        <v>42</v>
      </c>
      <c r="D11" s="3"/>
      <c r="F11" s="258"/>
      <c r="G11" s="259"/>
      <c r="H11" s="260"/>
      <c r="J11" s="41"/>
      <c r="K11" s="42"/>
      <c r="L11" s="43"/>
      <c r="N11" s="209"/>
      <c r="O11" s="261"/>
      <c r="P11" s="261"/>
      <c r="R11" s="3">
        <v>16000</v>
      </c>
      <c r="S11" s="3">
        <v>20000</v>
      </c>
      <c r="T11" s="3">
        <v>24000</v>
      </c>
      <c r="U11" s="3">
        <v>28000</v>
      </c>
      <c r="V11" s="3">
        <v>32000</v>
      </c>
    </row>
    <row r="12" spans="1:41" x14ac:dyDescent="0.25">
      <c r="F12" s="25" t="s">
        <v>59</v>
      </c>
      <c r="G12" s="25" t="s">
        <v>60</v>
      </c>
      <c r="H12" s="25" t="s">
        <v>61</v>
      </c>
      <c r="J12" s="91" t="s">
        <v>59</v>
      </c>
      <c r="K12" s="91" t="s">
        <v>60</v>
      </c>
      <c r="L12" s="91" t="s">
        <v>61</v>
      </c>
      <c r="N12" s="25" t="s">
        <v>59</v>
      </c>
      <c r="O12" s="25" t="s">
        <v>60</v>
      </c>
      <c r="P12" s="25" t="s">
        <v>61</v>
      </c>
      <c r="R12" s="3">
        <v>40000</v>
      </c>
      <c r="S12" s="3">
        <v>48000</v>
      </c>
      <c r="T12" s="3">
        <v>56000</v>
      </c>
      <c r="U12" s="3">
        <v>64000</v>
      </c>
      <c r="V12" s="3">
        <v>72000</v>
      </c>
    </row>
    <row r="13" spans="1:41" x14ac:dyDescent="0.25">
      <c r="A13" s="209" t="s">
        <v>112</v>
      </c>
      <c r="B13" s="209"/>
      <c r="C13" s="209"/>
      <c r="F13" s="3" t="s">
        <v>73</v>
      </c>
      <c r="G13" s="3" t="s">
        <v>74</v>
      </c>
      <c r="H13" s="17">
        <f>B3*B7/F10*1E-24</f>
        <v>1.3582233696129912E-3</v>
      </c>
      <c r="J13" s="3" t="s">
        <v>81</v>
      </c>
      <c r="K13" s="3" t="s">
        <v>87</v>
      </c>
      <c r="L13" s="24">
        <f>$B$3*$B$41*B44*1E-24/$J$10</f>
        <v>4.2324966675679684E-2</v>
      </c>
      <c r="N13" s="3" t="s">
        <v>81</v>
      </c>
      <c r="O13" s="3" t="s">
        <v>87</v>
      </c>
      <c r="P13" s="17">
        <f>L13</f>
        <v>4.2324966675679684E-2</v>
      </c>
      <c r="R13" s="3">
        <v>80000</v>
      </c>
      <c r="S13" s="3">
        <v>104000</v>
      </c>
      <c r="T13" s="3">
        <v>128000</v>
      </c>
      <c r="U13" s="3">
        <v>152000</v>
      </c>
      <c r="V13" s="3">
        <v>176000</v>
      </c>
    </row>
    <row r="14" spans="1:41" x14ac:dyDescent="0.25">
      <c r="A14" s="12" t="s">
        <v>2</v>
      </c>
      <c r="B14" s="218" t="s">
        <v>113</v>
      </c>
      <c r="C14" s="218"/>
      <c r="J14" s="3" t="s">
        <v>83</v>
      </c>
      <c r="K14" s="3" t="s">
        <v>88</v>
      </c>
      <c r="L14" s="24">
        <f>$B$3*$B$41*B45*1E-24/$J$10</f>
        <v>6.4655779957348823E-4</v>
      </c>
      <c r="N14" s="3" t="s">
        <v>83</v>
      </c>
      <c r="O14" s="3" t="s">
        <v>88</v>
      </c>
      <c r="P14" s="17">
        <f>L14</f>
        <v>6.4655779957348823E-4</v>
      </c>
    </row>
    <row r="15" spans="1:41" x14ac:dyDescent="0.25">
      <c r="A15" s="1" t="s">
        <v>75</v>
      </c>
      <c r="B15" s="25" t="s">
        <v>76</v>
      </c>
      <c r="C15" s="25" t="s">
        <v>77</v>
      </c>
      <c r="J15" s="3" t="s">
        <v>84</v>
      </c>
      <c r="K15" s="3" t="s">
        <v>89</v>
      </c>
      <c r="L15" s="24">
        <f>$B$3*$B$41*B46*1E-24/$J$10</f>
        <v>8.6207706609798434E-5</v>
      </c>
      <c r="N15" s="3" t="s">
        <v>84</v>
      </c>
      <c r="O15" s="3" t="s">
        <v>89</v>
      </c>
      <c r="P15" s="17">
        <f>L15</f>
        <v>8.6207706609798434E-5</v>
      </c>
    </row>
    <row r="16" spans="1:41" x14ac:dyDescent="0.25">
      <c r="A16" s="12" t="s">
        <v>53</v>
      </c>
      <c r="B16" s="3">
        <f>4.6/100</f>
        <v>4.5999999999999999E-2</v>
      </c>
      <c r="C16" s="3">
        <v>238.04955989999999</v>
      </c>
      <c r="D16">
        <f>B16*C16</f>
        <v>10.950279755399999</v>
      </c>
      <c r="J16" s="3" t="s">
        <v>85</v>
      </c>
      <c r="K16" s="3" t="s">
        <v>91</v>
      </c>
      <c r="L16" s="24">
        <f>$B$3*$B$41*B47*1E-24/$J$10</f>
        <v>4.3103853304899217E-5</v>
      </c>
      <c r="N16" s="3" t="s">
        <v>85</v>
      </c>
      <c r="O16" s="3" t="s">
        <v>91</v>
      </c>
      <c r="P16" s="17">
        <f>L16</f>
        <v>4.3103853304899217E-5</v>
      </c>
    </row>
    <row r="17" spans="1:19" x14ac:dyDescent="0.25">
      <c r="A17" s="12" t="s">
        <v>54</v>
      </c>
      <c r="B17" s="3">
        <f>50.5/100</f>
        <v>0.505</v>
      </c>
      <c r="C17" s="3">
        <v>239.05216340000001</v>
      </c>
      <c r="D17">
        <f>B17*C17</f>
        <v>120.72134251700001</v>
      </c>
      <c r="J17" s="3" t="s">
        <v>86</v>
      </c>
      <c r="K17" s="3" t="s">
        <v>93</v>
      </c>
      <c r="L17" s="17">
        <f>$B$3*$B$41*B48*1E-24/$J$10</f>
        <v>3.0172697313429449E-6</v>
      </c>
      <c r="N17" s="3" t="s">
        <v>86</v>
      </c>
      <c r="O17" s="3" t="s">
        <v>93</v>
      </c>
      <c r="P17" s="17">
        <f>L17</f>
        <v>3.0172697313429449E-6</v>
      </c>
    </row>
    <row r="18" spans="1:19" ht="15" customHeight="1" x14ac:dyDescent="0.25">
      <c r="A18" s="12" t="s">
        <v>55</v>
      </c>
      <c r="B18" s="3">
        <f>24/100</f>
        <v>0.24</v>
      </c>
      <c r="C18" s="3">
        <v>240.05381349999999</v>
      </c>
      <c r="D18">
        <f>B18*C18</f>
        <v>57.612915239999992</v>
      </c>
    </row>
    <row r="19" spans="1:19" x14ac:dyDescent="0.25">
      <c r="A19" s="12" t="s">
        <v>56</v>
      </c>
      <c r="B19" s="3">
        <f>12.5/100</f>
        <v>0.125</v>
      </c>
      <c r="C19" s="40">
        <v>241.05685149999999</v>
      </c>
      <c r="D19">
        <f>B19*C19</f>
        <v>30.132106437499999</v>
      </c>
      <c r="F19" s="254" t="s">
        <v>31</v>
      </c>
      <c r="G19" s="255"/>
      <c r="H19" s="18" t="s">
        <v>95</v>
      </c>
      <c r="K19" s="218" t="s">
        <v>363</v>
      </c>
      <c r="L19" s="218"/>
      <c r="M19" s="218"/>
      <c r="N19" s="256" t="s">
        <v>212</v>
      </c>
      <c r="O19" s="269"/>
      <c r="P19" s="269"/>
      <c r="Q19" s="269"/>
      <c r="R19" s="269"/>
      <c r="S19" s="257"/>
    </row>
    <row r="20" spans="1:19" x14ac:dyDescent="0.25">
      <c r="A20" s="12" t="s">
        <v>57</v>
      </c>
      <c r="B20" s="3">
        <f>8.4/100</f>
        <v>8.4000000000000005E-2</v>
      </c>
      <c r="C20" s="40">
        <v>242.05874259999999</v>
      </c>
      <c r="D20">
        <f>B20*C20</f>
        <v>20.332934378400001</v>
      </c>
      <c r="F20" s="25" t="s">
        <v>97</v>
      </c>
      <c r="G20" s="19"/>
      <c r="H20" s="23"/>
      <c r="K20" s="124" t="s">
        <v>232</v>
      </c>
      <c r="L20" s="121">
        <f>200+25+14.5</f>
        <v>239.5</v>
      </c>
      <c r="M20" s="121" t="s">
        <v>152</v>
      </c>
      <c r="N20" s="266" t="s">
        <v>354</v>
      </c>
      <c r="O20" s="267"/>
      <c r="P20" s="267"/>
      <c r="Q20" s="267"/>
      <c r="R20" s="267"/>
      <c r="S20" s="268"/>
    </row>
    <row r="21" spans="1:19" x14ac:dyDescent="0.25">
      <c r="D21">
        <f>SUM(D16:D20)</f>
        <v>239.7495783283</v>
      </c>
      <c r="F21" s="3">
        <f>(2*1.00790548)+15.99940493</f>
        <v>18.01521589</v>
      </c>
      <c r="G21" s="16"/>
      <c r="H21" s="20"/>
      <c r="K21" s="124" t="s">
        <v>364</v>
      </c>
      <c r="L21" s="121">
        <v>12.5</v>
      </c>
      <c r="M21" s="121" t="s">
        <v>152</v>
      </c>
      <c r="N21" s="45" t="s">
        <v>359</v>
      </c>
      <c r="O21" s="52"/>
      <c r="P21" s="257" t="s">
        <v>211</v>
      </c>
      <c r="Q21" s="256"/>
      <c r="R21" s="47"/>
      <c r="S21" s="48"/>
    </row>
    <row r="22" spans="1:19" x14ac:dyDescent="0.25">
      <c r="F22" s="258"/>
      <c r="G22" s="259"/>
      <c r="H22" s="260"/>
      <c r="K22" s="124" t="s">
        <v>365</v>
      </c>
      <c r="L22" s="121">
        <v>14</v>
      </c>
      <c r="M22" s="121" t="s">
        <v>152</v>
      </c>
      <c r="N22" s="51">
        <v>55.235364606774297</v>
      </c>
      <c r="O22" s="46"/>
      <c r="P22" s="252">
        <v>8</v>
      </c>
      <c r="Q22" s="251"/>
      <c r="R22" s="49"/>
      <c r="S22" s="50"/>
    </row>
    <row r="23" spans="1:19" x14ac:dyDescent="0.25">
      <c r="A23" s="251" t="s">
        <v>125</v>
      </c>
      <c r="B23" s="252"/>
      <c r="F23" s="25" t="s">
        <v>59</v>
      </c>
      <c r="G23" s="25" t="s">
        <v>60</v>
      </c>
      <c r="H23" s="25" t="s">
        <v>61</v>
      </c>
      <c r="N23" s="44" t="s">
        <v>59</v>
      </c>
      <c r="O23" s="44" t="s">
        <v>76</v>
      </c>
      <c r="P23" s="44" t="s">
        <v>77</v>
      </c>
      <c r="Q23" s="44" t="s">
        <v>210</v>
      </c>
      <c r="R23" s="44" t="s">
        <v>60</v>
      </c>
      <c r="S23" s="44" t="s">
        <v>61</v>
      </c>
    </row>
    <row r="24" spans="1:19" x14ac:dyDescent="0.25">
      <c r="A24" s="3" t="s">
        <v>112</v>
      </c>
      <c r="B24" s="31">
        <v>0.99209999999999998</v>
      </c>
      <c r="F24" s="3" t="s">
        <v>100</v>
      </c>
      <c r="G24" s="3" t="s">
        <v>101</v>
      </c>
      <c r="H24" s="17">
        <f>2*$B$3/$F$21*$B$5*1E-24</f>
        <v>5.0356327781491024E-2</v>
      </c>
      <c r="N24" s="3" t="s">
        <v>98</v>
      </c>
      <c r="O24" s="3">
        <v>1.3999999999999999E-4</v>
      </c>
      <c r="P24" s="3">
        <f>N22</f>
        <v>55.235364606774297</v>
      </c>
      <c r="Q24" s="3">
        <f>O24*P24</f>
        <v>7.732951044948401E-3</v>
      </c>
      <c r="R24" s="3" t="s">
        <v>107</v>
      </c>
      <c r="S24" s="17">
        <f>O24*$B$3*$P$22/$N$22*1E-24</f>
        <v>1.2211013374957949E-5</v>
      </c>
    </row>
    <row r="25" spans="1:19" x14ac:dyDescent="0.25">
      <c r="A25" s="3" t="s">
        <v>126</v>
      </c>
      <c r="B25" s="3">
        <v>7.9000000000000008E-3</v>
      </c>
      <c r="F25" s="3" t="s">
        <v>66</v>
      </c>
      <c r="G25" s="3" t="s">
        <v>67</v>
      </c>
      <c r="H25" s="17">
        <f>1*$B$3/$F$21*$B$5*1E-24</f>
        <v>2.5178163890745512E-2</v>
      </c>
      <c r="N25" s="12" t="s">
        <v>105</v>
      </c>
      <c r="O25" s="3">
        <v>5.0000000000000001E-3</v>
      </c>
      <c r="P25" s="3">
        <v>28.0854128</v>
      </c>
      <c r="Q25" s="3">
        <f t="shared" ref="Q25:Q31" si="0">O25*P25</f>
        <v>0.14042706400000002</v>
      </c>
      <c r="R25" s="3" t="s">
        <v>111</v>
      </c>
      <c r="S25" s="17">
        <f t="shared" ref="S25:S31" si="1">O25*$B$3*$P$22/$N$22*1E-24</f>
        <v>4.3610762053421259E-4</v>
      </c>
    </row>
    <row r="26" spans="1:19" x14ac:dyDescent="0.25">
      <c r="N26" s="12" t="s">
        <v>102</v>
      </c>
      <c r="O26" s="3">
        <v>2.3000000000000001E-4</v>
      </c>
      <c r="P26" s="27">
        <v>30.973761509999999</v>
      </c>
      <c r="Q26" s="3">
        <f t="shared" si="0"/>
        <v>7.1239651472999998E-3</v>
      </c>
      <c r="R26" s="3" t="s">
        <v>353</v>
      </c>
      <c r="S26" s="17">
        <f t="shared" si="1"/>
        <v>2.0060950544573778E-5</v>
      </c>
    </row>
    <row r="27" spans="1:19" x14ac:dyDescent="0.25">
      <c r="A27" s="3" t="s">
        <v>127</v>
      </c>
      <c r="B27" s="3">
        <v>157.25209770539999</v>
      </c>
      <c r="C27">
        <f>2*B27</f>
        <v>314.50419541079998</v>
      </c>
      <c r="N27" s="12" t="s">
        <v>103</v>
      </c>
      <c r="O27" s="3">
        <v>1.4999999999999999E-4</v>
      </c>
      <c r="P27" s="3">
        <v>32.066084699999998</v>
      </c>
      <c r="Q27" s="3">
        <f t="shared" si="0"/>
        <v>4.8099127049999989E-3</v>
      </c>
      <c r="R27" s="3" t="s">
        <v>110</v>
      </c>
      <c r="S27" s="17">
        <f t="shared" si="1"/>
        <v>1.3083228616026375E-5</v>
      </c>
    </row>
    <row r="28" spans="1:19" x14ac:dyDescent="0.25">
      <c r="A28" s="3" t="s">
        <v>128</v>
      </c>
      <c r="B28" s="32">
        <v>15.999404928358299</v>
      </c>
      <c r="C28">
        <f>B28*3</f>
        <v>47.998214785074893</v>
      </c>
      <c r="F28" s="254" t="s">
        <v>90</v>
      </c>
      <c r="G28" s="255"/>
      <c r="H28" s="25" t="s">
        <v>104</v>
      </c>
      <c r="N28" s="12" t="s">
        <v>85</v>
      </c>
      <c r="O28" s="3">
        <v>0.19</v>
      </c>
      <c r="P28" s="3">
        <v>51.996137500000003</v>
      </c>
      <c r="Q28" s="3">
        <f t="shared" si="0"/>
        <v>9.8792661250000009</v>
      </c>
      <c r="R28" s="3" t="s">
        <v>91</v>
      </c>
      <c r="S28" s="17">
        <f t="shared" si="1"/>
        <v>1.6572089580300077E-2</v>
      </c>
    </row>
    <row r="29" spans="1:19" x14ac:dyDescent="0.25">
      <c r="B29" s="16"/>
      <c r="C29">
        <f>SUM(C27:C28)</f>
        <v>362.50241019587486</v>
      </c>
      <c r="F29" s="25" t="s">
        <v>106</v>
      </c>
      <c r="G29" s="16"/>
      <c r="H29" s="20"/>
      <c r="N29" s="12" t="s">
        <v>99</v>
      </c>
      <c r="O29" s="3">
        <v>0.01</v>
      </c>
      <c r="P29" s="27">
        <v>54.938049599999999</v>
      </c>
      <c r="Q29" s="3">
        <f t="shared" si="0"/>
        <v>0.54938049600000005</v>
      </c>
      <c r="R29" s="3" t="s">
        <v>108</v>
      </c>
      <c r="S29" s="17">
        <f t="shared" si="1"/>
        <v>8.7221524106842517E-4</v>
      </c>
    </row>
    <row r="30" spans="1:19" x14ac:dyDescent="0.25">
      <c r="A30" s="25" t="s">
        <v>129</v>
      </c>
      <c r="B30" s="33" t="s">
        <v>76</v>
      </c>
      <c r="F30" s="3">
        <f>D67</f>
        <v>55.032952715149506</v>
      </c>
      <c r="G30" s="16"/>
      <c r="H30" s="20"/>
      <c r="N30" s="12" t="s">
        <v>84</v>
      </c>
      <c r="O30" s="3">
        <v>0.69447999999999999</v>
      </c>
      <c r="P30" s="3">
        <v>55.845150199999999</v>
      </c>
      <c r="Q30" s="3">
        <f t="shared" si="0"/>
        <v>38.783339910895997</v>
      </c>
      <c r="R30" s="3" t="s">
        <v>89</v>
      </c>
      <c r="S30" s="17">
        <f t="shared" si="1"/>
        <v>6.0573604061719979E-2</v>
      </c>
    </row>
    <row r="31" spans="1:19" x14ac:dyDescent="0.25">
      <c r="A31" s="34" t="s">
        <v>130</v>
      </c>
      <c r="B31" s="35">
        <v>2E-3</v>
      </c>
      <c r="F31" s="21"/>
      <c r="G31" s="16"/>
      <c r="H31" s="20"/>
      <c r="N31" s="12" t="s">
        <v>86</v>
      </c>
      <c r="O31" s="3">
        <v>0.1</v>
      </c>
      <c r="P31" s="3">
        <v>58.693356299999998</v>
      </c>
      <c r="Q31" s="3">
        <f t="shared" si="0"/>
        <v>5.8693356300000001</v>
      </c>
      <c r="R31" s="3" t="s">
        <v>93</v>
      </c>
      <c r="S31" s="17">
        <f t="shared" si="1"/>
        <v>8.7221524106842509E-3</v>
      </c>
    </row>
    <row r="32" spans="1:19" x14ac:dyDescent="0.25">
      <c r="A32" s="34" t="s">
        <v>131</v>
      </c>
      <c r="B32" s="35">
        <v>2.18E-2</v>
      </c>
      <c r="F32" s="25" t="s">
        <v>59</v>
      </c>
      <c r="G32" s="25" t="s">
        <v>60</v>
      </c>
      <c r="H32" s="25" t="s">
        <v>61</v>
      </c>
    </row>
    <row r="33" spans="1:12" x14ac:dyDescent="0.25">
      <c r="A33" s="34" t="s">
        <v>132</v>
      </c>
      <c r="B33" s="35">
        <v>0.14800000000000002</v>
      </c>
      <c r="F33" s="3" t="s">
        <v>84</v>
      </c>
      <c r="G33" s="3" t="s">
        <v>89</v>
      </c>
      <c r="H33" s="17">
        <f t="shared" ref="H33:H40" si="2">B59*$B$3*$B$56*1E-24/$F$30</f>
        <v>5.8561438956644285E-2</v>
      </c>
    </row>
    <row r="34" spans="1:12" x14ac:dyDescent="0.25">
      <c r="A34" s="34" t="s">
        <v>133</v>
      </c>
      <c r="B34" s="35">
        <v>0.20469999999999999</v>
      </c>
      <c r="F34" s="3" t="s">
        <v>98</v>
      </c>
      <c r="G34" s="3" t="s">
        <v>107</v>
      </c>
      <c r="H34" s="17">
        <f t="shared" si="2"/>
        <v>2.626269779055727E-5</v>
      </c>
      <c r="J34" s="254" t="s">
        <v>578</v>
      </c>
      <c r="K34" s="262"/>
      <c r="L34" s="18" t="s">
        <v>581</v>
      </c>
    </row>
    <row r="35" spans="1:12" x14ac:dyDescent="0.25">
      <c r="A35" s="34" t="s">
        <v>134</v>
      </c>
      <c r="B35" s="35">
        <v>0.1565</v>
      </c>
      <c r="F35" s="3" t="s">
        <v>85</v>
      </c>
      <c r="G35" s="3" t="s">
        <v>91</v>
      </c>
      <c r="H35" s="17">
        <f t="shared" si="2"/>
        <v>1.7508465193704852E-2</v>
      </c>
      <c r="J35" s="192" t="s">
        <v>585</v>
      </c>
    </row>
    <row r="36" spans="1:12" x14ac:dyDescent="0.25">
      <c r="A36" s="34" t="s">
        <v>135</v>
      </c>
      <c r="B36" s="35">
        <v>0.24840000000000001</v>
      </c>
      <c r="F36" s="3" t="s">
        <v>99</v>
      </c>
      <c r="G36" s="3" t="s">
        <v>108</v>
      </c>
      <c r="H36" s="17">
        <f t="shared" si="2"/>
        <v>1.7508465193704851E-3</v>
      </c>
      <c r="J36" s="3">
        <f>D77</f>
        <v>55.2547359</v>
      </c>
      <c r="K36" s="16"/>
      <c r="L36" s="20"/>
    </row>
    <row r="37" spans="1:12" x14ac:dyDescent="0.25">
      <c r="A37" s="34" t="s">
        <v>136</v>
      </c>
      <c r="B37" s="35">
        <v>0.21859999999999999</v>
      </c>
      <c r="F37" s="3" t="s">
        <v>86</v>
      </c>
      <c r="G37" s="3" t="s">
        <v>93</v>
      </c>
      <c r="H37" s="17">
        <f t="shared" si="2"/>
        <v>8.7542325968524258E-3</v>
      </c>
      <c r="J37" s="209"/>
      <c r="K37" s="261"/>
      <c r="L37" s="261"/>
    </row>
    <row r="38" spans="1:12" x14ac:dyDescent="0.25">
      <c r="F38" s="3" t="s">
        <v>102</v>
      </c>
      <c r="G38" s="3" t="s">
        <v>109</v>
      </c>
      <c r="H38" s="17">
        <f t="shared" si="2"/>
        <v>3.9394046685835918E-5</v>
      </c>
      <c r="J38" s="192" t="s">
        <v>59</v>
      </c>
      <c r="K38" s="192" t="s">
        <v>60</v>
      </c>
      <c r="L38" s="192" t="s">
        <v>61</v>
      </c>
    </row>
    <row r="39" spans="1:12" x14ac:dyDescent="0.25">
      <c r="A39" s="251" t="s">
        <v>71</v>
      </c>
      <c r="B39" s="270"/>
      <c r="C39" s="252"/>
      <c r="F39" s="3" t="s">
        <v>103</v>
      </c>
      <c r="G39" s="3" t="s">
        <v>110</v>
      </c>
      <c r="H39" s="17">
        <f t="shared" si="2"/>
        <v>2.626269779055727E-5</v>
      </c>
      <c r="J39" s="3" t="s">
        <v>579</v>
      </c>
      <c r="K39" s="3" t="s">
        <v>582</v>
      </c>
      <c r="L39" s="17">
        <f>B78*$B$75*$B$3/$J$36*$B$72*1E-24</f>
        <v>2.0681256399976599E-2</v>
      </c>
    </row>
    <row r="40" spans="1:12" x14ac:dyDescent="0.25">
      <c r="A40" s="12" t="s">
        <v>2</v>
      </c>
      <c r="B40" s="256" t="s">
        <v>352</v>
      </c>
      <c r="C40" s="257"/>
      <c r="F40" s="3" t="s">
        <v>105</v>
      </c>
      <c r="G40" s="3" t="s">
        <v>111</v>
      </c>
      <c r="H40" s="17">
        <f t="shared" si="2"/>
        <v>8.7542325968524256E-4</v>
      </c>
      <c r="J40" s="3" t="s">
        <v>580</v>
      </c>
      <c r="K40" s="3" t="s">
        <v>583</v>
      </c>
      <c r="L40" s="17">
        <f>B79*$B$75*$B$3/$J$36*$B$72*1E-24</f>
        <v>8.8743380636936639E-2</v>
      </c>
    </row>
    <row r="41" spans="1:12" x14ac:dyDescent="0.25">
      <c r="A41" s="3" t="s">
        <v>72</v>
      </c>
      <c r="B41" s="3">
        <v>6.5508899999999999</v>
      </c>
      <c r="C41" s="3" t="s">
        <v>42</v>
      </c>
      <c r="J41" s="3" t="s">
        <v>98</v>
      </c>
      <c r="K41" s="3" t="s">
        <v>107</v>
      </c>
      <c r="L41" s="17">
        <f>$B$76*$B$3/$J$36*$B$72*1E-24</f>
        <v>2.7356159259228307E-2</v>
      </c>
    </row>
    <row r="42" spans="1:12" x14ac:dyDescent="0.25">
      <c r="A42" s="21"/>
      <c r="B42" s="16"/>
      <c r="C42" s="20"/>
    </row>
    <row r="43" spans="1:12" x14ac:dyDescent="0.25">
      <c r="A43" s="93" t="s">
        <v>75</v>
      </c>
      <c r="B43" s="91" t="s">
        <v>76</v>
      </c>
      <c r="C43" s="91" t="s">
        <v>77</v>
      </c>
    </row>
    <row r="44" spans="1:12" x14ac:dyDescent="0.25">
      <c r="A44" s="93" t="s">
        <v>81</v>
      </c>
      <c r="B44" s="22">
        <v>0.98192999999999997</v>
      </c>
      <c r="C44" s="22">
        <v>91.224000000000004</v>
      </c>
      <c r="D44">
        <f>B44*C44</f>
        <v>89.575582319999995</v>
      </c>
    </row>
    <row r="45" spans="1:12" x14ac:dyDescent="0.25">
      <c r="A45" s="89" t="s">
        <v>83</v>
      </c>
      <c r="B45" s="22">
        <v>1.4999999999999999E-2</v>
      </c>
      <c r="C45" s="22">
        <v>118.71</v>
      </c>
      <c r="D45">
        <f>B45*C45</f>
        <v>1.7806499999999998</v>
      </c>
    </row>
    <row r="46" spans="1:12" x14ac:dyDescent="0.25">
      <c r="A46" s="89" t="s">
        <v>84</v>
      </c>
      <c r="B46" s="22">
        <v>2E-3</v>
      </c>
      <c r="C46" s="22">
        <v>55.844999999999999</v>
      </c>
      <c r="D46">
        <f>B46*C46</f>
        <v>0.11169</v>
      </c>
    </row>
    <row r="47" spans="1:12" x14ac:dyDescent="0.25">
      <c r="A47" s="89" t="s">
        <v>85</v>
      </c>
      <c r="B47" s="22">
        <v>1E-3</v>
      </c>
      <c r="C47" s="22">
        <v>51.996099999999998</v>
      </c>
      <c r="D47">
        <f>B47*C47</f>
        <v>5.1996099999999996E-2</v>
      </c>
    </row>
    <row r="48" spans="1:12" x14ac:dyDescent="0.25">
      <c r="A48" s="89" t="s">
        <v>86</v>
      </c>
      <c r="B48" s="22">
        <v>6.9999999999999994E-5</v>
      </c>
      <c r="C48" s="22">
        <v>58.693399999999997</v>
      </c>
      <c r="D48">
        <f>B48*C48</f>
        <v>4.1085379999999993E-3</v>
      </c>
    </row>
    <row r="49" spans="1:4" x14ac:dyDescent="0.25">
      <c r="D49">
        <f>SUM(D44:D48)</f>
        <v>91.524026957999979</v>
      </c>
    </row>
    <row r="54" spans="1:4" x14ac:dyDescent="0.25">
      <c r="A54" s="218" t="s">
        <v>90</v>
      </c>
      <c r="B54" s="218"/>
      <c r="C54" s="218"/>
    </row>
    <row r="55" spans="1:4" x14ac:dyDescent="0.25">
      <c r="A55" s="26" t="s">
        <v>2</v>
      </c>
      <c r="B55" s="218" t="s">
        <v>92</v>
      </c>
      <c r="C55" s="218"/>
    </row>
    <row r="56" spans="1:4" x14ac:dyDescent="0.25">
      <c r="A56" s="3" t="s">
        <v>72</v>
      </c>
      <c r="B56" s="3">
        <v>8</v>
      </c>
      <c r="C56" s="3" t="s">
        <v>94</v>
      </c>
    </row>
    <row r="57" spans="1:4" x14ac:dyDescent="0.25">
      <c r="A57" s="21"/>
      <c r="B57" s="16"/>
      <c r="C57" s="20"/>
    </row>
    <row r="58" spans="1:4" x14ac:dyDescent="0.25">
      <c r="A58" s="25" t="s">
        <v>96</v>
      </c>
      <c r="B58" s="25" t="s">
        <v>76</v>
      </c>
      <c r="C58" s="25" t="s">
        <v>77</v>
      </c>
    </row>
    <row r="59" spans="1:4" x14ac:dyDescent="0.25">
      <c r="A59" s="3" t="s">
        <v>84</v>
      </c>
      <c r="B59" s="3">
        <f>1-(SUM(B60:B66))</f>
        <v>0.66894999999999993</v>
      </c>
      <c r="C59" s="3">
        <v>55.845150199999999</v>
      </c>
      <c r="D59">
        <f t="shared" ref="D59:D66" si="3">C59*B59</f>
        <v>37.357613226289999</v>
      </c>
    </row>
    <row r="60" spans="1:4" x14ac:dyDescent="0.25">
      <c r="A60" s="3" t="s">
        <v>98</v>
      </c>
      <c r="B60" s="3">
        <f>0.03/100</f>
        <v>2.9999999999999997E-4</v>
      </c>
      <c r="C60" s="3">
        <v>12.0107359</v>
      </c>
      <c r="D60">
        <f t="shared" si="3"/>
        <v>3.6032207699999998E-3</v>
      </c>
    </row>
    <row r="61" spans="1:4" x14ac:dyDescent="0.25">
      <c r="A61" s="3" t="s">
        <v>85</v>
      </c>
      <c r="B61" s="3">
        <f>20/100</f>
        <v>0.2</v>
      </c>
      <c r="C61" s="3">
        <v>51.996137500000003</v>
      </c>
      <c r="D61">
        <f t="shared" si="3"/>
        <v>10.399227500000002</v>
      </c>
    </row>
    <row r="62" spans="1:4" x14ac:dyDescent="0.25">
      <c r="A62" s="3" t="s">
        <v>99</v>
      </c>
      <c r="B62" s="3">
        <f>2/100</f>
        <v>0.02</v>
      </c>
      <c r="C62" s="27">
        <v>54.938049599999999</v>
      </c>
      <c r="D62">
        <f t="shared" si="3"/>
        <v>1.0987609920000001</v>
      </c>
    </row>
    <row r="63" spans="1:4" x14ac:dyDescent="0.25">
      <c r="A63" s="3" t="s">
        <v>86</v>
      </c>
      <c r="B63" s="3">
        <f>10/100</f>
        <v>0.1</v>
      </c>
      <c r="C63" s="3">
        <v>58.693356299999998</v>
      </c>
      <c r="D63">
        <f t="shared" si="3"/>
        <v>5.8693356300000001</v>
      </c>
    </row>
    <row r="64" spans="1:4" x14ac:dyDescent="0.25">
      <c r="A64" s="3" t="s">
        <v>102</v>
      </c>
      <c r="B64" s="3">
        <f>0.045/100</f>
        <v>4.4999999999999999E-4</v>
      </c>
      <c r="C64" s="27">
        <v>30.973761509999999</v>
      </c>
      <c r="D64">
        <f t="shared" si="3"/>
        <v>1.39381926795E-2</v>
      </c>
    </row>
    <row r="65" spans="1:4" x14ac:dyDescent="0.25">
      <c r="A65" s="3" t="s">
        <v>103</v>
      </c>
      <c r="B65" s="3">
        <f>0.03/100</f>
        <v>2.9999999999999997E-4</v>
      </c>
      <c r="C65" s="3">
        <v>32.066084699999998</v>
      </c>
      <c r="D65">
        <f t="shared" si="3"/>
        <v>9.6198254099999977E-3</v>
      </c>
    </row>
    <row r="66" spans="1:4" x14ac:dyDescent="0.25">
      <c r="A66" s="3" t="s">
        <v>105</v>
      </c>
      <c r="B66" s="3">
        <f>1/100</f>
        <v>0.01</v>
      </c>
      <c r="C66" s="3">
        <v>28.0854128</v>
      </c>
      <c r="D66">
        <f t="shared" si="3"/>
        <v>0.28085412800000004</v>
      </c>
    </row>
    <row r="67" spans="1:4" x14ac:dyDescent="0.25">
      <c r="D67">
        <f>SUM(D59:D66)</f>
        <v>55.032952715149506</v>
      </c>
    </row>
    <row r="70" spans="1:4" x14ac:dyDescent="0.25">
      <c r="A70" s="218" t="s">
        <v>578</v>
      </c>
      <c r="B70" s="218"/>
      <c r="C70" s="218"/>
    </row>
    <row r="71" spans="1:4" x14ac:dyDescent="0.25">
      <c r="A71" s="26" t="s">
        <v>2</v>
      </c>
      <c r="B71" s="218" t="s">
        <v>181</v>
      </c>
      <c r="C71" s="218"/>
    </row>
    <row r="72" spans="1:4" x14ac:dyDescent="0.25">
      <c r="A72" s="3" t="s">
        <v>72</v>
      </c>
      <c r="B72" s="3">
        <v>2.5099999999999998</v>
      </c>
      <c r="C72" s="3" t="s">
        <v>94</v>
      </c>
    </row>
    <row r="73" spans="1:4" x14ac:dyDescent="0.25">
      <c r="A73" s="21"/>
      <c r="B73" s="16"/>
      <c r="C73" s="20"/>
    </row>
    <row r="74" spans="1:4" x14ac:dyDescent="0.25">
      <c r="A74" s="192" t="s">
        <v>96</v>
      </c>
      <c r="B74" s="192" t="s">
        <v>76</v>
      </c>
      <c r="C74" s="192" t="s">
        <v>77</v>
      </c>
    </row>
    <row r="75" spans="1:4" x14ac:dyDescent="0.25">
      <c r="A75" s="3" t="s">
        <v>321</v>
      </c>
      <c r="B75" s="3">
        <v>4</v>
      </c>
      <c r="C75" s="3">
        <v>10.811</v>
      </c>
      <c r="D75">
        <f t="shared" ref="D75:D76" si="4">C75*B75</f>
        <v>43.244</v>
      </c>
    </row>
    <row r="76" spans="1:4" x14ac:dyDescent="0.25">
      <c r="A76" s="3" t="s">
        <v>98</v>
      </c>
      <c r="B76" s="3">
        <v>1</v>
      </c>
      <c r="C76" s="3">
        <v>12.0107359</v>
      </c>
      <c r="D76">
        <f t="shared" si="4"/>
        <v>12.0107359</v>
      </c>
    </row>
    <row r="77" spans="1:4" x14ac:dyDescent="0.25">
      <c r="A77" s="209" t="s">
        <v>584</v>
      </c>
      <c r="B77" s="209"/>
      <c r="C77" s="209"/>
      <c r="D77">
        <f>SUM(D75:D76)</f>
        <v>55.2547359</v>
      </c>
    </row>
    <row r="78" spans="1:4" x14ac:dyDescent="0.25">
      <c r="A78" s="12" t="s">
        <v>579</v>
      </c>
      <c r="B78" s="3">
        <v>0.189</v>
      </c>
      <c r="C78" s="3"/>
    </row>
    <row r="79" spans="1:4" x14ac:dyDescent="0.25">
      <c r="A79" s="12" t="s">
        <v>580</v>
      </c>
      <c r="B79" s="3">
        <v>0.81100000000000005</v>
      </c>
      <c r="C79" s="3"/>
    </row>
  </sheetData>
  <mergeCells count="37">
    <mergeCell ref="A23:B23"/>
    <mergeCell ref="A39:C39"/>
    <mergeCell ref="F28:G28"/>
    <mergeCell ref="F22:H22"/>
    <mergeCell ref="A54:C54"/>
    <mergeCell ref="A1:D1"/>
    <mergeCell ref="A13:C13"/>
    <mergeCell ref="B14:C14"/>
    <mergeCell ref="L3:Z3"/>
    <mergeCell ref="J3:K3"/>
    <mergeCell ref="F3:I3"/>
    <mergeCell ref="I4:I5"/>
    <mergeCell ref="N8:O8"/>
    <mergeCell ref="N11:P11"/>
    <mergeCell ref="J8:K8"/>
    <mergeCell ref="F8:G8"/>
    <mergeCell ref="F11:H11"/>
    <mergeCell ref="R8:V8"/>
    <mergeCell ref="K4:K5"/>
    <mergeCell ref="F4:F5"/>
    <mergeCell ref="G4:G5"/>
    <mergeCell ref="AA4:AA6"/>
    <mergeCell ref="A70:C70"/>
    <mergeCell ref="B71:C71"/>
    <mergeCell ref="A77:C77"/>
    <mergeCell ref="J34:K34"/>
    <mergeCell ref="J37:L37"/>
    <mergeCell ref="B40:C40"/>
    <mergeCell ref="N20:S20"/>
    <mergeCell ref="K19:M19"/>
    <mergeCell ref="N19:S19"/>
    <mergeCell ref="F19:G19"/>
    <mergeCell ref="H4:H5"/>
    <mergeCell ref="J4:J5"/>
    <mergeCell ref="P21:Q21"/>
    <mergeCell ref="P22:Q22"/>
    <mergeCell ref="B55:C5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5"/>
  <sheetViews>
    <sheetView tabSelected="1" topLeftCell="U5" zoomScaleNormal="100" workbookViewId="0">
      <selection activeCell="Z13" sqref="Z13:AF13"/>
    </sheetView>
  </sheetViews>
  <sheetFormatPr defaultRowHeight="15" x14ac:dyDescent="0.25"/>
  <cols>
    <col min="7" max="7" width="13.7109375" bestFit="1" customWidth="1"/>
    <col min="8" max="9" width="12" bestFit="1" customWidth="1"/>
    <col min="18" max="18" width="14.28515625" bestFit="1" customWidth="1"/>
    <col min="19" max="20" width="12" bestFit="1" customWidth="1"/>
    <col min="23" max="23" width="10.28515625" bestFit="1" customWidth="1"/>
    <col min="24" max="24" width="11.28515625" bestFit="1" customWidth="1"/>
    <col min="26" max="27" width="11.5703125" bestFit="1" customWidth="1"/>
    <col min="28" max="28" width="12.7109375" bestFit="1" customWidth="1"/>
    <col min="29" max="32" width="11.5703125" bestFit="1" customWidth="1"/>
    <col min="35" max="35" width="3" bestFit="1" customWidth="1"/>
    <col min="36" max="36" width="10.85546875" bestFit="1" customWidth="1"/>
    <col min="37" max="37" width="12.5703125" bestFit="1" customWidth="1"/>
    <col min="38" max="38" width="3" bestFit="1" customWidth="1"/>
    <col min="39" max="39" width="10.85546875" bestFit="1" customWidth="1"/>
    <col min="40" max="40" width="12.5703125" bestFit="1" customWidth="1"/>
    <col min="41" max="41" width="3" bestFit="1" customWidth="1"/>
    <col min="42" max="42" width="10.85546875" bestFit="1" customWidth="1"/>
    <col min="43" max="43" width="12.5703125" bestFit="1" customWidth="1"/>
    <col min="44" max="44" width="3" bestFit="1" customWidth="1"/>
    <col min="45" max="45" width="10.85546875" bestFit="1" customWidth="1"/>
    <col min="46" max="46" width="12.5703125" bestFit="1" customWidth="1"/>
    <col min="47" max="47" width="3" bestFit="1" customWidth="1"/>
    <col min="48" max="48" width="10.85546875" bestFit="1" customWidth="1"/>
    <col min="49" max="50" width="12.5703125" bestFit="1" customWidth="1"/>
    <col min="51" max="51" width="7.5703125" bestFit="1" customWidth="1"/>
    <col min="52" max="57" width="12.5703125" bestFit="1" customWidth="1"/>
    <col min="61" max="61" width="12.5703125" bestFit="1" customWidth="1"/>
  </cols>
  <sheetData>
    <row r="1" spans="1:61" x14ac:dyDescent="0.25">
      <c r="G1" s="26" t="s">
        <v>252</v>
      </c>
      <c r="H1" s="55" t="s">
        <v>354</v>
      </c>
      <c r="I1" s="127" t="s">
        <v>354</v>
      </c>
      <c r="J1" s="16"/>
      <c r="K1" s="16"/>
      <c r="R1" s="26" t="s">
        <v>252</v>
      </c>
      <c r="S1" s="125" t="s">
        <v>354</v>
      </c>
      <c r="T1" s="127" t="s">
        <v>354</v>
      </c>
    </row>
    <row r="2" spans="1:61" x14ac:dyDescent="0.25">
      <c r="G2" s="54" t="s">
        <v>230</v>
      </c>
      <c r="H2" s="55" t="s">
        <v>168</v>
      </c>
      <c r="I2" s="127" t="s">
        <v>168</v>
      </c>
      <c r="J2" s="60"/>
      <c r="K2" s="60"/>
      <c r="L2" s="60"/>
      <c r="R2" s="54" t="s">
        <v>230</v>
      </c>
      <c r="S2" s="125" t="s">
        <v>168</v>
      </c>
      <c r="T2" s="127" t="s">
        <v>168</v>
      </c>
    </row>
    <row r="3" spans="1:61" x14ac:dyDescent="0.25">
      <c r="G3" s="54" t="s">
        <v>231</v>
      </c>
      <c r="H3" s="12">
        <v>0</v>
      </c>
      <c r="I3" s="10">
        <v>12</v>
      </c>
      <c r="R3" s="54" t="s">
        <v>231</v>
      </c>
      <c r="S3" s="12">
        <v>0</v>
      </c>
      <c r="T3" s="10">
        <v>12</v>
      </c>
    </row>
    <row r="4" spans="1:61" x14ac:dyDescent="0.25">
      <c r="G4" s="56" t="s">
        <v>150</v>
      </c>
      <c r="H4" s="61">
        <v>165</v>
      </c>
      <c r="I4" s="128">
        <v>165</v>
      </c>
      <c r="R4" s="56" t="s">
        <v>150</v>
      </c>
      <c r="S4" s="61">
        <v>165</v>
      </c>
      <c r="T4" s="128">
        <v>165</v>
      </c>
    </row>
    <row r="5" spans="1:61" x14ac:dyDescent="0.25">
      <c r="A5" s="62"/>
      <c r="B5" s="62"/>
      <c r="C5" s="62"/>
      <c r="D5" s="62"/>
      <c r="E5" s="62"/>
      <c r="F5" s="62"/>
      <c r="G5" s="56" t="s">
        <v>232</v>
      </c>
      <c r="H5" s="63">
        <v>200</v>
      </c>
      <c r="I5" s="128">
        <v>200</v>
      </c>
      <c r="R5" s="56" t="s">
        <v>232</v>
      </c>
      <c r="S5" s="63">
        <v>200</v>
      </c>
      <c r="T5" s="128">
        <v>200</v>
      </c>
    </row>
    <row r="6" spans="1:61" x14ac:dyDescent="0.25">
      <c r="A6" s="62"/>
      <c r="B6" s="62"/>
      <c r="C6" s="62"/>
      <c r="D6" s="62"/>
      <c r="E6" s="62"/>
      <c r="F6" s="62"/>
      <c r="G6" s="56" t="s">
        <v>221</v>
      </c>
      <c r="H6" s="63">
        <f t="shared" ref="H6:I6" si="0">H5/H4</f>
        <v>1.2121212121212122</v>
      </c>
      <c r="I6" s="129">
        <f t="shared" si="0"/>
        <v>1.2121212121212122</v>
      </c>
      <c r="R6" s="56" t="s">
        <v>221</v>
      </c>
      <c r="S6" s="63">
        <f t="shared" ref="S6:T6" si="1">S5/S4</f>
        <v>1.2121212121212122</v>
      </c>
      <c r="T6" s="129">
        <f t="shared" si="1"/>
        <v>1.2121212121212122</v>
      </c>
    </row>
    <row r="7" spans="1:61" x14ac:dyDescent="0.25">
      <c r="G7" s="56" t="s">
        <v>219</v>
      </c>
      <c r="H7" s="3">
        <v>23</v>
      </c>
      <c r="I7" s="10">
        <v>23</v>
      </c>
      <c r="R7" s="56" t="s">
        <v>219</v>
      </c>
      <c r="S7" s="12">
        <v>23</v>
      </c>
      <c r="T7" s="10">
        <v>23</v>
      </c>
    </row>
    <row r="8" spans="1:61" x14ac:dyDescent="0.25">
      <c r="A8" s="53"/>
      <c r="B8" s="53"/>
      <c r="C8" s="53"/>
      <c r="D8" s="53"/>
      <c r="E8" s="53"/>
      <c r="F8" s="53"/>
      <c r="G8" s="56" t="s">
        <v>220</v>
      </c>
      <c r="H8" s="3">
        <v>14</v>
      </c>
      <c r="I8" s="10">
        <v>14</v>
      </c>
      <c r="J8" s="16"/>
      <c r="L8" s="53"/>
      <c r="M8" s="53"/>
      <c r="N8" s="53"/>
      <c r="O8" s="53"/>
      <c r="P8" s="53"/>
      <c r="Q8" s="50"/>
      <c r="R8" s="56" t="s">
        <v>220</v>
      </c>
      <c r="S8" s="12">
        <v>14</v>
      </c>
      <c r="T8" s="10">
        <v>14</v>
      </c>
      <c r="AI8" s="278" t="s">
        <v>371</v>
      </c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  <c r="BA8" s="278"/>
      <c r="BB8" s="278"/>
      <c r="BC8" s="278"/>
      <c r="BD8" s="278"/>
      <c r="BE8" s="278"/>
    </row>
    <row r="9" spans="1:61" ht="15" customHeight="1" x14ac:dyDescent="0.25">
      <c r="A9" s="277" t="s">
        <v>234</v>
      </c>
      <c r="B9" s="46"/>
      <c r="C9" s="277" t="s">
        <v>235</v>
      </c>
      <c r="D9" s="264" t="s">
        <v>236</v>
      </c>
      <c r="E9" s="277" t="s">
        <v>237</v>
      </c>
      <c r="F9" s="277" t="s">
        <v>238</v>
      </c>
      <c r="G9" s="245" t="s">
        <v>239</v>
      </c>
      <c r="H9" s="256" t="s">
        <v>240</v>
      </c>
      <c r="I9" s="269"/>
      <c r="L9" s="276" t="s">
        <v>234</v>
      </c>
      <c r="M9" s="46"/>
      <c r="N9" s="276" t="s">
        <v>235</v>
      </c>
      <c r="O9" s="263" t="s">
        <v>236</v>
      </c>
      <c r="P9" s="276" t="s">
        <v>237</v>
      </c>
      <c r="Q9" s="276" t="s">
        <v>238</v>
      </c>
      <c r="R9" s="276" t="s">
        <v>239</v>
      </c>
      <c r="S9" s="274" t="s">
        <v>241</v>
      </c>
      <c r="T9" s="275"/>
      <c r="U9" s="64"/>
      <c r="V9" s="64"/>
      <c r="X9" s="245" t="s">
        <v>233</v>
      </c>
      <c r="Y9" s="245"/>
      <c r="Z9" s="245"/>
      <c r="AA9" s="245"/>
      <c r="AB9" s="245"/>
      <c r="AC9" s="245"/>
      <c r="AD9" s="245"/>
      <c r="AE9" s="245"/>
      <c r="AF9" s="245"/>
      <c r="AI9" s="278" t="s">
        <v>261</v>
      </c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Z9" s="245" t="s">
        <v>262</v>
      </c>
      <c r="BA9" s="245"/>
      <c r="BB9" s="245"/>
      <c r="BC9" s="245"/>
      <c r="BD9" s="245"/>
      <c r="BE9" s="245"/>
    </row>
    <row r="10" spans="1:61" x14ac:dyDescent="0.25">
      <c r="A10" s="245"/>
      <c r="B10" s="56"/>
      <c r="C10" s="245"/>
      <c r="D10" s="217"/>
      <c r="E10" s="245"/>
      <c r="F10" s="245"/>
      <c r="G10" s="245"/>
      <c r="H10" s="56" t="s">
        <v>243</v>
      </c>
      <c r="I10" s="130" t="s">
        <v>372</v>
      </c>
      <c r="J10" s="65" t="s">
        <v>244</v>
      </c>
      <c r="L10" s="277"/>
      <c r="M10" s="56"/>
      <c r="N10" s="277"/>
      <c r="O10" s="264"/>
      <c r="P10" s="277"/>
      <c r="Q10" s="277"/>
      <c r="R10" s="277"/>
      <c r="S10" s="2" t="s">
        <v>243</v>
      </c>
      <c r="T10" s="130" t="s">
        <v>372</v>
      </c>
      <c r="U10" s="65" t="s">
        <v>244</v>
      </c>
      <c r="V10" s="64"/>
      <c r="X10" s="276" t="s">
        <v>234</v>
      </c>
      <c r="Y10" s="276" t="s">
        <v>239</v>
      </c>
      <c r="Z10" s="245" t="s">
        <v>242</v>
      </c>
      <c r="AA10" s="245"/>
      <c r="AB10" s="245"/>
      <c r="AC10" s="245"/>
      <c r="AD10" s="245"/>
      <c r="AE10" s="245"/>
      <c r="AF10" s="245"/>
      <c r="AJ10" s="200" t="s">
        <v>366</v>
      </c>
      <c r="AK10" s="17">
        <v>131.11959999999999</v>
      </c>
      <c r="AM10" s="200" t="s">
        <v>366</v>
      </c>
      <c r="AN10" s="17">
        <v>103.6721</v>
      </c>
      <c r="AP10" s="164" t="s">
        <v>366</v>
      </c>
      <c r="AQ10" s="17">
        <v>79.897580000000005</v>
      </c>
      <c r="AR10" s="137"/>
      <c r="AS10" s="164" t="s">
        <v>366</v>
      </c>
      <c r="AT10" s="17">
        <v>66.338999999999999</v>
      </c>
      <c r="AV10" s="164" t="s">
        <v>366</v>
      </c>
      <c r="AW10" s="17">
        <v>58.737050000000004</v>
      </c>
      <c r="AZ10" s="156" t="s">
        <v>263</v>
      </c>
      <c r="BA10" s="156" t="s">
        <v>367</v>
      </c>
      <c r="BB10" s="156" t="s">
        <v>248</v>
      </c>
      <c r="BC10" s="156" t="s">
        <v>250</v>
      </c>
      <c r="BD10" s="156" t="s">
        <v>251</v>
      </c>
      <c r="BE10" s="156" t="s">
        <v>470</v>
      </c>
      <c r="BH10" s="209" t="s">
        <v>370</v>
      </c>
      <c r="BI10" s="209"/>
    </row>
    <row r="11" spans="1:61" x14ac:dyDescent="0.25">
      <c r="A11" s="3" t="s">
        <v>246</v>
      </c>
      <c r="B11" s="3">
        <v>1</v>
      </c>
      <c r="C11" s="3">
        <v>1</v>
      </c>
      <c r="D11" s="3">
        <v>0</v>
      </c>
      <c r="E11" s="3">
        <f>D11</f>
        <v>0</v>
      </c>
      <c r="F11" s="3">
        <f>E11</f>
        <v>0</v>
      </c>
      <c r="G11" s="3">
        <f>F11/365.25</f>
        <v>0</v>
      </c>
      <c r="H11" s="3">
        <v>1.1035820999999999</v>
      </c>
      <c r="I11" s="152">
        <v>1.0745932</v>
      </c>
      <c r="J11" t="s">
        <v>247</v>
      </c>
      <c r="L11" s="3" t="s">
        <v>246</v>
      </c>
      <c r="M11" s="3">
        <v>1</v>
      </c>
      <c r="N11" s="3">
        <v>1</v>
      </c>
      <c r="O11" s="3">
        <v>0</v>
      </c>
      <c r="P11" s="3">
        <f>O11</f>
        <v>0</v>
      </c>
      <c r="Q11" s="3">
        <f>P11</f>
        <v>0</v>
      </c>
      <c r="R11" s="3">
        <f>Q11/365.25</f>
        <v>0</v>
      </c>
      <c r="S11" s="11">
        <v>0.45779999999999998</v>
      </c>
      <c r="T11" s="153">
        <v>0.622004</v>
      </c>
      <c r="U11" t="s">
        <v>247</v>
      </c>
      <c r="X11" s="277"/>
      <c r="Y11" s="277"/>
      <c r="Z11" s="138" t="s">
        <v>62</v>
      </c>
      <c r="AA11" s="138" t="s">
        <v>245</v>
      </c>
      <c r="AB11" s="138" t="s">
        <v>64</v>
      </c>
      <c r="AC11" s="138" t="s">
        <v>54</v>
      </c>
      <c r="AD11" s="138" t="s">
        <v>55</v>
      </c>
      <c r="AE11" s="138" t="s">
        <v>56</v>
      </c>
      <c r="AF11" s="138" t="s">
        <v>57</v>
      </c>
      <c r="AJ11" s="200" t="s">
        <v>263</v>
      </c>
      <c r="AK11" s="200" t="s">
        <v>367</v>
      </c>
      <c r="AL11" s="202"/>
      <c r="AM11" s="200" t="s">
        <v>263</v>
      </c>
      <c r="AN11" s="200" t="s">
        <v>248</v>
      </c>
      <c r="AO11" s="167"/>
      <c r="AP11" s="164" t="s">
        <v>263</v>
      </c>
      <c r="AQ11" s="164" t="s">
        <v>250</v>
      </c>
      <c r="AR11" s="134"/>
      <c r="AS11" s="164" t="s">
        <v>263</v>
      </c>
      <c r="AT11" s="164" t="s">
        <v>251</v>
      </c>
      <c r="AU11" s="167"/>
      <c r="AV11" s="164" t="s">
        <v>263</v>
      </c>
      <c r="AW11" s="164" t="s">
        <v>470</v>
      </c>
      <c r="AY11" s="87" t="s">
        <v>265</v>
      </c>
      <c r="AZ11" s="108">
        <v>0</v>
      </c>
      <c r="BA11" s="17">
        <f>$AK$10*AK12</f>
        <v>0</v>
      </c>
      <c r="BB11" s="17">
        <f>$AN$10*AN12</f>
        <v>0</v>
      </c>
      <c r="BC11" s="17">
        <f>$AQ$10*AQ12</f>
        <v>0</v>
      </c>
      <c r="BD11" s="17">
        <f>$AT$10*AT12</f>
        <v>0</v>
      </c>
      <c r="BE11" s="17">
        <f>$AW$10*AW12</f>
        <v>0</v>
      </c>
      <c r="BH11" s="3" t="s">
        <v>239</v>
      </c>
      <c r="BI11" s="3" t="s">
        <v>368</v>
      </c>
    </row>
    <row r="12" spans="1:61" x14ac:dyDescent="0.25">
      <c r="A12" s="3"/>
      <c r="B12" s="3">
        <v>2</v>
      </c>
      <c r="C12" s="3">
        <v>2</v>
      </c>
      <c r="D12" s="3">
        <v>24</v>
      </c>
      <c r="E12" s="3">
        <f>E11+D12</f>
        <v>24</v>
      </c>
      <c r="F12" s="3">
        <f>E12/24</f>
        <v>1</v>
      </c>
      <c r="G12" s="3">
        <f>F12/365.25</f>
        <v>2.7378507871321013E-3</v>
      </c>
      <c r="H12" s="3">
        <v>1.0720516</v>
      </c>
      <c r="I12" s="119">
        <v>1.0656914</v>
      </c>
      <c r="L12" s="3"/>
      <c r="M12" s="3">
        <v>2</v>
      </c>
      <c r="N12" s="3">
        <v>2</v>
      </c>
      <c r="O12" s="3">
        <v>24</v>
      </c>
      <c r="P12" s="3">
        <f>P11+O12</f>
        <v>24</v>
      </c>
      <c r="Q12" s="3">
        <f>P12/24</f>
        <v>1</v>
      </c>
      <c r="R12" s="3">
        <f>Q12/365.25</f>
        <v>2.7378507871321013E-3</v>
      </c>
      <c r="S12" s="11">
        <v>0.46750000000000003</v>
      </c>
      <c r="T12" s="154">
        <v>0.62578400000000001</v>
      </c>
      <c r="W12" s="157">
        <f>Z12/(Z12+AB12)</f>
        <v>4.1862521150138353E-2</v>
      </c>
      <c r="X12" s="226" t="s">
        <v>243</v>
      </c>
      <c r="Y12" s="3">
        <v>0</v>
      </c>
      <c r="Z12" s="204">
        <v>390170</v>
      </c>
      <c r="AA12" s="205">
        <v>0</v>
      </c>
      <c r="AB12" s="205">
        <v>8930100</v>
      </c>
      <c r="AC12" s="204">
        <v>0</v>
      </c>
      <c r="AD12" s="205">
        <v>0</v>
      </c>
      <c r="AE12" s="205">
        <v>0</v>
      </c>
      <c r="AF12" s="205">
        <v>0</v>
      </c>
      <c r="AI12" s="84">
        <v>1</v>
      </c>
      <c r="AJ12" s="109">
        <v>0</v>
      </c>
      <c r="AK12" s="110">
        <v>0</v>
      </c>
      <c r="AL12" s="84">
        <v>1</v>
      </c>
      <c r="AM12" s="109">
        <v>0</v>
      </c>
      <c r="AN12" s="111">
        <v>0</v>
      </c>
      <c r="AO12" s="84">
        <v>1</v>
      </c>
      <c r="AP12" s="109">
        <v>0</v>
      </c>
      <c r="AQ12" s="113">
        <v>0</v>
      </c>
      <c r="AR12" s="84">
        <v>1</v>
      </c>
      <c r="AS12" s="109">
        <v>0</v>
      </c>
      <c r="AT12" s="113">
        <v>0</v>
      </c>
      <c r="AU12" s="84">
        <v>1</v>
      </c>
      <c r="AV12" s="109">
        <v>0</v>
      </c>
      <c r="AW12" s="111">
        <v>0</v>
      </c>
      <c r="AZ12" s="110">
        <f>14.7624/2</f>
        <v>7.3811999999999998</v>
      </c>
      <c r="BA12" s="17">
        <f t="shared" ref="BA12:BA49" si="2">$AK$10*AK13</f>
        <v>0</v>
      </c>
      <c r="BB12" s="17">
        <f t="shared" ref="BB12:BB49" si="3">$AN$10*AN13</f>
        <v>0</v>
      </c>
      <c r="BC12" s="17">
        <f t="shared" ref="BC12:BC49" si="4">$AQ$10*AQ13</f>
        <v>0</v>
      </c>
      <c r="BD12" s="17">
        <f t="shared" ref="BD12:BD49" si="5">$AT$10*AT13</f>
        <v>0</v>
      </c>
      <c r="BE12" s="17">
        <f t="shared" ref="BE12:BE49" si="6">$AW$10*AW13</f>
        <v>0</v>
      </c>
      <c r="BH12" s="3">
        <v>0</v>
      </c>
      <c r="BI12" s="17">
        <f>BA50</f>
        <v>192.38365966480001</v>
      </c>
    </row>
    <row r="13" spans="1:61" x14ac:dyDescent="0.25">
      <c r="A13" s="3"/>
      <c r="B13" s="3">
        <v>3</v>
      </c>
      <c r="C13" s="3">
        <v>3</v>
      </c>
      <c r="D13" s="3">
        <v>96</v>
      </c>
      <c r="E13" s="3">
        <f t="shared" ref="E13:E75" si="7">E12+D13</f>
        <v>120</v>
      </c>
      <c r="F13" s="3">
        <f t="shared" ref="F13:F75" si="8">E13/24</f>
        <v>5</v>
      </c>
      <c r="G13" s="3">
        <f t="shared" ref="G13:G75" si="9">F13/365.25</f>
        <v>1.3689253935660506E-2</v>
      </c>
      <c r="H13" s="3">
        <v>1.0714644</v>
      </c>
      <c r="I13" s="119">
        <v>1.0656106000000001</v>
      </c>
      <c r="L13" s="3"/>
      <c r="M13" s="3">
        <v>3</v>
      </c>
      <c r="N13" s="3">
        <v>3</v>
      </c>
      <c r="O13" s="3">
        <v>96</v>
      </c>
      <c r="P13" s="3">
        <f t="shared" ref="P13:P75" si="10">P12+O13</f>
        <v>120</v>
      </c>
      <c r="Q13" s="3">
        <f t="shared" ref="Q13:Q22" si="11">P13/24</f>
        <v>5</v>
      </c>
      <c r="R13" s="3">
        <f t="shared" ref="R13:R75" si="12">Q13/365.25</f>
        <v>1.3689253935660506E-2</v>
      </c>
      <c r="S13" s="11">
        <v>0.46768999999999999</v>
      </c>
      <c r="T13" s="154">
        <v>0.62583999999999995</v>
      </c>
      <c r="X13" s="230"/>
      <c r="Y13" s="3">
        <v>1</v>
      </c>
      <c r="Z13" s="205">
        <v>334300</v>
      </c>
      <c r="AA13" s="205">
        <v>10651</v>
      </c>
      <c r="AB13" s="205">
        <v>8895500</v>
      </c>
      <c r="AC13" s="205">
        <v>21006</v>
      </c>
      <c r="AD13" s="205">
        <v>2309</v>
      </c>
      <c r="AE13" s="205">
        <v>865.22</v>
      </c>
      <c r="AF13" s="205">
        <v>72.168999999999997</v>
      </c>
      <c r="AI13" s="85">
        <v>2</v>
      </c>
      <c r="AJ13" s="109">
        <f>14.7624/2</f>
        <v>7.3811999999999998</v>
      </c>
      <c r="AK13" s="112">
        <v>0</v>
      </c>
      <c r="AL13" s="86"/>
      <c r="AM13" s="110">
        <f>14.7624/2</f>
        <v>7.3811999999999998</v>
      </c>
      <c r="AN13" s="11">
        <v>0</v>
      </c>
      <c r="AO13" s="86">
        <v>2</v>
      </c>
      <c r="AP13" s="110">
        <f>14.7624/2</f>
        <v>7.3811999999999998</v>
      </c>
      <c r="AQ13" s="113">
        <v>0</v>
      </c>
      <c r="AR13" s="86">
        <v>2</v>
      </c>
      <c r="AS13" s="110">
        <f>14.7624/2</f>
        <v>7.3811999999999998</v>
      </c>
      <c r="AT13" s="113">
        <v>0</v>
      </c>
      <c r="AU13" s="86">
        <v>2</v>
      </c>
      <c r="AV13" s="110">
        <f>14.7624/2</f>
        <v>7.3811999999999998</v>
      </c>
      <c r="AW13" s="112">
        <v>0</v>
      </c>
      <c r="AZ13" s="110">
        <f>2*AZ12</f>
        <v>14.7624</v>
      </c>
      <c r="BA13" s="17">
        <f t="shared" si="2"/>
        <v>0</v>
      </c>
      <c r="BB13" s="17">
        <f t="shared" si="3"/>
        <v>0</v>
      </c>
      <c r="BC13" s="17">
        <f t="shared" si="4"/>
        <v>0</v>
      </c>
      <c r="BD13" s="17">
        <f t="shared" si="5"/>
        <v>0</v>
      </c>
      <c r="BE13" s="17">
        <f t="shared" si="6"/>
        <v>0</v>
      </c>
      <c r="BH13" s="3">
        <v>1</v>
      </c>
      <c r="BI13" s="17">
        <f>BB50</f>
        <v>140.43764783929998</v>
      </c>
    </row>
    <row r="14" spans="1:61" x14ac:dyDescent="0.25">
      <c r="A14" s="3"/>
      <c r="B14" s="3">
        <v>4</v>
      </c>
      <c r="C14" s="3">
        <v>4</v>
      </c>
      <c r="D14" s="3">
        <v>120</v>
      </c>
      <c r="E14" s="3">
        <f t="shared" si="7"/>
        <v>240</v>
      </c>
      <c r="F14" s="3">
        <f t="shared" si="8"/>
        <v>10</v>
      </c>
      <c r="G14" s="3">
        <f t="shared" si="9"/>
        <v>2.7378507871321012E-2</v>
      </c>
      <c r="H14" s="3">
        <v>1.0695281999999999</v>
      </c>
      <c r="I14" s="119">
        <v>1.0648196000000001</v>
      </c>
      <c r="L14" s="3"/>
      <c r="M14" s="3">
        <v>4</v>
      </c>
      <c r="N14" s="3">
        <v>4</v>
      </c>
      <c r="O14" s="3">
        <v>120</v>
      </c>
      <c r="P14" s="3">
        <f t="shared" si="10"/>
        <v>240</v>
      </c>
      <c r="Q14" s="3">
        <f t="shared" si="11"/>
        <v>10</v>
      </c>
      <c r="R14" s="3">
        <f t="shared" si="12"/>
        <v>2.7378507871321012E-2</v>
      </c>
      <c r="S14" s="11">
        <v>0.46812199999999998</v>
      </c>
      <c r="T14" s="154">
        <v>0.62611899999999998</v>
      </c>
      <c r="X14" s="230"/>
      <c r="Y14" s="3">
        <v>3</v>
      </c>
      <c r="Z14" s="155">
        <v>242380</v>
      </c>
      <c r="AA14" s="155">
        <v>27145</v>
      </c>
      <c r="AB14" s="155">
        <v>8819700</v>
      </c>
      <c r="AC14" s="155">
        <v>43225</v>
      </c>
      <c r="AD14" s="155">
        <v>9752.7000000000007</v>
      </c>
      <c r="AE14" s="155">
        <v>5417.8</v>
      </c>
      <c r="AF14" s="155">
        <v>1097.9000000000001</v>
      </c>
      <c r="AI14" s="84">
        <v>3</v>
      </c>
      <c r="AJ14" s="109">
        <f>2*AJ13</f>
        <v>14.7624</v>
      </c>
      <c r="AK14" s="112">
        <v>0</v>
      </c>
      <c r="AL14" s="84"/>
      <c r="AM14" s="110">
        <f>2*AM13</f>
        <v>14.7624</v>
      </c>
      <c r="AN14" s="11">
        <v>0</v>
      </c>
      <c r="AO14" s="84">
        <v>3</v>
      </c>
      <c r="AP14" s="110">
        <f>2*AP13</f>
        <v>14.7624</v>
      </c>
      <c r="AQ14" s="113">
        <v>0</v>
      </c>
      <c r="AR14" s="84">
        <v>3</v>
      </c>
      <c r="AS14" s="110">
        <f>2*AS13</f>
        <v>14.7624</v>
      </c>
      <c r="AT14" s="113">
        <v>0</v>
      </c>
      <c r="AU14" s="84">
        <v>3</v>
      </c>
      <c r="AV14" s="110">
        <f>2*AV13</f>
        <v>14.7624</v>
      </c>
      <c r="AW14" s="112">
        <v>0</v>
      </c>
      <c r="AZ14" s="110">
        <f>AZ13+5.2376</f>
        <v>20</v>
      </c>
      <c r="BA14" s="17">
        <f t="shared" si="2"/>
        <v>0</v>
      </c>
      <c r="BB14" s="17">
        <f t="shared" si="3"/>
        <v>0</v>
      </c>
      <c r="BC14" s="17">
        <f t="shared" si="4"/>
        <v>0</v>
      </c>
      <c r="BD14" s="17">
        <f t="shared" si="5"/>
        <v>0</v>
      </c>
      <c r="BE14" s="17">
        <f t="shared" si="6"/>
        <v>0</v>
      </c>
      <c r="BH14" s="3">
        <v>3</v>
      </c>
      <c r="BI14" s="17">
        <f>BC50</f>
        <v>97.371580233900005</v>
      </c>
    </row>
    <row r="15" spans="1:61" x14ac:dyDescent="0.25">
      <c r="A15" s="3"/>
      <c r="B15" s="3">
        <v>5</v>
      </c>
      <c r="C15" s="3">
        <v>5</v>
      </c>
      <c r="D15" s="3">
        <v>240</v>
      </c>
      <c r="E15" s="3">
        <f t="shared" si="7"/>
        <v>480</v>
      </c>
      <c r="F15" s="3">
        <f t="shared" si="8"/>
        <v>20</v>
      </c>
      <c r="G15" s="3">
        <f t="shared" si="9"/>
        <v>5.4757015742642023E-2</v>
      </c>
      <c r="H15" s="3">
        <v>1.0671405</v>
      </c>
      <c r="I15" s="119">
        <v>1.0638406</v>
      </c>
      <c r="L15" s="3"/>
      <c r="M15" s="3">
        <v>5</v>
      </c>
      <c r="N15" s="3">
        <v>5</v>
      </c>
      <c r="O15" s="3">
        <v>240</v>
      </c>
      <c r="P15" s="3">
        <f t="shared" si="10"/>
        <v>480</v>
      </c>
      <c r="Q15" s="3">
        <f t="shared" si="11"/>
        <v>20</v>
      </c>
      <c r="R15" s="3">
        <f t="shared" si="12"/>
        <v>5.4757015742642023E-2</v>
      </c>
      <c r="S15" s="11">
        <v>0.46866799999999997</v>
      </c>
      <c r="T15" s="154">
        <v>0.62646999999999997</v>
      </c>
      <c r="X15" s="227"/>
      <c r="Y15" s="3">
        <v>5</v>
      </c>
      <c r="Z15" s="155">
        <v>167840</v>
      </c>
      <c r="AA15" s="155">
        <v>39480</v>
      </c>
      <c r="AB15" s="155">
        <v>8740200</v>
      </c>
      <c r="AC15" s="155">
        <v>54287</v>
      </c>
      <c r="AD15" s="155">
        <v>16925</v>
      </c>
      <c r="AE15" s="155">
        <v>10355</v>
      </c>
      <c r="AF15" s="155">
        <v>3044.1</v>
      </c>
      <c r="AI15" s="85">
        <v>4</v>
      </c>
      <c r="AJ15" s="109">
        <f>AJ14+5.2376</f>
        <v>20</v>
      </c>
      <c r="AK15" s="112">
        <v>0</v>
      </c>
      <c r="AL15" s="86"/>
      <c r="AM15" s="110">
        <f>AM14+5.2376</f>
        <v>20</v>
      </c>
      <c r="AN15" s="11">
        <v>0</v>
      </c>
      <c r="AO15" s="86">
        <v>4</v>
      </c>
      <c r="AP15" s="110">
        <f>AP14+5.2376</f>
        <v>20</v>
      </c>
      <c r="AQ15" s="113">
        <v>0</v>
      </c>
      <c r="AR15" s="86">
        <v>4</v>
      </c>
      <c r="AS15" s="110">
        <f>AS14+5.2376</f>
        <v>20</v>
      </c>
      <c r="AT15" s="113">
        <v>0</v>
      </c>
      <c r="AU15" s="86">
        <v>4</v>
      </c>
      <c r="AV15" s="110">
        <f>AV14+5.2376</f>
        <v>20</v>
      </c>
      <c r="AW15" s="112">
        <v>0</v>
      </c>
      <c r="AZ15" s="114">
        <f>AZ14+6.25</f>
        <v>26.25</v>
      </c>
      <c r="BA15" s="17">
        <f t="shared" si="2"/>
        <v>33.781850423400002</v>
      </c>
      <c r="BB15" s="17">
        <f t="shared" si="3"/>
        <v>31.260237945790003</v>
      </c>
      <c r="BC15" s="17">
        <f t="shared" si="4"/>
        <v>30.408395746876</v>
      </c>
      <c r="BD15" s="17">
        <f t="shared" si="5"/>
        <v>28.671662728800001</v>
      </c>
      <c r="BE15" s="17">
        <f t="shared" si="6"/>
        <v>28.114765046635</v>
      </c>
      <c r="BH15" s="3">
        <v>5</v>
      </c>
      <c r="BI15" s="17">
        <f>BD50</f>
        <v>84.872723480999994</v>
      </c>
    </row>
    <row r="16" spans="1:61" x14ac:dyDescent="0.25">
      <c r="A16" s="3"/>
      <c r="B16" s="3">
        <v>6</v>
      </c>
      <c r="C16" s="3">
        <v>6</v>
      </c>
      <c r="D16" s="3">
        <v>240</v>
      </c>
      <c r="E16" s="3">
        <f t="shared" si="7"/>
        <v>720</v>
      </c>
      <c r="F16" s="3">
        <f t="shared" si="8"/>
        <v>30</v>
      </c>
      <c r="G16" s="3">
        <f t="shared" si="9"/>
        <v>8.2135523613963035E-2</v>
      </c>
      <c r="H16" s="3">
        <v>1.0629377</v>
      </c>
      <c r="I16" s="119">
        <v>1.0618764999999999</v>
      </c>
      <c r="L16" s="3"/>
      <c r="M16" s="3">
        <v>6</v>
      </c>
      <c r="N16" s="3">
        <v>6</v>
      </c>
      <c r="O16" s="3">
        <v>240</v>
      </c>
      <c r="P16" s="3">
        <f t="shared" si="10"/>
        <v>720</v>
      </c>
      <c r="Q16" s="3">
        <f t="shared" si="11"/>
        <v>30</v>
      </c>
      <c r="R16" s="3">
        <f t="shared" si="12"/>
        <v>8.2135523613963035E-2</v>
      </c>
      <c r="S16" s="11">
        <v>0.46968700000000002</v>
      </c>
      <c r="T16" s="154">
        <v>0.62717800000000001</v>
      </c>
      <c r="W16" s="157">
        <f>Z16/(Z16+AB16)</f>
        <v>7.1097419012093373E-3</v>
      </c>
      <c r="X16" s="271" t="s">
        <v>372</v>
      </c>
      <c r="Y16" s="3">
        <v>0</v>
      </c>
      <c r="Z16" s="204">
        <v>58577</v>
      </c>
      <c r="AA16" s="205">
        <v>0</v>
      </c>
      <c r="AB16" s="205">
        <v>8180400</v>
      </c>
      <c r="AC16" s="205">
        <v>569810</v>
      </c>
      <c r="AD16" s="205">
        <v>271930</v>
      </c>
      <c r="AE16" s="205">
        <v>142220</v>
      </c>
      <c r="AF16" s="205">
        <v>95972</v>
      </c>
      <c r="AI16" s="84">
        <v>5</v>
      </c>
      <c r="AJ16" s="115">
        <f>AJ15+6.25</f>
        <v>26.25</v>
      </c>
      <c r="AK16" s="112">
        <v>0.25764150000000002</v>
      </c>
      <c r="AL16" s="84"/>
      <c r="AM16" s="114">
        <f>AM15+6.25</f>
        <v>26.25</v>
      </c>
      <c r="AN16" s="11">
        <v>0.30152990000000002</v>
      </c>
      <c r="AO16" s="84">
        <v>5</v>
      </c>
      <c r="AP16" s="114">
        <f>AP15+6.25</f>
        <v>26.25</v>
      </c>
      <c r="AQ16" s="113">
        <v>0.38059219999999999</v>
      </c>
      <c r="AR16" s="84">
        <v>5</v>
      </c>
      <c r="AS16" s="114">
        <f>AS15+6.25</f>
        <v>26.25</v>
      </c>
      <c r="AT16" s="113">
        <v>0.43219920000000001</v>
      </c>
      <c r="AU16" s="84">
        <v>5</v>
      </c>
      <c r="AV16" s="114">
        <f>AV15+6.25</f>
        <v>26.25</v>
      </c>
      <c r="AW16" s="112">
        <v>0.47865469999999999</v>
      </c>
      <c r="AZ16" s="67">
        <f t="shared" ref="AZ16:AZ46" si="13">AZ15+6.25</f>
        <v>32.5</v>
      </c>
      <c r="BA16" s="17">
        <f t="shared" si="2"/>
        <v>44.795215001479995</v>
      </c>
      <c r="BB16" s="17">
        <f t="shared" si="3"/>
        <v>41.144107881170001</v>
      </c>
      <c r="BC16" s="17">
        <f t="shared" si="4"/>
        <v>41.137761867496003</v>
      </c>
      <c r="BD16" s="17">
        <f t="shared" si="5"/>
        <v>38.908274605199999</v>
      </c>
      <c r="BE16" s="17">
        <f t="shared" si="6"/>
        <v>38.239681514485</v>
      </c>
      <c r="BH16" s="3">
        <v>7</v>
      </c>
      <c r="BI16" s="17">
        <f>BE50</f>
        <v>75.354407552550001</v>
      </c>
    </row>
    <row r="17" spans="1:57" x14ac:dyDescent="0.25">
      <c r="A17" s="3"/>
      <c r="B17" s="3">
        <v>7</v>
      </c>
      <c r="C17" s="3">
        <v>7</v>
      </c>
      <c r="D17" s="3">
        <v>720</v>
      </c>
      <c r="E17" s="3">
        <f t="shared" si="7"/>
        <v>1440</v>
      </c>
      <c r="F17" s="3">
        <f t="shared" si="8"/>
        <v>60</v>
      </c>
      <c r="G17" s="3">
        <f t="shared" si="9"/>
        <v>0.16427104722792607</v>
      </c>
      <c r="H17" s="3">
        <v>1.0602526999999999</v>
      </c>
      <c r="I17" s="119">
        <v>1.0602205</v>
      </c>
      <c r="L17" s="3"/>
      <c r="M17" s="3">
        <v>7</v>
      </c>
      <c r="N17" s="3">
        <v>7</v>
      </c>
      <c r="O17" s="3">
        <v>720</v>
      </c>
      <c r="P17" s="3">
        <f t="shared" si="10"/>
        <v>1440</v>
      </c>
      <c r="Q17" s="3">
        <f t="shared" si="11"/>
        <v>60</v>
      </c>
      <c r="R17" s="3">
        <f t="shared" si="12"/>
        <v>0.16427104722792607</v>
      </c>
      <c r="S17" s="11">
        <v>0.47053800000000001</v>
      </c>
      <c r="T17" s="154">
        <v>0.62783299999999997</v>
      </c>
      <c r="X17" s="272"/>
      <c r="Y17" s="3">
        <v>1</v>
      </c>
      <c r="Z17" s="155">
        <v>55569</v>
      </c>
      <c r="AA17" s="155">
        <v>841.77</v>
      </c>
      <c r="AB17" s="155">
        <v>8150700</v>
      </c>
      <c r="AC17" s="155">
        <v>542470</v>
      </c>
      <c r="AD17" s="155">
        <v>269920</v>
      </c>
      <c r="AE17" s="155">
        <v>144380</v>
      </c>
      <c r="AF17" s="155">
        <v>95936</v>
      </c>
      <c r="AI17" s="85">
        <v>6</v>
      </c>
      <c r="AJ17" s="115">
        <f t="shared" ref="AJ17:AJ47" si="14">AJ16+6.25</f>
        <v>32.5</v>
      </c>
      <c r="AK17" s="112">
        <v>0.3416363</v>
      </c>
      <c r="AL17" s="86"/>
      <c r="AM17" s="67">
        <f t="shared" ref="AM17:AM47" si="15">AM16+6.25</f>
        <v>32.5</v>
      </c>
      <c r="AN17" s="11">
        <v>0.39686769999999999</v>
      </c>
      <c r="AO17" s="86">
        <v>6</v>
      </c>
      <c r="AP17" s="67">
        <f t="shared" ref="AP17:AP47" si="16">AP16+6.25</f>
        <v>32.5</v>
      </c>
      <c r="AQ17" s="113">
        <v>0.51488120000000004</v>
      </c>
      <c r="AR17" s="86">
        <v>6</v>
      </c>
      <c r="AS17" s="67">
        <f t="shared" ref="AS17:AS47" si="17">AS16+6.25</f>
        <v>32.5</v>
      </c>
      <c r="AT17" s="113">
        <v>0.58650679999999999</v>
      </c>
      <c r="AU17" s="86">
        <v>6</v>
      </c>
      <c r="AV17" s="67">
        <f t="shared" ref="AV17:AV47" si="18">AV16+6.25</f>
        <v>32.5</v>
      </c>
      <c r="AW17" s="112">
        <v>0.65103169999999999</v>
      </c>
      <c r="AZ17" s="67">
        <f t="shared" si="13"/>
        <v>38.75</v>
      </c>
      <c r="BA17" s="17">
        <f t="shared" si="2"/>
        <v>60.695433295480001</v>
      </c>
      <c r="BB17" s="17">
        <f t="shared" si="3"/>
        <v>55.35078300304</v>
      </c>
      <c r="BC17" s="17">
        <f t="shared" si="4"/>
        <v>54.546948749622004</v>
      </c>
      <c r="BD17" s="17">
        <f t="shared" si="5"/>
        <v>51.332169552300002</v>
      </c>
      <c r="BE17" s="17">
        <f t="shared" si="6"/>
        <v>50.296107134535006</v>
      </c>
    </row>
    <row r="18" spans="1:57" x14ac:dyDescent="0.25">
      <c r="A18" s="3"/>
      <c r="B18" s="3">
        <v>8</v>
      </c>
      <c r="C18" s="3">
        <v>8</v>
      </c>
      <c r="D18" s="3">
        <v>720</v>
      </c>
      <c r="E18" s="3">
        <f t="shared" si="7"/>
        <v>2160</v>
      </c>
      <c r="F18" s="3">
        <f t="shared" si="8"/>
        <v>90</v>
      </c>
      <c r="G18" s="3">
        <f t="shared" si="9"/>
        <v>0.24640657084188911</v>
      </c>
      <c r="H18" s="3">
        <v>1.0544766999999999</v>
      </c>
      <c r="I18" s="119">
        <v>1.0562358000000001</v>
      </c>
      <c r="L18" s="3"/>
      <c r="M18" s="3">
        <v>8</v>
      </c>
      <c r="N18" s="3">
        <v>8</v>
      </c>
      <c r="O18" s="3">
        <v>720</v>
      </c>
      <c r="P18" s="3">
        <f t="shared" si="10"/>
        <v>2160</v>
      </c>
      <c r="Q18" s="3">
        <f t="shared" si="11"/>
        <v>90</v>
      </c>
      <c r="R18" s="3">
        <f t="shared" si="12"/>
        <v>0.24640657084188911</v>
      </c>
      <c r="S18" s="11">
        <v>0.47313899999999998</v>
      </c>
      <c r="T18" s="154">
        <v>0.62948499999999996</v>
      </c>
      <c r="X18" s="272"/>
      <c r="Y18" s="3">
        <v>3</v>
      </c>
      <c r="Z18" s="155">
        <v>49639</v>
      </c>
      <c r="AA18" s="155">
        <v>2399.5</v>
      </c>
      <c r="AB18" s="155">
        <v>8086700</v>
      </c>
      <c r="AC18" s="155">
        <v>490500</v>
      </c>
      <c r="AD18" s="155">
        <v>264380</v>
      </c>
      <c r="AE18" s="155">
        <v>146560</v>
      </c>
      <c r="AF18" s="155">
        <v>96482</v>
      </c>
      <c r="AI18" s="84">
        <v>7</v>
      </c>
      <c r="AJ18" s="115">
        <f t="shared" si="14"/>
        <v>38.75</v>
      </c>
      <c r="AK18" s="112">
        <v>0.46290130000000002</v>
      </c>
      <c r="AL18" s="84"/>
      <c r="AM18" s="67">
        <f t="shared" si="15"/>
        <v>38.75</v>
      </c>
      <c r="AN18" s="11">
        <v>0.5339024</v>
      </c>
      <c r="AO18" s="84">
        <v>7</v>
      </c>
      <c r="AP18" s="67">
        <f t="shared" si="16"/>
        <v>38.75</v>
      </c>
      <c r="AQ18" s="113">
        <v>0.68271090000000001</v>
      </c>
      <c r="AR18" s="84">
        <v>7</v>
      </c>
      <c r="AS18" s="67">
        <f t="shared" si="17"/>
        <v>38.75</v>
      </c>
      <c r="AT18" s="113">
        <v>0.77378570000000002</v>
      </c>
      <c r="AU18" s="84">
        <v>7</v>
      </c>
      <c r="AV18" s="67">
        <f t="shared" si="18"/>
        <v>38.75</v>
      </c>
      <c r="AW18" s="112">
        <v>0.85629270000000002</v>
      </c>
      <c r="AZ18" s="67">
        <f t="shared" si="13"/>
        <v>45</v>
      </c>
      <c r="BA18" s="17">
        <f t="shared" si="2"/>
        <v>76.247909298319996</v>
      </c>
      <c r="BB18" s="17">
        <f t="shared" si="3"/>
        <v>68.878934597620002</v>
      </c>
      <c r="BC18" s="17">
        <f t="shared" si="4"/>
        <v>66.329804411332006</v>
      </c>
      <c r="BD18" s="17">
        <f t="shared" si="5"/>
        <v>61.908198288299999</v>
      </c>
      <c r="BE18" s="17">
        <f t="shared" si="6"/>
        <v>60.351672767450012</v>
      </c>
    </row>
    <row r="19" spans="1:57" x14ac:dyDescent="0.25">
      <c r="A19" s="3"/>
      <c r="B19" s="3">
        <v>9</v>
      </c>
      <c r="C19" s="3">
        <v>9</v>
      </c>
      <c r="D19" s="3">
        <v>720</v>
      </c>
      <c r="E19" s="3">
        <f t="shared" si="7"/>
        <v>2880</v>
      </c>
      <c r="F19" s="3">
        <f t="shared" si="8"/>
        <v>120</v>
      </c>
      <c r="G19" s="3">
        <f t="shared" si="9"/>
        <v>0.32854209445585214</v>
      </c>
      <c r="H19" s="3">
        <v>1.0504937999999999</v>
      </c>
      <c r="I19" s="119">
        <v>1.0532428</v>
      </c>
      <c r="L19" s="3"/>
      <c r="M19" s="3">
        <v>9</v>
      </c>
      <c r="N19" s="3">
        <v>9</v>
      </c>
      <c r="O19" s="3">
        <v>720</v>
      </c>
      <c r="P19" s="3">
        <f t="shared" si="10"/>
        <v>2880</v>
      </c>
      <c r="Q19" s="3">
        <f t="shared" si="11"/>
        <v>120</v>
      </c>
      <c r="R19" s="3">
        <f t="shared" si="12"/>
        <v>0.32854209445585214</v>
      </c>
      <c r="S19" s="11">
        <v>0.476165</v>
      </c>
      <c r="T19" s="154">
        <v>0.63078100000000004</v>
      </c>
      <c r="X19" s="273"/>
      <c r="Y19" s="3">
        <v>5</v>
      </c>
      <c r="Z19" s="155">
        <v>44144</v>
      </c>
      <c r="AA19" s="155">
        <v>3737.7</v>
      </c>
      <c r="AB19" s="155">
        <v>8021000</v>
      </c>
      <c r="AC19" s="155">
        <v>443360</v>
      </c>
      <c r="AD19" s="155">
        <v>257360</v>
      </c>
      <c r="AE19" s="155">
        <v>146570</v>
      </c>
      <c r="AF19" s="155">
        <v>97560</v>
      </c>
      <c r="AI19" s="85">
        <v>8</v>
      </c>
      <c r="AJ19" s="115">
        <f t="shared" si="14"/>
        <v>45</v>
      </c>
      <c r="AK19" s="112">
        <v>0.58151419999999998</v>
      </c>
      <c r="AL19" s="86"/>
      <c r="AM19" s="67">
        <f t="shared" si="15"/>
        <v>45</v>
      </c>
      <c r="AN19" s="11">
        <v>0.66439219999999999</v>
      </c>
      <c r="AO19" s="86">
        <v>8</v>
      </c>
      <c r="AP19" s="67">
        <f t="shared" si="16"/>
        <v>45</v>
      </c>
      <c r="AQ19" s="113">
        <v>0.83018539999999996</v>
      </c>
      <c r="AR19" s="86">
        <v>8</v>
      </c>
      <c r="AS19" s="67">
        <f t="shared" si="17"/>
        <v>45</v>
      </c>
      <c r="AT19" s="113">
        <v>0.93320970000000003</v>
      </c>
      <c r="AU19" s="86">
        <v>8</v>
      </c>
      <c r="AV19" s="67">
        <f t="shared" si="18"/>
        <v>45</v>
      </c>
      <c r="AW19" s="112">
        <v>1.0274890000000001</v>
      </c>
      <c r="AZ19" s="67">
        <f t="shared" si="13"/>
        <v>51.25</v>
      </c>
      <c r="BA19" s="17">
        <f>$AK$10*AK20</f>
        <v>91.271999537079992</v>
      </c>
      <c r="BB19" s="17">
        <f>$AN$10*AN20</f>
        <v>81.444573681380007</v>
      </c>
      <c r="BC19" s="17">
        <f>$AQ$10*AQ20</f>
        <v>76.118656168982</v>
      </c>
      <c r="BD19" s="17">
        <f>$AT$10*AT20</f>
        <v>70.282057481999999</v>
      </c>
      <c r="BE19" s="17">
        <f>$AW$10*AW20</f>
        <v>68.076534635250013</v>
      </c>
    </row>
    <row r="20" spans="1:57" x14ac:dyDescent="0.25">
      <c r="A20" s="3"/>
      <c r="B20" s="3">
        <v>10</v>
      </c>
      <c r="C20" s="3">
        <v>10</v>
      </c>
      <c r="D20" s="3">
        <v>720</v>
      </c>
      <c r="E20" s="3">
        <f t="shared" si="7"/>
        <v>3600</v>
      </c>
      <c r="F20" s="3">
        <f t="shared" si="8"/>
        <v>150</v>
      </c>
      <c r="G20" s="3">
        <f t="shared" si="9"/>
        <v>0.41067761806981518</v>
      </c>
      <c r="H20" s="3">
        <v>1.0487412</v>
      </c>
      <c r="I20" s="119">
        <v>1.0508776</v>
      </c>
      <c r="L20" s="3"/>
      <c r="M20" s="3">
        <v>10</v>
      </c>
      <c r="N20" s="3">
        <v>10</v>
      </c>
      <c r="O20" s="3">
        <v>720</v>
      </c>
      <c r="P20" s="3">
        <f t="shared" si="10"/>
        <v>3600</v>
      </c>
      <c r="Q20" s="3">
        <f t="shared" si="11"/>
        <v>150</v>
      </c>
      <c r="R20" s="3">
        <f t="shared" si="12"/>
        <v>0.41067761806981518</v>
      </c>
      <c r="S20" s="11">
        <v>0.47926999999999997</v>
      </c>
      <c r="T20" s="154">
        <v>0.63183</v>
      </c>
      <c r="AI20" s="84">
        <v>9</v>
      </c>
      <c r="AJ20" s="115">
        <f t="shared" si="14"/>
        <v>51.25</v>
      </c>
      <c r="AK20" s="112">
        <v>0.69609730000000003</v>
      </c>
      <c r="AL20" s="84"/>
      <c r="AM20" s="67">
        <f t="shared" si="15"/>
        <v>51.25</v>
      </c>
      <c r="AN20" s="11">
        <v>0.78559780000000001</v>
      </c>
      <c r="AO20" s="84">
        <v>9</v>
      </c>
      <c r="AP20" s="67">
        <f t="shared" si="16"/>
        <v>51.25</v>
      </c>
      <c r="AQ20" s="113">
        <v>0.95270290000000002</v>
      </c>
      <c r="AR20" s="84">
        <v>9</v>
      </c>
      <c r="AS20" s="67">
        <f t="shared" si="17"/>
        <v>51.25</v>
      </c>
      <c r="AT20" s="113">
        <v>1.0594380000000001</v>
      </c>
      <c r="AU20" s="84">
        <v>9</v>
      </c>
      <c r="AV20" s="67">
        <f t="shared" si="18"/>
        <v>51.25</v>
      </c>
      <c r="AW20" s="112">
        <v>1.1590050000000001</v>
      </c>
      <c r="AZ20" s="67">
        <f>AZ19+6.25</f>
        <v>57.5</v>
      </c>
      <c r="BA20" s="17">
        <f>$AK$10*AK21</f>
        <v>105.65397087072</v>
      </c>
      <c r="BB20" s="17">
        <f>$AN$10*AN21</f>
        <v>92.804319632359991</v>
      </c>
      <c r="BC20" s="17">
        <f>$AQ$10*AQ21</f>
        <v>83.589407479060014</v>
      </c>
      <c r="BD20" s="17">
        <f>$AT$10*AT21</f>
        <v>76.124931245999989</v>
      </c>
      <c r="BE20" s="17">
        <f>$AW$10*AW21</f>
        <v>73.1660412807</v>
      </c>
    </row>
    <row r="21" spans="1:57" x14ac:dyDescent="0.25">
      <c r="A21" s="3"/>
      <c r="B21" s="3">
        <v>11</v>
      </c>
      <c r="C21" s="3">
        <v>11</v>
      </c>
      <c r="D21" s="3">
        <v>720</v>
      </c>
      <c r="E21" s="3">
        <f t="shared" si="7"/>
        <v>4320</v>
      </c>
      <c r="F21" s="3">
        <f t="shared" si="8"/>
        <v>180</v>
      </c>
      <c r="G21" s="3">
        <f t="shared" si="9"/>
        <v>0.49281314168377821</v>
      </c>
      <c r="H21" s="3">
        <v>1.0501573</v>
      </c>
      <c r="I21" s="119">
        <v>1.0489609</v>
      </c>
      <c r="L21" s="3"/>
      <c r="M21" s="3">
        <v>11</v>
      </c>
      <c r="N21" s="3">
        <v>11</v>
      </c>
      <c r="O21" s="3">
        <v>720</v>
      </c>
      <c r="P21" s="3">
        <f t="shared" si="10"/>
        <v>4320</v>
      </c>
      <c r="Q21" s="3">
        <f t="shared" si="11"/>
        <v>180</v>
      </c>
      <c r="R21" s="3">
        <f t="shared" si="12"/>
        <v>0.49281314168377821</v>
      </c>
      <c r="S21" s="11">
        <v>0.481964</v>
      </c>
      <c r="T21" s="154">
        <v>0.63271200000000005</v>
      </c>
      <c r="Z21" s="157">
        <f>Z16+AB16</f>
        <v>8238977</v>
      </c>
      <c r="AC21" s="157"/>
      <c r="AD21" s="157"/>
      <c r="AI21" s="85">
        <v>10</v>
      </c>
      <c r="AJ21" s="115">
        <f t="shared" si="14"/>
        <v>57.5</v>
      </c>
      <c r="AK21" s="112">
        <v>0.80578320000000003</v>
      </c>
      <c r="AL21" s="86"/>
      <c r="AM21" s="67">
        <f t="shared" si="15"/>
        <v>57.5</v>
      </c>
      <c r="AN21" s="11">
        <v>0.89517159999999996</v>
      </c>
      <c r="AO21" s="86">
        <v>10</v>
      </c>
      <c r="AP21" s="67">
        <f t="shared" si="16"/>
        <v>57.5</v>
      </c>
      <c r="AQ21" s="113">
        <v>1.0462070000000001</v>
      </c>
      <c r="AR21" s="86">
        <v>10</v>
      </c>
      <c r="AS21" s="67">
        <f t="shared" si="17"/>
        <v>57.5</v>
      </c>
      <c r="AT21" s="113">
        <v>1.1475139999999999</v>
      </c>
      <c r="AU21" s="86">
        <v>10</v>
      </c>
      <c r="AV21" s="67">
        <f t="shared" si="18"/>
        <v>57.5</v>
      </c>
      <c r="AW21" s="112">
        <v>1.245654</v>
      </c>
      <c r="AZ21" s="67">
        <f>AZ20+6.25</f>
        <v>63.75</v>
      </c>
      <c r="BA21" s="17">
        <f t="shared" si="2"/>
        <v>119.28083753992</v>
      </c>
      <c r="BB21" s="17">
        <f t="shared" si="3"/>
        <v>102.67151909406</v>
      </c>
      <c r="BC21" s="17">
        <f t="shared" si="4"/>
        <v>88.463958834859994</v>
      </c>
      <c r="BD21" s="17">
        <f t="shared" si="5"/>
        <v>79.143289407000012</v>
      </c>
      <c r="BE21" s="17">
        <f t="shared" si="6"/>
        <v>75.354407552550001</v>
      </c>
    </row>
    <row r="22" spans="1:57" x14ac:dyDescent="0.25">
      <c r="A22" s="3"/>
      <c r="B22" s="3">
        <v>12</v>
      </c>
      <c r="C22" s="3">
        <v>12</v>
      </c>
      <c r="D22" s="3">
        <v>720</v>
      </c>
      <c r="E22" s="3">
        <f t="shared" si="7"/>
        <v>5040</v>
      </c>
      <c r="F22" s="3">
        <f t="shared" si="8"/>
        <v>210</v>
      </c>
      <c r="G22" s="3">
        <f t="shared" si="9"/>
        <v>0.57494866529774125</v>
      </c>
      <c r="H22" s="3">
        <v>1.0563487</v>
      </c>
      <c r="I22" s="119">
        <v>1.0474032</v>
      </c>
      <c r="L22" s="3"/>
      <c r="M22" s="3">
        <v>12</v>
      </c>
      <c r="N22" s="3">
        <v>12</v>
      </c>
      <c r="O22" s="3">
        <v>720</v>
      </c>
      <c r="P22" s="3">
        <f t="shared" si="10"/>
        <v>5040</v>
      </c>
      <c r="Q22" s="3">
        <f t="shared" si="11"/>
        <v>210</v>
      </c>
      <c r="R22" s="3">
        <f t="shared" si="12"/>
        <v>0.57494866529774125</v>
      </c>
      <c r="S22" s="11">
        <v>0.48386400000000002</v>
      </c>
      <c r="T22" s="154">
        <v>0.63344900000000004</v>
      </c>
      <c r="AI22" s="84">
        <v>11</v>
      </c>
      <c r="AJ22" s="115">
        <f t="shared" si="14"/>
        <v>63.75</v>
      </c>
      <c r="AK22" s="112">
        <v>0.90971020000000002</v>
      </c>
      <c r="AL22" s="84"/>
      <c r="AM22" s="67">
        <f t="shared" si="15"/>
        <v>63.75</v>
      </c>
      <c r="AN22" s="11">
        <v>0.99034860000000002</v>
      </c>
      <c r="AO22" s="84">
        <v>11</v>
      </c>
      <c r="AP22" s="67">
        <f t="shared" si="16"/>
        <v>63.75</v>
      </c>
      <c r="AQ22" s="113">
        <v>1.1072169999999999</v>
      </c>
      <c r="AR22" s="84">
        <v>11</v>
      </c>
      <c r="AS22" s="67">
        <f t="shared" si="17"/>
        <v>63.75</v>
      </c>
      <c r="AT22" s="113">
        <v>1.1930130000000001</v>
      </c>
      <c r="AU22" s="84">
        <v>11</v>
      </c>
      <c r="AV22" s="67">
        <f t="shared" si="18"/>
        <v>63.75</v>
      </c>
      <c r="AW22" s="112">
        <v>1.2829109999999999</v>
      </c>
      <c r="AZ22" s="67">
        <f t="shared" si="13"/>
        <v>70</v>
      </c>
      <c r="BA22" s="17">
        <f t="shared" si="2"/>
        <v>132.04333758199999</v>
      </c>
      <c r="BB22" s="17">
        <f t="shared" si="3"/>
        <v>110.7091548038</v>
      </c>
      <c r="BC22" s="17">
        <f t="shared" si="4"/>
        <v>90.607291315940003</v>
      </c>
      <c r="BD22" s="17">
        <f t="shared" si="5"/>
        <v>79.138645677</v>
      </c>
      <c r="BE22" s="17">
        <f t="shared" si="6"/>
        <v>74.463425241099998</v>
      </c>
    </row>
    <row r="23" spans="1:57" x14ac:dyDescent="0.25">
      <c r="A23" s="3"/>
      <c r="B23" s="3">
        <v>13</v>
      </c>
      <c r="C23" s="3">
        <v>13</v>
      </c>
      <c r="D23" s="3">
        <v>720</v>
      </c>
      <c r="E23" s="3">
        <f t="shared" si="7"/>
        <v>5760</v>
      </c>
      <c r="F23" s="3">
        <f>E23/24</f>
        <v>240</v>
      </c>
      <c r="G23" s="3">
        <f t="shared" si="9"/>
        <v>0.65708418891170428</v>
      </c>
      <c r="H23" s="3">
        <v>1.0669028</v>
      </c>
      <c r="I23" s="119">
        <v>1.0461530999999999</v>
      </c>
      <c r="L23" s="3"/>
      <c r="M23" s="3">
        <v>13</v>
      </c>
      <c r="N23" s="3">
        <v>13</v>
      </c>
      <c r="O23" s="3">
        <v>720</v>
      </c>
      <c r="P23" s="3">
        <f t="shared" si="10"/>
        <v>5760</v>
      </c>
      <c r="Q23" s="3">
        <f>P23/24</f>
        <v>240</v>
      </c>
      <c r="R23" s="3">
        <f t="shared" si="12"/>
        <v>0.65708418891170428</v>
      </c>
      <c r="S23" s="11">
        <v>0.48480299999999998</v>
      </c>
      <c r="T23" s="154">
        <v>0.63407599999999997</v>
      </c>
      <c r="AI23" s="85">
        <v>12</v>
      </c>
      <c r="AJ23" s="115">
        <f t="shared" si="14"/>
        <v>70</v>
      </c>
      <c r="AK23" s="112">
        <v>1.007045</v>
      </c>
      <c r="AL23" s="86"/>
      <c r="AM23" s="67">
        <f t="shared" si="15"/>
        <v>70</v>
      </c>
      <c r="AN23" s="11">
        <v>1.0678780000000001</v>
      </c>
      <c r="AO23" s="86">
        <v>12</v>
      </c>
      <c r="AP23" s="67">
        <f t="shared" si="16"/>
        <v>70</v>
      </c>
      <c r="AQ23" s="113">
        <v>1.1340429999999999</v>
      </c>
      <c r="AR23" s="86">
        <v>12</v>
      </c>
      <c r="AS23" s="67">
        <f t="shared" si="17"/>
        <v>70</v>
      </c>
      <c r="AT23" s="113">
        <v>1.1929430000000001</v>
      </c>
      <c r="AU23" s="86">
        <v>12</v>
      </c>
      <c r="AV23" s="67">
        <f t="shared" si="18"/>
        <v>70</v>
      </c>
      <c r="AW23" s="112">
        <v>1.2677419999999999</v>
      </c>
      <c r="AZ23" s="67">
        <f t="shared" si="13"/>
        <v>76.25</v>
      </c>
      <c r="BA23" s="17">
        <f t="shared" si="2"/>
        <v>143.83610328639998</v>
      </c>
      <c r="BB23" s="17">
        <f t="shared" si="3"/>
        <v>113.2467367955</v>
      </c>
      <c r="BC23" s="17">
        <f t="shared" si="4"/>
        <v>89.25518456959999</v>
      </c>
      <c r="BD23" s="17">
        <f t="shared" si="5"/>
        <v>72.750199976999994</v>
      </c>
      <c r="BE23" s="17">
        <f t="shared" si="6"/>
        <v>67.144436388800003</v>
      </c>
    </row>
    <row r="24" spans="1:57" x14ac:dyDescent="0.25">
      <c r="A24" s="3"/>
      <c r="B24" s="3">
        <v>14</v>
      </c>
      <c r="C24" s="3">
        <v>14</v>
      </c>
      <c r="D24" s="3">
        <v>720</v>
      </c>
      <c r="E24" s="3">
        <f t="shared" si="7"/>
        <v>6480</v>
      </c>
      <c r="F24" s="3">
        <f t="shared" si="8"/>
        <v>270</v>
      </c>
      <c r="G24" s="3">
        <f t="shared" si="9"/>
        <v>0.73921971252566732</v>
      </c>
      <c r="H24" s="3">
        <v>1.0802451</v>
      </c>
      <c r="I24" s="119">
        <v>1.0451379000000001</v>
      </c>
      <c r="L24" s="3"/>
      <c r="M24" s="3">
        <v>14</v>
      </c>
      <c r="N24" s="3">
        <v>14</v>
      </c>
      <c r="O24" s="3">
        <v>720</v>
      </c>
      <c r="P24" s="3">
        <f t="shared" si="10"/>
        <v>6480</v>
      </c>
      <c r="Q24" s="3">
        <f t="shared" ref="Q24:Q75" si="19">P24/24</f>
        <v>270</v>
      </c>
      <c r="R24" s="3">
        <f t="shared" si="12"/>
        <v>0.73921971252566732</v>
      </c>
      <c r="S24" s="11">
        <v>0.48515399999999997</v>
      </c>
      <c r="T24" s="154">
        <v>0.63461999999999996</v>
      </c>
      <c r="AI24" s="84">
        <v>13</v>
      </c>
      <c r="AJ24" s="115">
        <f t="shared" si="14"/>
        <v>76.25</v>
      </c>
      <c r="AK24" s="112">
        <v>1.096984</v>
      </c>
      <c r="AL24" s="84"/>
      <c r="AM24" s="67">
        <f t="shared" si="15"/>
        <v>76.25</v>
      </c>
      <c r="AN24" s="11">
        <v>1.092355</v>
      </c>
      <c r="AO24" s="84">
        <v>13</v>
      </c>
      <c r="AP24" s="67">
        <f t="shared" si="16"/>
        <v>76.25</v>
      </c>
      <c r="AQ24" s="113">
        <v>1.1171199999999999</v>
      </c>
      <c r="AR24" s="84">
        <v>13</v>
      </c>
      <c r="AS24" s="67">
        <f t="shared" si="17"/>
        <v>76.25</v>
      </c>
      <c r="AT24" s="113">
        <v>1.096643</v>
      </c>
      <c r="AU24" s="84">
        <v>13</v>
      </c>
      <c r="AV24" s="67">
        <f t="shared" si="18"/>
        <v>76.25</v>
      </c>
      <c r="AW24" s="112">
        <v>1.1431359999999999</v>
      </c>
      <c r="AZ24" s="67">
        <f t="shared" si="13"/>
        <v>82.5</v>
      </c>
      <c r="BA24" s="17">
        <f t="shared" si="2"/>
        <v>154.55814633719999</v>
      </c>
      <c r="BB24" s="17">
        <f t="shared" si="3"/>
        <v>118.84347511399999</v>
      </c>
      <c r="BC24" s="17">
        <f t="shared" si="4"/>
        <v>88.852740459139994</v>
      </c>
      <c r="BD24" s="17">
        <f t="shared" si="5"/>
        <v>70.515637100999996</v>
      </c>
      <c r="BE24" s="17">
        <f t="shared" si="6"/>
        <v>64.101093617150013</v>
      </c>
    </row>
    <row r="25" spans="1:57" x14ac:dyDescent="0.25">
      <c r="A25" s="3"/>
      <c r="B25" s="3">
        <v>15</v>
      </c>
      <c r="C25" s="3">
        <v>15</v>
      </c>
      <c r="D25" s="3">
        <v>720</v>
      </c>
      <c r="E25" s="3">
        <f t="shared" si="7"/>
        <v>7200</v>
      </c>
      <c r="F25" s="3">
        <f t="shared" si="8"/>
        <v>300</v>
      </c>
      <c r="G25" s="3">
        <f t="shared" si="9"/>
        <v>0.82135523613963035</v>
      </c>
      <c r="H25" s="3">
        <v>1.0899519</v>
      </c>
      <c r="I25" s="119">
        <v>1.0442697000000001</v>
      </c>
      <c r="L25" s="3"/>
      <c r="M25" s="3">
        <v>15</v>
      </c>
      <c r="N25" s="3">
        <v>15</v>
      </c>
      <c r="O25" s="3">
        <v>720</v>
      </c>
      <c r="P25" s="3">
        <f t="shared" si="10"/>
        <v>7200</v>
      </c>
      <c r="Q25" s="3">
        <f t="shared" si="19"/>
        <v>300</v>
      </c>
      <c r="R25" s="3">
        <f t="shared" si="12"/>
        <v>0.82135523613963035</v>
      </c>
      <c r="S25" s="11">
        <v>0.48647699999999999</v>
      </c>
      <c r="T25" s="154">
        <v>0.6351</v>
      </c>
      <c r="U25" s="68"/>
      <c r="AI25" s="85">
        <v>14</v>
      </c>
      <c r="AJ25" s="115">
        <f t="shared" si="14"/>
        <v>82.5</v>
      </c>
      <c r="AK25" s="112">
        <v>1.1787570000000001</v>
      </c>
      <c r="AL25" s="86"/>
      <c r="AM25" s="67">
        <f t="shared" si="15"/>
        <v>82.5</v>
      </c>
      <c r="AN25" s="11">
        <v>1.1463399999999999</v>
      </c>
      <c r="AO25" s="86">
        <v>14</v>
      </c>
      <c r="AP25" s="67">
        <f t="shared" si="16"/>
        <v>82.5</v>
      </c>
      <c r="AQ25" s="113">
        <v>1.1120829999999999</v>
      </c>
      <c r="AR25" s="86">
        <v>14</v>
      </c>
      <c r="AS25" s="67">
        <f t="shared" si="17"/>
        <v>82.5</v>
      </c>
      <c r="AT25" s="113">
        <v>1.062959</v>
      </c>
      <c r="AU25" s="86">
        <v>14</v>
      </c>
      <c r="AV25" s="67">
        <f t="shared" si="18"/>
        <v>82.5</v>
      </c>
      <c r="AW25" s="112">
        <v>1.091323</v>
      </c>
      <c r="AZ25" s="67">
        <f t="shared" si="13"/>
        <v>88.75</v>
      </c>
      <c r="BA25" s="17">
        <f t="shared" si="2"/>
        <v>164.1130938284</v>
      </c>
      <c r="BB25" s="17">
        <f t="shared" si="3"/>
        <v>124.12235477390001</v>
      </c>
      <c r="BC25" s="17">
        <f t="shared" si="4"/>
        <v>88.681599842780017</v>
      </c>
      <c r="BD25" s="17">
        <f t="shared" si="5"/>
        <v>68.915606760000003</v>
      </c>
      <c r="BE25" s="17">
        <f t="shared" si="6"/>
        <v>61.726824582050007</v>
      </c>
    </row>
    <row r="26" spans="1:57" x14ac:dyDescent="0.25">
      <c r="A26" s="3"/>
      <c r="B26" s="3">
        <v>16</v>
      </c>
      <c r="C26" s="3">
        <v>16</v>
      </c>
      <c r="D26" s="3">
        <v>720</v>
      </c>
      <c r="E26" s="3">
        <f t="shared" si="7"/>
        <v>7920</v>
      </c>
      <c r="F26" s="3">
        <f t="shared" si="8"/>
        <v>330</v>
      </c>
      <c r="G26" s="3">
        <f t="shared" si="9"/>
        <v>0.90349075975359339</v>
      </c>
      <c r="H26" s="3">
        <v>1.0890678</v>
      </c>
      <c r="I26" s="119">
        <v>1.0436566</v>
      </c>
      <c r="L26" s="3"/>
      <c r="M26" s="3">
        <v>16</v>
      </c>
      <c r="N26" s="3">
        <v>16</v>
      </c>
      <c r="O26" s="3">
        <v>720</v>
      </c>
      <c r="P26" s="3">
        <f t="shared" si="10"/>
        <v>7920</v>
      </c>
      <c r="Q26" s="3">
        <f t="shared" si="19"/>
        <v>330</v>
      </c>
      <c r="R26" s="3">
        <f t="shared" si="12"/>
        <v>0.90349075975359339</v>
      </c>
      <c r="S26" s="11">
        <v>0.49041499999999999</v>
      </c>
      <c r="T26" s="154">
        <v>0.63549299999999997</v>
      </c>
      <c r="AI26" s="84">
        <v>15</v>
      </c>
      <c r="AJ26" s="115">
        <f t="shared" si="14"/>
        <v>88.75</v>
      </c>
      <c r="AK26" s="112">
        <v>1.2516290000000001</v>
      </c>
      <c r="AL26" s="84"/>
      <c r="AM26" s="67">
        <f t="shared" si="15"/>
        <v>88.75</v>
      </c>
      <c r="AN26" s="11">
        <v>1.1972590000000001</v>
      </c>
      <c r="AO26" s="84">
        <v>15</v>
      </c>
      <c r="AP26" s="67">
        <f t="shared" si="16"/>
        <v>88.75</v>
      </c>
      <c r="AQ26" s="113">
        <v>1.1099410000000001</v>
      </c>
      <c r="AR26" s="84">
        <v>15</v>
      </c>
      <c r="AS26" s="67">
        <f t="shared" si="17"/>
        <v>88.75</v>
      </c>
      <c r="AT26" s="113">
        <v>1.03884</v>
      </c>
      <c r="AU26" s="84">
        <v>15</v>
      </c>
      <c r="AV26" s="67">
        <f t="shared" si="18"/>
        <v>88.75</v>
      </c>
      <c r="AW26" s="112">
        <v>1.0509010000000001</v>
      </c>
      <c r="AZ26" s="67">
        <f t="shared" si="13"/>
        <v>95</v>
      </c>
      <c r="BA26" s="17">
        <f t="shared" si="2"/>
        <v>172.41034211639999</v>
      </c>
      <c r="BB26" s="17">
        <f t="shared" si="3"/>
        <v>128.8817335407</v>
      </c>
      <c r="BC26" s="17">
        <f t="shared" si="4"/>
        <v>88.738886407639995</v>
      </c>
      <c r="BD26" s="17">
        <f t="shared" si="5"/>
        <v>67.831494821999996</v>
      </c>
      <c r="BE26" s="17">
        <f t="shared" si="6"/>
        <v>59.894933466650009</v>
      </c>
    </row>
    <row r="27" spans="1:57" x14ac:dyDescent="0.25">
      <c r="A27" s="3" t="s">
        <v>248</v>
      </c>
      <c r="B27" s="3">
        <v>17</v>
      </c>
      <c r="C27" s="3">
        <v>17</v>
      </c>
      <c r="D27" s="3">
        <v>846</v>
      </c>
      <c r="E27" s="3">
        <f t="shared" si="7"/>
        <v>8766</v>
      </c>
      <c r="F27" s="3">
        <f t="shared" si="8"/>
        <v>365.25</v>
      </c>
      <c r="G27" s="3">
        <f t="shared" si="9"/>
        <v>1</v>
      </c>
      <c r="H27" s="3">
        <v>1.0850519000000001</v>
      </c>
      <c r="I27" s="119">
        <v>1.0430387000000001</v>
      </c>
      <c r="L27" s="3" t="s">
        <v>248</v>
      </c>
      <c r="M27" s="3">
        <v>17</v>
      </c>
      <c r="N27" s="3">
        <v>17</v>
      </c>
      <c r="O27" s="3">
        <v>846</v>
      </c>
      <c r="P27" s="3">
        <f t="shared" si="10"/>
        <v>8766</v>
      </c>
      <c r="Q27" s="3">
        <f t="shared" si="19"/>
        <v>365.25</v>
      </c>
      <c r="R27" s="3">
        <f t="shared" si="12"/>
        <v>1</v>
      </c>
      <c r="S27" s="11">
        <v>0.494755</v>
      </c>
      <c r="T27" s="154">
        <v>0.63588199999999995</v>
      </c>
      <c r="AI27" s="85">
        <v>16</v>
      </c>
      <c r="AJ27" s="115">
        <f t="shared" si="14"/>
        <v>95</v>
      </c>
      <c r="AK27" s="112">
        <v>1.3149090000000001</v>
      </c>
      <c r="AL27" s="86"/>
      <c r="AM27" s="67">
        <f t="shared" si="15"/>
        <v>95</v>
      </c>
      <c r="AN27" s="11">
        <v>1.2431669999999999</v>
      </c>
      <c r="AO27" s="86">
        <v>16</v>
      </c>
      <c r="AP27" s="67">
        <f t="shared" si="16"/>
        <v>95</v>
      </c>
      <c r="AQ27" s="113">
        <v>1.1106579999999999</v>
      </c>
      <c r="AR27" s="86">
        <v>16</v>
      </c>
      <c r="AS27" s="67">
        <f t="shared" si="17"/>
        <v>95</v>
      </c>
      <c r="AT27" s="113">
        <v>1.0224979999999999</v>
      </c>
      <c r="AU27" s="86">
        <v>16</v>
      </c>
      <c r="AV27" s="67">
        <f t="shared" si="18"/>
        <v>95</v>
      </c>
      <c r="AW27" s="112">
        <v>1.0197130000000001</v>
      </c>
      <c r="AZ27" s="67">
        <f t="shared" si="13"/>
        <v>101.25</v>
      </c>
      <c r="BA27" s="17">
        <f t="shared" si="2"/>
        <v>179.36558129839997</v>
      </c>
      <c r="BB27" s="17">
        <f t="shared" si="3"/>
        <v>132.96931709949999</v>
      </c>
      <c r="BC27" s="17">
        <f t="shared" si="4"/>
        <v>88.943344314859999</v>
      </c>
      <c r="BD27" s="17">
        <f t="shared" si="5"/>
        <v>67.142365290000001</v>
      </c>
      <c r="BE27" s="17">
        <f t="shared" si="6"/>
        <v>58.496715612515004</v>
      </c>
    </row>
    <row r="28" spans="1:57" x14ac:dyDescent="0.25">
      <c r="A28" s="3"/>
      <c r="B28" s="3">
        <v>1</v>
      </c>
      <c r="C28" s="3">
        <v>18</v>
      </c>
      <c r="D28" s="3">
        <v>720</v>
      </c>
      <c r="E28" s="3">
        <f t="shared" si="7"/>
        <v>9486</v>
      </c>
      <c r="F28" s="3">
        <f t="shared" si="8"/>
        <v>395.25</v>
      </c>
      <c r="G28" s="3">
        <f t="shared" si="9"/>
        <v>1.0821355236139631</v>
      </c>
      <c r="H28" s="3">
        <v>1.0851443000000001</v>
      </c>
      <c r="I28" s="119">
        <v>1.0430428</v>
      </c>
      <c r="J28" t="s">
        <v>249</v>
      </c>
      <c r="L28" s="3"/>
      <c r="M28" s="3">
        <v>1</v>
      </c>
      <c r="N28" s="3">
        <v>18</v>
      </c>
      <c r="O28" s="3">
        <v>720</v>
      </c>
      <c r="P28" s="3">
        <f t="shared" si="10"/>
        <v>9486</v>
      </c>
      <c r="Q28" s="3">
        <f t="shared" si="19"/>
        <v>395.25</v>
      </c>
      <c r="R28" s="3">
        <f t="shared" si="12"/>
        <v>1.0821355236139631</v>
      </c>
      <c r="S28" s="11">
        <v>0.49478699999999998</v>
      </c>
      <c r="T28" s="154">
        <v>0.63588</v>
      </c>
      <c r="U28" t="s">
        <v>249</v>
      </c>
      <c r="AI28" s="84">
        <v>17</v>
      </c>
      <c r="AJ28" s="115">
        <f t="shared" si="14"/>
        <v>101.25</v>
      </c>
      <c r="AK28" s="112">
        <v>1.3679539999999999</v>
      </c>
      <c r="AL28" s="84"/>
      <c r="AM28" s="67">
        <f t="shared" si="15"/>
        <v>101.25</v>
      </c>
      <c r="AN28" s="11">
        <v>1.2825949999999999</v>
      </c>
      <c r="AO28" s="84">
        <v>17</v>
      </c>
      <c r="AP28" s="67">
        <f t="shared" si="16"/>
        <v>101.25</v>
      </c>
      <c r="AQ28" s="113">
        <v>1.1132169999999999</v>
      </c>
      <c r="AR28" s="84">
        <v>17</v>
      </c>
      <c r="AS28" s="67">
        <f t="shared" si="17"/>
        <v>101.25</v>
      </c>
      <c r="AT28" s="113">
        <v>1.0121100000000001</v>
      </c>
      <c r="AU28" s="84">
        <v>17</v>
      </c>
      <c r="AV28" s="67">
        <f t="shared" si="18"/>
        <v>101.25</v>
      </c>
      <c r="AW28" s="112">
        <v>0.99590829999999997</v>
      </c>
      <c r="AZ28" s="67">
        <f t="shared" si="13"/>
        <v>107.5</v>
      </c>
      <c r="BA28" s="17">
        <f t="shared" si="2"/>
        <v>184.90236864759999</v>
      </c>
      <c r="BB28" s="17">
        <f t="shared" si="3"/>
        <v>136.27739013839999</v>
      </c>
      <c r="BC28" s="17">
        <f t="shared" si="4"/>
        <v>89.216913628780006</v>
      </c>
      <c r="BD28" s="17">
        <f t="shared" si="5"/>
        <v>66.757665428999999</v>
      </c>
      <c r="BE28" s="17">
        <f t="shared" si="6"/>
        <v>57.460200512280004</v>
      </c>
    </row>
    <row r="29" spans="1:57" x14ac:dyDescent="0.25">
      <c r="A29" s="3"/>
      <c r="B29" s="3">
        <v>2</v>
      </c>
      <c r="C29" s="3">
        <v>19</v>
      </c>
      <c r="D29" s="3">
        <v>720</v>
      </c>
      <c r="E29" s="3">
        <f t="shared" si="7"/>
        <v>10206</v>
      </c>
      <c r="F29" s="3">
        <f t="shared" si="8"/>
        <v>425.25</v>
      </c>
      <c r="G29" s="3">
        <f t="shared" si="9"/>
        <v>1.1642710472279261</v>
      </c>
      <c r="H29" s="3">
        <v>1.0796911</v>
      </c>
      <c r="I29" s="119">
        <v>1.0426381</v>
      </c>
      <c r="L29" s="3"/>
      <c r="M29" s="3">
        <v>2</v>
      </c>
      <c r="N29" s="3">
        <v>19</v>
      </c>
      <c r="O29" s="3">
        <v>720</v>
      </c>
      <c r="P29" s="3">
        <f t="shared" si="10"/>
        <v>10206</v>
      </c>
      <c r="Q29" s="3">
        <f t="shared" si="19"/>
        <v>425.25</v>
      </c>
      <c r="R29" s="3">
        <f t="shared" si="12"/>
        <v>1.1642710472279261</v>
      </c>
      <c r="S29" s="11">
        <v>0.49871199999999999</v>
      </c>
      <c r="T29" s="154">
        <v>0.63619199999999998</v>
      </c>
      <c r="AI29" s="85">
        <v>18</v>
      </c>
      <c r="AJ29" s="115">
        <f t="shared" si="14"/>
        <v>107.5</v>
      </c>
      <c r="AK29" s="112">
        <v>1.4101809999999999</v>
      </c>
      <c r="AL29" s="86"/>
      <c r="AM29" s="67">
        <f t="shared" si="15"/>
        <v>107.5</v>
      </c>
      <c r="AN29" s="11">
        <v>1.3145039999999999</v>
      </c>
      <c r="AO29" s="86">
        <v>18</v>
      </c>
      <c r="AP29" s="67">
        <f t="shared" si="16"/>
        <v>107.5</v>
      </c>
      <c r="AQ29" s="113">
        <v>1.116641</v>
      </c>
      <c r="AR29" s="86">
        <v>18</v>
      </c>
      <c r="AS29" s="67">
        <f t="shared" si="17"/>
        <v>107.5</v>
      </c>
      <c r="AT29" s="113">
        <v>1.006311</v>
      </c>
      <c r="AU29" s="86">
        <v>18</v>
      </c>
      <c r="AV29" s="67">
        <f t="shared" si="18"/>
        <v>107.5</v>
      </c>
      <c r="AW29" s="112">
        <v>0.97826159999999995</v>
      </c>
      <c r="AZ29" s="67">
        <f t="shared" si="13"/>
        <v>113.75</v>
      </c>
      <c r="BA29" s="17">
        <f t="shared" si="2"/>
        <v>188.95370204839998</v>
      </c>
      <c r="BB29" s="17">
        <f t="shared" si="3"/>
        <v>138.7216672401</v>
      </c>
      <c r="BC29" s="17">
        <f t="shared" si="4"/>
        <v>89.492160791879996</v>
      </c>
      <c r="BD29" s="17">
        <f t="shared" si="5"/>
        <v>66.608270000999994</v>
      </c>
      <c r="BE29" s="17">
        <f t="shared" si="6"/>
        <v>56.73344699263</v>
      </c>
    </row>
    <row r="30" spans="1:57" x14ac:dyDescent="0.25">
      <c r="A30" s="3"/>
      <c r="B30" s="3">
        <v>3</v>
      </c>
      <c r="C30" s="3">
        <v>20</v>
      </c>
      <c r="D30" s="3">
        <v>720</v>
      </c>
      <c r="E30" s="3">
        <f t="shared" si="7"/>
        <v>10926</v>
      </c>
      <c r="F30" s="3">
        <f t="shared" si="8"/>
        <v>455.25</v>
      </c>
      <c r="G30" s="3">
        <f t="shared" si="9"/>
        <v>1.2464065708418892</v>
      </c>
      <c r="H30" s="3">
        <v>1.0745792000000001</v>
      </c>
      <c r="I30" s="119">
        <v>1.0421115000000001</v>
      </c>
      <c r="L30" s="3"/>
      <c r="M30" s="3">
        <v>3</v>
      </c>
      <c r="N30" s="3">
        <v>20</v>
      </c>
      <c r="O30" s="3">
        <v>720</v>
      </c>
      <c r="P30" s="3">
        <f t="shared" si="10"/>
        <v>10926</v>
      </c>
      <c r="Q30" s="3">
        <f t="shared" si="19"/>
        <v>455.25</v>
      </c>
      <c r="R30" s="3">
        <f t="shared" si="12"/>
        <v>1.2464065708418892</v>
      </c>
      <c r="S30" s="11">
        <v>0.50217500000000004</v>
      </c>
      <c r="T30" s="154">
        <v>0.63653000000000004</v>
      </c>
      <c r="AI30" s="84">
        <v>19</v>
      </c>
      <c r="AJ30" s="115">
        <f t="shared" si="14"/>
        <v>113.75</v>
      </c>
      <c r="AK30" s="112">
        <v>1.441079</v>
      </c>
      <c r="AL30" s="84"/>
      <c r="AM30" s="67">
        <f t="shared" si="15"/>
        <v>113.75</v>
      </c>
      <c r="AN30" s="11">
        <v>1.3380810000000001</v>
      </c>
      <c r="AO30" s="84">
        <v>19</v>
      </c>
      <c r="AP30" s="67">
        <f t="shared" si="16"/>
        <v>113.75</v>
      </c>
      <c r="AQ30" s="113">
        <v>1.1200859999999999</v>
      </c>
      <c r="AR30" s="84">
        <v>19</v>
      </c>
      <c r="AS30" s="67">
        <f t="shared" si="17"/>
        <v>113.75</v>
      </c>
      <c r="AT30" s="113">
        <v>1.004059</v>
      </c>
      <c r="AU30" s="84">
        <v>19</v>
      </c>
      <c r="AV30" s="67">
        <f t="shared" si="18"/>
        <v>113.75</v>
      </c>
      <c r="AW30" s="112">
        <v>0.96588859999999999</v>
      </c>
      <c r="AZ30" s="67">
        <f t="shared" si="13"/>
        <v>120</v>
      </c>
      <c r="BA30" s="17">
        <f t="shared" si="2"/>
        <v>191.4624133552</v>
      </c>
      <c r="BB30" s="17">
        <f t="shared" si="3"/>
        <v>140.23082199980001</v>
      </c>
      <c r="BC30" s="17">
        <f t="shared" si="4"/>
        <v>89.717152377160005</v>
      </c>
      <c r="BD30" s="17">
        <f t="shared" si="5"/>
        <v>66.643296992999993</v>
      </c>
      <c r="BE30" s="17">
        <f t="shared" si="6"/>
        <v>56.277612242400004</v>
      </c>
    </row>
    <row r="31" spans="1:57" x14ac:dyDescent="0.25">
      <c r="A31" s="3"/>
      <c r="B31" s="3">
        <v>4</v>
      </c>
      <c r="C31" s="3">
        <v>21</v>
      </c>
      <c r="D31" s="3">
        <v>720</v>
      </c>
      <c r="E31" s="3">
        <f t="shared" si="7"/>
        <v>11646</v>
      </c>
      <c r="F31" s="3">
        <f t="shared" si="8"/>
        <v>485.25</v>
      </c>
      <c r="G31" s="3">
        <f t="shared" si="9"/>
        <v>1.3285420944558521</v>
      </c>
      <c r="H31" s="3">
        <v>1.0712229</v>
      </c>
      <c r="I31" s="119">
        <v>1.0415988</v>
      </c>
      <c r="L31" s="3"/>
      <c r="M31" s="3">
        <v>4</v>
      </c>
      <c r="N31" s="3">
        <v>21</v>
      </c>
      <c r="O31" s="3">
        <v>720</v>
      </c>
      <c r="P31" s="3">
        <f t="shared" si="10"/>
        <v>11646</v>
      </c>
      <c r="Q31" s="3">
        <f t="shared" si="19"/>
        <v>485.25</v>
      </c>
      <c r="R31" s="3">
        <f t="shared" si="12"/>
        <v>1.3285420944558521</v>
      </c>
      <c r="S31" s="11">
        <v>0.50441499999999995</v>
      </c>
      <c r="T31" s="154">
        <v>0.63685599999999998</v>
      </c>
      <c r="AI31" s="85">
        <v>20</v>
      </c>
      <c r="AJ31" s="115">
        <f t="shared" si="14"/>
        <v>120</v>
      </c>
      <c r="AK31" s="112">
        <v>1.4602120000000001</v>
      </c>
      <c r="AL31" s="86"/>
      <c r="AM31" s="67">
        <f t="shared" si="15"/>
        <v>120</v>
      </c>
      <c r="AN31" s="11">
        <v>1.352638</v>
      </c>
      <c r="AO31" s="86">
        <v>20</v>
      </c>
      <c r="AP31" s="67">
        <f t="shared" si="16"/>
        <v>120</v>
      </c>
      <c r="AQ31" s="113">
        <v>1.1229020000000001</v>
      </c>
      <c r="AR31" s="86">
        <v>20</v>
      </c>
      <c r="AS31" s="67">
        <f t="shared" si="17"/>
        <v>120</v>
      </c>
      <c r="AT31" s="113">
        <v>1.0045869999999999</v>
      </c>
      <c r="AU31" s="86">
        <v>20</v>
      </c>
      <c r="AV31" s="67">
        <f t="shared" si="18"/>
        <v>120</v>
      </c>
      <c r="AW31" s="112">
        <v>0.95812799999999998</v>
      </c>
      <c r="AZ31" s="67">
        <f t="shared" si="13"/>
        <v>126.25</v>
      </c>
      <c r="BA31" s="17">
        <f t="shared" si="2"/>
        <v>192.38365966480001</v>
      </c>
      <c r="BB31" s="17">
        <f t="shared" si="3"/>
        <v>140.43764783929998</v>
      </c>
      <c r="BC31" s="17">
        <f t="shared" si="4"/>
        <v>89.635976435879996</v>
      </c>
      <c r="BD31" s="17">
        <f t="shared" si="5"/>
        <v>66.632749092000012</v>
      </c>
      <c r="BE31" s="17">
        <f t="shared" si="6"/>
        <v>55.901630511645003</v>
      </c>
    </row>
    <row r="32" spans="1:57" x14ac:dyDescent="0.25">
      <c r="A32" s="3"/>
      <c r="B32" s="3">
        <v>5</v>
      </c>
      <c r="C32" s="3">
        <v>22</v>
      </c>
      <c r="D32" s="3">
        <v>720</v>
      </c>
      <c r="E32" s="3">
        <f t="shared" si="7"/>
        <v>12366</v>
      </c>
      <c r="F32" s="3">
        <f t="shared" si="8"/>
        <v>515.25</v>
      </c>
      <c r="G32" s="3">
        <f t="shared" si="9"/>
        <v>1.4106776180698153</v>
      </c>
      <c r="H32" s="3">
        <v>1.0697478</v>
      </c>
      <c r="I32" s="119">
        <v>1.0408980999999999</v>
      </c>
      <c r="L32" s="3"/>
      <c r="M32" s="3">
        <v>5</v>
      </c>
      <c r="N32" s="3">
        <v>22</v>
      </c>
      <c r="O32" s="3">
        <v>720</v>
      </c>
      <c r="P32" s="3">
        <f t="shared" si="10"/>
        <v>12366</v>
      </c>
      <c r="Q32" s="3">
        <f t="shared" si="19"/>
        <v>515.25</v>
      </c>
      <c r="R32" s="3">
        <f t="shared" si="12"/>
        <v>1.4106776180698153</v>
      </c>
      <c r="S32" s="11">
        <v>0.50558099999999995</v>
      </c>
      <c r="T32" s="154">
        <v>0.63722699999999999</v>
      </c>
      <c r="AI32" s="84">
        <v>21</v>
      </c>
      <c r="AJ32" s="115">
        <f t="shared" si="14"/>
        <v>126.25</v>
      </c>
      <c r="AK32" s="112">
        <v>1.467238</v>
      </c>
      <c r="AL32" s="84"/>
      <c r="AM32" s="67">
        <f t="shared" si="15"/>
        <v>126.25</v>
      </c>
      <c r="AN32" s="11">
        <v>1.354633</v>
      </c>
      <c r="AO32" s="84">
        <v>21</v>
      </c>
      <c r="AP32" s="67">
        <f t="shared" si="16"/>
        <v>126.25</v>
      </c>
      <c r="AQ32" s="113">
        <v>1.1218859999999999</v>
      </c>
      <c r="AR32" s="84">
        <v>21</v>
      </c>
      <c r="AS32" s="67">
        <f t="shared" si="17"/>
        <v>126.25</v>
      </c>
      <c r="AT32" s="113">
        <v>1.0044280000000001</v>
      </c>
      <c r="AU32" s="84">
        <v>21</v>
      </c>
      <c r="AV32" s="67">
        <f t="shared" si="18"/>
        <v>126.25</v>
      </c>
      <c r="AW32" s="112">
        <v>0.95172690000000004</v>
      </c>
      <c r="AZ32" s="67">
        <f t="shared" si="13"/>
        <v>132.5</v>
      </c>
      <c r="BA32" s="17">
        <f t="shared" si="2"/>
        <v>191.68557891439997</v>
      </c>
      <c r="BB32" s="17">
        <f t="shared" si="3"/>
        <v>140.11543495250001</v>
      </c>
      <c r="BC32" s="17">
        <f t="shared" si="4"/>
        <v>89.928641271420005</v>
      </c>
      <c r="BD32" s="17">
        <f t="shared" si="5"/>
        <v>67.139181018000002</v>
      </c>
      <c r="BE32" s="17">
        <f t="shared" si="6"/>
        <v>56.087879823490006</v>
      </c>
    </row>
    <row r="33" spans="1:57" x14ac:dyDescent="0.25">
      <c r="A33" s="3"/>
      <c r="B33" s="3">
        <v>6</v>
      </c>
      <c r="C33" s="3">
        <v>23</v>
      </c>
      <c r="D33" s="3">
        <v>720</v>
      </c>
      <c r="E33" s="3">
        <f t="shared" si="7"/>
        <v>13086</v>
      </c>
      <c r="F33" s="3">
        <f t="shared" si="8"/>
        <v>545.25</v>
      </c>
      <c r="G33" s="3">
        <f t="shared" si="9"/>
        <v>1.4928131416837782</v>
      </c>
      <c r="H33" s="3">
        <v>1.0698274000000001</v>
      </c>
      <c r="I33" s="119">
        <v>1.0400794</v>
      </c>
      <c r="L33" s="3"/>
      <c r="M33" s="3">
        <v>6</v>
      </c>
      <c r="N33" s="3">
        <v>23</v>
      </c>
      <c r="O33" s="3">
        <v>720</v>
      </c>
      <c r="P33" s="3">
        <f t="shared" si="10"/>
        <v>13086</v>
      </c>
      <c r="Q33" s="3">
        <f t="shared" si="19"/>
        <v>545.25</v>
      </c>
      <c r="R33" s="12">
        <f t="shared" si="12"/>
        <v>1.4928131416837782</v>
      </c>
      <c r="S33" s="11">
        <v>0.50606300000000004</v>
      </c>
      <c r="T33" s="154">
        <v>0.63762600000000003</v>
      </c>
      <c r="AI33" s="85">
        <v>22</v>
      </c>
      <c r="AJ33" s="115">
        <f t="shared" si="14"/>
        <v>132.5</v>
      </c>
      <c r="AK33" s="112">
        <v>1.4619139999999999</v>
      </c>
      <c r="AL33" s="86"/>
      <c r="AM33" s="67">
        <f t="shared" si="15"/>
        <v>132.5</v>
      </c>
      <c r="AN33" s="11">
        <v>1.3515250000000001</v>
      </c>
      <c r="AO33" s="86">
        <v>22</v>
      </c>
      <c r="AP33" s="67">
        <f t="shared" si="16"/>
        <v>132.5</v>
      </c>
      <c r="AQ33" s="113">
        <v>1.1255489999999999</v>
      </c>
      <c r="AR33" s="86">
        <v>22</v>
      </c>
      <c r="AS33" s="67">
        <f t="shared" si="17"/>
        <v>132.5</v>
      </c>
      <c r="AT33" s="113">
        <v>1.012062</v>
      </c>
      <c r="AU33" s="86">
        <v>22</v>
      </c>
      <c r="AV33" s="67">
        <f t="shared" si="18"/>
        <v>132.5</v>
      </c>
      <c r="AW33" s="112">
        <v>0.95489780000000002</v>
      </c>
      <c r="AZ33" s="67">
        <f t="shared" si="13"/>
        <v>138.75</v>
      </c>
      <c r="BA33" s="17">
        <f t="shared" si="2"/>
        <v>189.35086331679997</v>
      </c>
      <c r="BB33" s="17">
        <f t="shared" si="3"/>
        <v>138.92351681880001</v>
      </c>
      <c r="BC33" s="17">
        <f t="shared" si="4"/>
        <v>90.361606257440002</v>
      </c>
      <c r="BD33" s="17">
        <f t="shared" si="5"/>
        <v>67.958799362999997</v>
      </c>
      <c r="BE33" s="17">
        <f t="shared" si="6"/>
        <v>56.660677661385009</v>
      </c>
    </row>
    <row r="34" spans="1:57" x14ac:dyDescent="0.25">
      <c r="A34" s="3"/>
      <c r="B34" s="3">
        <v>7</v>
      </c>
      <c r="C34" s="3">
        <v>24</v>
      </c>
      <c r="D34" s="3">
        <v>720</v>
      </c>
      <c r="E34" s="3">
        <f t="shared" si="7"/>
        <v>13806</v>
      </c>
      <c r="F34" s="3">
        <f t="shared" si="8"/>
        <v>575.25</v>
      </c>
      <c r="G34" s="3">
        <f t="shared" si="9"/>
        <v>1.5749486652977414</v>
      </c>
      <c r="H34" s="12">
        <v>1.0695101</v>
      </c>
      <c r="I34" s="119">
        <v>1.0391518</v>
      </c>
      <c r="L34" s="3"/>
      <c r="M34" s="3">
        <v>7</v>
      </c>
      <c r="N34" s="3">
        <v>24</v>
      </c>
      <c r="O34" s="3">
        <v>720</v>
      </c>
      <c r="P34" s="3">
        <f t="shared" si="10"/>
        <v>13806</v>
      </c>
      <c r="Q34" s="3">
        <f t="shared" si="19"/>
        <v>575.25</v>
      </c>
      <c r="R34" s="12">
        <f t="shared" si="12"/>
        <v>1.5749486652977414</v>
      </c>
      <c r="S34" s="169">
        <v>0.50723499999999999</v>
      </c>
      <c r="T34" s="154">
        <v>0.63803900000000002</v>
      </c>
      <c r="AI34" s="84">
        <v>23</v>
      </c>
      <c r="AJ34" s="115">
        <f t="shared" si="14"/>
        <v>138.75</v>
      </c>
      <c r="AK34" s="112">
        <v>1.4441079999999999</v>
      </c>
      <c r="AL34" s="84"/>
      <c r="AM34" s="67">
        <f t="shared" si="15"/>
        <v>138.75</v>
      </c>
      <c r="AN34" s="11">
        <v>1.340028</v>
      </c>
      <c r="AO34" s="84">
        <v>23</v>
      </c>
      <c r="AP34" s="67">
        <f t="shared" si="16"/>
        <v>138.75</v>
      </c>
      <c r="AQ34" s="113">
        <v>1.130968</v>
      </c>
      <c r="AR34" s="84">
        <v>23</v>
      </c>
      <c r="AS34" s="67">
        <f t="shared" si="17"/>
        <v>138.75</v>
      </c>
      <c r="AT34" s="113">
        <v>1.0244169999999999</v>
      </c>
      <c r="AU34" s="84">
        <v>23</v>
      </c>
      <c r="AV34" s="67">
        <f t="shared" si="18"/>
        <v>138.75</v>
      </c>
      <c r="AW34" s="112">
        <v>0.96464970000000005</v>
      </c>
      <c r="AZ34" s="67">
        <f t="shared" si="13"/>
        <v>145</v>
      </c>
      <c r="BA34" s="17">
        <f t="shared" si="2"/>
        <v>185.37754607799999</v>
      </c>
      <c r="BB34" s="17">
        <f t="shared" si="3"/>
        <v>136.84509855799999</v>
      </c>
      <c r="BC34" s="17">
        <f t="shared" si="4"/>
        <v>90.928958973020002</v>
      </c>
      <c r="BD34" s="17">
        <f t="shared" si="5"/>
        <v>69.09439036500001</v>
      </c>
      <c r="BE34" s="17">
        <f t="shared" si="6"/>
        <v>57.616517423445003</v>
      </c>
    </row>
    <row r="35" spans="1:57" x14ac:dyDescent="0.25">
      <c r="A35" s="3"/>
      <c r="B35" s="3">
        <v>8</v>
      </c>
      <c r="C35" s="3">
        <v>25</v>
      </c>
      <c r="D35" s="3">
        <v>720</v>
      </c>
      <c r="E35" s="3">
        <f t="shared" si="7"/>
        <v>14526</v>
      </c>
      <c r="F35" s="3">
        <f t="shared" si="8"/>
        <v>605.25</v>
      </c>
      <c r="G35" s="3">
        <f t="shared" si="9"/>
        <v>1.6570841889117043</v>
      </c>
      <c r="H35" s="3">
        <v>1.0673044</v>
      </c>
      <c r="I35" s="119">
        <v>1.0381351000000001</v>
      </c>
      <c r="L35" s="3"/>
      <c r="M35" s="3">
        <v>8</v>
      </c>
      <c r="N35" s="3">
        <v>25</v>
      </c>
      <c r="O35" s="3">
        <v>720</v>
      </c>
      <c r="P35" s="3">
        <f t="shared" si="10"/>
        <v>14526</v>
      </c>
      <c r="Q35" s="3">
        <f t="shared" si="19"/>
        <v>605.25</v>
      </c>
      <c r="R35" s="12">
        <f t="shared" si="12"/>
        <v>1.6570841889117043</v>
      </c>
      <c r="S35" s="11">
        <v>0.50968100000000005</v>
      </c>
      <c r="T35" s="154">
        <v>0.63846000000000003</v>
      </c>
      <c r="AI35" s="85">
        <v>24</v>
      </c>
      <c r="AJ35" s="115">
        <f t="shared" si="14"/>
        <v>145</v>
      </c>
      <c r="AK35" s="112">
        <v>1.413805</v>
      </c>
      <c r="AL35" s="86"/>
      <c r="AM35" s="67">
        <f t="shared" si="15"/>
        <v>145</v>
      </c>
      <c r="AN35" s="11">
        <v>1.3199799999999999</v>
      </c>
      <c r="AO35" s="86">
        <v>24</v>
      </c>
      <c r="AP35" s="67">
        <f t="shared" si="16"/>
        <v>145</v>
      </c>
      <c r="AQ35" s="113">
        <v>1.138069</v>
      </c>
      <c r="AR35" s="86">
        <v>24</v>
      </c>
      <c r="AS35" s="67">
        <f t="shared" si="17"/>
        <v>145</v>
      </c>
      <c r="AT35" s="113">
        <v>1.0415350000000001</v>
      </c>
      <c r="AU35" s="86">
        <v>24</v>
      </c>
      <c r="AV35" s="67">
        <f t="shared" si="18"/>
        <v>145</v>
      </c>
      <c r="AW35" s="112">
        <v>0.98092290000000004</v>
      </c>
      <c r="AZ35" s="67">
        <f t="shared" si="13"/>
        <v>151.25</v>
      </c>
      <c r="BA35" s="17">
        <f t="shared" si="2"/>
        <v>179.77991923439998</v>
      </c>
      <c r="BB35" s="17">
        <f t="shared" si="3"/>
        <v>133.8913767569</v>
      </c>
      <c r="BC35" s="17">
        <f t="shared" si="4"/>
        <v>91.635493272960005</v>
      </c>
      <c r="BD35" s="17">
        <f t="shared" si="5"/>
        <v>70.565524029000002</v>
      </c>
      <c r="BE35" s="17">
        <f t="shared" si="6"/>
        <v>58.964891016949998</v>
      </c>
    </row>
    <row r="36" spans="1:57" x14ac:dyDescent="0.25">
      <c r="A36" s="3"/>
      <c r="B36" s="3">
        <v>9</v>
      </c>
      <c r="C36" s="3">
        <v>26</v>
      </c>
      <c r="D36" s="3">
        <v>720</v>
      </c>
      <c r="E36" s="3">
        <f t="shared" si="7"/>
        <v>15246</v>
      </c>
      <c r="F36" s="3">
        <f t="shared" si="8"/>
        <v>635.25</v>
      </c>
      <c r="G36" s="3">
        <f t="shared" si="9"/>
        <v>1.7392197125256674</v>
      </c>
      <c r="H36" s="12">
        <v>1.0648493999999999</v>
      </c>
      <c r="I36" s="66">
        <v>1.0369192</v>
      </c>
      <c r="L36" s="3"/>
      <c r="M36" s="3">
        <v>9</v>
      </c>
      <c r="N36" s="3">
        <v>26</v>
      </c>
      <c r="O36" s="3">
        <v>720</v>
      </c>
      <c r="P36" s="3">
        <f t="shared" si="10"/>
        <v>15246</v>
      </c>
      <c r="Q36" s="3">
        <f t="shared" si="19"/>
        <v>635.25</v>
      </c>
      <c r="R36" s="3">
        <f t="shared" si="12"/>
        <v>1.7392197125256674</v>
      </c>
      <c r="S36" s="11">
        <v>0.51217699999999999</v>
      </c>
      <c r="T36" s="154">
        <v>0.63893</v>
      </c>
      <c r="AI36" s="84">
        <v>25</v>
      </c>
      <c r="AJ36" s="115">
        <f t="shared" si="14"/>
        <v>151.25</v>
      </c>
      <c r="AK36" s="112">
        <v>1.3711139999999999</v>
      </c>
      <c r="AL36" s="84"/>
      <c r="AM36" s="67">
        <f t="shared" si="15"/>
        <v>151.25</v>
      </c>
      <c r="AN36" s="11">
        <v>1.2914890000000001</v>
      </c>
      <c r="AO36" s="84">
        <v>25</v>
      </c>
      <c r="AP36" s="67">
        <f t="shared" si="16"/>
        <v>151.25</v>
      </c>
      <c r="AQ36" s="113">
        <v>1.1469119999999999</v>
      </c>
      <c r="AR36" s="84">
        <v>25</v>
      </c>
      <c r="AS36" s="67">
        <f t="shared" si="17"/>
        <v>151.25</v>
      </c>
      <c r="AT36" s="113">
        <v>1.0637110000000001</v>
      </c>
      <c r="AU36" s="84">
        <v>25</v>
      </c>
      <c r="AV36" s="67">
        <f t="shared" si="18"/>
        <v>151.25</v>
      </c>
      <c r="AW36" s="112">
        <v>1.003879</v>
      </c>
      <c r="AZ36" s="67">
        <f t="shared" si="13"/>
        <v>157.5</v>
      </c>
      <c r="BA36" s="17">
        <f t="shared" si="2"/>
        <v>172.58945148999999</v>
      </c>
      <c r="BB36" s="17">
        <f t="shared" si="3"/>
        <v>130.11429113759999</v>
      </c>
      <c r="BC36" s="17">
        <f t="shared" si="4"/>
        <v>92.503580479660016</v>
      </c>
      <c r="BD36" s="17">
        <f t="shared" si="5"/>
        <v>72.417708908999998</v>
      </c>
      <c r="BE36" s="17">
        <f t="shared" si="6"/>
        <v>60.736870341349999</v>
      </c>
    </row>
    <row r="37" spans="1:57" x14ac:dyDescent="0.25">
      <c r="A37" s="3"/>
      <c r="B37" s="3">
        <v>10</v>
      </c>
      <c r="C37" s="3">
        <v>27</v>
      </c>
      <c r="D37" s="3">
        <v>720</v>
      </c>
      <c r="E37" s="3">
        <f t="shared" si="7"/>
        <v>15966</v>
      </c>
      <c r="F37" s="3">
        <f t="shared" si="8"/>
        <v>665.25</v>
      </c>
      <c r="G37" s="3">
        <f t="shared" si="9"/>
        <v>1.8213552361396304</v>
      </c>
      <c r="H37" s="3">
        <v>1.0614775000000001</v>
      </c>
      <c r="I37" s="66">
        <v>1.0356278000000001</v>
      </c>
      <c r="L37" s="3"/>
      <c r="M37" s="3">
        <v>10</v>
      </c>
      <c r="N37" s="3">
        <v>27</v>
      </c>
      <c r="O37" s="3">
        <v>720</v>
      </c>
      <c r="P37" s="3">
        <f t="shared" si="10"/>
        <v>15966</v>
      </c>
      <c r="Q37" s="3">
        <f t="shared" si="19"/>
        <v>665.25</v>
      </c>
      <c r="R37" s="3">
        <f t="shared" si="12"/>
        <v>1.8213552361396304</v>
      </c>
      <c r="S37" s="11">
        <v>0.51513799999999998</v>
      </c>
      <c r="T37" s="154">
        <v>0.63940799999999998</v>
      </c>
      <c r="AI37" s="85">
        <v>26</v>
      </c>
      <c r="AJ37" s="115">
        <f t="shared" si="14"/>
        <v>157.5</v>
      </c>
      <c r="AK37" s="112">
        <v>1.3162750000000001</v>
      </c>
      <c r="AL37" s="86"/>
      <c r="AM37" s="67">
        <f t="shared" si="15"/>
        <v>157.5</v>
      </c>
      <c r="AN37" s="11">
        <v>1.2550559999999999</v>
      </c>
      <c r="AO37" s="86">
        <v>26</v>
      </c>
      <c r="AP37" s="67">
        <f t="shared" si="16"/>
        <v>157.5</v>
      </c>
      <c r="AQ37" s="113">
        <v>1.1577770000000001</v>
      </c>
      <c r="AR37" s="86">
        <v>26</v>
      </c>
      <c r="AS37" s="67">
        <f t="shared" si="17"/>
        <v>157.5</v>
      </c>
      <c r="AT37" s="113">
        <v>1.091631</v>
      </c>
      <c r="AU37" s="86">
        <v>26</v>
      </c>
      <c r="AV37" s="67">
        <f t="shared" si="18"/>
        <v>157.5</v>
      </c>
      <c r="AW37" s="112">
        <v>1.0340469999999999</v>
      </c>
      <c r="AZ37" s="67">
        <f t="shared" si="13"/>
        <v>163.75</v>
      </c>
      <c r="BA37" s="17">
        <f t="shared" si="2"/>
        <v>163.85426373799999</v>
      </c>
      <c r="BB37" s="17">
        <f t="shared" si="3"/>
        <v>125.62445983080001</v>
      </c>
      <c r="BC37" s="17">
        <f t="shared" si="4"/>
        <v>93.567736347679997</v>
      </c>
      <c r="BD37" s="17">
        <f t="shared" si="5"/>
        <v>74.731281534000004</v>
      </c>
      <c r="BE37" s="17">
        <f t="shared" si="6"/>
        <v>62.99906908505001</v>
      </c>
    </row>
    <row r="38" spans="1:57" x14ac:dyDescent="0.25">
      <c r="A38" s="3"/>
      <c r="B38" s="3">
        <v>11</v>
      </c>
      <c r="C38" s="3">
        <v>28</v>
      </c>
      <c r="D38" s="3">
        <v>720</v>
      </c>
      <c r="E38" s="3">
        <f t="shared" si="7"/>
        <v>16686</v>
      </c>
      <c r="F38" s="3">
        <f t="shared" si="8"/>
        <v>695.25</v>
      </c>
      <c r="G38" s="3">
        <f t="shared" si="9"/>
        <v>1.9034907597535935</v>
      </c>
      <c r="H38" s="3">
        <v>1.0575437999999999</v>
      </c>
      <c r="I38" s="66">
        <v>1.0344168</v>
      </c>
      <c r="L38" s="3"/>
      <c r="M38" s="3">
        <v>11</v>
      </c>
      <c r="N38" s="3">
        <v>28</v>
      </c>
      <c r="O38" s="3">
        <v>720</v>
      </c>
      <c r="P38" s="3">
        <f t="shared" si="10"/>
        <v>16686</v>
      </c>
      <c r="Q38" s="3">
        <f t="shared" si="19"/>
        <v>695.25</v>
      </c>
      <c r="R38" s="3">
        <f t="shared" si="12"/>
        <v>1.9034907597535935</v>
      </c>
      <c r="S38" s="11">
        <v>0.51829999999999998</v>
      </c>
      <c r="T38" s="154">
        <v>0.63985300000000001</v>
      </c>
      <c r="AI38" s="84">
        <v>27</v>
      </c>
      <c r="AJ38" s="115">
        <f t="shared" si="14"/>
        <v>163.75</v>
      </c>
      <c r="AK38" s="112">
        <v>1.249655</v>
      </c>
      <c r="AL38" s="84"/>
      <c r="AM38" s="67">
        <f t="shared" si="15"/>
        <v>163.75</v>
      </c>
      <c r="AN38" s="11">
        <v>1.211748</v>
      </c>
      <c r="AO38" s="84">
        <v>27</v>
      </c>
      <c r="AP38" s="67">
        <f t="shared" si="16"/>
        <v>163.75</v>
      </c>
      <c r="AQ38" s="113">
        <v>1.1710959999999999</v>
      </c>
      <c r="AR38" s="84">
        <v>27</v>
      </c>
      <c r="AS38" s="67">
        <f t="shared" si="17"/>
        <v>163.75</v>
      </c>
      <c r="AT38" s="113">
        <v>1.126506</v>
      </c>
      <c r="AU38" s="84">
        <v>27</v>
      </c>
      <c r="AV38" s="67">
        <f t="shared" si="18"/>
        <v>163.75</v>
      </c>
      <c r="AW38" s="112">
        <v>1.0725610000000001</v>
      </c>
      <c r="AZ38" s="67">
        <f t="shared" si="13"/>
        <v>170</v>
      </c>
      <c r="BA38" s="17">
        <f t="shared" si="2"/>
        <v>153.63978465879998</v>
      </c>
      <c r="BB38" s="17">
        <f t="shared" si="3"/>
        <v>120.59574094820002</v>
      </c>
      <c r="BC38" s="17">
        <f t="shared" si="4"/>
        <v>94.795762152280005</v>
      </c>
      <c r="BD38" s="17">
        <f t="shared" si="5"/>
        <v>77.587838873999999</v>
      </c>
      <c r="BE38" s="17">
        <f t="shared" si="6"/>
        <v>65.834541436750001</v>
      </c>
    </row>
    <row r="39" spans="1:57" x14ac:dyDescent="0.25">
      <c r="A39" s="3"/>
      <c r="B39" s="3">
        <v>12</v>
      </c>
      <c r="C39" s="3">
        <v>29</v>
      </c>
      <c r="D39" s="3">
        <v>846</v>
      </c>
      <c r="E39" s="3">
        <f t="shared" si="7"/>
        <v>17532</v>
      </c>
      <c r="F39" s="3">
        <f t="shared" si="8"/>
        <v>730.5</v>
      </c>
      <c r="G39" s="3">
        <f t="shared" si="9"/>
        <v>2</v>
      </c>
      <c r="H39" s="3">
        <v>1.0540456</v>
      </c>
      <c r="I39" s="66">
        <v>1.0332698</v>
      </c>
      <c r="L39" s="3"/>
      <c r="M39" s="3">
        <v>12</v>
      </c>
      <c r="N39" s="3">
        <v>29</v>
      </c>
      <c r="O39" s="3">
        <v>846</v>
      </c>
      <c r="P39" s="3">
        <f t="shared" si="10"/>
        <v>17532</v>
      </c>
      <c r="Q39" s="3">
        <f t="shared" si="19"/>
        <v>730.5</v>
      </c>
      <c r="R39" s="3">
        <f t="shared" si="12"/>
        <v>2</v>
      </c>
      <c r="S39" s="11">
        <v>0.52097400000000005</v>
      </c>
      <c r="T39" s="154">
        <v>0.640262</v>
      </c>
      <c r="AI39" s="85">
        <v>28</v>
      </c>
      <c r="AJ39" s="115">
        <f t="shared" si="14"/>
        <v>170</v>
      </c>
      <c r="AK39" s="112">
        <v>1.171753</v>
      </c>
      <c r="AL39" s="86"/>
      <c r="AM39" s="67">
        <f t="shared" si="15"/>
        <v>170</v>
      </c>
      <c r="AN39" s="11">
        <v>1.1632420000000001</v>
      </c>
      <c r="AO39" s="86">
        <v>28</v>
      </c>
      <c r="AP39" s="67">
        <f t="shared" si="16"/>
        <v>170</v>
      </c>
      <c r="AQ39" s="113">
        <v>1.186466</v>
      </c>
      <c r="AR39" s="86">
        <v>28</v>
      </c>
      <c r="AS39" s="67">
        <f t="shared" si="17"/>
        <v>170</v>
      </c>
      <c r="AT39" s="113">
        <v>1.1695660000000001</v>
      </c>
      <c r="AU39" s="86">
        <v>28</v>
      </c>
      <c r="AV39" s="67">
        <f t="shared" si="18"/>
        <v>170</v>
      </c>
      <c r="AW39" s="112">
        <v>1.120835</v>
      </c>
      <c r="AZ39" s="67">
        <f t="shared" si="13"/>
        <v>176.25</v>
      </c>
      <c r="BA39" s="17">
        <f t="shared" si="2"/>
        <v>142.02770176319999</v>
      </c>
      <c r="BB39" s="17">
        <f t="shared" si="3"/>
        <v>118.47139594710001</v>
      </c>
      <c r="BC39" s="17">
        <f t="shared" si="4"/>
        <v>97.371580233900005</v>
      </c>
      <c r="BD39" s="17">
        <f t="shared" si="5"/>
        <v>84.558674655000004</v>
      </c>
      <c r="BE39" s="17">
        <f t="shared" si="6"/>
        <v>72.515176029649993</v>
      </c>
    </row>
    <row r="40" spans="1:57" x14ac:dyDescent="0.25">
      <c r="A40" s="3"/>
      <c r="B40" s="3">
        <v>13</v>
      </c>
      <c r="C40" s="3">
        <v>30</v>
      </c>
      <c r="D40" s="3">
        <v>720</v>
      </c>
      <c r="E40" s="3">
        <f t="shared" si="7"/>
        <v>18252</v>
      </c>
      <c r="F40" s="3">
        <f t="shared" si="8"/>
        <v>760.5</v>
      </c>
      <c r="G40" s="3">
        <f t="shared" si="9"/>
        <v>2.0821355236139629</v>
      </c>
      <c r="H40" s="3">
        <v>1.0503513</v>
      </c>
      <c r="I40" s="66">
        <v>1.0317752</v>
      </c>
      <c r="L40" s="3"/>
      <c r="M40" s="3">
        <v>13</v>
      </c>
      <c r="N40" s="3">
        <v>30</v>
      </c>
      <c r="O40" s="3">
        <v>720</v>
      </c>
      <c r="P40" s="3">
        <f t="shared" si="10"/>
        <v>18252</v>
      </c>
      <c r="Q40" s="3">
        <f t="shared" si="19"/>
        <v>760.5</v>
      </c>
      <c r="R40" s="3">
        <f t="shared" si="12"/>
        <v>2.0821355236139629</v>
      </c>
      <c r="S40" s="11">
        <v>0.52371900000000005</v>
      </c>
      <c r="T40" s="154">
        <v>0.64077700000000004</v>
      </c>
      <c r="AI40" s="84">
        <v>29</v>
      </c>
      <c r="AJ40" s="115">
        <f t="shared" si="14"/>
        <v>176.25</v>
      </c>
      <c r="AK40" s="112">
        <v>1.0831919999999999</v>
      </c>
      <c r="AL40" s="84"/>
      <c r="AM40" s="67">
        <f t="shared" si="15"/>
        <v>176.25</v>
      </c>
      <c r="AN40" s="11">
        <v>1.1427510000000001</v>
      </c>
      <c r="AO40" s="84">
        <v>29</v>
      </c>
      <c r="AP40" s="67">
        <f t="shared" si="16"/>
        <v>176.25</v>
      </c>
      <c r="AQ40" s="113">
        <v>1.2187049999999999</v>
      </c>
      <c r="AR40" s="84">
        <v>29</v>
      </c>
      <c r="AS40" s="67">
        <f t="shared" si="17"/>
        <v>176.25</v>
      </c>
      <c r="AT40" s="113">
        <v>1.274645</v>
      </c>
      <c r="AU40" s="84">
        <v>29</v>
      </c>
      <c r="AV40" s="67">
        <f t="shared" si="18"/>
        <v>176.25</v>
      </c>
      <c r="AW40" s="117">
        <v>1.2345729999999999</v>
      </c>
      <c r="AZ40" s="67">
        <f t="shared" si="13"/>
        <v>182.5</v>
      </c>
      <c r="BA40" s="17">
        <f t="shared" si="2"/>
        <v>129.11572537711999</v>
      </c>
      <c r="BB40" s="17">
        <f t="shared" si="3"/>
        <v>110.49372418000002</v>
      </c>
      <c r="BC40" s="17">
        <f t="shared" si="4"/>
        <v>95.656978167099993</v>
      </c>
      <c r="BD40" s="17">
        <f t="shared" si="5"/>
        <v>84.872723480999994</v>
      </c>
      <c r="BE40" s="17">
        <f t="shared" si="6"/>
        <v>73.220079366700006</v>
      </c>
    </row>
    <row r="41" spans="1:57" x14ac:dyDescent="0.25">
      <c r="A41" s="3"/>
      <c r="B41" s="3">
        <v>14</v>
      </c>
      <c r="C41" s="3">
        <v>31</v>
      </c>
      <c r="D41" s="3">
        <v>720</v>
      </c>
      <c r="E41" s="3">
        <f t="shared" si="7"/>
        <v>18972</v>
      </c>
      <c r="F41" s="3">
        <f t="shared" si="8"/>
        <v>790.5</v>
      </c>
      <c r="G41" s="3">
        <f t="shared" si="9"/>
        <v>2.1642710472279263</v>
      </c>
      <c r="H41" s="3">
        <v>1.0474490000000001</v>
      </c>
      <c r="I41" s="66">
        <v>1.0304869000000001</v>
      </c>
      <c r="L41" s="3"/>
      <c r="M41" s="3">
        <v>14</v>
      </c>
      <c r="N41" s="3">
        <v>31</v>
      </c>
      <c r="O41" s="3">
        <v>720</v>
      </c>
      <c r="P41" s="3">
        <f t="shared" si="10"/>
        <v>18972</v>
      </c>
      <c r="Q41" s="3">
        <f t="shared" si="19"/>
        <v>790.5</v>
      </c>
      <c r="R41" s="3">
        <f t="shared" si="12"/>
        <v>2.1642710472279263</v>
      </c>
      <c r="S41" s="11">
        <v>0.52587200000000001</v>
      </c>
      <c r="T41" s="154">
        <v>0.64120999999999995</v>
      </c>
      <c r="AI41" s="85">
        <v>30</v>
      </c>
      <c r="AJ41" s="115">
        <f t="shared" si="14"/>
        <v>182.5</v>
      </c>
      <c r="AK41" s="112">
        <v>0.98471719999999996</v>
      </c>
      <c r="AL41" s="86"/>
      <c r="AM41" s="67">
        <f t="shared" si="15"/>
        <v>182.5</v>
      </c>
      <c r="AN41" s="11">
        <v>1.0658000000000001</v>
      </c>
      <c r="AO41" s="86">
        <v>30</v>
      </c>
      <c r="AP41" s="67">
        <f t="shared" si="16"/>
        <v>182.5</v>
      </c>
      <c r="AQ41" s="116">
        <v>1.1972449999999999</v>
      </c>
      <c r="AR41" s="86">
        <v>30</v>
      </c>
      <c r="AS41" s="67">
        <f t="shared" si="17"/>
        <v>182.5</v>
      </c>
      <c r="AT41" s="116">
        <v>1.279379</v>
      </c>
      <c r="AU41" s="86">
        <v>30</v>
      </c>
      <c r="AV41" s="67">
        <f t="shared" si="18"/>
        <v>182.5</v>
      </c>
      <c r="AW41" s="112">
        <v>1.2465740000000001</v>
      </c>
      <c r="AZ41" s="67">
        <f t="shared" si="13"/>
        <v>188.75</v>
      </c>
      <c r="BA41" s="17">
        <f t="shared" si="2"/>
        <v>115.01705105123999</v>
      </c>
      <c r="BB41" s="17">
        <f t="shared" si="3"/>
        <v>100.39487977806</v>
      </c>
      <c r="BC41" s="17">
        <f t="shared" si="4"/>
        <v>90.873510052500009</v>
      </c>
      <c r="BD41" s="17">
        <f t="shared" si="5"/>
        <v>81.925016354999997</v>
      </c>
      <c r="BE41" s="17">
        <f t="shared" si="6"/>
        <v>71.013210924099994</v>
      </c>
    </row>
    <row r="42" spans="1:57" x14ac:dyDescent="0.25">
      <c r="A42" s="3"/>
      <c r="B42" s="3">
        <v>15</v>
      </c>
      <c r="C42" s="3">
        <v>32</v>
      </c>
      <c r="D42" s="3">
        <v>720</v>
      </c>
      <c r="E42" s="3">
        <f t="shared" si="7"/>
        <v>19692</v>
      </c>
      <c r="F42" s="3">
        <f t="shared" si="8"/>
        <v>820.5</v>
      </c>
      <c r="G42" s="3">
        <f t="shared" si="9"/>
        <v>2.2464065708418892</v>
      </c>
      <c r="H42" s="3">
        <v>1.0447061</v>
      </c>
      <c r="I42" s="66">
        <v>1.0292337</v>
      </c>
      <c r="L42" s="3"/>
      <c r="M42" s="3">
        <v>15</v>
      </c>
      <c r="N42" s="3">
        <v>32</v>
      </c>
      <c r="O42" s="3">
        <v>720</v>
      </c>
      <c r="P42" s="3">
        <f t="shared" si="10"/>
        <v>19692</v>
      </c>
      <c r="Q42" s="3">
        <f t="shared" si="19"/>
        <v>820.5</v>
      </c>
      <c r="R42" s="3">
        <f t="shared" si="12"/>
        <v>2.2464065708418892</v>
      </c>
      <c r="S42" s="11">
        <v>0.52785099999999996</v>
      </c>
      <c r="T42" s="154">
        <v>0.64162399999999997</v>
      </c>
      <c r="AI42" s="84">
        <v>31</v>
      </c>
      <c r="AJ42" s="115">
        <f t="shared" si="14"/>
        <v>188.75</v>
      </c>
      <c r="AK42" s="112">
        <v>0.87719190000000002</v>
      </c>
      <c r="AL42" s="84"/>
      <c r="AM42" s="67">
        <f t="shared" si="15"/>
        <v>188.75</v>
      </c>
      <c r="AN42" s="11">
        <v>0.96838860000000004</v>
      </c>
      <c r="AO42" s="84">
        <v>31</v>
      </c>
      <c r="AP42" s="67">
        <f t="shared" si="16"/>
        <v>188.75</v>
      </c>
      <c r="AQ42" s="113">
        <v>1.137375</v>
      </c>
      <c r="AR42" s="84">
        <v>31</v>
      </c>
      <c r="AS42" s="67">
        <f t="shared" si="17"/>
        <v>188.75</v>
      </c>
      <c r="AT42" s="113">
        <v>1.234945</v>
      </c>
      <c r="AU42" s="84">
        <v>31</v>
      </c>
      <c r="AV42" s="67">
        <f t="shared" si="18"/>
        <v>188.75</v>
      </c>
      <c r="AW42" s="112">
        <v>1.2090019999999999</v>
      </c>
      <c r="AZ42" s="67">
        <f t="shared" si="13"/>
        <v>195</v>
      </c>
      <c r="BA42" s="17">
        <f t="shared" si="2"/>
        <v>99.858969693239985</v>
      </c>
      <c r="BB42" s="17">
        <f t="shared" si="3"/>
        <v>88.519147418170007</v>
      </c>
      <c r="BC42" s="17">
        <f t="shared" si="4"/>
        <v>83.147414066500005</v>
      </c>
      <c r="BD42" s="17">
        <f t="shared" si="5"/>
        <v>75.893341797000005</v>
      </c>
      <c r="BE42" s="17">
        <f t="shared" si="6"/>
        <v>66.046699661350004</v>
      </c>
    </row>
    <row r="43" spans="1:57" x14ac:dyDescent="0.25">
      <c r="A43" s="3"/>
      <c r="B43" s="3">
        <v>16</v>
      </c>
      <c r="C43" s="3">
        <v>33</v>
      </c>
      <c r="D43" s="3">
        <v>720</v>
      </c>
      <c r="E43" s="3">
        <f t="shared" si="7"/>
        <v>20412</v>
      </c>
      <c r="F43" s="3">
        <f t="shared" si="8"/>
        <v>850.5</v>
      </c>
      <c r="G43" s="3">
        <f t="shared" si="9"/>
        <v>2.3285420944558521</v>
      </c>
      <c r="H43" s="3">
        <v>1.0425732000000001</v>
      </c>
      <c r="I43" s="66">
        <v>1.0279588</v>
      </c>
      <c r="L43" s="3"/>
      <c r="M43" s="3">
        <v>16</v>
      </c>
      <c r="N43" s="3">
        <v>33</v>
      </c>
      <c r="O43" s="3">
        <v>720</v>
      </c>
      <c r="P43" s="3">
        <f t="shared" si="10"/>
        <v>20412</v>
      </c>
      <c r="Q43" s="3">
        <f t="shared" si="19"/>
        <v>850.5</v>
      </c>
      <c r="R43" s="3">
        <f t="shared" si="12"/>
        <v>2.3285420944558521</v>
      </c>
      <c r="S43" s="11">
        <v>0.52928600000000003</v>
      </c>
      <c r="T43" s="154">
        <v>0.64205800000000002</v>
      </c>
      <c r="AI43" s="85">
        <v>32</v>
      </c>
      <c r="AJ43" s="115">
        <f t="shared" si="14"/>
        <v>195</v>
      </c>
      <c r="AK43" s="112">
        <v>0.76158689999999996</v>
      </c>
      <c r="AL43" s="86"/>
      <c r="AM43" s="67">
        <f t="shared" si="15"/>
        <v>195</v>
      </c>
      <c r="AN43" s="11">
        <v>0.85383770000000003</v>
      </c>
      <c r="AO43" s="86">
        <v>32</v>
      </c>
      <c r="AP43" s="67">
        <f t="shared" si="16"/>
        <v>195</v>
      </c>
      <c r="AQ43" s="113">
        <v>1.040675</v>
      </c>
      <c r="AR43" s="86">
        <v>32</v>
      </c>
      <c r="AS43" s="67">
        <f t="shared" si="17"/>
        <v>195</v>
      </c>
      <c r="AT43" s="113">
        <v>1.144023</v>
      </c>
      <c r="AU43" s="86">
        <v>32</v>
      </c>
      <c r="AV43" s="67">
        <f t="shared" si="18"/>
        <v>195</v>
      </c>
      <c r="AW43" s="112">
        <v>1.124447</v>
      </c>
      <c r="AZ43" s="67">
        <f t="shared" si="13"/>
        <v>201.25</v>
      </c>
      <c r="BA43" s="17">
        <f t="shared" si="2"/>
        <v>83.78218574588</v>
      </c>
      <c r="BB43" s="17">
        <f t="shared" si="3"/>
        <v>75.172079880660007</v>
      </c>
      <c r="BC43" s="17">
        <f t="shared" si="4"/>
        <v>72.763628948654002</v>
      </c>
      <c r="BD43" s="17">
        <f t="shared" si="5"/>
        <v>67.066606152000006</v>
      </c>
      <c r="BE43" s="17">
        <f t="shared" si="6"/>
        <v>58.560504048815005</v>
      </c>
    </row>
    <row r="44" spans="1:57" x14ac:dyDescent="0.25">
      <c r="A44" s="3"/>
      <c r="B44" s="3">
        <v>17</v>
      </c>
      <c r="C44" s="3">
        <v>34</v>
      </c>
      <c r="D44" s="3">
        <v>720</v>
      </c>
      <c r="E44" s="3">
        <f t="shared" si="7"/>
        <v>21132</v>
      </c>
      <c r="F44" s="3">
        <f t="shared" si="8"/>
        <v>880.5</v>
      </c>
      <c r="G44" s="3">
        <f t="shared" si="9"/>
        <v>2.4106776180698151</v>
      </c>
      <c r="H44" s="3">
        <v>1.0401376</v>
      </c>
      <c r="I44" s="66">
        <v>1.0266869999999999</v>
      </c>
      <c r="L44" s="3"/>
      <c r="M44" s="3">
        <v>17</v>
      </c>
      <c r="N44" s="3">
        <v>34</v>
      </c>
      <c r="O44" s="3">
        <v>720</v>
      </c>
      <c r="P44" s="3">
        <f t="shared" si="10"/>
        <v>21132</v>
      </c>
      <c r="Q44" s="3">
        <f t="shared" si="19"/>
        <v>880.5</v>
      </c>
      <c r="R44" s="3">
        <f t="shared" si="12"/>
        <v>2.4106776180698151</v>
      </c>
      <c r="S44" s="11">
        <v>0.53100599999999998</v>
      </c>
      <c r="T44" s="154">
        <v>0.64246599999999998</v>
      </c>
      <c r="AI44" s="84">
        <v>33</v>
      </c>
      <c r="AJ44" s="115">
        <f t="shared" si="14"/>
        <v>201.25</v>
      </c>
      <c r="AK44" s="112">
        <v>0.63897530000000002</v>
      </c>
      <c r="AL44" s="84"/>
      <c r="AM44" s="67">
        <f t="shared" si="15"/>
        <v>201.25</v>
      </c>
      <c r="AN44" s="11">
        <v>0.72509460000000003</v>
      </c>
      <c r="AO44" s="84">
        <v>33</v>
      </c>
      <c r="AP44" s="67">
        <f t="shared" si="16"/>
        <v>201.25</v>
      </c>
      <c r="AQ44" s="113">
        <v>0.9107113</v>
      </c>
      <c r="AR44" s="84">
        <v>33</v>
      </c>
      <c r="AS44" s="67">
        <f t="shared" si="17"/>
        <v>201.25</v>
      </c>
      <c r="AT44" s="113">
        <v>1.0109680000000001</v>
      </c>
      <c r="AU44" s="84">
        <v>33</v>
      </c>
      <c r="AV44" s="67">
        <f t="shared" si="18"/>
        <v>201.25</v>
      </c>
      <c r="AW44" s="112">
        <v>0.9969943</v>
      </c>
      <c r="AZ44" s="67">
        <f t="shared" si="13"/>
        <v>207.5</v>
      </c>
      <c r="BA44" s="17">
        <f t="shared" si="2"/>
        <v>66.936214889039988</v>
      </c>
      <c r="BB44" s="17">
        <f t="shared" si="3"/>
        <v>60.626003037809994</v>
      </c>
      <c r="BC44" s="17">
        <f t="shared" si="4"/>
        <v>60.069717161720007</v>
      </c>
      <c r="BD44" s="17">
        <f t="shared" si="5"/>
        <v>55.784697286499998</v>
      </c>
      <c r="BE44" s="17">
        <f t="shared" si="6"/>
        <v>48.836550179085002</v>
      </c>
    </row>
    <row r="45" spans="1:57" x14ac:dyDescent="0.25">
      <c r="A45" s="3"/>
      <c r="B45" s="3">
        <v>18</v>
      </c>
      <c r="C45" s="3">
        <v>35</v>
      </c>
      <c r="D45" s="3">
        <v>720</v>
      </c>
      <c r="E45" s="3">
        <f t="shared" si="7"/>
        <v>21852</v>
      </c>
      <c r="F45" s="3">
        <f t="shared" si="8"/>
        <v>910.5</v>
      </c>
      <c r="G45" s="3">
        <f t="shared" si="9"/>
        <v>2.4928131416837784</v>
      </c>
      <c r="H45" s="3">
        <v>1.0378569</v>
      </c>
      <c r="I45" s="66">
        <v>1.0253702</v>
      </c>
      <c r="L45" s="3"/>
      <c r="M45" s="3">
        <v>18</v>
      </c>
      <c r="N45" s="3">
        <v>35</v>
      </c>
      <c r="O45" s="3">
        <v>720</v>
      </c>
      <c r="P45" s="3">
        <f t="shared" si="10"/>
        <v>21852</v>
      </c>
      <c r="Q45" s="3">
        <f t="shared" si="19"/>
        <v>910.5</v>
      </c>
      <c r="R45" s="3">
        <f t="shared" si="12"/>
        <v>2.4928131416837784</v>
      </c>
      <c r="S45" s="11">
        <v>0.53264400000000001</v>
      </c>
      <c r="T45" s="154">
        <v>0.64288400000000001</v>
      </c>
      <c r="AI45" s="85">
        <v>34</v>
      </c>
      <c r="AJ45" s="115">
        <f t="shared" si="14"/>
        <v>207.5</v>
      </c>
      <c r="AK45" s="112">
        <v>0.51049739999999999</v>
      </c>
      <c r="AL45" s="86"/>
      <c r="AM45" s="67">
        <f t="shared" si="15"/>
        <v>207.5</v>
      </c>
      <c r="AN45" s="11">
        <v>0.58478609999999998</v>
      </c>
      <c r="AO45" s="86">
        <v>34</v>
      </c>
      <c r="AP45" s="67">
        <f t="shared" si="16"/>
        <v>207.5</v>
      </c>
      <c r="AQ45" s="113">
        <v>0.751834</v>
      </c>
      <c r="AR45" s="86">
        <v>34</v>
      </c>
      <c r="AS45" s="67">
        <f t="shared" si="17"/>
        <v>207.5</v>
      </c>
      <c r="AT45" s="113">
        <v>0.84090350000000003</v>
      </c>
      <c r="AU45" s="86">
        <v>34</v>
      </c>
      <c r="AV45" s="67">
        <f t="shared" si="18"/>
        <v>207.5</v>
      </c>
      <c r="AW45" s="112">
        <v>0.83144370000000001</v>
      </c>
      <c r="AZ45" s="67">
        <f t="shared" si="13"/>
        <v>213.75</v>
      </c>
      <c r="BA45" s="17">
        <f t="shared" si="2"/>
        <v>49.551617827359998</v>
      </c>
      <c r="BB45" s="17">
        <f t="shared" si="3"/>
        <v>45.209671485930002</v>
      </c>
      <c r="BC45" s="17">
        <f t="shared" si="4"/>
        <v>45.476360256656001</v>
      </c>
      <c r="BD45" s="17">
        <f t="shared" si="5"/>
        <v>42.4291838607</v>
      </c>
      <c r="BE45" s="17">
        <f t="shared" si="6"/>
        <v>37.186303007195001</v>
      </c>
    </row>
    <row r="46" spans="1:57" x14ac:dyDescent="0.25">
      <c r="A46" s="3"/>
      <c r="B46" s="3">
        <v>19</v>
      </c>
      <c r="C46" s="3">
        <v>36</v>
      </c>
      <c r="D46" s="3">
        <v>720</v>
      </c>
      <c r="E46" s="3">
        <f t="shared" si="7"/>
        <v>22572</v>
      </c>
      <c r="F46" s="3">
        <f t="shared" si="8"/>
        <v>940.5</v>
      </c>
      <c r="G46" s="3">
        <f t="shared" si="9"/>
        <v>2.5749486652977414</v>
      </c>
      <c r="H46" s="3">
        <v>1.0353406999999999</v>
      </c>
      <c r="I46" s="66">
        <v>1.024044</v>
      </c>
      <c r="L46" s="3"/>
      <c r="M46" s="3">
        <v>19</v>
      </c>
      <c r="N46" s="3">
        <v>36</v>
      </c>
      <c r="O46" s="3">
        <v>720</v>
      </c>
      <c r="P46" s="3">
        <f t="shared" si="10"/>
        <v>22572</v>
      </c>
      <c r="Q46" s="3">
        <f t="shared" si="19"/>
        <v>940.5</v>
      </c>
      <c r="R46" s="3">
        <f t="shared" si="12"/>
        <v>2.5749486652977414</v>
      </c>
      <c r="S46" s="11">
        <v>0.53441000000000005</v>
      </c>
      <c r="T46" s="154">
        <v>0.64332199999999995</v>
      </c>
      <c r="AI46" s="84">
        <v>35</v>
      </c>
      <c r="AJ46" s="115">
        <f t="shared" si="14"/>
        <v>213.75</v>
      </c>
      <c r="AK46" s="112">
        <v>0.37791160000000001</v>
      </c>
      <c r="AL46" s="84"/>
      <c r="AM46" s="67">
        <f t="shared" si="15"/>
        <v>213.75</v>
      </c>
      <c r="AN46" s="11">
        <v>0.43608330000000001</v>
      </c>
      <c r="AO46" s="84">
        <v>35</v>
      </c>
      <c r="AP46" s="67">
        <f t="shared" si="16"/>
        <v>213.75</v>
      </c>
      <c r="AQ46" s="113">
        <v>0.5691832</v>
      </c>
      <c r="AR46" s="84">
        <v>35</v>
      </c>
      <c r="AS46" s="67">
        <f t="shared" si="17"/>
        <v>213.75</v>
      </c>
      <c r="AT46" s="113">
        <v>0.63958130000000002</v>
      </c>
      <c r="AU46" s="84">
        <v>35</v>
      </c>
      <c r="AV46" s="67">
        <f t="shared" si="18"/>
        <v>213.75</v>
      </c>
      <c r="AW46" s="112">
        <v>0.63309789999999999</v>
      </c>
      <c r="AZ46" s="67">
        <f t="shared" si="13"/>
        <v>220</v>
      </c>
      <c r="BA46" s="17">
        <f t="shared" si="2"/>
        <v>37.504899681680001</v>
      </c>
      <c r="BB46" s="17">
        <f t="shared" si="3"/>
        <v>34.516661544469997</v>
      </c>
      <c r="BC46" s="17">
        <f t="shared" si="4"/>
        <v>33.905984219198004</v>
      </c>
      <c r="BD46" s="17">
        <f t="shared" si="5"/>
        <v>31.517420079599997</v>
      </c>
      <c r="BE46" s="17">
        <f t="shared" si="6"/>
        <v>27.507423949635001</v>
      </c>
    </row>
    <row r="47" spans="1:57" x14ac:dyDescent="0.25">
      <c r="A47" s="3"/>
      <c r="B47" s="3">
        <v>20</v>
      </c>
      <c r="C47" s="3">
        <v>37</v>
      </c>
      <c r="D47" s="3">
        <v>720</v>
      </c>
      <c r="E47" s="3">
        <f t="shared" si="7"/>
        <v>23292</v>
      </c>
      <c r="F47" s="3">
        <f t="shared" si="8"/>
        <v>970.5</v>
      </c>
      <c r="G47" s="3">
        <f t="shared" si="9"/>
        <v>2.6570841889117043</v>
      </c>
      <c r="H47" s="3">
        <v>1.0330321</v>
      </c>
      <c r="I47" s="66">
        <v>1.0227782999999999</v>
      </c>
      <c r="L47" s="3"/>
      <c r="M47" s="3">
        <v>20</v>
      </c>
      <c r="N47" s="3">
        <v>37</v>
      </c>
      <c r="O47" s="3">
        <v>720</v>
      </c>
      <c r="P47" s="3">
        <f t="shared" si="10"/>
        <v>23292</v>
      </c>
      <c r="Q47" s="3">
        <f t="shared" si="19"/>
        <v>970.5</v>
      </c>
      <c r="R47" s="3">
        <f t="shared" si="12"/>
        <v>2.6570841889117043</v>
      </c>
      <c r="S47" s="11">
        <v>0.53593999999999997</v>
      </c>
      <c r="T47" s="154">
        <v>0.643733</v>
      </c>
      <c r="AI47" s="85">
        <v>36</v>
      </c>
      <c r="AJ47" s="115">
        <f t="shared" si="14"/>
        <v>220</v>
      </c>
      <c r="AK47" s="112">
        <v>0.28603580000000001</v>
      </c>
      <c r="AL47" s="86"/>
      <c r="AM47" s="67">
        <f t="shared" si="15"/>
        <v>220</v>
      </c>
      <c r="AN47" s="11">
        <v>0.33294069999999998</v>
      </c>
      <c r="AO47" s="86">
        <v>36</v>
      </c>
      <c r="AP47" s="67">
        <f t="shared" si="16"/>
        <v>220</v>
      </c>
      <c r="AQ47" s="113">
        <v>0.42436810000000003</v>
      </c>
      <c r="AR47" s="86">
        <v>36</v>
      </c>
      <c r="AS47" s="67">
        <f t="shared" si="17"/>
        <v>220</v>
      </c>
      <c r="AT47" s="113">
        <v>0.47509639999999997</v>
      </c>
      <c r="AU47" s="86">
        <v>36</v>
      </c>
      <c r="AV47" s="67">
        <f t="shared" si="18"/>
        <v>220</v>
      </c>
      <c r="AW47" s="112">
        <v>0.46831469999999997</v>
      </c>
      <c r="AZ47" s="67">
        <f>AZ46+5.2376</f>
        <v>225.23759999999999</v>
      </c>
      <c r="BA47" s="17">
        <f t="shared" si="2"/>
        <v>0</v>
      </c>
      <c r="BB47" s="17">
        <f t="shared" si="3"/>
        <v>0</v>
      </c>
      <c r="BC47" s="17">
        <f t="shared" si="4"/>
        <v>0</v>
      </c>
      <c r="BD47" s="17">
        <f t="shared" si="5"/>
        <v>0</v>
      </c>
      <c r="BE47" s="17">
        <f t="shared" si="6"/>
        <v>0</v>
      </c>
    </row>
    <row r="48" spans="1:57" x14ac:dyDescent="0.25">
      <c r="A48" s="3"/>
      <c r="B48" s="3">
        <v>21</v>
      </c>
      <c r="C48" s="3">
        <v>38</v>
      </c>
      <c r="D48" s="3">
        <v>720</v>
      </c>
      <c r="E48" s="3">
        <f t="shared" si="7"/>
        <v>24012</v>
      </c>
      <c r="F48" s="3">
        <f t="shared" si="8"/>
        <v>1000.5</v>
      </c>
      <c r="G48" s="3">
        <f t="shared" si="9"/>
        <v>2.7392197125256672</v>
      </c>
      <c r="H48" s="3">
        <v>1.0311634999999999</v>
      </c>
      <c r="I48" s="66">
        <v>1.0214380000000001</v>
      </c>
      <c r="L48" s="3"/>
      <c r="M48" s="3">
        <v>21</v>
      </c>
      <c r="N48" s="3">
        <v>38</v>
      </c>
      <c r="O48" s="3">
        <v>720</v>
      </c>
      <c r="P48" s="3">
        <f t="shared" si="10"/>
        <v>24012</v>
      </c>
      <c r="Q48" s="3">
        <f t="shared" si="19"/>
        <v>1000.5</v>
      </c>
      <c r="R48" s="3">
        <f t="shared" si="12"/>
        <v>2.7392197125256672</v>
      </c>
      <c r="S48" s="11">
        <v>0.53699799999999998</v>
      </c>
      <c r="T48" s="154">
        <v>0.64415699999999998</v>
      </c>
      <c r="AI48" s="84">
        <v>37</v>
      </c>
      <c r="AJ48" s="115">
        <f>AJ47+5.2376</f>
        <v>225.23759999999999</v>
      </c>
      <c r="AK48" s="112">
        <v>0</v>
      </c>
      <c r="AL48" s="84"/>
      <c r="AM48" s="67">
        <f>AM47+5.2376</f>
        <v>225.23759999999999</v>
      </c>
      <c r="AN48" s="11">
        <v>0</v>
      </c>
      <c r="AO48" s="84">
        <v>37</v>
      </c>
      <c r="AP48" s="67">
        <f>AP47+5.2376</f>
        <v>225.23759999999999</v>
      </c>
      <c r="AQ48" s="113">
        <v>0</v>
      </c>
      <c r="AR48" s="84">
        <v>37</v>
      </c>
      <c r="AS48" s="67">
        <f>AS47+5.2376</f>
        <v>225.23759999999999</v>
      </c>
      <c r="AT48" s="113">
        <v>0</v>
      </c>
      <c r="AU48" s="84">
        <v>37</v>
      </c>
      <c r="AV48" s="67">
        <f>AV47+5.2376</f>
        <v>225.23759999999999</v>
      </c>
      <c r="AW48" s="112">
        <v>0</v>
      </c>
      <c r="AZ48" s="67">
        <f>AZ47+(14.7624/2)</f>
        <v>232.61879999999999</v>
      </c>
      <c r="BA48" s="17">
        <f t="shared" si="2"/>
        <v>0</v>
      </c>
      <c r="BB48" s="17">
        <f t="shared" si="3"/>
        <v>0</v>
      </c>
      <c r="BC48" s="17">
        <f t="shared" si="4"/>
        <v>0</v>
      </c>
      <c r="BD48" s="17">
        <f t="shared" si="5"/>
        <v>0</v>
      </c>
      <c r="BE48" s="17">
        <f t="shared" si="6"/>
        <v>0</v>
      </c>
    </row>
    <row r="49" spans="1:57" x14ac:dyDescent="0.25">
      <c r="A49" s="3"/>
      <c r="B49" s="3">
        <v>22</v>
      </c>
      <c r="C49" s="3">
        <v>39</v>
      </c>
      <c r="D49" s="3">
        <v>720</v>
      </c>
      <c r="E49" s="3">
        <f t="shared" si="7"/>
        <v>24732</v>
      </c>
      <c r="F49" s="3">
        <f t="shared" si="8"/>
        <v>1030.5</v>
      </c>
      <c r="G49" s="3">
        <f t="shared" si="9"/>
        <v>2.8213552361396306</v>
      </c>
      <c r="H49" s="12">
        <v>1.0291526</v>
      </c>
      <c r="I49" s="66">
        <v>1.0200549000000001</v>
      </c>
      <c r="L49" s="3"/>
      <c r="M49" s="3">
        <v>22</v>
      </c>
      <c r="N49" s="3">
        <v>39</v>
      </c>
      <c r="O49" s="3">
        <v>720</v>
      </c>
      <c r="P49" s="3">
        <f t="shared" si="10"/>
        <v>24732</v>
      </c>
      <c r="Q49" s="3">
        <f t="shared" si="19"/>
        <v>1030.5</v>
      </c>
      <c r="R49" s="3">
        <f t="shared" si="12"/>
        <v>2.8213552361396306</v>
      </c>
      <c r="S49" s="11">
        <v>0.53817300000000001</v>
      </c>
      <c r="T49" s="154">
        <v>0.64461599999999997</v>
      </c>
      <c r="AI49" s="85">
        <v>38</v>
      </c>
      <c r="AJ49" s="115">
        <f>AJ48+(14.7624/2)</f>
        <v>232.61879999999999</v>
      </c>
      <c r="AK49" s="112">
        <v>0</v>
      </c>
      <c r="AL49" s="86"/>
      <c r="AM49" s="67">
        <f>AM48+(14.7624/2)</f>
        <v>232.61879999999999</v>
      </c>
      <c r="AN49" s="11">
        <v>0</v>
      </c>
      <c r="AO49" s="86">
        <v>38</v>
      </c>
      <c r="AP49" s="67">
        <f>AP48+(14.7624/2)</f>
        <v>232.61879999999999</v>
      </c>
      <c r="AQ49" s="113">
        <v>0</v>
      </c>
      <c r="AR49" s="86">
        <v>38</v>
      </c>
      <c r="AS49" s="67">
        <f>AS48+(14.7624/2)</f>
        <v>232.61879999999999</v>
      </c>
      <c r="AT49" s="113">
        <v>0</v>
      </c>
      <c r="AU49" s="86">
        <v>38</v>
      </c>
      <c r="AV49" s="67">
        <f>AV48+(14.7624/2)</f>
        <v>232.61879999999999</v>
      </c>
      <c r="AW49" s="112">
        <v>0</v>
      </c>
      <c r="AY49" s="88" t="s">
        <v>266</v>
      </c>
      <c r="AZ49" s="3">
        <f>AZ47+14.7624</f>
        <v>240</v>
      </c>
      <c r="BA49" s="17">
        <f t="shared" si="2"/>
        <v>0</v>
      </c>
      <c r="BB49" s="17">
        <f t="shared" si="3"/>
        <v>0</v>
      </c>
      <c r="BC49" s="17">
        <f t="shared" si="4"/>
        <v>0</v>
      </c>
      <c r="BD49" s="17">
        <f t="shared" si="5"/>
        <v>0</v>
      </c>
      <c r="BE49" s="17">
        <f t="shared" si="6"/>
        <v>0</v>
      </c>
    </row>
    <row r="50" spans="1:57" x14ac:dyDescent="0.25">
      <c r="A50" s="3"/>
      <c r="B50" s="3">
        <v>23</v>
      </c>
      <c r="C50" s="3">
        <v>40</v>
      </c>
      <c r="D50" s="3">
        <v>720</v>
      </c>
      <c r="E50" s="3">
        <f t="shared" si="7"/>
        <v>25452</v>
      </c>
      <c r="F50" s="3">
        <f t="shared" si="8"/>
        <v>1060.5</v>
      </c>
      <c r="G50" s="3">
        <f t="shared" si="9"/>
        <v>2.9034907597535935</v>
      </c>
      <c r="H50" s="3">
        <v>1.0268739</v>
      </c>
      <c r="I50" s="66">
        <v>1.0187457</v>
      </c>
      <c r="L50" s="3"/>
      <c r="M50" s="3">
        <v>23</v>
      </c>
      <c r="N50" s="3">
        <v>40</v>
      </c>
      <c r="O50" s="3">
        <v>720</v>
      </c>
      <c r="P50" s="3">
        <f t="shared" si="10"/>
        <v>25452</v>
      </c>
      <c r="Q50" s="3">
        <f t="shared" si="19"/>
        <v>1060.5</v>
      </c>
      <c r="R50" s="3">
        <f t="shared" si="12"/>
        <v>2.9034907597535935</v>
      </c>
      <c r="S50" s="11">
        <v>0.53965399999999997</v>
      </c>
      <c r="T50" s="154">
        <v>0.64503200000000005</v>
      </c>
      <c r="AI50" s="86">
        <v>39</v>
      </c>
      <c r="AJ50" s="109">
        <f>AJ48+14.7624</f>
        <v>240</v>
      </c>
      <c r="AK50" s="112">
        <v>0</v>
      </c>
      <c r="AL50" s="86"/>
      <c r="AM50" s="3">
        <f>AM48+14.7624</f>
        <v>240</v>
      </c>
      <c r="AN50" s="11">
        <v>0</v>
      </c>
      <c r="AO50" s="86">
        <v>39</v>
      </c>
      <c r="AP50" s="3">
        <f>AP48+14.7624</f>
        <v>240</v>
      </c>
      <c r="AQ50" s="113">
        <v>0</v>
      </c>
      <c r="AR50" s="86">
        <v>39</v>
      </c>
      <c r="AS50" s="3">
        <f>AS48+14.7624</f>
        <v>240</v>
      </c>
      <c r="AT50" s="113">
        <v>0</v>
      </c>
      <c r="AU50" s="86">
        <v>39</v>
      </c>
      <c r="AV50" s="3">
        <f>AV48+14.7624</f>
        <v>240</v>
      </c>
      <c r="AW50" s="112">
        <v>0</v>
      </c>
      <c r="AZ50" t="s">
        <v>368</v>
      </c>
      <c r="BA50" s="147">
        <f>MAX(BA11:BA49)</f>
        <v>192.38365966480001</v>
      </c>
      <c r="BB50" s="147">
        <f t="shared" ref="BB50:BE50" si="20">MAX(BB11:BB49)</f>
        <v>140.43764783929998</v>
      </c>
      <c r="BC50" s="147">
        <f t="shared" si="20"/>
        <v>97.371580233900005</v>
      </c>
      <c r="BD50" s="147">
        <f t="shared" si="20"/>
        <v>84.872723480999994</v>
      </c>
      <c r="BE50" s="147">
        <f t="shared" si="20"/>
        <v>75.354407552550001</v>
      </c>
    </row>
    <row r="51" spans="1:57" x14ac:dyDescent="0.25">
      <c r="A51" s="3" t="s">
        <v>250</v>
      </c>
      <c r="B51" s="3">
        <v>24</v>
      </c>
      <c r="C51" s="3">
        <v>41</v>
      </c>
      <c r="D51" s="3">
        <v>846</v>
      </c>
      <c r="E51" s="3">
        <f t="shared" si="7"/>
        <v>26298</v>
      </c>
      <c r="F51" s="3">
        <f t="shared" si="8"/>
        <v>1095.75</v>
      </c>
      <c r="G51" s="3">
        <f t="shared" si="9"/>
        <v>3</v>
      </c>
      <c r="H51" s="3">
        <v>1.0250367</v>
      </c>
      <c r="I51" s="66">
        <v>1.0173752</v>
      </c>
      <c r="L51" s="3" t="s">
        <v>250</v>
      </c>
      <c r="M51" s="3">
        <v>24</v>
      </c>
      <c r="N51" s="3">
        <v>41</v>
      </c>
      <c r="O51" s="3">
        <v>846</v>
      </c>
      <c r="P51" s="3">
        <f t="shared" si="10"/>
        <v>26298</v>
      </c>
      <c r="Q51" s="3">
        <f t="shared" si="19"/>
        <v>1095.75</v>
      </c>
      <c r="R51" s="3">
        <f t="shared" si="12"/>
        <v>3</v>
      </c>
      <c r="S51" s="11">
        <v>0.54067100000000001</v>
      </c>
      <c r="T51" s="154">
        <v>0.64545399999999997</v>
      </c>
      <c r="AK51" s="118"/>
      <c r="AZ51" t="s">
        <v>369</v>
      </c>
      <c r="BA51" s="147">
        <f>MIN(BA11:BA49)</f>
        <v>0</v>
      </c>
      <c r="BB51" s="147">
        <f t="shared" ref="BB51:BE51" si="21">MIN(BB11:BB49)</f>
        <v>0</v>
      </c>
      <c r="BC51" s="147">
        <f t="shared" si="21"/>
        <v>0</v>
      </c>
      <c r="BD51" s="147">
        <f t="shared" si="21"/>
        <v>0</v>
      </c>
      <c r="BE51" s="147">
        <f t="shared" si="21"/>
        <v>0</v>
      </c>
    </row>
    <row r="52" spans="1:57" x14ac:dyDescent="0.25">
      <c r="A52" s="3"/>
      <c r="B52" s="3">
        <v>1</v>
      </c>
      <c r="C52" s="3">
        <v>42</v>
      </c>
      <c r="D52" s="3">
        <v>720</v>
      </c>
      <c r="E52" s="3">
        <f t="shared" si="7"/>
        <v>27018</v>
      </c>
      <c r="F52" s="3">
        <f t="shared" si="8"/>
        <v>1125.75</v>
      </c>
      <c r="G52" s="3">
        <f t="shared" si="9"/>
        <v>3.0821355236139629</v>
      </c>
      <c r="H52" s="3">
        <v>1.0250587</v>
      </c>
      <c r="I52" s="66">
        <v>1.0173873</v>
      </c>
      <c r="J52" t="s">
        <v>249</v>
      </c>
      <c r="L52" s="3"/>
      <c r="M52" s="3">
        <v>1</v>
      </c>
      <c r="N52" s="3">
        <v>42</v>
      </c>
      <c r="O52" s="3">
        <v>720</v>
      </c>
      <c r="P52" s="3">
        <f t="shared" si="10"/>
        <v>27018</v>
      </c>
      <c r="Q52" s="3">
        <f t="shared" si="19"/>
        <v>1125.75</v>
      </c>
      <c r="R52" s="3">
        <f t="shared" si="12"/>
        <v>3.0821355236139629</v>
      </c>
      <c r="S52" s="11">
        <v>0.54073499999999997</v>
      </c>
      <c r="T52" s="154">
        <v>0.645459</v>
      </c>
      <c r="U52" t="s">
        <v>249</v>
      </c>
    </row>
    <row r="53" spans="1:57" x14ac:dyDescent="0.25">
      <c r="A53" s="3"/>
      <c r="B53" s="3">
        <v>2</v>
      </c>
      <c r="C53" s="3">
        <v>43</v>
      </c>
      <c r="D53" s="3">
        <v>720</v>
      </c>
      <c r="E53" s="3">
        <f t="shared" si="7"/>
        <v>27738</v>
      </c>
      <c r="F53" s="3">
        <f t="shared" si="8"/>
        <v>1155.75</v>
      </c>
      <c r="G53" s="3">
        <f t="shared" si="9"/>
        <v>3.1642710472279263</v>
      </c>
      <c r="H53" s="3">
        <v>1.0225519000000001</v>
      </c>
      <c r="I53" s="66">
        <v>1.0160203000000001</v>
      </c>
      <c r="L53" s="3"/>
      <c r="M53" s="3">
        <v>2</v>
      </c>
      <c r="N53" s="3">
        <v>43</v>
      </c>
      <c r="O53" s="3">
        <v>720</v>
      </c>
      <c r="P53" s="3">
        <f t="shared" si="10"/>
        <v>27738</v>
      </c>
      <c r="Q53" s="3">
        <f t="shared" si="19"/>
        <v>1155.75</v>
      </c>
      <c r="R53" s="3">
        <f t="shared" si="12"/>
        <v>3.1642710472279263</v>
      </c>
      <c r="S53" s="169">
        <v>0.54238299999999995</v>
      </c>
      <c r="T53" s="154">
        <v>0.64589099999999999</v>
      </c>
    </row>
    <row r="54" spans="1:57" x14ac:dyDescent="0.25">
      <c r="A54" s="3"/>
      <c r="B54" s="3">
        <v>3</v>
      </c>
      <c r="C54" s="3">
        <v>44</v>
      </c>
      <c r="D54" s="3">
        <v>720</v>
      </c>
      <c r="E54" s="3">
        <f t="shared" si="7"/>
        <v>28458</v>
      </c>
      <c r="F54" s="3">
        <f t="shared" si="8"/>
        <v>1185.75</v>
      </c>
      <c r="G54" s="3">
        <f t="shared" si="9"/>
        <v>3.2464065708418892</v>
      </c>
      <c r="H54" s="3">
        <v>1.020472</v>
      </c>
      <c r="I54" s="66">
        <v>1.0146637999999999</v>
      </c>
      <c r="L54" s="3"/>
      <c r="M54" s="3">
        <v>3</v>
      </c>
      <c r="N54" s="3">
        <v>44</v>
      </c>
      <c r="O54" s="3">
        <v>720</v>
      </c>
      <c r="P54" s="3">
        <f t="shared" si="10"/>
        <v>28458</v>
      </c>
      <c r="Q54" s="3">
        <f t="shared" si="19"/>
        <v>1185.75</v>
      </c>
      <c r="R54" s="3">
        <f t="shared" si="12"/>
        <v>3.2464065708418892</v>
      </c>
      <c r="S54" s="11">
        <v>0.54359900000000005</v>
      </c>
      <c r="T54" s="154">
        <v>0.64632900000000004</v>
      </c>
    </row>
    <row r="55" spans="1:57" x14ac:dyDescent="0.25">
      <c r="A55" s="3"/>
      <c r="B55" s="3">
        <v>4</v>
      </c>
      <c r="C55" s="3">
        <v>45</v>
      </c>
      <c r="D55" s="3">
        <v>720</v>
      </c>
      <c r="E55" s="3">
        <f t="shared" si="7"/>
        <v>29178</v>
      </c>
      <c r="F55" s="3">
        <f t="shared" si="8"/>
        <v>1215.75</v>
      </c>
      <c r="G55" s="3">
        <f t="shared" si="9"/>
        <v>3.3285420944558521</v>
      </c>
      <c r="H55" s="3">
        <v>1.0181636000000001</v>
      </c>
      <c r="I55" s="66">
        <v>1.0133046999999999</v>
      </c>
      <c r="L55" s="3"/>
      <c r="M55" s="3">
        <v>4</v>
      </c>
      <c r="N55" s="3">
        <v>45</v>
      </c>
      <c r="O55" s="3">
        <v>720</v>
      </c>
      <c r="P55" s="3">
        <f t="shared" si="10"/>
        <v>29178</v>
      </c>
      <c r="Q55" s="3">
        <f t="shared" si="19"/>
        <v>1215.75</v>
      </c>
      <c r="R55" s="3">
        <f t="shared" si="12"/>
        <v>3.3285420944558521</v>
      </c>
      <c r="S55" s="11">
        <v>0.54525100000000004</v>
      </c>
      <c r="T55" s="154">
        <v>0.64676100000000003</v>
      </c>
    </row>
    <row r="56" spans="1:57" x14ac:dyDescent="0.25">
      <c r="A56" s="3"/>
      <c r="B56" s="3">
        <v>5</v>
      </c>
      <c r="C56" s="3">
        <v>46</v>
      </c>
      <c r="D56" s="3">
        <v>720</v>
      </c>
      <c r="E56" s="3">
        <f t="shared" si="7"/>
        <v>29898</v>
      </c>
      <c r="F56" s="3">
        <f t="shared" si="8"/>
        <v>1245.75</v>
      </c>
      <c r="G56" s="3">
        <f t="shared" si="9"/>
        <v>3.4106776180698151</v>
      </c>
      <c r="H56" s="3">
        <v>1.0158895999999999</v>
      </c>
      <c r="I56" s="66">
        <v>1.0120106</v>
      </c>
      <c r="L56" s="3"/>
      <c r="M56" s="3">
        <v>5</v>
      </c>
      <c r="N56" s="3">
        <v>46</v>
      </c>
      <c r="O56" s="3">
        <v>720</v>
      </c>
      <c r="P56" s="3">
        <f t="shared" si="10"/>
        <v>29898</v>
      </c>
      <c r="Q56" s="3">
        <f t="shared" si="19"/>
        <v>1245.75</v>
      </c>
      <c r="R56" s="3">
        <f t="shared" si="12"/>
        <v>3.4106776180698151</v>
      </c>
      <c r="S56" s="11">
        <v>0.54680399999999996</v>
      </c>
      <c r="T56" s="154">
        <v>0.64717000000000002</v>
      </c>
    </row>
    <row r="57" spans="1:57" x14ac:dyDescent="0.25">
      <c r="A57" s="3"/>
      <c r="B57" s="3">
        <v>6</v>
      </c>
      <c r="C57" s="3">
        <v>47</v>
      </c>
      <c r="D57" s="3">
        <v>720</v>
      </c>
      <c r="E57" s="3">
        <f t="shared" si="7"/>
        <v>30618</v>
      </c>
      <c r="F57" s="3">
        <f t="shared" si="8"/>
        <v>1275.75</v>
      </c>
      <c r="G57" s="3">
        <f t="shared" si="9"/>
        <v>3.4928131416837784</v>
      </c>
      <c r="H57" s="3">
        <v>1.0137388000000001</v>
      </c>
      <c r="I57" s="66">
        <v>1.0106820999999999</v>
      </c>
      <c r="L57" s="3"/>
      <c r="M57" s="3">
        <v>6</v>
      </c>
      <c r="N57" s="3">
        <v>47</v>
      </c>
      <c r="O57" s="3">
        <v>720</v>
      </c>
      <c r="P57" s="3">
        <f t="shared" si="10"/>
        <v>30618</v>
      </c>
      <c r="Q57" s="3">
        <f t="shared" si="19"/>
        <v>1275.75</v>
      </c>
      <c r="R57" s="3">
        <f t="shared" si="12"/>
        <v>3.4928131416837784</v>
      </c>
      <c r="S57" s="11">
        <v>0.54811500000000002</v>
      </c>
      <c r="T57" s="154">
        <v>0.64757399999999998</v>
      </c>
    </row>
    <row r="58" spans="1:57" x14ac:dyDescent="0.25">
      <c r="A58" s="3"/>
      <c r="B58" s="3">
        <v>7</v>
      </c>
      <c r="C58" s="3">
        <v>48</v>
      </c>
      <c r="D58" s="3">
        <v>720</v>
      </c>
      <c r="E58" s="3">
        <f t="shared" si="7"/>
        <v>31338</v>
      </c>
      <c r="F58" s="3">
        <f t="shared" si="8"/>
        <v>1305.75</v>
      </c>
      <c r="G58" s="3">
        <f t="shared" si="9"/>
        <v>3.5749486652977414</v>
      </c>
      <c r="H58" s="3">
        <v>1.0113713</v>
      </c>
      <c r="I58" s="66">
        <v>1.0094205000000001</v>
      </c>
      <c r="L58" s="3"/>
      <c r="M58" s="3">
        <v>7</v>
      </c>
      <c r="N58" s="3">
        <v>48</v>
      </c>
      <c r="O58" s="3">
        <v>720</v>
      </c>
      <c r="P58" s="3">
        <f t="shared" si="10"/>
        <v>31338</v>
      </c>
      <c r="Q58" s="3">
        <f t="shared" si="19"/>
        <v>1305.75</v>
      </c>
      <c r="R58" s="3">
        <f t="shared" si="12"/>
        <v>3.5749486652977414</v>
      </c>
      <c r="S58" s="11">
        <v>0.54981800000000003</v>
      </c>
      <c r="T58" s="154">
        <v>0.64796500000000001</v>
      </c>
    </row>
    <row r="59" spans="1:57" x14ac:dyDescent="0.25">
      <c r="A59" s="3"/>
      <c r="B59" s="3">
        <v>8</v>
      </c>
      <c r="C59" s="3">
        <v>49</v>
      </c>
      <c r="D59" s="3">
        <v>720</v>
      </c>
      <c r="E59" s="3">
        <f t="shared" si="7"/>
        <v>32058</v>
      </c>
      <c r="F59" s="3">
        <f t="shared" si="8"/>
        <v>1335.75</v>
      </c>
      <c r="G59" s="3">
        <f t="shared" si="9"/>
        <v>3.6570841889117043</v>
      </c>
      <c r="H59" s="3">
        <v>1.0090014</v>
      </c>
      <c r="I59" s="66">
        <v>1.008127</v>
      </c>
      <c r="L59" s="3"/>
      <c r="M59" s="3">
        <v>8</v>
      </c>
      <c r="N59" s="3">
        <v>49</v>
      </c>
      <c r="O59" s="3">
        <v>720</v>
      </c>
      <c r="P59" s="3">
        <f t="shared" si="10"/>
        <v>32058</v>
      </c>
      <c r="Q59" s="3">
        <f t="shared" si="19"/>
        <v>1335.75</v>
      </c>
      <c r="R59" s="3">
        <f t="shared" si="12"/>
        <v>3.6570841889117043</v>
      </c>
      <c r="S59" s="11">
        <v>0.55155299999999996</v>
      </c>
      <c r="T59" s="154">
        <v>0.64838399999999996</v>
      </c>
    </row>
    <row r="60" spans="1:57" x14ac:dyDescent="0.25">
      <c r="A60" s="3"/>
      <c r="B60" s="3">
        <v>9</v>
      </c>
      <c r="C60" s="3">
        <v>50</v>
      </c>
      <c r="D60" s="3">
        <v>720</v>
      </c>
      <c r="E60" s="3">
        <f t="shared" si="7"/>
        <v>32778</v>
      </c>
      <c r="F60" s="3">
        <f t="shared" si="8"/>
        <v>1365.75</v>
      </c>
      <c r="G60" s="3">
        <f t="shared" si="9"/>
        <v>3.7392197125256672</v>
      </c>
      <c r="H60" s="3">
        <v>1.0065010000000001</v>
      </c>
      <c r="I60" s="66">
        <v>1.0068051</v>
      </c>
      <c r="L60" s="3"/>
      <c r="M60" s="3">
        <v>9</v>
      </c>
      <c r="N60" s="3">
        <v>50</v>
      </c>
      <c r="O60" s="3">
        <v>720</v>
      </c>
      <c r="P60" s="3">
        <f t="shared" si="10"/>
        <v>32778</v>
      </c>
      <c r="Q60" s="3">
        <f t="shared" si="19"/>
        <v>1365.75</v>
      </c>
      <c r="R60" s="3">
        <f t="shared" si="12"/>
        <v>3.7392197125256672</v>
      </c>
      <c r="S60" s="11">
        <v>0.55346099999999998</v>
      </c>
      <c r="T60" s="154">
        <v>0.64881299999999997</v>
      </c>
    </row>
    <row r="61" spans="1:57" x14ac:dyDescent="0.25">
      <c r="A61" s="3"/>
      <c r="B61" s="3">
        <v>10</v>
      </c>
      <c r="C61" s="3">
        <v>51</v>
      </c>
      <c r="D61" s="3">
        <v>720</v>
      </c>
      <c r="E61" s="3">
        <f t="shared" si="7"/>
        <v>33498</v>
      </c>
      <c r="F61" s="3">
        <f t="shared" si="8"/>
        <v>1395.75</v>
      </c>
      <c r="G61" s="3">
        <f t="shared" si="9"/>
        <v>3.8213552361396306</v>
      </c>
      <c r="H61" s="3">
        <v>1.0039393000000001</v>
      </c>
      <c r="I61" s="66">
        <v>1.0055107999999999</v>
      </c>
      <c r="L61" s="3"/>
      <c r="M61" s="3">
        <v>10</v>
      </c>
      <c r="N61" s="3">
        <v>51</v>
      </c>
      <c r="O61" s="3">
        <v>720</v>
      </c>
      <c r="P61" s="3">
        <f t="shared" si="10"/>
        <v>33498</v>
      </c>
      <c r="Q61" s="3">
        <f t="shared" si="19"/>
        <v>1395.75</v>
      </c>
      <c r="R61" s="3">
        <f t="shared" si="12"/>
        <v>3.8213552361396306</v>
      </c>
      <c r="S61" s="11">
        <v>0.55540800000000001</v>
      </c>
      <c r="T61" s="154">
        <v>0.64922500000000005</v>
      </c>
    </row>
    <row r="62" spans="1:57" x14ac:dyDescent="0.25">
      <c r="A62" s="3"/>
      <c r="B62" s="3">
        <v>11</v>
      </c>
      <c r="C62" s="3">
        <v>52</v>
      </c>
      <c r="D62" s="3">
        <v>720</v>
      </c>
      <c r="E62" s="3">
        <f t="shared" si="7"/>
        <v>34218</v>
      </c>
      <c r="F62" s="3">
        <f t="shared" si="8"/>
        <v>1425.75</v>
      </c>
      <c r="G62" s="3">
        <f t="shared" si="9"/>
        <v>3.9034907597535935</v>
      </c>
      <c r="H62" s="9">
        <v>1.0015129</v>
      </c>
      <c r="I62" s="66">
        <v>1.0042127000000001</v>
      </c>
      <c r="L62" s="3"/>
      <c r="M62" s="3">
        <v>11</v>
      </c>
      <c r="N62" s="3">
        <v>52</v>
      </c>
      <c r="O62" s="3">
        <v>720</v>
      </c>
      <c r="P62" s="3">
        <f t="shared" si="10"/>
        <v>34218</v>
      </c>
      <c r="Q62" s="3">
        <f t="shared" si="19"/>
        <v>1425.75</v>
      </c>
      <c r="R62" s="3">
        <f t="shared" si="12"/>
        <v>3.9034907597535935</v>
      </c>
      <c r="S62" s="11">
        <v>0.55720800000000004</v>
      </c>
      <c r="T62" s="154">
        <v>0.64964900000000003</v>
      </c>
    </row>
    <row r="63" spans="1:57" x14ac:dyDescent="0.25">
      <c r="A63" s="3"/>
      <c r="B63" s="3">
        <v>12</v>
      </c>
      <c r="C63" s="3">
        <v>53</v>
      </c>
      <c r="D63" s="3">
        <v>846</v>
      </c>
      <c r="E63" s="3">
        <f t="shared" si="7"/>
        <v>35064</v>
      </c>
      <c r="F63" s="3">
        <f t="shared" si="8"/>
        <v>1461</v>
      </c>
      <c r="G63" s="3">
        <f t="shared" si="9"/>
        <v>4</v>
      </c>
      <c r="H63" s="3">
        <v>0.99908710000000001</v>
      </c>
      <c r="I63" s="66">
        <v>1.0029273000000001</v>
      </c>
      <c r="L63" s="3"/>
      <c r="M63" s="3">
        <v>12</v>
      </c>
      <c r="N63" s="3">
        <v>53</v>
      </c>
      <c r="O63" s="3">
        <v>846</v>
      </c>
      <c r="P63" s="3">
        <f t="shared" si="10"/>
        <v>35064</v>
      </c>
      <c r="Q63" s="3">
        <f t="shared" si="19"/>
        <v>1461</v>
      </c>
      <c r="R63" s="3">
        <f t="shared" si="12"/>
        <v>4</v>
      </c>
      <c r="S63" s="11">
        <v>0.55902200000000002</v>
      </c>
      <c r="T63" s="154">
        <v>0.65006699999999995</v>
      </c>
    </row>
    <row r="64" spans="1:57" x14ac:dyDescent="0.25">
      <c r="A64" s="3"/>
      <c r="B64" s="3">
        <v>13</v>
      </c>
      <c r="C64" s="3">
        <v>54</v>
      </c>
      <c r="D64" s="3">
        <v>720</v>
      </c>
      <c r="E64" s="3">
        <f t="shared" si="7"/>
        <v>35784</v>
      </c>
      <c r="F64" s="3">
        <f t="shared" si="8"/>
        <v>1491</v>
      </c>
      <c r="G64" s="3">
        <f t="shared" si="9"/>
        <v>4.0821355236139629</v>
      </c>
      <c r="H64" s="3">
        <v>0.99624159999999995</v>
      </c>
      <c r="I64" s="66">
        <v>1.0014189</v>
      </c>
      <c r="L64" s="3"/>
      <c r="M64" s="3">
        <v>13</v>
      </c>
      <c r="N64" s="3">
        <v>54</v>
      </c>
      <c r="O64" s="3">
        <v>720</v>
      </c>
      <c r="P64" s="3">
        <f t="shared" si="10"/>
        <v>35784</v>
      </c>
      <c r="Q64" s="3">
        <f t="shared" si="19"/>
        <v>1491</v>
      </c>
      <c r="R64" s="3">
        <f t="shared" si="12"/>
        <v>4.0821355236139629</v>
      </c>
      <c r="S64" s="11">
        <v>0.56111</v>
      </c>
      <c r="T64" s="154">
        <v>0.65056899999999995</v>
      </c>
    </row>
    <row r="65" spans="1:20" x14ac:dyDescent="0.25">
      <c r="A65" s="3"/>
      <c r="B65" s="3">
        <v>14</v>
      </c>
      <c r="C65" s="3">
        <v>55</v>
      </c>
      <c r="D65" s="3">
        <v>720</v>
      </c>
      <c r="E65" s="3">
        <f t="shared" si="7"/>
        <v>36504</v>
      </c>
      <c r="F65" s="3">
        <f t="shared" si="8"/>
        <v>1521</v>
      </c>
      <c r="G65" s="3">
        <f t="shared" si="9"/>
        <v>4.1642710472279258</v>
      </c>
      <c r="H65" s="3">
        <v>0.9936526</v>
      </c>
      <c r="I65" s="120">
        <v>1.0002622999999999</v>
      </c>
      <c r="L65" s="3"/>
      <c r="M65" s="3">
        <v>14</v>
      </c>
      <c r="N65" s="3">
        <v>55</v>
      </c>
      <c r="O65" s="3">
        <v>720</v>
      </c>
      <c r="P65" s="3">
        <f t="shared" si="10"/>
        <v>36504</v>
      </c>
      <c r="Q65" s="3">
        <f t="shared" si="19"/>
        <v>1521</v>
      </c>
      <c r="R65" s="3">
        <f t="shared" si="12"/>
        <v>4.1642710472279258</v>
      </c>
      <c r="S65" s="11">
        <v>0.56318699999999999</v>
      </c>
      <c r="T65" s="154">
        <v>0.65094399999999997</v>
      </c>
    </row>
    <row r="66" spans="1:20" x14ac:dyDescent="0.25">
      <c r="A66" s="3"/>
      <c r="B66" s="3">
        <v>15</v>
      </c>
      <c r="C66" s="3">
        <v>56</v>
      </c>
      <c r="D66" s="3">
        <v>720</v>
      </c>
      <c r="E66" s="3">
        <f t="shared" si="7"/>
        <v>37224</v>
      </c>
      <c r="F66" s="3">
        <f t="shared" si="8"/>
        <v>1551</v>
      </c>
      <c r="G66" s="3">
        <f t="shared" si="9"/>
        <v>4.2464065708418888</v>
      </c>
      <c r="H66" s="3">
        <v>0.99117449999999996</v>
      </c>
      <c r="I66" s="66">
        <v>0.99881200000000003</v>
      </c>
      <c r="L66" s="3"/>
      <c r="M66" s="3">
        <v>15</v>
      </c>
      <c r="N66" s="3">
        <v>56</v>
      </c>
      <c r="O66" s="3">
        <v>720</v>
      </c>
      <c r="P66" s="3">
        <f t="shared" si="10"/>
        <v>37224</v>
      </c>
      <c r="Q66" s="3">
        <f t="shared" si="19"/>
        <v>1551</v>
      </c>
      <c r="R66" s="3">
        <f t="shared" si="12"/>
        <v>4.2464065708418888</v>
      </c>
      <c r="S66" s="11">
        <v>0.56511199999999995</v>
      </c>
      <c r="T66" s="154">
        <v>0.65140799999999999</v>
      </c>
    </row>
    <row r="67" spans="1:20" x14ac:dyDescent="0.25">
      <c r="A67" s="3"/>
      <c r="B67" s="3">
        <v>16</v>
      </c>
      <c r="C67" s="3">
        <v>57</v>
      </c>
      <c r="D67" s="3">
        <v>720</v>
      </c>
      <c r="E67" s="3">
        <f t="shared" si="7"/>
        <v>37944</v>
      </c>
      <c r="F67" s="3">
        <f t="shared" si="8"/>
        <v>1581</v>
      </c>
      <c r="G67" s="3">
        <f t="shared" si="9"/>
        <v>4.3285420944558526</v>
      </c>
      <c r="H67" s="3">
        <v>0.9884406</v>
      </c>
      <c r="I67" s="66">
        <v>0.99764600000000003</v>
      </c>
      <c r="L67" s="3"/>
      <c r="M67" s="3">
        <v>16</v>
      </c>
      <c r="N67" s="3">
        <v>57</v>
      </c>
      <c r="O67" s="3">
        <v>720</v>
      </c>
      <c r="P67" s="3">
        <f t="shared" si="10"/>
        <v>37944</v>
      </c>
      <c r="Q67" s="3">
        <f t="shared" si="19"/>
        <v>1581</v>
      </c>
      <c r="R67" s="3">
        <f t="shared" si="12"/>
        <v>4.3285420944558526</v>
      </c>
      <c r="S67" s="11">
        <v>0.56748900000000002</v>
      </c>
      <c r="T67" s="154">
        <v>0.65181699999999998</v>
      </c>
    </row>
    <row r="68" spans="1:20" x14ac:dyDescent="0.25">
      <c r="A68" s="3"/>
      <c r="B68" s="3">
        <v>17</v>
      </c>
      <c r="C68" s="3">
        <v>58</v>
      </c>
      <c r="D68" s="3">
        <v>720</v>
      </c>
      <c r="E68" s="3">
        <f t="shared" si="7"/>
        <v>38664</v>
      </c>
      <c r="F68" s="3">
        <f t="shared" si="8"/>
        <v>1611</v>
      </c>
      <c r="G68" s="3">
        <f t="shared" si="9"/>
        <v>4.4106776180698155</v>
      </c>
      <c r="H68" s="3">
        <v>0.98535010000000001</v>
      </c>
      <c r="I68" s="66">
        <v>0.99633769999999999</v>
      </c>
      <c r="L68" s="3"/>
      <c r="M68" s="3">
        <v>17</v>
      </c>
      <c r="N68" s="3">
        <v>58</v>
      </c>
      <c r="O68" s="3">
        <v>720</v>
      </c>
      <c r="P68" s="3">
        <f t="shared" si="10"/>
        <v>38664</v>
      </c>
      <c r="Q68" s="3">
        <f t="shared" si="19"/>
        <v>1611</v>
      </c>
      <c r="R68" s="3">
        <f t="shared" si="12"/>
        <v>4.4106776180698155</v>
      </c>
      <c r="S68" s="11">
        <v>0.57041500000000001</v>
      </c>
      <c r="T68" s="154">
        <v>0.65226300000000004</v>
      </c>
    </row>
    <row r="69" spans="1:20" x14ac:dyDescent="0.25">
      <c r="A69" s="3"/>
      <c r="B69" s="3">
        <v>18</v>
      </c>
      <c r="C69" s="3">
        <v>59</v>
      </c>
      <c r="D69" s="3">
        <v>720</v>
      </c>
      <c r="E69" s="3">
        <f t="shared" si="7"/>
        <v>39384</v>
      </c>
      <c r="F69" s="3">
        <f t="shared" si="8"/>
        <v>1641</v>
      </c>
      <c r="G69" s="3">
        <f t="shared" si="9"/>
        <v>4.4928131416837784</v>
      </c>
      <c r="H69" s="3">
        <v>0.98233159999999997</v>
      </c>
      <c r="I69" s="66">
        <v>0.99509420000000004</v>
      </c>
      <c r="L69" s="3"/>
      <c r="M69" s="3">
        <v>18</v>
      </c>
      <c r="N69" s="3">
        <v>59</v>
      </c>
      <c r="O69" s="3">
        <v>720</v>
      </c>
      <c r="P69" s="3">
        <f t="shared" si="10"/>
        <v>39384</v>
      </c>
      <c r="Q69" s="3">
        <f t="shared" si="19"/>
        <v>1641</v>
      </c>
      <c r="R69" s="3">
        <f t="shared" si="12"/>
        <v>4.4928131416837784</v>
      </c>
      <c r="S69" s="11">
        <v>0.573237</v>
      </c>
      <c r="T69" s="154">
        <v>0.65268300000000001</v>
      </c>
    </row>
    <row r="70" spans="1:20" x14ac:dyDescent="0.25">
      <c r="A70" s="3"/>
      <c r="B70" s="3">
        <v>19</v>
      </c>
      <c r="C70" s="3">
        <v>60</v>
      </c>
      <c r="D70" s="3">
        <v>720</v>
      </c>
      <c r="E70" s="3">
        <f t="shared" si="7"/>
        <v>40104</v>
      </c>
      <c r="F70" s="3">
        <f t="shared" si="8"/>
        <v>1671</v>
      </c>
      <c r="G70" s="3">
        <f t="shared" si="9"/>
        <v>4.5749486652977414</v>
      </c>
      <c r="H70" s="3">
        <v>0.97935530000000004</v>
      </c>
      <c r="I70" s="66">
        <v>0.99395199999999995</v>
      </c>
      <c r="L70" s="3"/>
      <c r="M70" s="3">
        <v>19</v>
      </c>
      <c r="N70" s="3">
        <v>60</v>
      </c>
      <c r="O70" s="3">
        <v>720</v>
      </c>
      <c r="P70" s="3">
        <f t="shared" si="10"/>
        <v>40104</v>
      </c>
      <c r="Q70" s="3">
        <f t="shared" si="19"/>
        <v>1671</v>
      </c>
      <c r="R70" s="3">
        <f t="shared" si="12"/>
        <v>4.5749486652977414</v>
      </c>
      <c r="S70" s="11">
        <v>0.57601400000000003</v>
      </c>
      <c r="T70" s="154">
        <v>0.65306699999999995</v>
      </c>
    </row>
    <row r="71" spans="1:20" x14ac:dyDescent="0.25">
      <c r="A71" s="3"/>
      <c r="B71" s="3">
        <v>20</v>
      </c>
      <c r="C71" s="3">
        <v>61</v>
      </c>
      <c r="D71" s="3">
        <v>720</v>
      </c>
      <c r="E71" s="3">
        <f t="shared" si="7"/>
        <v>40824</v>
      </c>
      <c r="F71" s="3">
        <f t="shared" si="8"/>
        <v>1701</v>
      </c>
      <c r="G71" s="3">
        <f t="shared" si="9"/>
        <v>4.6570841889117043</v>
      </c>
      <c r="H71" s="3">
        <v>0.97600469999999995</v>
      </c>
      <c r="I71" s="66">
        <v>0.99254730000000002</v>
      </c>
      <c r="L71" s="3"/>
      <c r="M71" s="3">
        <v>20</v>
      </c>
      <c r="N71" s="3">
        <v>61</v>
      </c>
      <c r="O71" s="3">
        <v>720</v>
      </c>
      <c r="P71" s="3">
        <f t="shared" si="10"/>
        <v>40824</v>
      </c>
      <c r="Q71" s="3">
        <f t="shared" si="19"/>
        <v>1701</v>
      </c>
      <c r="R71" s="3">
        <f t="shared" si="12"/>
        <v>4.6570841889117043</v>
      </c>
      <c r="S71" s="11">
        <v>0.57943999999999996</v>
      </c>
      <c r="T71" s="154">
        <v>0.65353700000000003</v>
      </c>
    </row>
    <row r="72" spans="1:20" x14ac:dyDescent="0.25">
      <c r="A72" s="3"/>
      <c r="B72" s="3">
        <v>21</v>
      </c>
      <c r="C72" s="3">
        <v>62</v>
      </c>
      <c r="D72" s="3">
        <v>720</v>
      </c>
      <c r="E72" s="3">
        <f t="shared" si="7"/>
        <v>41544</v>
      </c>
      <c r="F72" s="3">
        <f t="shared" si="8"/>
        <v>1731</v>
      </c>
      <c r="G72" s="3">
        <f t="shared" si="9"/>
        <v>4.7392197125256672</v>
      </c>
      <c r="H72" s="3">
        <v>0.97261629999999999</v>
      </c>
      <c r="I72" s="66">
        <v>0.99136219999999997</v>
      </c>
      <c r="L72" s="3"/>
      <c r="M72" s="3">
        <v>21</v>
      </c>
      <c r="N72" s="3">
        <v>62</v>
      </c>
      <c r="O72" s="3">
        <v>720</v>
      </c>
      <c r="P72" s="3">
        <f t="shared" si="10"/>
        <v>41544</v>
      </c>
      <c r="Q72" s="3">
        <f t="shared" si="19"/>
        <v>1731</v>
      </c>
      <c r="R72" s="3">
        <f t="shared" si="12"/>
        <v>4.7392197125256672</v>
      </c>
      <c r="S72" s="11">
        <v>0.58291999999999999</v>
      </c>
      <c r="T72" s="154">
        <v>0.65395599999999998</v>
      </c>
    </row>
    <row r="73" spans="1:20" x14ac:dyDescent="0.25">
      <c r="A73" s="3"/>
      <c r="B73" s="3">
        <v>22</v>
      </c>
      <c r="C73" s="3">
        <v>63</v>
      </c>
      <c r="D73" s="3">
        <v>720</v>
      </c>
      <c r="E73" s="3">
        <f t="shared" si="7"/>
        <v>42264</v>
      </c>
      <c r="F73" s="3">
        <f t="shared" si="8"/>
        <v>1761</v>
      </c>
      <c r="G73" s="3">
        <f t="shared" si="9"/>
        <v>4.8213552361396301</v>
      </c>
      <c r="H73" s="3">
        <v>0.96926179999999995</v>
      </c>
      <c r="I73" s="66">
        <v>0.99005889999999996</v>
      </c>
      <c r="L73" s="3"/>
      <c r="M73" s="3">
        <v>22</v>
      </c>
      <c r="N73" s="3">
        <v>63</v>
      </c>
      <c r="O73" s="3">
        <v>720</v>
      </c>
      <c r="P73" s="3">
        <f t="shared" si="10"/>
        <v>42264</v>
      </c>
      <c r="Q73" s="3">
        <f t="shared" si="19"/>
        <v>1761</v>
      </c>
      <c r="R73" s="3">
        <f t="shared" si="12"/>
        <v>4.8213552361396301</v>
      </c>
      <c r="S73" s="11">
        <v>0.58638599999999996</v>
      </c>
      <c r="T73" s="154">
        <v>0.65441099999999996</v>
      </c>
    </row>
    <row r="74" spans="1:20" x14ac:dyDescent="0.25">
      <c r="A74" s="3"/>
      <c r="B74" s="3">
        <v>23</v>
      </c>
      <c r="C74" s="3">
        <v>64</v>
      </c>
      <c r="D74" s="3">
        <v>720</v>
      </c>
      <c r="E74" s="3">
        <f t="shared" si="7"/>
        <v>42984</v>
      </c>
      <c r="F74" s="3">
        <f t="shared" si="8"/>
        <v>1791</v>
      </c>
      <c r="G74" s="3">
        <f t="shared" si="9"/>
        <v>4.9034907597535931</v>
      </c>
      <c r="H74" s="3">
        <v>0.96584119999999996</v>
      </c>
      <c r="I74" s="66">
        <v>0.98900189999999999</v>
      </c>
      <c r="L74" s="3"/>
      <c r="M74" s="3">
        <v>23</v>
      </c>
      <c r="N74" s="3">
        <v>64</v>
      </c>
      <c r="O74" s="3">
        <v>720</v>
      </c>
      <c r="P74" s="3">
        <f t="shared" si="10"/>
        <v>42984</v>
      </c>
      <c r="Q74" s="3">
        <f t="shared" si="19"/>
        <v>1791</v>
      </c>
      <c r="R74" s="3">
        <f t="shared" si="12"/>
        <v>4.9034907597535931</v>
      </c>
      <c r="S74" s="11">
        <v>0.58995399999999998</v>
      </c>
      <c r="T74" s="154">
        <v>0.65478099999999995</v>
      </c>
    </row>
    <row r="75" spans="1:20" x14ac:dyDescent="0.25">
      <c r="A75" s="3" t="s">
        <v>251</v>
      </c>
      <c r="B75" s="3">
        <v>24</v>
      </c>
      <c r="C75" s="3">
        <v>65</v>
      </c>
      <c r="D75" s="3">
        <v>846</v>
      </c>
      <c r="E75" s="3">
        <f t="shared" si="7"/>
        <v>43830</v>
      </c>
      <c r="F75" s="3">
        <f t="shared" si="8"/>
        <v>1826.25</v>
      </c>
      <c r="G75" s="3">
        <f t="shared" si="9"/>
        <v>5</v>
      </c>
      <c r="H75" s="3">
        <v>0.96243809999999996</v>
      </c>
      <c r="I75" s="66">
        <v>0.98756820000000001</v>
      </c>
      <c r="L75" s="3" t="s">
        <v>251</v>
      </c>
      <c r="M75" s="3">
        <v>24</v>
      </c>
      <c r="N75" s="3">
        <v>65</v>
      </c>
      <c r="O75" s="3">
        <v>846</v>
      </c>
      <c r="P75" s="3">
        <f t="shared" si="10"/>
        <v>43830</v>
      </c>
      <c r="Q75" s="3">
        <f t="shared" si="19"/>
        <v>1826.25</v>
      </c>
      <c r="R75" s="3">
        <f t="shared" si="12"/>
        <v>5</v>
      </c>
      <c r="S75" s="11">
        <v>0.59353400000000001</v>
      </c>
      <c r="T75" s="154">
        <v>0.65527599999999997</v>
      </c>
    </row>
  </sheetData>
  <mergeCells count="24">
    <mergeCell ref="BH10:BI10"/>
    <mergeCell ref="AI8:BE8"/>
    <mergeCell ref="AI9:AW9"/>
    <mergeCell ref="AZ9:BE9"/>
    <mergeCell ref="A9:A10"/>
    <mergeCell ref="C9:C10"/>
    <mergeCell ref="D9:D10"/>
    <mergeCell ref="E9:E10"/>
    <mergeCell ref="F9:F10"/>
    <mergeCell ref="G9:G10"/>
    <mergeCell ref="L9:L10"/>
    <mergeCell ref="N9:N10"/>
    <mergeCell ref="O9:O10"/>
    <mergeCell ref="P9:P10"/>
    <mergeCell ref="H9:I9"/>
    <mergeCell ref="Q9:Q10"/>
    <mergeCell ref="X12:X15"/>
    <mergeCell ref="X16:X19"/>
    <mergeCell ref="S9:T9"/>
    <mergeCell ref="R9:R10"/>
    <mergeCell ref="X9:AF9"/>
    <mergeCell ref="X10:X11"/>
    <mergeCell ref="Y10:Y11"/>
    <mergeCell ref="Z10:AF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F1" workbookViewId="0">
      <selection activeCell="V6" sqref="V6"/>
    </sheetView>
  </sheetViews>
  <sheetFormatPr defaultRowHeight="15" x14ac:dyDescent="0.25"/>
  <cols>
    <col min="1" max="1" width="8.42578125" bestFit="1" customWidth="1"/>
    <col min="2" max="2" width="8.5703125" bestFit="1" customWidth="1"/>
    <col min="3" max="3" width="8.7109375" bestFit="1" customWidth="1"/>
    <col min="4" max="5" width="12" bestFit="1" customWidth="1"/>
    <col min="7" max="7" width="12" bestFit="1" customWidth="1"/>
    <col min="8" max="8" width="8.85546875" bestFit="1" customWidth="1"/>
    <col min="9" max="9" width="9" bestFit="1" customWidth="1"/>
    <col min="21" max="21" width="11.42578125" bestFit="1" customWidth="1"/>
  </cols>
  <sheetData>
    <row r="1" spans="1:22" ht="15.75" x14ac:dyDescent="0.25">
      <c r="A1" s="279" t="s">
        <v>372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</row>
    <row r="2" spans="1:22" ht="15.75" x14ac:dyDescent="0.25">
      <c r="A2" s="280" t="s">
        <v>332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</row>
    <row r="3" spans="1:22" ht="45" x14ac:dyDescent="0.25">
      <c r="A3" s="139" t="s">
        <v>333</v>
      </c>
      <c r="B3" s="139" t="s">
        <v>334</v>
      </c>
      <c r="C3" s="139" t="s">
        <v>335</v>
      </c>
      <c r="D3" s="139" t="s">
        <v>336</v>
      </c>
      <c r="E3" s="139" t="s">
        <v>337</v>
      </c>
      <c r="F3" s="139" t="s">
        <v>338</v>
      </c>
      <c r="G3" s="139" t="s">
        <v>373</v>
      </c>
      <c r="H3" s="101" t="s">
        <v>76</v>
      </c>
      <c r="I3" s="101" t="s">
        <v>374</v>
      </c>
      <c r="J3" s="101" t="s">
        <v>340</v>
      </c>
      <c r="K3" s="101" t="s">
        <v>341</v>
      </c>
      <c r="L3" s="101" t="s">
        <v>375</v>
      </c>
      <c r="M3" s="101" t="s">
        <v>376</v>
      </c>
      <c r="N3" s="139" t="s">
        <v>344</v>
      </c>
      <c r="O3" s="101" t="s">
        <v>377</v>
      </c>
      <c r="P3" s="101" t="s">
        <v>378</v>
      </c>
      <c r="Q3" s="101" t="s">
        <v>379</v>
      </c>
      <c r="R3" s="101" t="s">
        <v>380</v>
      </c>
      <c r="S3" s="101" t="s">
        <v>381</v>
      </c>
      <c r="U3" s="281" t="s">
        <v>382</v>
      </c>
      <c r="V3" s="281"/>
    </row>
    <row r="4" spans="1:22" x14ac:dyDescent="0.25">
      <c r="A4" s="282" t="s">
        <v>348</v>
      </c>
      <c r="B4" s="126" t="s">
        <v>53</v>
      </c>
      <c r="C4" s="140">
        <f>4.6/100</f>
        <v>4.5999999999999999E-2</v>
      </c>
      <c r="D4" s="102">
        <v>238.04955989999999</v>
      </c>
      <c r="E4" s="282">
        <f>(C4*D4)+(C5*D5)+(C6*D6)+(C7*D7)+(C8*D8)</f>
        <v>239.7495783283</v>
      </c>
      <c r="F4" s="282">
        <f>E4+E9</f>
        <v>271.74838818501661</v>
      </c>
      <c r="G4" s="105">
        <f>C4*$E$4/D4</f>
        <v>4.6328506583816625E-2</v>
      </c>
      <c r="H4" s="282">
        <v>0.12</v>
      </c>
      <c r="I4" s="148">
        <f t="shared" ref="I4:I9" si="0">$H$4*C4</f>
        <v>5.5199999999999997E-3</v>
      </c>
      <c r="J4" s="282">
        <f>(H4*F4)+(H10*F10)</f>
        <v>270.23439648232056</v>
      </c>
      <c r="K4" s="282">
        <f>11.46</f>
        <v>11.46</v>
      </c>
      <c r="L4" s="282">
        <v>8146717.2213177904</v>
      </c>
      <c r="M4" s="282">
        <f>L4/J4</f>
        <v>30146.855201872015</v>
      </c>
      <c r="N4" s="282">
        <v>770906.808837394</v>
      </c>
      <c r="O4" s="105">
        <f>$M$4*G4</f>
        <v>1396.6587797012942</v>
      </c>
      <c r="P4" s="105">
        <f>O4/(SUM($O$4:$O$12))</f>
        <v>7.7213925787073881E-3</v>
      </c>
      <c r="Q4" s="282">
        <f>P4+P5+P6+P7+P8+P10+P11</f>
        <v>0.33333550782708726</v>
      </c>
      <c r="R4" s="282">
        <f>Q4*M4</f>
        <v>10049.017288105675</v>
      </c>
      <c r="S4" s="282">
        <f>R4*J4/1000000</f>
        <v>2.7155901220916427</v>
      </c>
      <c r="U4" s="209" t="s">
        <v>372</v>
      </c>
      <c r="V4" s="209"/>
    </row>
    <row r="5" spans="1:22" x14ac:dyDescent="0.25">
      <c r="A5" s="282"/>
      <c r="B5" s="126" t="s">
        <v>54</v>
      </c>
      <c r="C5" s="140">
        <f>50.5/100</f>
        <v>0.505</v>
      </c>
      <c r="D5" s="102">
        <v>239.05216340000001</v>
      </c>
      <c r="E5" s="282"/>
      <c r="F5" s="282"/>
      <c r="G5" s="105">
        <f>C5*$E$4/D5</f>
        <v>0.50647329576014832</v>
      </c>
      <c r="H5" s="282"/>
      <c r="I5" s="148">
        <f t="shared" si="0"/>
        <v>6.0600000000000001E-2</v>
      </c>
      <c r="J5" s="282"/>
      <c r="K5" s="282"/>
      <c r="L5" s="282"/>
      <c r="M5" s="282"/>
      <c r="N5" s="282"/>
      <c r="O5" s="105">
        <f t="shared" ref="O5:O12" si="1">$M$4*G5</f>
        <v>15268.577110896091</v>
      </c>
      <c r="P5" s="105">
        <f t="shared" ref="P5:P12" si="2">O5/(SUM($O$4:$O$12))</f>
        <v>8.4411940629270169E-2</v>
      </c>
      <c r="Q5" s="282"/>
      <c r="R5" s="282"/>
      <c r="S5" s="282"/>
      <c r="U5" s="3" t="s">
        <v>383</v>
      </c>
      <c r="V5" s="3">
        <v>160</v>
      </c>
    </row>
    <row r="6" spans="1:22" x14ac:dyDescent="0.25">
      <c r="A6" s="282"/>
      <c r="B6" s="126" t="s">
        <v>55</v>
      </c>
      <c r="C6" s="140">
        <f>24/100</f>
        <v>0.24</v>
      </c>
      <c r="D6" s="102">
        <v>240.05381349999999</v>
      </c>
      <c r="E6" s="282"/>
      <c r="F6" s="282"/>
      <c r="G6" s="105">
        <f>C6*$E$4/D6</f>
        <v>0.23969583302950528</v>
      </c>
      <c r="H6" s="282"/>
      <c r="I6" s="148">
        <f t="shared" si="0"/>
        <v>2.8799999999999999E-2</v>
      </c>
      <c r="J6" s="282"/>
      <c r="K6" s="282"/>
      <c r="L6" s="282"/>
      <c r="M6" s="282"/>
      <c r="N6" s="282"/>
      <c r="O6" s="105">
        <f t="shared" si="1"/>
        <v>7226.0755708325869</v>
      </c>
      <c r="P6" s="105">
        <f t="shared" si="2"/>
        <v>3.9949175200644602E-2</v>
      </c>
      <c r="Q6" s="282"/>
      <c r="R6" s="282"/>
      <c r="S6" s="282"/>
      <c r="U6" s="3" t="s">
        <v>384</v>
      </c>
      <c r="V6" s="3">
        <v>1521</v>
      </c>
    </row>
    <row r="7" spans="1:22" x14ac:dyDescent="0.25">
      <c r="A7" s="282"/>
      <c r="B7" s="126" t="s">
        <v>56</v>
      </c>
      <c r="C7" s="140">
        <f>12.5/100</f>
        <v>0.125</v>
      </c>
      <c r="D7" s="104">
        <v>241.05685149999999</v>
      </c>
      <c r="E7" s="282"/>
      <c r="F7" s="282"/>
      <c r="G7" s="105">
        <f>C7*$E$4/D7</f>
        <v>0.12432211366138042</v>
      </c>
      <c r="H7" s="282"/>
      <c r="I7" s="148">
        <f t="shared" si="0"/>
        <v>1.4999999999999999E-2</v>
      </c>
      <c r="J7" s="282"/>
      <c r="K7" s="282"/>
      <c r="L7" s="282"/>
      <c r="M7" s="282"/>
      <c r="N7" s="282"/>
      <c r="O7" s="105">
        <f t="shared" si="1"/>
        <v>3747.9207589403104</v>
      </c>
      <c r="P7" s="105">
        <f t="shared" si="2"/>
        <v>2.0720284692481827E-2</v>
      </c>
      <c r="Q7" s="282"/>
      <c r="R7" s="282"/>
      <c r="S7" s="282"/>
      <c r="U7" s="3" t="s">
        <v>385</v>
      </c>
      <c r="V7" s="3">
        <f>S4+S14</f>
        <v>3.6137649559677558</v>
      </c>
    </row>
    <row r="8" spans="1:22" x14ac:dyDescent="0.25">
      <c r="A8" s="282"/>
      <c r="B8" s="126" t="s">
        <v>57</v>
      </c>
      <c r="C8" s="140">
        <f>8.4/100</f>
        <v>8.4000000000000005E-2</v>
      </c>
      <c r="D8" s="104">
        <v>242.05874259999999</v>
      </c>
      <c r="E8" s="282"/>
      <c r="F8" s="282"/>
      <c r="G8" s="105">
        <f>C8*$E$4/D8</f>
        <v>8.3198666419814757E-2</v>
      </c>
      <c r="H8" s="282"/>
      <c r="I8" s="148">
        <f t="shared" si="0"/>
        <v>1.008E-2</v>
      </c>
      <c r="J8" s="282"/>
      <c r="K8" s="282"/>
      <c r="L8" s="282"/>
      <c r="M8" s="282"/>
      <c r="N8" s="282"/>
      <c r="O8" s="105">
        <f t="shared" si="1"/>
        <v>2508.1781495470068</v>
      </c>
      <c r="P8" s="105">
        <f t="shared" si="2"/>
        <v>1.3866399174557341E-2</v>
      </c>
      <c r="Q8" s="282"/>
      <c r="R8" s="282"/>
      <c r="S8" s="282"/>
      <c r="U8" s="3" t="s">
        <v>386</v>
      </c>
      <c r="V8" s="26">
        <f>V5*V6/V7</f>
        <v>67342.509257032987</v>
      </c>
    </row>
    <row r="9" spans="1:22" x14ac:dyDescent="0.25">
      <c r="A9" s="282"/>
      <c r="B9" s="105" t="s">
        <v>66</v>
      </c>
      <c r="C9" s="105">
        <v>1</v>
      </c>
      <c r="D9" s="106">
        <v>15.999404928358301</v>
      </c>
      <c r="E9" s="105">
        <f>2*D9</f>
        <v>31.998809856716601</v>
      </c>
      <c r="F9" s="282"/>
      <c r="G9" s="105">
        <f>C9*$E$9/D9</f>
        <v>2</v>
      </c>
      <c r="H9" s="282"/>
      <c r="I9" s="148">
        <f t="shared" si="0"/>
        <v>0.12</v>
      </c>
      <c r="J9" s="282"/>
      <c r="K9" s="282"/>
      <c r="L9" s="282"/>
      <c r="M9" s="282"/>
      <c r="N9" s="282"/>
      <c r="O9" s="105">
        <f t="shared" si="1"/>
        <v>60293.710403744029</v>
      </c>
      <c r="P9" s="105">
        <f t="shared" si="2"/>
        <v>0.33333224608645634</v>
      </c>
      <c r="Q9" s="282"/>
      <c r="R9" s="282"/>
      <c r="S9" s="282"/>
    </row>
    <row r="10" spans="1:22" x14ac:dyDescent="0.25">
      <c r="A10" s="225" t="s">
        <v>349</v>
      </c>
      <c r="B10" s="140" t="s">
        <v>62</v>
      </c>
      <c r="C10" s="140">
        <v>7.1999999999999998E-3</v>
      </c>
      <c r="D10" s="140">
        <v>235.0439231</v>
      </c>
      <c r="E10" s="225">
        <f>(C10*D10)+(C11*D11)</f>
        <v>238.0291332116</v>
      </c>
      <c r="F10" s="225">
        <f>E10+E12</f>
        <v>270.02794306831657</v>
      </c>
      <c r="G10" s="105">
        <f>C10*$E$10/D10</f>
        <v>7.291444664980236E-3</v>
      </c>
      <c r="H10" s="225">
        <f>1-H4</f>
        <v>0.88</v>
      </c>
      <c r="I10" s="106">
        <f>$H$10*C10</f>
        <v>6.3359999999999996E-3</v>
      </c>
      <c r="J10" s="282"/>
      <c r="K10" s="225">
        <v>10.96</v>
      </c>
      <c r="L10" s="282"/>
      <c r="M10" s="282"/>
      <c r="N10" s="282"/>
      <c r="O10" s="105">
        <f t="shared" si="1"/>
        <v>219.81412652762137</v>
      </c>
      <c r="P10" s="105">
        <f t="shared" si="2"/>
        <v>1.2152368136964856E-3</v>
      </c>
      <c r="Q10" s="282"/>
      <c r="R10" s="282"/>
      <c r="S10" s="282"/>
    </row>
    <row r="11" spans="1:22" x14ac:dyDescent="0.25">
      <c r="A11" s="225"/>
      <c r="B11" s="140" t="s">
        <v>64</v>
      </c>
      <c r="C11" s="140">
        <f>1-C10</f>
        <v>0.99280000000000002</v>
      </c>
      <c r="D11" s="140">
        <v>238.05078259999999</v>
      </c>
      <c r="E11" s="225"/>
      <c r="F11" s="225"/>
      <c r="G11" s="105">
        <f>C11*$E$10/D11</f>
        <v>0.99270971038797373</v>
      </c>
      <c r="H11" s="225"/>
      <c r="I11" s="106">
        <f>$H$10*C11</f>
        <v>0.873664</v>
      </c>
      <c r="J11" s="282"/>
      <c r="K11" s="225"/>
      <c r="L11" s="282"/>
      <c r="M11" s="282"/>
      <c r="N11" s="282"/>
      <c r="O11" s="105">
        <f t="shared" si="1"/>
        <v>29927.075896558548</v>
      </c>
      <c r="P11" s="105">
        <f t="shared" si="2"/>
        <v>0.16545107873772943</v>
      </c>
      <c r="Q11" s="282"/>
      <c r="R11" s="282"/>
      <c r="S11" s="282"/>
    </row>
    <row r="12" spans="1:22" x14ac:dyDescent="0.25">
      <c r="A12" s="225"/>
      <c r="B12" s="140" t="s">
        <v>66</v>
      </c>
      <c r="C12" s="140">
        <v>1</v>
      </c>
      <c r="D12" s="106">
        <v>15.999404928358301</v>
      </c>
      <c r="E12" s="106">
        <f>(2*D12)</f>
        <v>31.998809856716601</v>
      </c>
      <c r="F12" s="225"/>
      <c r="G12" s="105">
        <f>C12*$E$12/D12</f>
        <v>2</v>
      </c>
      <c r="H12" s="225"/>
      <c r="I12" s="106">
        <f>$H$10*C12</f>
        <v>0.88</v>
      </c>
      <c r="J12" s="282"/>
      <c r="K12" s="225"/>
      <c r="L12" s="282"/>
      <c r="M12" s="282"/>
      <c r="N12" s="282"/>
      <c r="O12" s="105">
        <f t="shared" si="1"/>
        <v>60293.710403744029</v>
      </c>
      <c r="P12" s="105">
        <f t="shared" si="2"/>
        <v>0.33333224608645634</v>
      </c>
      <c r="Q12" s="282"/>
      <c r="R12" s="282"/>
      <c r="S12" s="282"/>
    </row>
    <row r="13" spans="1:22" ht="15.75" x14ac:dyDescent="0.25">
      <c r="A13" s="280" t="s">
        <v>350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</row>
    <row r="14" spans="1:22" x14ac:dyDescent="0.25">
      <c r="A14" s="282" t="s">
        <v>348</v>
      </c>
      <c r="B14" s="126" t="s">
        <v>53</v>
      </c>
      <c r="C14" s="140">
        <f>4.6/100</f>
        <v>4.5999999999999999E-2</v>
      </c>
      <c r="D14" s="102">
        <v>238.04955989999999</v>
      </c>
      <c r="E14" s="282">
        <f>(C14*D14)+(C15*D15)+(C16*D16)+(C17*D17)+(C18*D18)</f>
        <v>239.7495783283</v>
      </c>
      <c r="F14" s="282">
        <f>E14+E19</f>
        <v>271.74838818501661</v>
      </c>
      <c r="G14" s="105">
        <f>C14*$E$14/D14</f>
        <v>4.6328506583816625E-2</v>
      </c>
      <c r="H14" s="282">
        <f>H4</f>
        <v>0.12</v>
      </c>
      <c r="I14" s="282">
        <f>H14*0.9921</f>
        <v>0.11905199999999999</v>
      </c>
      <c r="J14" s="225">
        <f>(I14*F14)+(I20*F20)+(I23*F23)</f>
        <v>270.96331379065765</v>
      </c>
      <c r="K14" s="282">
        <f>11.46</f>
        <v>11.46</v>
      </c>
      <c r="L14" s="225">
        <v>4939922.0367964068</v>
      </c>
      <c r="M14" s="225">
        <f>L14/J14</f>
        <v>18230.962589322771</v>
      </c>
      <c r="N14" s="225">
        <v>469247.62277058698</v>
      </c>
      <c r="O14" s="140">
        <f>G14*$M$14</f>
        <v>844.61327034875455</v>
      </c>
      <c r="P14" s="140">
        <f>O14/(SUM($O$14:$O$24))</f>
        <v>4.2116749235636764E-3</v>
      </c>
      <c r="Q14" s="226">
        <f>P14+P15+P16+P17+P18+P20+P21</f>
        <v>0.18181963747318353</v>
      </c>
      <c r="R14" s="226">
        <f>Q14*M14</f>
        <v>3314.7470087778374</v>
      </c>
      <c r="S14" s="226">
        <f>R14*J14/1000000</f>
        <v>0.89817483387611297</v>
      </c>
    </row>
    <row r="15" spans="1:22" x14ac:dyDescent="0.25">
      <c r="A15" s="282"/>
      <c r="B15" s="126" t="s">
        <v>54</v>
      </c>
      <c r="C15" s="140">
        <f>50.5/100</f>
        <v>0.505</v>
      </c>
      <c r="D15" s="102">
        <v>239.05216340000001</v>
      </c>
      <c r="E15" s="282"/>
      <c r="F15" s="282"/>
      <c r="G15" s="105">
        <f>C15*$E$14/D15</f>
        <v>0.50647329576014832</v>
      </c>
      <c r="H15" s="282"/>
      <c r="I15" s="282"/>
      <c r="J15" s="225"/>
      <c r="K15" s="282"/>
      <c r="L15" s="225"/>
      <c r="M15" s="225"/>
      <c r="N15" s="225"/>
      <c r="O15" s="140">
        <f t="shared" ref="O15:O24" si="3">G15*$M$14</f>
        <v>9233.4957074942722</v>
      </c>
      <c r="P15" s="140">
        <f t="shared" ref="P15:P24" si="4">O15/(SUM($O$14:$O$24))</f>
        <v>4.6042944970576635E-2</v>
      </c>
      <c r="Q15" s="230"/>
      <c r="R15" s="230"/>
      <c r="S15" s="230"/>
    </row>
    <row r="16" spans="1:22" x14ac:dyDescent="0.25">
      <c r="A16" s="282"/>
      <c r="B16" s="126" t="s">
        <v>55</v>
      </c>
      <c r="C16" s="140">
        <f>24/100</f>
        <v>0.24</v>
      </c>
      <c r="D16" s="102">
        <v>240.05381349999999</v>
      </c>
      <c r="E16" s="282"/>
      <c r="F16" s="282"/>
      <c r="G16" s="105">
        <f>C16*$E$14/D16</f>
        <v>0.23969583302950528</v>
      </c>
      <c r="H16" s="282"/>
      <c r="I16" s="282"/>
      <c r="J16" s="225"/>
      <c r="K16" s="282"/>
      <c r="L16" s="225"/>
      <c r="M16" s="225"/>
      <c r="N16" s="225"/>
      <c r="O16" s="140">
        <f t="shared" si="3"/>
        <v>4369.8857647774685</v>
      </c>
      <c r="P16" s="140">
        <f t="shared" si="4"/>
        <v>2.1790491507138656E-2</v>
      </c>
      <c r="Q16" s="230"/>
      <c r="R16" s="230"/>
      <c r="S16" s="230"/>
    </row>
    <row r="17" spans="1:19" x14ac:dyDescent="0.25">
      <c r="A17" s="282"/>
      <c r="B17" s="126" t="s">
        <v>56</v>
      </c>
      <c r="C17" s="140">
        <f>12.5/100</f>
        <v>0.125</v>
      </c>
      <c r="D17" s="104">
        <v>241.05685149999999</v>
      </c>
      <c r="E17" s="282"/>
      <c r="F17" s="282"/>
      <c r="G17" s="105">
        <f>C17*$E$14/D17</f>
        <v>0.12432211366138042</v>
      </c>
      <c r="H17" s="282"/>
      <c r="I17" s="282"/>
      <c r="J17" s="225"/>
      <c r="K17" s="282"/>
      <c r="L17" s="225"/>
      <c r="M17" s="225"/>
      <c r="N17" s="225"/>
      <c r="O17" s="140">
        <f t="shared" si="3"/>
        <v>2266.5118031861598</v>
      </c>
      <c r="P17" s="140">
        <f t="shared" si="4"/>
        <v>1.1301990225063145E-2</v>
      </c>
      <c r="Q17" s="230"/>
      <c r="R17" s="230"/>
      <c r="S17" s="230"/>
    </row>
    <row r="18" spans="1:19" x14ac:dyDescent="0.25">
      <c r="A18" s="282"/>
      <c r="B18" s="126" t="s">
        <v>57</v>
      </c>
      <c r="C18" s="140">
        <f>8.4/100</f>
        <v>8.4000000000000005E-2</v>
      </c>
      <c r="D18" s="104">
        <v>242.05874259999999</v>
      </c>
      <c r="E18" s="282"/>
      <c r="F18" s="282"/>
      <c r="G18" s="105">
        <f>C18*$E$14/D18</f>
        <v>8.3198666419814757E-2</v>
      </c>
      <c r="H18" s="282"/>
      <c r="I18" s="282"/>
      <c r="J18" s="225"/>
      <c r="K18" s="282"/>
      <c r="L18" s="225"/>
      <c r="M18" s="225"/>
      <c r="N18" s="225"/>
      <c r="O18" s="140">
        <f t="shared" si="3"/>
        <v>1516.7917749811875</v>
      </c>
      <c r="P18" s="140">
        <f t="shared" si="4"/>
        <v>7.5635016725679668E-3</v>
      </c>
      <c r="Q18" s="230"/>
      <c r="R18" s="230"/>
      <c r="S18" s="230"/>
    </row>
    <row r="19" spans="1:19" x14ac:dyDescent="0.25">
      <c r="A19" s="282"/>
      <c r="B19" s="105" t="s">
        <v>66</v>
      </c>
      <c r="C19" s="105">
        <v>1</v>
      </c>
      <c r="D19" s="106">
        <v>15.999404928358301</v>
      </c>
      <c r="E19" s="105">
        <f>2*D19</f>
        <v>31.998809856716601</v>
      </c>
      <c r="F19" s="282"/>
      <c r="G19" s="105">
        <f>C19*$E$19/D19</f>
        <v>2</v>
      </c>
      <c r="H19" s="282"/>
      <c r="I19" s="282"/>
      <c r="J19" s="225"/>
      <c r="K19" s="282"/>
      <c r="L19" s="225"/>
      <c r="M19" s="225"/>
      <c r="N19" s="225"/>
      <c r="O19" s="140">
        <f t="shared" si="3"/>
        <v>36461.925178645542</v>
      </c>
      <c r="P19" s="140">
        <f t="shared" si="4"/>
        <v>0.18181785833929254</v>
      </c>
      <c r="Q19" s="230"/>
      <c r="R19" s="230"/>
      <c r="S19" s="230"/>
    </row>
    <row r="20" spans="1:19" x14ac:dyDescent="0.25">
      <c r="A20" s="225" t="s">
        <v>349</v>
      </c>
      <c r="B20" s="140" t="s">
        <v>62</v>
      </c>
      <c r="C20" s="140">
        <v>7.1999999999999998E-3</v>
      </c>
      <c r="D20" s="140">
        <v>235.0439231</v>
      </c>
      <c r="E20" s="225">
        <f>(C20*D20)+(C21*D21)</f>
        <v>238.0291332116</v>
      </c>
      <c r="F20" s="225">
        <f>E20+E22</f>
        <v>270.02794306831657</v>
      </c>
      <c r="G20" s="105">
        <f>C20*$E$20/D20</f>
        <v>7.291444664980236E-3</v>
      </c>
      <c r="H20" s="225">
        <f>H10</f>
        <v>0.88</v>
      </c>
      <c r="I20" s="225">
        <f>H20*0.9921</f>
        <v>0.87304799999999994</v>
      </c>
      <c r="J20" s="225"/>
      <c r="K20" s="225">
        <v>10.96</v>
      </c>
      <c r="L20" s="225"/>
      <c r="M20" s="225"/>
      <c r="N20" s="225"/>
      <c r="O20" s="140">
        <f t="shared" si="3"/>
        <v>132.93005490937179</v>
      </c>
      <c r="P20" s="140">
        <f t="shared" si="4"/>
        <v>6.6285742659308344E-4</v>
      </c>
      <c r="Q20" s="230"/>
      <c r="R20" s="230"/>
      <c r="S20" s="230"/>
    </row>
    <row r="21" spans="1:19" x14ac:dyDescent="0.25">
      <c r="A21" s="225"/>
      <c r="B21" s="140" t="s">
        <v>64</v>
      </c>
      <c r="C21" s="140">
        <f>1-C20</f>
        <v>0.99280000000000002</v>
      </c>
      <c r="D21" s="140">
        <v>238.05078259999999</v>
      </c>
      <c r="E21" s="225"/>
      <c r="F21" s="225"/>
      <c r="G21" s="105">
        <f>C21*$E$20/D21</f>
        <v>0.99270971038797373</v>
      </c>
      <c r="H21" s="225"/>
      <c r="I21" s="225"/>
      <c r="J21" s="225"/>
      <c r="K21" s="225"/>
      <c r="L21" s="225"/>
      <c r="M21" s="225"/>
      <c r="N21" s="225"/>
      <c r="O21" s="140">
        <f t="shared" si="3"/>
        <v>18098.053592140594</v>
      </c>
      <c r="P21" s="140">
        <f t="shared" si="4"/>
        <v>9.0246176747680373E-2</v>
      </c>
      <c r="Q21" s="230"/>
      <c r="R21" s="230"/>
      <c r="S21" s="230"/>
    </row>
    <row r="22" spans="1:19" x14ac:dyDescent="0.25">
      <c r="A22" s="225"/>
      <c r="B22" s="140" t="s">
        <v>66</v>
      </c>
      <c r="C22" s="140">
        <v>1</v>
      </c>
      <c r="D22" s="106">
        <v>15.999404928358301</v>
      </c>
      <c r="E22" s="106">
        <f>(2*D22)</f>
        <v>31.998809856716601</v>
      </c>
      <c r="F22" s="225"/>
      <c r="G22" s="105">
        <f>C22*$E$22/D22</f>
        <v>2</v>
      </c>
      <c r="H22" s="225"/>
      <c r="I22" s="225"/>
      <c r="J22" s="225"/>
      <c r="K22" s="225"/>
      <c r="L22" s="225"/>
      <c r="M22" s="225"/>
      <c r="N22" s="225"/>
      <c r="O22" s="140">
        <f t="shared" si="3"/>
        <v>36461.925178645542</v>
      </c>
      <c r="P22" s="140">
        <f t="shared" si="4"/>
        <v>0.18181785833929254</v>
      </c>
      <c r="Q22" s="227"/>
      <c r="R22" s="227"/>
      <c r="S22" s="227"/>
    </row>
    <row r="23" spans="1:19" x14ac:dyDescent="0.25">
      <c r="A23" s="225" t="s">
        <v>126</v>
      </c>
      <c r="B23" s="140" t="s">
        <v>351</v>
      </c>
      <c r="C23" s="140">
        <v>1</v>
      </c>
      <c r="D23" s="3">
        <v>157.25209770539999</v>
      </c>
      <c r="E23" s="106">
        <f>2*D23</f>
        <v>314.50419541079998</v>
      </c>
      <c r="F23" s="225">
        <f>E23+E24</f>
        <v>362.50241019587486</v>
      </c>
      <c r="G23" s="105">
        <f>C23*$E$23/D23</f>
        <v>2</v>
      </c>
      <c r="H23" s="225">
        <v>7.9000000000000008E-3</v>
      </c>
      <c r="I23" s="225">
        <v>7.9000000000000008E-3</v>
      </c>
      <c r="J23" s="225"/>
      <c r="K23" s="225">
        <v>7.41</v>
      </c>
      <c r="L23" s="225"/>
      <c r="M23" s="225"/>
      <c r="N23" s="225"/>
      <c r="O23" s="140">
        <f t="shared" si="3"/>
        <v>36461.925178645542</v>
      </c>
      <c r="P23" s="140">
        <f t="shared" si="4"/>
        <v>0.18181785833929254</v>
      </c>
      <c r="Q23" s="106"/>
      <c r="R23" s="106"/>
      <c r="S23" s="106"/>
    </row>
    <row r="24" spans="1:19" x14ac:dyDescent="0.25">
      <c r="A24" s="225"/>
      <c r="B24" s="140" t="s">
        <v>66</v>
      </c>
      <c r="C24" s="140">
        <v>1</v>
      </c>
      <c r="D24" s="140">
        <v>15.999404928358299</v>
      </c>
      <c r="E24" s="106">
        <f>(3*D24)</f>
        <v>47.998214785074893</v>
      </c>
      <c r="F24" s="225"/>
      <c r="G24" s="105">
        <f>C24*$E$24/D24</f>
        <v>3</v>
      </c>
      <c r="H24" s="225"/>
      <c r="I24" s="225"/>
      <c r="J24" s="225"/>
      <c r="K24" s="225"/>
      <c r="L24" s="225"/>
      <c r="M24" s="225"/>
      <c r="N24" s="225"/>
      <c r="O24" s="140">
        <f t="shared" si="3"/>
        <v>54692.887767968314</v>
      </c>
      <c r="P24" s="140">
        <f t="shared" si="4"/>
        <v>0.27272678750893881</v>
      </c>
      <c r="Q24" s="106"/>
      <c r="R24" s="106"/>
      <c r="S24" s="106"/>
    </row>
  </sheetData>
  <mergeCells count="46">
    <mergeCell ref="S14:S22"/>
    <mergeCell ref="A20:A22"/>
    <mergeCell ref="E20:E21"/>
    <mergeCell ref="F20:F22"/>
    <mergeCell ref="H20:H22"/>
    <mergeCell ref="I20:I22"/>
    <mergeCell ref="K20:K22"/>
    <mergeCell ref="K14:K19"/>
    <mergeCell ref="L14:L24"/>
    <mergeCell ref="M14:M24"/>
    <mergeCell ref="N14:N24"/>
    <mergeCell ref="Q14:Q22"/>
    <mergeCell ref="R14:R22"/>
    <mergeCell ref="K23:K24"/>
    <mergeCell ref="A14:A19"/>
    <mergeCell ref="E14:E18"/>
    <mergeCell ref="F14:F19"/>
    <mergeCell ref="H14:H19"/>
    <mergeCell ref="I14:I19"/>
    <mergeCell ref="J14:J24"/>
    <mergeCell ref="A23:A24"/>
    <mergeCell ref="F23:F24"/>
    <mergeCell ref="H23:H24"/>
    <mergeCell ref="I23:I24"/>
    <mergeCell ref="A13:S13"/>
    <mergeCell ref="M4:M12"/>
    <mergeCell ref="N4:N12"/>
    <mergeCell ref="Q4:Q12"/>
    <mergeCell ref="R4:R12"/>
    <mergeCell ref="S4:S12"/>
    <mergeCell ref="A10:A12"/>
    <mergeCell ref="E10:E11"/>
    <mergeCell ref="F10:F12"/>
    <mergeCell ref="H10:H12"/>
    <mergeCell ref="K10:K12"/>
    <mergeCell ref="U4:V4"/>
    <mergeCell ref="A1:S1"/>
    <mergeCell ref="A2:S2"/>
    <mergeCell ref="U3:V3"/>
    <mergeCell ref="A4:A9"/>
    <mergeCell ref="E4:E8"/>
    <mergeCell ref="F4:F9"/>
    <mergeCell ref="H4:H9"/>
    <mergeCell ref="J4:J12"/>
    <mergeCell ref="K4:K9"/>
    <mergeCell ref="L4:L1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Core Parameters</vt:lpstr>
      <vt:lpstr>Geometri</vt:lpstr>
      <vt:lpstr>Suhu Gap dan Cladding</vt:lpstr>
      <vt:lpstr>Fraksi Volume</vt:lpstr>
      <vt:lpstr>HD FIX</vt:lpstr>
      <vt:lpstr>Nuklida FA1</vt:lpstr>
      <vt:lpstr>Nuklida FA2</vt:lpstr>
      <vt:lpstr>Hasil</vt:lpstr>
      <vt:lpstr>SALAH Hitung Burn Up</vt:lpstr>
      <vt:lpstr>FTC, Void, MTC</vt:lpstr>
      <vt:lpstr>Control Rod Worth</vt:lpstr>
      <vt:lpstr>Struktur Energi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2018-04-23T04:37:39Z</dcterms:modified>
</cp:coreProperties>
</file>