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AIR\SEMESTER 3\STATNONPAR\"/>
    </mc:Choice>
  </mc:AlternateContent>
  <xr:revisionPtr revIDLastSave="0" documentId="13_ncr:1_{09F94F50-3335-478B-8FD0-30E5447317D4}" xr6:coauthVersionLast="47" xr6:coauthVersionMax="47" xr10:uidLastSave="{00000000-0000-0000-0000-000000000000}"/>
  <bookViews>
    <workbookView xWindow="-120" yWindow="-120" windowWidth="20730" windowHeight="11760" activeTab="2" xr2:uid="{F85BB5B6-39AD-4520-A35C-FDA059ACFF98}"/>
  </bookViews>
  <sheets>
    <sheet name="UJI KW" sheetId="1" r:id="rId1"/>
    <sheet name="UJI JOHN" sheetId="2" r:id="rId2"/>
    <sheet name="UJI BERGAND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3" l="1"/>
  <c r="L29" i="3"/>
  <c r="L27" i="3"/>
  <c r="K29" i="3"/>
  <c r="K28" i="3"/>
  <c r="K27" i="3"/>
  <c r="N15" i="3"/>
  <c r="L15" i="3"/>
  <c r="L24" i="3"/>
  <c r="L23" i="3"/>
  <c r="L22" i="3"/>
  <c r="K19" i="3"/>
  <c r="K20" i="3" s="1"/>
  <c r="J15" i="3"/>
  <c r="N14" i="3"/>
  <c r="L14" i="3"/>
  <c r="J14" i="3"/>
  <c r="F13" i="2"/>
  <c r="G12" i="2"/>
  <c r="H12" i="2"/>
  <c r="F12" i="2"/>
  <c r="K20" i="1"/>
  <c r="J20" i="1"/>
  <c r="N14" i="1"/>
  <c r="L14" i="1"/>
  <c r="J14" i="1"/>
</calcChain>
</file>

<file path=xl/sharedStrings.xml><?xml version="1.0" encoding="utf-8"?>
<sst xmlns="http://schemas.openxmlformats.org/spreadsheetml/2006/main" count="58" uniqueCount="36">
  <si>
    <t>Campuran</t>
  </si>
  <si>
    <t>Ranking</t>
  </si>
  <si>
    <t>Kelompok 1</t>
  </si>
  <si>
    <t>Kelompok 2</t>
  </si>
  <si>
    <t>Kelompok 3</t>
  </si>
  <si>
    <t>R1</t>
  </si>
  <si>
    <t>R2</t>
  </si>
  <si>
    <t>R3</t>
  </si>
  <si>
    <t>N</t>
  </si>
  <si>
    <t>H</t>
  </si>
  <si>
    <t>Chi-square</t>
  </si>
  <si>
    <t>Tolak H0</t>
  </si>
  <si>
    <t>Sukses (S)</t>
  </si>
  <si>
    <t xml:space="preserve"> Tidak Berhasil (G)</t>
  </si>
  <si>
    <t>Tidak Nampak (N)</t>
  </si>
  <si>
    <t>U_SG</t>
  </si>
  <si>
    <t>U_SN</t>
  </si>
  <si>
    <t>U_GN</t>
  </si>
  <si>
    <t>Total_U</t>
  </si>
  <si>
    <t>J</t>
  </si>
  <si>
    <t>Tabel Uji JT</t>
  </si>
  <si>
    <t>alpha/(k(k-1))</t>
  </si>
  <si>
    <t>1-alpha/(k(k-1))</t>
  </si>
  <si>
    <t>r bar</t>
  </si>
  <si>
    <t>Tabel normal standar_0.975</t>
  </si>
  <si>
    <t>(sampel 10 dan 6)</t>
  </si>
  <si>
    <t>(sampel 6 dan 6)</t>
  </si>
  <si>
    <t>1 vs 2</t>
  </si>
  <si>
    <t>1 vs 3</t>
  </si>
  <si>
    <t>2 vs 3</t>
  </si>
  <si>
    <t>ri bar - rj bar</t>
  </si>
  <si>
    <t>uji</t>
  </si>
  <si>
    <t>kesimpulan</t>
  </si>
  <si>
    <t>tolak H0</t>
  </si>
  <si>
    <t>gagal tolak H0</t>
  </si>
  <si>
    <t>YANG PALING BEDA KELOMPOK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</si>
</sst>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F5CFF-6612-42FA-821E-073627B0EEFD}">
  <dimension ref="B2:N24"/>
  <sheetViews>
    <sheetView workbookViewId="0">
      <selection activeCell="B26" sqref="B26"/>
    </sheetView>
  </sheetViews>
  <sheetFormatPr defaultRowHeight="15" x14ac:dyDescent="0.25"/>
  <cols>
    <col min="2" max="4" width="14.42578125" customWidth="1"/>
    <col min="6" max="7" width="10.5703125" customWidth="1"/>
    <col min="9" max="14" width="11.5703125" customWidth="1"/>
  </cols>
  <sheetData>
    <row r="2" spans="2:14" x14ac:dyDescent="0.25">
      <c r="B2" s="4" t="s">
        <v>2</v>
      </c>
      <c r="C2" s="4" t="s">
        <v>3</v>
      </c>
      <c r="D2" s="4" t="s">
        <v>4</v>
      </c>
      <c r="F2" s="4" t="s">
        <v>0</v>
      </c>
      <c r="G2" s="4" t="s">
        <v>1</v>
      </c>
      <c r="I2" s="4" t="s">
        <v>2</v>
      </c>
      <c r="J2" s="4" t="s">
        <v>1</v>
      </c>
      <c r="K2" s="4" t="s">
        <v>3</v>
      </c>
      <c r="L2" s="4" t="s">
        <v>1</v>
      </c>
      <c r="M2" s="4" t="s">
        <v>4</v>
      </c>
      <c r="N2" s="4" t="s">
        <v>1</v>
      </c>
    </row>
    <row r="3" spans="2:14" x14ac:dyDescent="0.25">
      <c r="B3" s="5">
        <v>262</v>
      </c>
      <c r="C3" s="6">
        <v>465</v>
      </c>
      <c r="D3" s="7">
        <v>343</v>
      </c>
      <c r="F3" s="5">
        <v>154</v>
      </c>
      <c r="G3" s="5">
        <v>1</v>
      </c>
      <c r="I3" s="5">
        <v>154</v>
      </c>
      <c r="J3" s="5">
        <v>1</v>
      </c>
      <c r="K3" s="6">
        <v>355</v>
      </c>
      <c r="L3" s="6">
        <v>11</v>
      </c>
      <c r="M3" s="7">
        <v>207</v>
      </c>
      <c r="N3" s="7">
        <v>2</v>
      </c>
    </row>
    <row r="4" spans="2:14" x14ac:dyDescent="0.25">
      <c r="B4" s="5">
        <v>307</v>
      </c>
      <c r="C4" s="6">
        <v>501</v>
      </c>
      <c r="D4" s="7">
        <v>772</v>
      </c>
      <c r="F4" s="7">
        <v>207</v>
      </c>
      <c r="G4" s="7">
        <v>2</v>
      </c>
      <c r="I4" s="5">
        <v>211</v>
      </c>
      <c r="J4" s="5">
        <v>3</v>
      </c>
      <c r="K4" s="6">
        <v>362</v>
      </c>
      <c r="L4" s="6">
        <v>13</v>
      </c>
      <c r="M4" s="7">
        <v>343</v>
      </c>
      <c r="N4" s="7">
        <v>10</v>
      </c>
    </row>
    <row r="5" spans="2:14" x14ac:dyDescent="0.25">
      <c r="B5" s="5">
        <v>211</v>
      </c>
      <c r="C5" s="6">
        <v>455</v>
      </c>
      <c r="D5" s="7">
        <v>207</v>
      </c>
      <c r="F5" s="5">
        <v>211</v>
      </c>
      <c r="G5" s="5">
        <v>3</v>
      </c>
      <c r="I5" s="5">
        <v>262</v>
      </c>
      <c r="J5" s="5">
        <v>4</v>
      </c>
      <c r="K5" s="6">
        <v>455</v>
      </c>
      <c r="L5" s="6">
        <v>15</v>
      </c>
      <c r="M5" s="7">
        <v>687</v>
      </c>
      <c r="N5" s="7">
        <v>19</v>
      </c>
    </row>
    <row r="6" spans="2:14" x14ac:dyDescent="0.25">
      <c r="B6" s="5">
        <v>323</v>
      </c>
      <c r="C6" s="6">
        <v>355</v>
      </c>
      <c r="D6" s="7">
        <v>1048</v>
      </c>
      <c r="F6" s="5">
        <v>262</v>
      </c>
      <c r="G6" s="5">
        <v>4</v>
      </c>
      <c r="I6" s="5">
        <v>287</v>
      </c>
      <c r="J6" s="5">
        <v>5</v>
      </c>
      <c r="K6" s="6">
        <v>465</v>
      </c>
      <c r="L6" s="6">
        <v>16</v>
      </c>
      <c r="M6" s="7">
        <v>772</v>
      </c>
      <c r="N6" s="7">
        <v>20</v>
      </c>
    </row>
    <row r="7" spans="2:14" x14ac:dyDescent="0.25">
      <c r="B7" s="5">
        <v>454</v>
      </c>
      <c r="C7" s="6">
        <v>468</v>
      </c>
      <c r="D7" s="7">
        <v>838</v>
      </c>
      <c r="F7" s="5">
        <v>287</v>
      </c>
      <c r="G7" s="5">
        <v>5</v>
      </c>
      <c r="I7" s="5">
        <v>304</v>
      </c>
      <c r="J7" s="5">
        <v>6</v>
      </c>
      <c r="K7" s="6">
        <v>468</v>
      </c>
      <c r="L7" s="6">
        <v>17</v>
      </c>
      <c r="M7" s="7">
        <v>838</v>
      </c>
      <c r="N7" s="7">
        <v>21</v>
      </c>
    </row>
    <row r="8" spans="2:14" x14ac:dyDescent="0.25">
      <c r="B8" s="5">
        <v>339</v>
      </c>
      <c r="C8" s="6">
        <v>362</v>
      </c>
      <c r="D8" s="7">
        <v>687</v>
      </c>
      <c r="F8" s="5">
        <v>304</v>
      </c>
      <c r="G8" s="5">
        <v>6</v>
      </c>
      <c r="I8" s="5">
        <v>307</v>
      </c>
      <c r="J8" s="5">
        <v>7</v>
      </c>
      <c r="K8" s="6">
        <v>501</v>
      </c>
      <c r="L8" s="6">
        <v>18</v>
      </c>
      <c r="M8" s="7">
        <v>1048</v>
      </c>
      <c r="N8" s="7">
        <v>22</v>
      </c>
    </row>
    <row r="9" spans="2:14" x14ac:dyDescent="0.25">
      <c r="B9" s="5">
        <v>304</v>
      </c>
      <c r="C9" s="4"/>
      <c r="D9" s="4"/>
      <c r="F9" s="5">
        <v>307</v>
      </c>
      <c r="G9" s="5">
        <v>7</v>
      </c>
      <c r="I9" s="5">
        <v>323</v>
      </c>
      <c r="J9" s="5">
        <v>8</v>
      </c>
      <c r="K9" s="4"/>
      <c r="L9" s="4"/>
      <c r="M9" s="4"/>
      <c r="N9" s="4"/>
    </row>
    <row r="10" spans="2:14" x14ac:dyDescent="0.25">
      <c r="B10" s="5">
        <v>154</v>
      </c>
      <c r="C10" s="4"/>
      <c r="D10" s="4"/>
      <c r="F10" s="5">
        <v>323</v>
      </c>
      <c r="G10" s="5">
        <v>8</v>
      </c>
      <c r="I10" s="5">
        <v>339</v>
      </c>
      <c r="J10" s="5">
        <v>9</v>
      </c>
      <c r="K10" s="4"/>
      <c r="L10" s="4"/>
      <c r="M10" s="4"/>
      <c r="N10" s="4"/>
    </row>
    <row r="11" spans="2:14" x14ac:dyDescent="0.25">
      <c r="B11" s="5">
        <v>287</v>
      </c>
      <c r="C11" s="4"/>
      <c r="D11" s="4"/>
      <c r="F11" s="5">
        <v>339</v>
      </c>
      <c r="G11" s="5">
        <v>9</v>
      </c>
      <c r="I11" s="5">
        <v>356</v>
      </c>
      <c r="J11" s="5">
        <v>12</v>
      </c>
      <c r="K11" s="4"/>
      <c r="L11" s="4"/>
      <c r="M11" s="4"/>
      <c r="N11" s="4"/>
    </row>
    <row r="12" spans="2:14" x14ac:dyDescent="0.25">
      <c r="B12" s="5">
        <v>356</v>
      </c>
      <c r="C12" s="4"/>
      <c r="D12" s="4"/>
      <c r="F12" s="7">
        <v>343</v>
      </c>
      <c r="G12" s="7">
        <v>10</v>
      </c>
      <c r="I12" s="5">
        <v>454</v>
      </c>
      <c r="J12" s="5">
        <v>14</v>
      </c>
      <c r="K12" s="4"/>
      <c r="L12" s="4"/>
      <c r="M12" s="4"/>
      <c r="N12" s="4"/>
    </row>
    <row r="13" spans="2:14" x14ac:dyDescent="0.25">
      <c r="F13" s="6">
        <v>355</v>
      </c>
      <c r="G13" s="6">
        <v>11</v>
      </c>
      <c r="J13" s="1" t="s">
        <v>5</v>
      </c>
      <c r="L13" s="2" t="s">
        <v>6</v>
      </c>
      <c r="N13" s="3" t="s">
        <v>7</v>
      </c>
    </row>
    <row r="14" spans="2:14" x14ac:dyDescent="0.25">
      <c r="F14" s="5">
        <v>356</v>
      </c>
      <c r="G14" s="5">
        <v>12</v>
      </c>
      <c r="J14" s="1">
        <f>SUM(J3:J12)</f>
        <v>69</v>
      </c>
      <c r="L14" s="2">
        <f t="shared" ref="K14:M14" si="0">SUM(L3:L12)</f>
        <v>90</v>
      </c>
      <c r="N14" s="3">
        <f>SUM(N3:N12)</f>
        <v>94</v>
      </c>
    </row>
    <row r="15" spans="2:14" x14ac:dyDescent="0.25">
      <c r="F15" s="6">
        <v>362</v>
      </c>
      <c r="G15" s="6">
        <v>13</v>
      </c>
    </row>
    <row r="16" spans="2:14" x14ac:dyDescent="0.25">
      <c r="F16" s="5">
        <v>454</v>
      </c>
      <c r="G16" s="5">
        <v>14</v>
      </c>
      <c r="J16" t="s">
        <v>8</v>
      </c>
    </row>
    <row r="17" spans="6:11" x14ac:dyDescent="0.25">
      <c r="F17" s="6">
        <v>455</v>
      </c>
      <c r="G17" s="6">
        <v>15</v>
      </c>
      <c r="J17">
        <v>22</v>
      </c>
    </row>
    <row r="18" spans="6:11" x14ac:dyDescent="0.25">
      <c r="F18" s="6">
        <v>465</v>
      </c>
      <c r="G18" s="6">
        <v>16</v>
      </c>
    </row>
    <row r="19" spans="6:11" x14ac:dyDescent="0.25">
      <c r="F19" s="6">
        <v>468</v>
      </c>
      <c r="G19" s="6">
        <v>17</v>
      </c>
      <c r="J19" t="s">
        <v>9</v>
      </c>
      <c r="K19" t="s">
        <v>10</v>
      </c>
    </row>
    <row r="20" spans="6:11" x14ac:dyDescent="0.25">
      <c r="F20" s="6">
        <v>501</v>
      </c>
      <c r="G20" s="6">
        <v>18</v>
      </c>
      <c r="J20">
        <f>(12/((22)*(23)))*(((J14^(2)/10))+((L14^(2)/6))+((N14^(2)/6)))-(3*(23))</f>
        <v>9.2316205533596758</v>
      </c>
      <c r="K20">
        <f>_xlfn.CHISQ.INV.RT(0.05,3-1)</f>
        <v>5.9914645471079817</v>
      </c>
    </row>
    <row r="21" spans="6:11" x14ac:dyDescent="0.25">
      <c r="F21" s="7">
        <v>687</v>
      </c>
      <c r="G21" s="7">
        <v>19</v>
      </c>
    </row>
    <row r="22" spans="6:11" x14ac:dyDescent="0.25">
      <c r="F22" s="7">
        <v>772</v>
      </c>
      <c r="G22" s="7">
        <v>20</v>
      </c>
      <c r="J22" t="s">
        <v>11</v>
      </c>
    </row>
    <row r="23" spans="6:11" x14ac:dyDescent="0.25">
      <c r="F23" s="7">
        <v>838</v>
      </c>
      <c r="G23" s="7">
        <v>21</v>
      </c>
    </row>
    <row r="24" spans="6:11" x14ac:dyDescent="0.25">
      <c r="F24" s="7">
        <v>1048</v>
      </c>
      <c r="G24" s="7">
        <v>22</v>
      </c>
    </row>
  </sheetData>
  <sortState xmlns:xlrd2="http://schemas.microsoft.com/office/spreadsheetml/2017/richdata2" ref="F3:F24">
    <sortCondition ref="F3:F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306B-897C-43B7-884F-8D94BA62525E}">
  <dimension ref="B2:H15"/>
  <sheetViews>
    <sheetView zoomScaleNormal="100" workbookViewId="0">
      <selection activeCell="E16" sqref="E16"/>
    </sheetView>
  </sheetViews>
  <sheetFormatPr defaultRowHeight="15" x14ac:dyDescent="0.25"/>
  <cols>
    <col min="2" max="4" width="18.140625" customWidth="1"/>
  </cols>
  <sheetData>
    <row r="2" spans="2:8" x14ac:dyDescent="0.25">
      <c r="B2" t="s">
        <v>12</v>
      </c>
      <c r="C2" t="s">
        <v>13</v>
      </c>
      <c r="D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54</v>
      </c>
      <c r="C3">
        <v>79.8</v>
      </c>
      <c r="D3">
        <v>98.6</v>
      </c>
      <c r="F3">
        <v>7</v>
      </c>
      <c r="G3">
        <v>7</v>
      </c>
      <c r="H3">
        <v>7</v>
      </c>
    </row>
    <row r="4" spans="2:8" x14ac:dyDescent="0.25">
      <c r="B4">
        <v>67</v>
      </c>
      <c r="C4">
        <v>82</v>
      </c>
      <c r="D4">
        <v>99.5</v>
      </c>
      <c r="F4">
        <v>7</v>
      </c>
      <c r="G4">
        <v>7</v>
      </c>
      <c r="H4">
        <v>7</v>
      </c>
    </row>
    <row r="5" spans="2:8" x14ac:dyDescent="0.25">
      <c r="B5">
        <v>47.2</v>
      </c>
      <c r="C5">
        <v>88.8</v>
      </c>
      <c r="D5">
        <v>95.8</v>
      </c>
      <c r="F5">
        <v>7</v>
      </c>
      <c r="G5">
        <v>7</v>
      </c>
      <c r="H5">
        <v>7</v>
      </c>
    </row>
    <row r="6" spans="2:8" x14ac:dyDescent="0.25">
      <c r="B6">
        <v>71.099999999999994</v>
      </c>
      <c r="C6">
        <v>79.599999999999994</v>
      </c>
      <c r="D6">
        <v>93.3</v>
      </c>
      <c r="F6">
        <v>7</v>
      </c>
      <c r="G6">
        <v>7</v>
      </c>
      <c r="H6">
        <v>7</v>
      </c>
    </row>
    <row r="7" spans="2:8" x14ac:dyDescent="0.25">
      <c r="B7">
        <v>62.7</v>
      </c>
      <c r="C7">
        <v>85.7</v>
      </c>
      <c r="D7">
        <v>98.9</v>
      </c>
      <c r="F7">
        <v>7</v>
      </c>
      <c r="G7">
        <v>7</v>
      </c>
      <c r="H7">
        <v>7</v>
      </c>
    </row>
    <row r="8" spans="2:8" x14ac:dyDescent="0.25">
      <c r="B8">
        <v>44.8</v>
      </c>
      <c r="C8">
        <v>81.7</v>
      </c>
      <c r="D8">
        <v>91.1</v>
      </c>
      <c r="F8">
        <v>7</v>
      </c>
      <c r="G8">
        <v>7</v>
      </c>
      <c r="H8">
        <v>7</v>
      </c>
    </row>
    <row r="9" spans="2:8" x14ac:dyDescent="0.25">
      <c r="B9">
        <v>67.400000000000006</v>
      </c>
      <c r="C9">
        <v>88.5</v>
      </c>
      <c r="D9">
        <v>94.5</v>
      </c>
      <c r="F9">
        <v>7</v>
      </c>
      <c r="G9">
        <v>7</v>
      </c>
      <c r="H9">
        <v>7</v>
      </c>
    </row>
    <row r="10" spans="2:8" x14ac:dyDescent="0.25">
      <c r="B10">
        <v>80.2</v>
      </c>
      <c r="F10">
        <v>5</v>
      </c>
      <c r="G10">
        <v>7</v>
      </c>
    </row>
    <row r="12" spans="2:8" x14ac:dyDescent="0.25">
      <c r="E12" t="s">
        <v>18</v>
      </c>
      <c r="F12">
        <f>SUM(F3:F10)</f>
        <v>54</v>
      </c>
      <c r="G12">
        <f t="shared" ref="G12:H12" si="0">SUM(G3:G10)</f>
        <v>56</v>
      </c>
      <c r="H12">
        <f t="shared" si="0"/>
        <v>49</v>
      </c>
    </row>
    <row r="13" spans="2:8" x14ac:dyDescent="0.25">
      <c r="E13" t="s">
        <v>19</v>
      </c>
      <c r="F13">
        <f>SUM(F12:H12)</f>
        <v>159</v>
      </c>
    </row>
    <row r="15" spans="2:8" x14ac:dyDescent="0.25">
      <c r="E15" t="s">
        <v>20</v>
      </c>
      <c r="F15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3562-CEC9-44C1-B4A6-3C355E609C9E}">
  <dimension ref="B2:N31"/>
  <sheetViews>
    <sheetView tabSelected="1" topLeftCell="B1" workbookViewId="0">
      <selection activeCell="N34" sqref="N34"/>
    </sheetView>
  </sheetViews>
  <sheetFormatPr defaultRowHeight="15" x14ac:dyDescent="0.25"/>
  <cols>
    <col min="2" max="4" width="14.42578125" customWidth="1"/>
    <col min="6" max="7" width="10.5703125" customWidth="1"/>
    <col min="9" max="14" width="11.5703125" customWidth="1"/>
  </cols>
  <sheetData>
    <row r="2" spans="2:14" x14ac:dyDescent="0.25">
      <c r="B2" s="4" t="s">
        <v>2</v>
      </c>
      <c r="C2" s="4" t="s">
        <v>3</v>
      </c>
      <c r="D2" s="4" t="s">
        <v>4</v>
      </c>
      <c r="F2" s="4" t="s">
        <v>0</v>
      </c>
      <c r="G2" s="4" t="s">
        <v>1</v>
      </c>
      <c r="I2" s="4" t="s">
        <v>2</v>
      </c>
      <c r="J2" s="4" t="s">
        <v>1</v>
      </c>
      <c r="K2" s="4" t="s">
        <v>3</v>
      </c>
      <c r="L2" s="4" t="s">
        <v>1</v>
      </c>
      <c r="M2" s="4" t="s">
        <v>4</v>
      </c>
      <c r="N2" s="4" t="s">
        <v>1</v>
      </c>
    </row>
    <row r="3" spans="2:14" x14ac:dyDescent="0.25">
      <c r="B3" s="5">
        <v>262</v>
      </c>
      <c r="C3" s="6">
        <v>465</v>
      </c>
      <c r="D3" s="7">
        <v>343</v>
      </c>
      <c r="F3" s="5">
        <v>154</v>
      </c>
      <c r="G3" s="5">
        <v>1</v>
      </c>
      <c r="I3" s="5">
        <v>154</v>
      </c>
      <c r="J3" s="5">
        <v>1</v>
      </c>
      <c r="K3" s="6">
        <v>355</v>
      </c>
      <c r="L3" s="6">
        <v>11</v>
      </c>
      <c r="M3" s="7">
        <v>207</v>
      </c>
      <c r="N3" s="7">
        <v>2</v>
      </c>
    </row>
    <row r="4" spans="2:14" x14ac:dyDescent="0.25">
      <c r="B4" s="5">
        <v>307</v>
      </c>
      <c r="C4" s="6">
        <v>501</v>
      </c>
      <c r="D4" s="7">
        <v>772</v>
      </c>
      <c r="F4" s="7">
        <v>207</v>
      </c>
      <c r="G4" s="7">
        <v>2</v>
      </c>
      <c r="I4" s="5">
        <v>211</v>
      </c>
      <c r="J4" s="5">
        <v>3</v>
      </c>
      <c r="K4" s="6">
        <v>362</v>
      </c>
      <c r="L4" s="6">
        <v>13</v>
      </c>
      <c r="M4" s="7">
        <v>343</v>
      </c>
      <c r="N4" s="7">
        <v>10</v>
      </c>
    </row>
    <row r="5" spans="2:14" x14ac:dyDescent="0.25">
      <c r="B5" s="5">
        <v>211</v>
      </c>
      <c r="C5" s="6">
        <v>455</v>
      </c>
      <c r="D5" s="7">
        <v>207</v>
      </c>
      <c r="F5" s="5">
        <v>211</v>
      </c>
      <c r="G5" s="5">
        <v>3</v>
      </c>
      <c r="I5" s="5">
        <v>262</v>
      </c>
      <c r="J5" s="5">
        <v>4</v>
      </c>
      <c r="K5" s="6">
        <v>455</v>
      </c>
      <c r="L5" s="6">
        <v>15</v>
      </c>
      <c r="M5" s="7">
        <v>687</v>
      </c>
      <c r="N5" s="7">
        <v>19</v>
      </c>
    </row>
    <row r="6" spans="2:14" x14ac:dyDescent="0.25">
      <c r="B6" s="5">
        <v>323</v>
      </c>
      <c r="C6" s="6">
        <v>355</v>
      </c>
      <c r="D6" s="7">
        <v>1048</v>
      </c>
      <c r="F6" s="5">
        <v>262</v>
      </c>
      <c r="G6" s="5">
        <v>4</v>
      </c>
      <c r="I6" s="5">
        <v>287</v>
      </c>
      <c r="J6" s="5">
        <v>5</v>
      </c>
      <c r="K6" s="6">
        <v>465</v>
      </c>
      <c r="L6" s="6">
        <v>16</v>
      </c>
      <c r="M6" s="7">
        <v>772</v>
      </c>
      <c r="N6" s="7">
        <v>20</v>
      </c>
    </row>
    <row r="7" spans="2:14" x14ac:dyDescent="0.25">
      <c r="B7" s="5">
        <v>454</v>
      </c>
      <c r="C7" s="6">
        <v>468</v>
      </c>
      <c r="D7" s="7">
        <v>838</v>
      </c>
      <c r="F7" s="5">
        <v>287</v>
      </c>
      <c r="G7" s="5">
        <v>5</v>
      </c>
      <c r="I7" s="5">
        <v>304</v>
      </c>
      <c r="J7" s="5">
        <v>6</v>
      </c>
      <c r="K7" s="6">
        <v>468</v>
      </c>
      <c r="L7" s="6">
        <v>17</v>
      </c>
      <c r="M7" s="7">
        <v>838</v>
      </c>
      <c r="N7" s="7">
        <v>21</v>
      </c>
    </row>
    <row r="8" spans="2:14" x14ac:dyDescent="0.25">
      <c r="B8" s="5">
        <v>339</v>
      </c>
      <c r="C8" s="6">
        <v>362</v>
      </c>
      <c r="D8" s="7">
        <v>687</v>
      </c>
      <c r="F8" s="5">
        <v>304</v>
      </c>
      <c r="G8" s="5">
        <v>6</v>
      </c>
      <c r="I8" s="5">
        <v>307</v>
      </c>
      <c r="J8" s="5">
        <v>7</v>
      </c>
      <c r="K8" s="6">
        <v>501</v>
      </c>
      <c r="L8" s="6">
        <v>18</v>
      </c>
      <c r="M8" s="7">
        <v>1048</v>
      </c>
      <c r="N8" s="7">
        <v>22</v>
      </c>
    </row>
    <row r="9" spans="2:14" x14ac:dyDescent="0.25">
      <c r="B9" s="5">
        <v>304</v>
      </c>
      <c r="C9" s="4"/>
      <c r="D9" s="4"/>
      <c r="F9" s="5">
        <v>307</v>
      </c>
      <c r="G9" s="5">
        <v>7</v>
      </c>
      <c r="I9" s="5">
        <v>323</v>
      </c>
      <c r="J9" s="5">
        <v>8</v>
      </c>
      <c r="K9" s="4"/>
      <c r="L9" s="4"/>
      <c r="M9" s="4"/>
      <c r="N9" s="4"/>
    </row>
    <row r="10" spans="2:14" x14ac:dyDescent="0.25">
      <c r="B10" s="5">
        <v>154</v>
      </c>
      <c r="C10" s="4"/>
      <c r="D10" s="4"/>
      <c r="F10" s="5">
        <v>323</v>
      </c>
      <c r="G10" s="5">
        <v>8</v>
      </c>
      <c r="I10" s="5">
        <v>339</v>
      </c>
      <c r="J10" s="5">
        <v>9</v>
      </c>
      <c r="K10" s="4"/>
      <c r="L10" s="4"/>
      <c r="M10" s="4"/>
      <c r="N10" s="4"/>
    </row>
    <row r="11" spans="2:14" x14ac:dyDescent="0.25">
      <c r="B11" s="5">
        <v>287</v>
      </c>
      <c r="C11" s="4"/>
      <c r="D11" s="4"/>
      <c r="F11" s="5">
        <v>339</v>
      </c>
      <c r="G11" s="5">
        <v>9</v>
      </c>
      <c r="I11" s="5">
        <v>356</v>
      </c>
      <c r="J11" s="5">
        <v>12</v>
      </c>
      <c r="K11" s="4"/>
      <c r="L11" s="4"/>
      <c r="M11" s="4"/>
      <c r="N11" s="4"/>
    </row>
    <row r="12" spans="2:14" x14ac:dyDescent="0.25">
      <c r="B12" s="5">
        <v>356</v>
      </c>
      <c r="C12" s="4"/>
      <c r="D12" s="4"/>
      <c r="F12" s="7">
        <v>343</v>
      </c>
      <c r="G12" s="7">
        <v>10</v>
      </c>
      <c r="I12" s="5">
        <v>454</v>
      </c>
      <c r="J12" s="5">
        <v>14</v>
      </c>
      <c r="K12" s="4"/>
      <c r="L12" s="4"/>
      <c r="M12" s="4"/>
      <c r="N12" s="4"/>
    </row>
    <row r="13" spans="2:14" x14ac:dyDescent="0.25">
      <c r="F13" s="6">
        <v>355</v>
      </c>
      <c r="G13" s="6">
        <v>11</v>
      </c>
      <c r="J13" s="1" t="s">
        <v>5</v>
      </c>
      <c r="L13" s="2" t="s">
        <v>6</v>
      </c>
      <c r="N13" s="3" t="s">
        <v>7</v>
      </c>
    </row>
    <row r="14" spans="2:14" x14ac:dyDescent="0.25">
      <c r="F14" s="5">
        <v>356</v>
      </c>
      <c r="G14" s="5">
        <v>12</v>
      </c>
      <c r="J14" s="1">
        <f>SUM(J3:J12)</f>
        <v>69</v>
      </c>
      <c r="L14" s="2">
        <f t="shared" ref="L14:N14" si="0">SUM(L3:L12)</f>
        <v>90</v>
      </c>
      <c r="N14" s="3">
        <f>SUM(N3:N12)</f>
        <v>94</v>
      </c>
    </row>
    <row r="15" spans="2:14" x14ac:dyDescent="0.25">
      <c r="F15" s="6">
        <v>362</v>
      </c>
      <c r="G15" s="6">
        <v>13</v>
      </c>
      <c r="I15" t="s">
        <v>23</v>
      </c>
      <c r="J15">
        <f>J14/10</f>
        <v>6.9</v>
      </c>
      <c r="L15">
        <f>L14/6</f>
        <v>15</v>
      </c>
      <c r="N15">
        <f>N14/6</f>
        <v>15.666666666666666</v>
      </c>
    </row>
    <row r="16" spans="2:14" x14ac:dyDescent="0.25">
      <c r="F16" s="5">
        <v>454</v>
      </c>
      <c r="G16" s="5">
        <v>14</v>
      </c>
      <c r="J16" t="s">
        <v>8</v>
      </c>
    </row>
    <row r="17" spans="6:14" x14ac:dyDescent="0.25">
      <c r="F17" s="6">
        <v>455</v>
      </c>
      <c r="G17" s="6">
        <v>15</v>
      </c>
      <c r="J17">
        <v>22</v>
      </c>
    </row>
    <row r="18" spans="6:14" x14ac:dyDescent="0.25">
      <c r="F18" s="6">
        <v>465</v>
      </c>
      <c r="G18" s="6">
        <v>16</v>
      </c>
    </row>
    <row r="19" spans="6:14" x14ac:dyDescent="0.25">
      <c r="F19" s="6">
        <v>468</v>
      </c>
      <c r="G19" s="6">
        <v>17</v>
      </c>
      <c r="J19" t="s">
        <v>21</v>
      </c>
      <c r="K19">
        <f>(0.15)/(3*(3-1))</f>
        <v>2.4999999999999998E-2</v>
      </c>
    </row>
    <row r="20" spans="6:14" x14ac:dyDescent="0.25">
      <c r="F20" s="6">
        <v>501</v>
      </c>
      <c r="G20" s="6">
        <v>18</v>
      </c>
      <c r="J20" t="s">
        <v>22</v>
      </c>
      <c r="K20">
        <f>1-K19</f>
        <v>0.97499999999999998</v>
      </c>
    </row>
    <row r="21" spans="6:14" x14ac:dyDescent="0.25">
      <c r="F21" s="7">
        <v>687</v>
      </c>
      <c r="G21" s="7">
        <v>19</v>
      </c>
    </row>
    <row r="22" spans="6:14" x14ac:dyDescent="0.25">
      <c r="F22" s="7">
        <v>772</v>
      </c>
      <c r="G22" s="7">
        <v>20</v>
      </c>
      <c r="J22" t="s">
        <v>24</v>
      </c>
      <c r="L22">
        <f>_xlfn.NORM.INV(K20,0,1)</f>
        <v>1.9599639845400536</v>
      </c>
    </row>
    <row r="23" spans="6:14" x14ac:dyDescent="0.25">
      <c r="F23" s="7">
        <v>838</v>
      </c>
      <c r="G23" s="7">
        <v>21</v>
      </c>
      <c r="L23">
        <f>SQRT((22*(23)/(12)*((1/10)+(1/6))))</f>
        <v>3.3532736906558109</v>
      </c>
      <c r="N23" t="s">
        <v>25</v>
      </c>
    </row>
    <row r="24" spans="6:14" x14ac:dyDescent="0.25">
      <c r="F24" s="7">
        <v>1048</v>
      </c>
      <c r="G24" s="7">
        <v>22</v>
      </c>
      <c r="L24">
        <f>SQRT((22*(23)/(12)*((1/6)+(1/6))))</f>
        <v>3.7490739597339973</v>
      </c>
      <c r="N24" t="s">
        <v>26</v>
      </c>
    </row>
    <row r="26" spans="6:14" x14ac:dyDescent="0.25">
      <c r="K26" t="s">
        <v>30</v>
      </c>
      <c r="L26" t="s">
        <v>31</v>
      </c>
      <c r="M26" t="s">
        <v>32</v>
      </c>
    </row>
    <row r="27" spans="6:14" x14ac:dyDescent="0.25">
      <c r="J27" t="s">
        <v>27</v>
      </c>
      <c r="K27">
        <f>ABS(L15-J15)</f>
        <v>8.1</v>
      </c>
      <c r="L27">
        <f>1.96*L23</f>
        <v>6.5724164336853894</v>
      </c>
      <c r="M27" t="s">
        <v>33</v>
      </c>
    </row>
    <row r="28" spans="6:14" x14ac:dyDescent="0.25">
      <c r="J28" t="s">
        <v>28</v>
      </c>
      <c r="K28">
        <f>ABS(N15-J15)</f>
        <v>8.7666666666666657</v>
      </c>
      <c r="L28">
        <f>L27</f>
        <v>6.5724164336853894</v>
      </c>
      <c r="M28" t="s">
        <v>33</v>
      </c>
    </row>
    <row r="29" spans="6:14" x14ac:dyDescent="0.25">
      <c r="J29" t="s">
        <v>29</v>
      </c>
      <c r="K29">
        <f>ABS(N15-L15)</f>
        <v>0.66666666666666607</v>
      </c>
      <c r="L29">
        <f>1.96*L24</f>
        <v>7.3481849610786343</v>
      </c>
      <c r="M29" t="s">
        <v>34</v>
      </c>
    </row>
    <row r="31" spans="6:14" x14ac:dyDescent="0.25">
      <c r="K31" t="s">
        <v>35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UJI KW</vt:lpstr>
      <vt:lpstr>UJI JOHN</vt:lpstr>
      <vt:lpstr>UJI BERGANDA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2024-10-21T07:07:03Z</dcterms:created>
  <dcterms:modified xsi:type="dcterms:W3CDTF">2024-10-21T08:28:56Z</dcterms:modified>
</cp:coreProperties>
</file>