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AIR\SEMESTER 5\MULTIVARIAT\"/>
    </mc:Choice>
  </mc:AlternateContent>
  <xr:revisionPtr revIDLastSave="0" documentId="13_ncr:1_{B5E07B2A-413D-46F8-86AF-8996F78AEF6B}" xr6:coauthVersionLast="47" xr6:coauthVersionMax="47" xr10:uidLastSave="{00000000-0000-0000-0000-000000000000}"/>
  <bookViews>
    <workbookView xWindow="10245" yWindow="0" windowWidth="10245" windowHeight="11520" xr2:uid="{755FE865-FEDC-4EA1-BEC7-252F3FD0697B}"/>
  </bookViews>
  <sheets>
    <sheet name="Contoh" sheetId="1" r:id="rId1"/>
    <sheet name="Latihan 1" sheetId="2" r:id="rId2"/>
    <sheet name="Latihan 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5" i="1" l="1"/>
  <c r="E45" i="1"/>
  <c r="E44" i="1"/>
  <c r="I44" i="1"/>
  <c r="E43" i="1"/>
  <c r="I43" i="1"/>
  <c r="E30" i="3"/>
  <c r="E28" i="3"/>
  <c r="E28" i="2"/>
  <c r="E30" i="2" s="1"/>
  <c r="F19" i="3"/>
  <c r="E19" i="3"/>
  <c r="F18" i="3"/>
  <c r="E18" i="3"/>
  <c r="E11" i="3"/>
  <c r="E10" i="3"/>
  <c r="E8" i="3"/>
  <c r="E7" i="3"/>
  <c r="E26" i="2" a="1"/>
  <c r="E26" i="2" s="1"/>
  <c r="E25" i="2" a="1"/>
  <c r="F25" i="2" s="1"/>
  <c r="E25" i="2"/>
  <c r="E24" i="2" a="1"/>
  <c r="F24" i="2" s="1"/>
  <c r="E24" i="2"/>
  <c r="E21" i="2" a="1"/>
  <c r="F22" i="2" s="1"/>
  <c r="F18" i="2"/>
  <c r="E19" i="2"/>
  <c r="F19" i="2"/>
  <c r="E18" i="2"/>
  <c r="E13" i="2" a="1"/>
  <c r="E13" i="2"/>
  <c r="F13" i="2"/>
  <c r="E11" i="2"/>
  <c r="E10" i="2"/>
  <c r="E8" i="2"/>
  <c r="E7" i="2"/>
  <c r="F38" i="1"/>
  <c r="F36" i="1"/>
  <c r="F32" i="1" a="1"/>
  <c r="F32" i="1" s="1"/>
  <c r="F31" i="1" a="1"/>
  <c r="G31" i="1" s="1"/>
  <c r="F30" i="1" a="1"/>
  <c r="F30" i="1" s="1"/>
  <c r="F26" i="1" a="1"/>
  <c r="F26" i="1" s="1"/>
  <c r="H23" i="1"/>
  <c r="H22" i="1"/>
  <c r="G22" i="1"/>
  <c r="G24" i="1"/>
  <c r="F24" i="1"/>
  <c r="F23" i="1"/>
  <c r="H24" i="1"/>
  <c r="G23" i="1"/>
  <c r="F22" i="1"/>
  <c r="F16" i="1" a="1"/>
  <c r="F16" i="1" s="1"/>
  <c r="F13" i="1"/>
  <c r="F14" i="1"/>
  <c r="F12" i="1"/>
  <c r="F10" i="1"/>
  <c r="F8" i="1"/>
  <c r="F9" i="1"/>
  <c r="E13" i="3" l="1" a="1"/>
  <c r="E21" i="3" a="1"/>
  <c r="E22" i="3" s="1"/>
  <c r="E13" i="3"/>
  <c r="F13" i="3"/>
  <c r="E22" i="2"/>
  <c r="F21" i="2"/>
  <c r="E21" i="2"/>
  <c r="H31" i="1"/>
  <c r="F31" i="1"/>
  <c r="H30" i="1"/>
  <c r="G30" i="1"/>
  <c r="G26" i="1"/>
  <c r="G28" i="1"/>
  <c r="F27" i="1"/>
  <c r="F28" i="1"/>
  <c r="H26" i="1"/>
  <c r="H27" i="1"/>
  <c r="H28" i="1"/>
  <c r="G27" i="1"/>
  <c r="H16" i="1"/>
  <c r="G16" i="1"/>
  <c r="F22" i="3" l="1"/>
  <c r="E21" i="3"/>
  <c r="F21" i="3"/>
  <c r="E24" i="3" a="1"/>
  <c r="E24" i="3" l="1"/>
  <c r="F24" i="3"/>
  <c r="E25" i="3" l="1" a="1"/>
  <c r="F25" i="3" s="1"/>
  <c r="E25" i="3" l="1"/>
  <c r="E26" i="3" s="1" a="1"/>
  <c r="E26" i="3" s="1"/>
</calcChain>
</file>

<file path=xl/sharedStrings.xml><?xml version="1.0" encoding="utf-8"?>
<sst xmlns="http://schemas.openxmlformats.org/spreadsheetml/2006/main" count="79" uniqueCount="39">
  <si>
    <t>Y1</t>
  </si>
  <si>
    <t>Y2</t>
  </si>
  <si>
    <t>Y3</t>
  </si>
  <si>
    <t>x bar</t>
  </si>
  <si>
    <t>n</t>
  </si>
  <si>
    <t>x bar - miu0</t>
  </si>
  <si>
    <t>miu0</t>
  </si>
  <si>
    <t>(x bar - miu)'</t>
  </si>
  <si>
    <t>s</t>
  </si>
  <si>
    <t>var(y1)</t>
  </si>
  <si>
    <t>var(y3)</t>
  </si>
  <si>
    <t>var(y2)</t>
  </si>
  <si>
    <t>cov(y2, y1)</t>
  </si>
  <si>
    <t>cov(y3, y1)</t>
  </si>
  <si>
    <t>cov(y3, y2)</t>
  </si>
  <si>
    <t>cov(y1, y2)</t>
  </si>
  <si>
    <t>cov(y1, y3)</t>
  </si>
  <si>
    <t>cov(y2, y3)</t>
  </si>
  <si>
    <t>s^(-1)</t>
  </si>
  <si>
    <t>n(x bar - miu)'</t>
  </si>
  <si>
    <t>n(x bar - miu)'S^(-1)</t>
  </si>
  <si>
    <t>f hitung</t>
  </si>
  <si>
    <t>p</t>
  </si>
  <si>
    <t>f tabel</t>
  </si>
  <si>
    <t>t^2</t>
  </si>
  <si>
    <t>tolak h0 jika t^2 &gt; f hitung</t>
  </si>
  <si>
    <t>tolak h0</t>
  </si>
  <si>
    <t>x1</t>
  </si>
  <si>
    <t>x2</t>
  </si>
  <si>
    <t>var(x1)</t>
  </si>
  <si>
    <t>var(x2)</t>
  </si>
  <si>
    <t>cov(x1,x2)</t>
  </si>
  <si>
    <t>cov(x2,x1)</t>
  </si>
  <si>
    <t>(x bar - miu0)'</t>
  </si>
  <si>
    <t>gagal tolak h0</t>
  </si>
  <si>
    <t>miu1</t>
  </si>
  <si>
    <t>&lt;=</t>
  </si>
  <si>
    <t>miu2</t>
  </si>
  <si>
    <t>miu3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</si>
</sst>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A731E-385B-4B95-8713-213FC1D13FD8}">
  <dimension ref="A1:I53"/>
  <sheetViews>
    <sheetView tabSelected="1" topLeftCell="B1" workbookViewId="0">
      <selection activeCell="I46" sqref="I46"/>
    </sheetView>
  </sheetViews>
  <sheetFormatPr defaultRowHeight="15" x14ac:dyDescent="0.25"/>
  <cols>
    <col min="5" max="5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</row>
    <row r="2" spans="1:9" x14ac:dyDescent="0.25">
      <c r="A2">
        <v>16.600000000000001</v>
      </c>
      <c r="B2">
        <v>8.73</v>
      </c>
      <c r="C2">
        <v>8.2100000000000009</v>
      </c>
      <c r="E2" t="s">
        <v>6</v>
      </c>
      <c r="F2">
        <v>75</v>
      </c>
    </row>
    <row r="3" spans="1:9" x14ac:dyDescent="0.25">
      <c r="A3">
        <v>16.77</v>
      </c>
      <c r="B3">
        <v>8.91</v>
      </c>
      <c r="C3">
        <v>8.52</v>
      </c>
      <c r="F3">
        <v>60</v>
      </c>
    </row>
    <row r="4" spans="1:9" x14ac:dyDescent="0.25">
      <c r="A4">
        <v>17.579999999999998</v>
      </c>
      <c r="B4">
        <v>9.34</v>
      </c>
      <c r="C4">
        <v>8.92</v>
      </c>
      <c r="F4">
        <v>65</v>
      </c>
    </row>
    <row r="5" spans="1:9" x14ac:dyDescent="0.25">
      <c r="A5">
        <v>17.8</v>
      </c>
      <c r="B5">
        <v>9.2799999999999994</v>
      </c>
      <c r="C5">
        <v>9.65</v>
      </c>
    </row>
    <row r="6" spans="1:9" x14ac:dyDescent="0.25">
      <c r="A6">
        <v>19.100000000000001</v>
      </c>
      <c r="B6">
        <v>10.17</v>
      </c>
      <c r="C6">
        <v>10.42</v>
      </c>
      <c r="E6" t="s">
        <v>4</v>
      </c>
      <c r="F6">
        <v>52</v>
      </c>
      <c r="H6" t="s">
        <v>22</v>
      </c>
      <c r="I6">
        <v>3</v>
      </c>
    </row>
    <row r="7" spans="1:9" x14ac:dyDescent="0.25">
      <c r="A7">
        <v>19.649999999999999</v>
      </c>
      <c r="B7">
        <v>10.28</v>
      </c>
      <c r="C7">
        <v>11.28</v>
      </c>
    </row>
    <row r="8" spans="1:9" x14ac:dyDescent="0.25">
      <c r="A8">
        <v>20.079999999999998</v>
      </c>
      <c r="B8">
        <v>10.59</v>
      </c>
      <c r="C8">
        <v>11.73</v>
      </c>
      <c r="E8" t="s">
        <v>3</v>
      </c>
      <c r="F8">
        <f>SUM(A2:A53)/F6</f>
        <v>56.71288461538461</v>
      </c>
    </row>
    <row r="9" spans="1:9" x14ac:dyDescent="0.25">
      <c r="A9">
        <v>22.62</v>
      </c>
      <c r="B9">
        <v>11.88</v>
      </c>
      <c r="C9">
        <v>12.09</v>
      </c>
      <c r="F9">
        <f>SUM(B2:B53)/F6</f>
        <v>50.643653846153839</v>
      </c>
    </row>
    <row r="10" spans="1:9" x14ac:dyDescent="0.25">
      <c r="A10">
        <v>25.42</v>
      </c>
      <c r="B10">
        <v>12.98</v>
      </c>
      <c r="C10">
        <v>13.27</v>
      </c>
      <c r="F10">
        <f>SUM(C2:C53)/F6</f>
        <v>53.616538461538461</v>
      </c>
    </row>
    <row r="11" spans="1:9" x14ac:dyDescent="0.25">
      <c r="A11">
        <v>26.53</v>
      </c>
      <c r="B11">
        <v>14.1</v>
      </c>
      <c r="C11">
        <v>13.73</v>
      </c>
    </row>
    <row r="12" spans="1:9" x14ac:dyDescent="0.25">
      <c r="A12">
        <v>28.04</v>
      </c>
      <c r="B12">
        <v>15.16</v>
      </c>
      <c r="C12">
        <v>14.7</v>
      </c>
      <c r="E12" t="s">
        <v>5</v>
      </c>
      <c r="F12">
        <f>F8-F2</f>
        <v>-18.28711538461539</v>
      </c>
    </row>
    <row r="13" spans="1:9" x14ac:dyDescent="0.25">
      <c r="A13">
        <v>28.76</v>
      </c>
      <c r="B13">
        <v>16.04</v>
      </c>
      <c r="C13">
        <v>15.39</v>
      </c>
      <c r="F13">
        <f t="shared" ref="F13:F14" si="0">F9-F3</f>
        <v>-9.356346153846161</v>
      </c>
    </row>
    <row r="14" spans="1:9" x14ac:dyDescent="0.25">
      <c r="A14">
        <v>32</v>
      </c>
      <c r="B14">
        <v>16.57</v>
      </c>
      <c r="C14">
        <v>15.42</v>
      </c>
      <c r="F14">
        <f t="shared" si="0"/>
        <v>-11.383461538461539</v>
      </c>
    </row>
    <row r="15" spans="1:9" x14ac:dyDescent="0.25">
      <c r="A15">
        <v>33.590000000000003</v>
      </c>
      <c r="B15">
        <v>18.399999999999999</v>
      </c>
      <c r="C15">
        <v>16.46</v>
      </c>
    </row>
    <row r="16" spans="1:9" x14ac:dyDescent="0.25">
      <c r="A16">
        <v>33.92</v>
      </c>
      <c r="B16">
        <v>20.14</v>
      </c>
      <c r="C16">
        <v>20.28</v>
      </c>
      <c r="E16" t="s">
        <v>7</v>
      </c>
      <c r="F16">
        <f t="array" ref="F16:H16">TRANSPOSE(F12:F14)</f>
        <v>-18.28711538461539</v>
      </c>
      <c r="G16">
        <v>-9.356346153846161</v>
      </c>
      <c r="H16">
        <v>-11.383461538461539</v>
      </c>
    </row>
    <row r="17" spans="1:8" x14ac:dyDescent="0.25">
      <c r="A17">
        <v>36.479999999999997</v>
      </c>
      <c r="B17">
        <v>21.26</v>
      </c>
      <c r="C17">
        <v>21.62</v>
      </c>
    </row>
    <row r="18" spans="1:8" x14ac:dyDescent="0.25">
      <c r="A18">
        <v>37.090000000000003</v>
      </c>
      <c r="B18">
        <v>22.01</v>
      </c>
      <c r="C18">
        <v>21.27</v>
      </c>
      <c r="E18" t="s">
        <v>8</v>
      </c>
      <c r="F18" t="s">
        <v>9</v>
      </c>
      <c r="G18" t="s">
        <v>15</v>
      </c>
      <c r="H18" t="s">
        <v>16</v>
      </c>
    </row>
    <row r="19" spans="1:8" x14ac:dyDescent="0.25">
      <c r="A19">
        <v>36.869999999999997</v>
      </c>
      <c r="B19">
        <v>21.98</v>
      </c>
      <c r="C19">
        <v>21.93</v>
      </c>
      <c r="F19" t="s">
        <v>12</v>
      </c>
      <c r="G19" t="s">
        <v>11</v>
      </c>
      <c r="H19" t="s">
        <v>17</v>
      </c>
    </row>
    <row r="20" spans="1:8" x14ac:dyDescent="0.25">
      <c r="A20">
        <v>40.619999999999997</v>
      </c>
      <c r="B20">
        <v>25.7</v>
      </c>
      <c r="C20">
        <v>22.56</v>
      </c>
      <c r="F20" t="s">
        <v>13</v>
      </c>
      <c r="G20" t="s">
        <v>14</v>
      </c>
      <c r="H20" t="s">
        <v>10</v>
      </c>
    </row>
    <row r="21" spans="1:8" x14ac:dyDescent="0.25">
      <c r="A21">
        <v>41.77</v>
      </c>
      <c r="B21">
        <v>27.48</v>
      </c>
      <c r="C21">
        <v>24.24</v>
      </c>
    </row>
    <row r="22" spans="1:8" x14ac:dyDescent="0.25">
      <c r="A22">
        <v>42.65</v>
      </c>
      <c r="B22">
        <v>28.79</v>
      </c>
      <c r="C22">
        <v>25.52</v>
      </c>
      <c r="E22" t="s">
        <v>8</v>
      </c>
      <c r="F22">
        <f>_xlfn.VAR.S(A2:A53)</f>
        <v>905.17273073152444</v>
      </c>
      <c r="G22">
        <f>_xlfn.COVARIANCE.S(A2:A53, B2:B53)</f>
        <v>1088.8536304298643</v>
      </c>
      <c r="H22">
        <f>_xlfn.COVARIANCE.S(A2:A53, C2:C53)</f>
        <v>1137.9922886123679</v>
      </c>
    </row>
    <row r="23" spans="1:8" x14ac:dyDescent="0.25">
      <c r="A23">
        <v>46</v>
      </c>
      <c r="B23">
        <v>32.4</v>
      </c>
      <c r="C23">
        <v>27.39</v>
      </c>
      <c r="F23">
        <f>_xlfn.COVARIANCE.S(B2:B53, A2:A53)</f>
        <v>1088.8536304298643</v>
      </c>
      <c r="G23">
        <f>_xlfn.VAR.S(B2:B53)</f>
        <v>1328.2780079562594</v>
      </c>
      <c r="H23">
        <f>_xlfn.COVARIANCE.S(B2:B53, C2:C53)</f>
        <v>1406.7151364253398</v>
      </c>
    </row>
    <row r="24" spans="1:8" x14ac:dyDescent="0.25">
      <c r="A24">
        <v>44.21</v>
      </c>
      <c r="B24">
        <v>30.54</v>
      </c>
      <c r="C24">
        <v>29.9</v>
      </c>
      <c r="F24">
        <f>_xlfn.COVARIANCE.S(C2:C53, A2:A53)</f>
        <v>1137.9922886123679</v>
      </c>
      <c r="G24">
        <f>_xlfn.COVARIANCE.S(C2:C53, B2:B53)</f>
        <v>1406.7151364253398</v>
      </c>
      <c r="H24">
        <f>_xlfn.VAR.S(C2:C53)</f>
        <v>1537.8419132730016</v>
      </c>
    </row>
    <row r="25" spans="1:8" x14ac:dyDescent="0.25">
      <c r="A25">
        <v>47.02</v>
      </c>
      <c r="B25">
        <v>33.840000000000003</v>
      </c>
      <c r="C25">
        <v>31.62</v>
      </c>
    </row>
    <row r="26" spans="1:8" x14ac:dyDescent="0.25">
      <c r="A26">
        <v>49.22</v>
      </c>
      <c r="B26">
        <v>37.35</v>
      </c>
      <c r="C26">
        <v>35.93</v>
      </c>
      <c r="E26" t="s">
        <v>18</v>
      </c>
      <c r="F26">
        <f t="array" ref="F26:H28">MINVERSE(F22:H24)</f>
        <v>0.12813083360885485</v>
      </c>
      <c r="G26">
        <v>-0.14784130476284105</v>
      </c>
      <c r="H26">
        <v>4.0419434586820437E-2</v>
      </c>
    </row>
    <row r="27" spans="1:8" x14ac:dyDescent="0.25">
      <c r="A27">
        <v>52.4</v>
      </c>
      <c r="B27">
        <v>40.03</v>
      </c>
      <c r="C27">
        <v>38.46</v>
      </c>
      <c r="F27">
        <v>-0.14784130476284091</v>
      </c>
      <c r="G27">
        <v>0.19467507590891625</v>
      </c>
      <c r="H27">
        <v>-6.8674231269031855E-2</v>
      </c>
    </row>
    <row r="28" spans="1:8" x14ac:dyDescent="0.25">
      <c r="A28">
        <v>52.79</v>
      </c>
      <c r="B28">
        <v>41.17</v>
      </c>
      <c r="C28">
        <v>43.95</v>
      </c>
      <c r="F28">
        <v>4.0419434586820353E-2</v>
      </c>
      <c r="G28">
        <v>-6.8674231269031785E-2</v>
      </c>
      <c r="H28">
        <v>3.3558765236675003E-2</v>
      </c>
    </row>
    <row r="29" spans="1:8" x14ac:dyDescent="0.25">
      <c r="A29">
        <v>57.18</v>
      </c>
      <c r="B29">
        <v>44.79</v>
      </c>
      <c r="C29">
        <v>45.71</v>
      </c>
    </row>
    <row r="30" spans="1:8" x14ac:dyDescent="0.25">
      <c r="A30">
        <v>60.24</v>
      </c>
      <c r="B30">
        <v>51.23</v>
      </c>
      <c r="C30">
        <v>51.31</v>
      </c>
      <c r="E30" t="s">
        <v>19</v>
      </c>
      <c r="F30">
        <f t="array" ref="F30:H30">MMULT(F6,F16:H16)</f>
        <v>-950.93000000000029</v>
      </c>
      <c r="G30">
        <v>-486.53000000000037</v>
      </c>
      <c r="H30">
        <v>-591.94000000000005</v>
      </c>
    </row>
    <row r="31" spans="1:8" x14ac:dyDescent="0.25">
      <c r="A31">
        <v>59.7</v>
      </c>
      <c r="B31">
        <v>53.53</v>
      </c>
      <c r="C31">
        <v>58.73</v>
      </c>
      <c r="E31" t="s">
        <v>20</v>
      </c>
      <c r="F31">
        <f t="array" ref="F31:H31">MMULT(F30:H30,F26:H28)</f>
        <v>-73.840103706725785</v>
      </c>
      <c r="G31">
        <v>86.522491713554061</v>
      </c>
      <c r="H31">
        <v>-24.888754686520478</v>
      </c>
    </row>
    <row r="32" spans="1:8" x14ac:dyDescent="0.25">
      <c r="A32">
        <v>59.1</v>
      </c>
      <c r="B32">
        <v>55.08</v>
      </c>
      <c r="C32">
        <v>67.260000000000005</v>
      </c>
      <c r="E32" t="s">
        <v>24</v>
      </c>
      <c r="F32">
        <f t="array" ref="F32">MMULT(F31:H31, F12:F14)</f>
        <v>824.10829564577352</v>
      </c>
    </row>
    <row r="33" spans="1:9" x14ac:dyDescent="0.25">
      <c r="A33">
        <v>59.6</v>
      </c>
      <c r="B33">
        <v>57.81</v>
      </c>
      <c r="C33">
        <v>74.31</v>
      </c>
    </row>
    <row r="34" spans="1:9" x14ac:dyDescent="0.25">
      <c r="A34">
        <v>64.12</v>
      </c>
      <c r="B34">
        <v>64.55</v>
      </c>
      <c r="C34">
        <v>82.19</v>
      </c>
      <c r="E34" t="s">
        <v>25</v>
      </c>
    </row>
    <row r="35" spans="1:9" x14ac:dyDescent="0.25">
      <c r="A35">
        <v>63.2</v>
      </c>
      <c r="B35">
        <v>64.459999999999994</v>
      </c>
      <c r="C35">
        <v>86.81</v>
      </c>
    </row>
    <row r="36" spans="1:9" x14ac:dyDescent="0.25">
      <c r="A36">
        <v>65.569999999999993</v>
      </c>
      <c r="B36">
        <v>66.98</v>
      </c>
      <c r="C36">
        <v>88.28</v>
      </c>
      <c r="E36" t="s">
        <v>23</v>
      </c>
      <c r="F36">
        <f>_xlfn.F.INV.RT(0.05,3,49)</f>
        <v>2.793948851584243</v>
      </c>
    </row>
    <row r="37" spans="1:9" x14ac:dyDescent="0.25">
      <c r="A37">
        <v>68.16</v>
      </c>
      <c r="B37">
        <v>69.38</v>
      </c>
      <c r="C37">
        <v>88.31</v>
      </c>
    </row>
    <row r="38" spans="1:9" x14ac:dyDescent="0.25">
      <c r="A38">
        <v>69.8</v>
      </c>
      <c r="B38">
        <v>72.11</v>
      </c>
      <c r="C38">
        <v>88.76</v>
      </c>
      <c r="E38" t="s">
        <v>21</v>
      </c>
      <c r="F38">
        <f>(((F6-1)*I6)/(F6-I6))*F36</f>
        <v>8.7239627406610047</v>
      </c>
    </row>
    <row r="39" spans="1:9" x14ac:dyDescent="0.25">
      <c r="A39">
        <v>64.63</v>
      </c>
      <c r="B39">
        <v>68.22</v>
      </c>
      <c r="C39">
        <v>89.18</v>
      </c>
    </row>
    <row r="40" spans="1:9" x14ac:dyDescent="0.25">
      <c r="A40">
        <v>74.41</v>
      </c>
      <c r="B40">
        <v>76.55</v>
      </c>
      <c r="C40">
        <v>79.95</v>
      </c>
      <c r="E40" t="s">
        <v>26</v>
      </c>
    </row>
    <row r="41" spans="1:9" x14ac:dyDescent="0.25">
      <c r="A41">
        <v>78.12</v>
      </c>
      <c r="B41">
        <v>77.930000000000007</v>
      </c>
      <c r="C41">
        <v>78.22</v>
      </c>
    </row>
    <row r="42" spans="1:9" x14ac:dyDescent="0.25">
      <c r="A42">
        <v>82.08</v>
      </c>
      <c r="B42">
        <v>82.73</v>
      </c>
      <c r="C42">
        <v>81.430000000000007</v>
      </c>
    </row>
    <row r="43" spans="1:9" x14ac:dyDescent="0.25">
      <c r="A43">
        <v>82.56</v>
      </c>
      <c r="B43">
        <v>84.34</v>
      </c>
      <c r="C43">
        <v>87.98</v>
      </c>
      <c r="E43">
        <f>F8-(SQRT(F38)*SQRT(F22/F6))</f>
        <v>44.389756596551798</v>
      </c>
      <c r="F43" t="s">
        <v>36</v>
      </c>
      <c r="G43" t="s">
        <v>35</v>
      </c>
      <c r="H43" t="s">
        <v>36</v>
      </c>
      <c r="I43">
        <f>F8+(SQRT(F38)*SQRT(F22/F6))</f>
        <v>69.036012634217414</v>
      </c>
    </row>
    <row r="44" spans="1:9" x14ac:dyDescent="0.25">
      <c r="A44">
        <v>90.65</v>
      </c>
      <c r="B44">
        <v>91.57</v>
      </c>
      <c r="C44">
        <v>90.96</v>
      </c>
      <c r="E44">
        <f>F9-(SQRT(F38)*SQRT(G23/F6))</f>
        <v>35.715719364213207</v>
      </c>
      <c r="F44" t="s">
        <v>36</v>
      </c>
      <c r="G44" t="s">
        <v>37</v>
      </c>
      <c r="H44" t="s">
        <v>36</v>
      </c>
      <c r="I44">
        <f>F9+(SQRT(F38)*SQRT(G23/F6))</f>
        <v>65.571588328094464</v>
      </c>
    </row>
    <row r="45" spans="1:9" x14ac:dyDescent="0.25">
      <c r="A45">
        <v>95.37</v>
      </c>
      <c r="B45">
        <v>94.92</v>
      </c>
      <c r="C45">
        <v>95.11</v>
      </c>
      <c r="E45">
        <f>F10-(SQRT(F38)*SQRT(H24/F6))</f>
        <v>37.554114829621533</v>
      </c>
      <c r="F45" t="s">
        <v>36</v>
      </c>
      <c r="G45" t="s">
        <v>38</v>
      </c>
      <c r="H45" t="s">
        <v>36</v>
      </c>
      <c r="I45">
        <f>F10+(SQRT(F38)*SQRT(H24/F6))</f>
        <v>69.678962093455397</v>
      </c>
    </row>
    <row r="46" spans="1:9" x14ac:dyDescent="0.25">
      <c r="A46">
        <v>99.63</v>
      </c>
      <c r="B46">
        <v>100.3</v>
      </c>
      <c r="C46">
        <v>99.88</v>
      </c>
    </row>
    <row r="47" spans="1:9" x14ac:dyDescent="0.25">
      <c r="A47">
        <v>105</v>
      </c>
      <c r="B47">
        <v>104.78</v>
      </c>
      <c r="C47">
        <v>105.01</v>
      </c>
    </row>
    <row r="48" spans="1:9" x14ac:dyDescent="0.25">
      <c r="A48">
        <v>103.33</v>
      </c>
      <c r="B48">
        <v>104.64</v>
      </c>
      <c r="C48">
        <v>106.62</v>
      </c>
    </row>
    <row r="49" spans="1:3" x14ac:dyDescent="0.25">
      <c r="A49">
        <v>111.29</v>
      </c>
      <c r="B49">
        <v>113.22</v>
      </c>
      <c r="C49">
        <v>106.41</v>
      </c>
    </row>
    <row r="50" spans="1:3" x14ac:dyDescent="0.25">
      <c r="A50">
        <v>108.54</v>
      </c>
      <c r="B50">
        <v>114.33</v>
      </c>
      <c r="C50">
        <v>112.94</v>
      </c>
    </row>
    <row r="51" spans="1:3" x14ac:dyDescent="0.25">
      <c r="A51">
        <v>107.06</v>
      </c>
      <c r="B51">
        <v>114.99</v>
      </c>
      <c r="C51">
        <v>125.66</v>
      </c>
    </row>
    <row r="52" spans="1:3" x14ac:dyDescent="0.25">
      <c r="A52">
        <v>116.57</v>
      </c>
      <c r="B52">
        <v>124.4</v>
      </c>
      <c r="C52">
        <v>129.75</v>
      </c>
    </row>
    <row r="53" spans="1:3" x14ac:dyDescent="0.25">
      <c r="A53">
        <v>117.58</v>
      </c>
      <c r="B53">
        <v>125.51</v>
      </c>
      <c r="C53">
        <v>132.83000000000001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49646-32DA-41D6-9599-F4649002E51B}">
  <dimension ref="A1:H32"/>
  <sheetViews>
    <sheetView topLeftCell="B16" workbookViewId="0">
      <selection activeCell="E29" sqref="E29"/>
    </sheetView>
  </sheetViews>
  <sheetFormatPr defaultRowHeight="15" x14ac:dyDescent="0.25"/>
  <cols>
    <col min="4" max="4" width="18.7109375" bestFit="1" customWidth="1"/>
  </cols>
  <sheetData>
    <row r="1" spans="1:8" x14ac:dyDescent="0.25">
      <c r="A1" t="s">
        <v>27</v>
      </c>
      <c r="B1" t="s">
        <v>28</v>
      </c>
    </row>
    <row r="2" spans="1:8" x14ac:dyDescent="0.25">
      <c r="A2">
        <v>6</v>
      </c>
      <c r="B2">
        <v>9</v>
      </c>
      <c r="D2" t="s">
        <v>6</v>
      </c>
      <c r="E2">
        <v>9</v>
      </c>
    </row>
    <row r="3" spans="1:8" x14ac:dyDescent="0.25">
      <c r="A3">
        <v>10</v>
      </c>
      <c r="B3">
        <v>6</v>
      </c>
      <c r="E3">
        <v>5</v>
      </c>
    </row>
    <row r="4" spans="1:8" x14ac:dyDescent="0.25">
      <c r="A4">
        <v>8</v>
      </c>
      <c r="B4">
        <v>3</v>
      </c>
    </row>
    <row r="5" spans="1:8" x14ac:dyDescent="0.25">
      <c r="D5" t="s">
        <v>4</v>
      </c>
      <c r="E5">
        <v>3</v>
      </c>
      <c r="G5" t="s">
        <v>22</v>
      </c>
      <c r="H5">
        <v>2</v>
      </c>
    </row>
    <row r="7" spans="1:8" x14ac:dyDescent="0.25">
      <c r="D7" t="s">
        <v>3</v>
      </c>
      <c r="E7">
        <f>SUM(A2:A4)/E5</f>
        <v>8</v>
      </c>
    </row>
    <row r="8" spans="1:8" x14ac:dyDescent="0.25">
      <c r="E8">
        <f>SUM(B2:B4)/E5</f>
        <v>6</v>
      </c>
    </row>
    <row r="10" spans="1:8" x14ac:dyDescent="0.25">
      <c r="D10" t="s">
        <v>5</v>
      </c>
      <c r="E10">
        <f>E7-E2</f>
        <v>-1</v>
      </c>
    </row>
    <row r="11" spans="1:8" x14ac:dyDescent="0.25">
      <c r="E11">
        <f>E8-E3</f>
        <v>1</v>
      </c>
    </row>
    <row r="13" spans="1:8" x14ac:dyDescent="0.25">
      <c r="D13" t="s">
        <v>33</v>
      </c>
      <c r="E13">
        <f t="array" ref="E13:F13">TRANSPOSE(E10:E11)</f>
        <v>-1</v>
      </c>
      <c r="F13">
        <v>1</v>
      </c>
    </row>
    <row r="15" spans="1:8" x14ac:dyDescent="0.25">
      <c r="D15" t="s">
        <v>8</v>
      </c>
      <c r="E15" t="s">
        <v>29</v>
      </c>
      <c r="F15" t="s">
        <v>32</v>
      </c>
    </row>
    <row r="16" spans="1:8" x14ac:dyDescent="0.25">
      <c r="E16" t="s">
        <v>31</v>
      </c>
      <c r="F16" t="s">
        <v>30</v>
      </c>
    </row>
    <row r="18" spans="4:6" x14ac:dyDescent="0.25">
      <c r="D18" t="s">
        <v>8</v>
      </c>
      <c r="E18">
        <f>_xlfn.VAR.S(A2:A4)</f>
        <v>4</v>
      </c>
      <c r="F18">
        <f>_xlfn.COVARIANCE.S(B2:B4,A2:A4)</f>
        <v>-3</v>
      </c>
    </row>
    <row r="19" spans="4:6" x14ac:dyDescent="0.25">
      <c r="E19">
        <f>_xlfn.COVARIANCE.S(A2:A4,B2:B4)</f>
        <v>-3</v>
      </c>
      <c r="F19">
        <f>_xlfn.VAR.S(B2:B4)</f>
        <v>9</v>
      </c>
    </row>
    <row r="21" spans="4:6" x14ac:dyDescent="0.25">
      <c r="D21" t="s">
        <v>18</v>
      </c>
      <c r="E21">
        <f t="array" ref="E21:F22">MINVERSE(E18:F19)</f>
        <v>0.33333333333333331</v>
      </c>
      <c r="F21">
        <v>0.1111111111111111</v>
      </c>
    </row>
    <row r="22" spans="4:6" x14ac:dyDescent="0.25">
      <c r="E22">
        <v>0.1111111111111111</v>
      </c>
      <c r="F22">
        <v>0.14814814814814814</v>
      </c>
    </row>
    <row r="24" spans="4:6" x14ac:dyDescent="0.25">
      <c r="D24" t="s">
        <v>19</v>
      </c>
      <c r="E24">
        <f t="array" ref="E24:F24">MMULT(E5,E13:F13)</f>
        <v>-3</v>
      </c>
      <c r="F24">
        <v>3</v>
      </c>
    </row>
    <row r="25" spans="4:6" x14ac:dyDescent="0.25">
      <c r="D25" t="s">
        <v>20</v>
      </c>
      <c r="E25">
        <f t="array" ref="E25:F25">MMULT(E24:F24,E21:F22)</f>
        <v>-0.66666666666666674</v>
      </c>
      <c r="F25">
        <v>0.1111111111111111</v>
      </c>
    </row>
    <row r="26" spans="4:6" x14ac:dyDescent="0.25">
      <c r="D26" t="s">
        <v>24</v>
      </c>
      <c r="E26">
        <f t="array" ref="E26">MMULT(E25:F25,E10:E11)</f>
        <v>0.7777777777777779</v>
      </c>
    </row>
    <row r="28" spans="4:6" x14ac:dyDescent="0.25">
      <c r="D28" t="s">
        <v>23</v>
      </c>
      <c r="E28">
        <f>_xlfn.F.INV.RT(0.1,2, 1)</f>
        <v>49.499999999999972</v>
      </c>
    </row>
    <row r="30" spans="4:6" x14ac:dyDescent="0.25">
      <c r="D30" t="s">
        <v>21</v>
      </c>
      <c r="E30">
        <f>(((E5-1)*H5)/(E5-H5))*E28</f>
        <v>197.99999999999989</v>
      </c>
    </row>
    <row r="32" spans="4:6" x14ac:dyDescent="0.25">
      <c r="D3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F209E-4635-4A08-901C-A5F8DD2ABA06}">
  <dimension ref="A1:H32"/>
  <sheetViews>
    <sheetView workbookViewId="0">
      <selection activeCell="D32" sqref="D32"/>
    </sheetView>
  </sheetViews>
  <sheetFormatPr defaultRowHeight="15" x14ac:dyDescent="0.25"/>
  <cols>
    <col min="4" max="4" width="18.7109375" bestFit="1" customWidth="1"/>
  </cols>
  <sheetData>
    <row r="1" spans="1:8" x14ac:dyDescent="0.25">
      <c r="A1" t="s">
        <v>27</v>
      </c>
      <c r="B1" t="s">
        <v>28</v>
      </c>
    </row>
    <row r="2" spans="1:8" x14ac:dyDescent="0.25">
      <c r="A2">
        <v>2</v>
      </c>
      <c r="B2">
        <v>12</v>
      </c>
      <c r="D2" t="s">
        <v>6</v>
      </c>
      <c r="E2">
        <v>7</v>
      </c>
    </row>
    <row r="3" spans="1:8" x14ac:dyDescent="0.25">
      <c r="A3">
        <v>8</v>
      </c>
      <c r="B3">
        <v>9</v>
      </c>
      <c r="E3">
        <v>11</v>
      </c>
    </row>
    <row r="4" spans="1:8" x14ac:dyDescent="0.25">
      <c r="A4">
        <v>6</v>
      </c>
      <c r="B4">
        <v>9</v>
      </c>
    </row>
    <row r="5" spans="1:8" x14ac:dyDescent="0.25">
      <c r="A5">
        <v>8</v>
      </c>
      <c r="B5">
        <v>10</v>
      </c>
      <c r="D5" t="s">
        <v>4</v>
      </c>
      <c r="E5">
        <v>4</v>
      </c>
      <c r="G5" t="s">
        <v>22</v>
      </c>
      <c r="H5">
        <v>2</v>
      </c>
    </row>
    <row r="7" spans="1:8" x14ac:dyDescent="0.25">
      <c r="D7" t="s">
        <v>3</v>
      </c>
      <c r="E7">
        <f>SUM(A2:A5)/E5</f>
        <v>6</v>
      </c>
    </row>
    <row r="8" spans="1:8" x14ac:dyDescent="0.25">
      <c r="E8">
        <f>SUM(B2:B5)/E5</f>
        <v>10</v>
      </c>
    </row>
    <row r="10" spans="1:8" x14ac:dyDescent="0.25">
      <c r="D10" t="s">
        <v>5</v>
      </c>
      <c r="E10">
        <f>E7-E2</f>
        <v>-1</v>
      </c>
    </row>
    <row r="11" spans="1:8" x14ac:dyDescent="0.25">
      <c r="E11">
        <f>E8-E3</f>
        <v>-1</v>
      </c>
    </row>
    <row r="13" spans="1:8" x14ac:dyDescent="0.25">
      <c r="D13" t="s">
        <v>33</v>
      </c>
      <c r="E13">
        <f t="array" ref="E13:F13">TRANSPOSE(E10:E11)</f>
        <v>-1</v>
      </c>
      <c r="F13">
        <v>-1</v>
      </c>
    </row>
    <row r="15" spans="1:8" x14ac:dyDescent="0.25">
      <c r="D15" t="s">
        <v>8</v>
      </c>
      <c r="E15" t="s">
        <v>29</v>
      </c>
      <c r="F15" t="s">
        <v>32</v>
      </c>
    </row>
    <row r="16" spans="1:8" x14ac:dyDescent="0.25">
      <c r="E16" t="s">
        <v>31</v>
      </c>
      <c r="F16" t="s">
        <v>30</v>
      </c>
    </row>
    <row r="18" spans="4:6" x14ac:dyDescent="0.25">
      <c r="D18" t="s">
        <v>8</v>
      </c>
      <c r="E18">
        <f>_xlfn.VAR.S(A2:A5)</f>
        <v>8</v>
      </c>
      <c r="F18">
        <f>_xlfn.COVARIANCE.S(B2:B5,A2:A5)</f>
        <v>-3.3333333333333335</v>
      </c>
    </row>
    <row r="19" spans="4:6" x14ac:dyDescent="0.25">
      <c r="E19">
        <f>_xlfn.COVARIANCE.S(A2:A5,B2:B5)</f>
        <v>-3.3333333333333335</v>
      </c>
      <c r="F19">
        <f>_xlfn.VAR.S(B2:B5)</f>
        <v>2</v>
      </c>
    </row>
    <row r="21" spans="4:6" x14ac:dyDescent="0.25">
      <c r="D21" t="s">
        <v>18</v>
      </c>
      <c r="E21">
        <f t="array" ref="E21:F22">MINVERSE(E18:F19)</f>
        <v>0.40909090909090917</v>
      </c>
      <c r="F21">
        <v>0.6818181818181821</v>
      </c>
    </row>
    <row r="22" spans="4:6" x14ac:dyDescent="0.25">
      <c r="E22">
        <v>0.68181818181818199</v>
      </c>
      <c r="F22">
        <v>1.6363636363636369</v>
      </c>
    </row>
    <row r="24" spans="4:6" x14ac:dyDescent="0.25">
      <c r="D24" t="s">
        <v>19</v>
      </c>
      <c r="E24">
        <f t="array" ref="E24:F24">MMULT(E5,E13:F13)</f>
        <v>-4</v>
      </c>
      <c r="F24">
        <v>-4</v>
      </c>
    </row>
    <row r="25" spans="4:6" x14ac:dyDescent="0.25">
      <c r="D25" t="s">
        <v>20</v>
      </c>
      <c r="E25">
        <f t="array" ref="E25:F25">MMULT(E24:F24,E21:F22)</f>
        <v>-4.3636363636363651</v>
      </c>
      <c r="F25">
        <v>-9.2727272727272769</v>
      </c>
    </row>
    <row r="26" spans="4:6" x14ac:dyDescent="0.25">
      <c r="D26" t="s">
        <v>24</v>
      </c>
      <c r="E26">
        <f t="array" ref="E26">MMULT(E25:F25,E10:E11)</f>
        <v>13.636363636363642</v>
      </c>
    </row>
    <row r="28" spans="4:6" x14ac:dyDescent="0.25">
      <c r="D28" t="s">
        <v>23</v>
      </c>
      <c r="E28">
        <f>_xlfn.F.INV.RT(0.1,2, 2)</f>
        <v>8.9999999999999982</v>
      </c>
    </row>
    <row r="30" spans="4:6" x14ac:dyDescent="0.25">
      <c r="D30" t="s">
        <v>21</v>
      </c>
      <c r="E30">
        <f>(((E5-1)*H5)/(E5-H5))*E28</f>
        <v>26.999999999999993</v>
      </c>
    </row>
    <row r="32" spans="4:6" x14ac:dyDescent="0.25">
      <c r="D3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Contoh</vt:lpstr>
      <vt:lpstr>Latihan 1</vt:lpstr>
      <vt:lpstr>Latihan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Septia Devi</dc:creator>
  <cp:lastModifiedBy>Harvest Walukow</cp:lastModifiedBy>
  <dcterms:created xsi:type="dcterms:W3CDTF">2022-08-30T20:47:24Z</dcterms:created>
  <dcterms:modified xsi:type="dcterms:W3CDTF">2025-09-28T12:06:10Z</dcterms:modified>
</cp:coreProperties>
</file>