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3765" documentId="13_ncr:1_{A3D0CF3D-EB5C-5E41-BA66-3B2371569EC9}" xr6:coauthVersionLast="47" xr6:coauthVersionMax="47" xr10:uidLastSave="{0AFD87E4-BDD1-4043-B8DF-539949D2429B}"/>
  <bookViews>
    <workbookView xWindow="-120" yWindow="-120" windowWidth="2904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5" l="1"/>
  <c r="J3" i="5" a="1"/>
  <c r="J3" i="5" s="1"/>
  <c r="I3" i="5" a="1"/>
  <c r="I3" i="5" s="1"/>
  <c r="Q2" i="5"/>
  <c r="J2" i="5" a="1"/>
  <c r="J2" i="5" s="1"/>
  <c r="I2" i="5" a="1"/>
  <c r="I2" i="5" s="1"/>
  <c r="B2" i="5" a="1"/>
  <c r="B2" i="5" s="1"/>
  <c r="B3" i="5" a="1"/>
  <c r="B3" i="5" s="1"/>
  <c r="R2" i="5"/>
  <c r="H2" i="5" a="1"/>
  <c r="H2" i="5" s="1"/>
  <c r="R3" i="5"/>
  <c r="H3" i="5" a="1"/>
  <c r="H3" i="5" s="1"/>
  <c r="T3" i="5" l="1"/>
  <c r="T2" i="5"/>
  <c r="L2" i="5"/>
  <c r="L3"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<sst xmlns="http://schemas.openxmlformats.org/spreadsheetml/2006/main" count="37" uniqueCount="30">
  <si>
    <t>DataField</t>
  </si>
  <si>
    <t>Analysis
Date</t>
  </si>
  <si>
    <t>Ticker</t>
  </si>
  <si>
    <t>Category</t>
  </si>
  <si>
    <t>Jan</t>
  </si>
  <si>
    <t>Dec</t>
  </si>
  <si>
    <t>Silicon</t>
  </si>
  <si>
    <t>DivGro
10Y</t>
  </si>
  <si>
    <t>Type</t>
  </si>
  <si>
    <t>500</t>
  </si>
  <si>
    <t>Yes</t>
  </si>
  <si>
    <t>Mstar
Price</t>
  </si>
  <si>
    <t>52 Week
Low</t>
  </si>
  <si>
    <t>52 Week
High</t>
  </si>
  <si>
    <t>DVT
Price</t>
  </si>
  <si>
    <t>DivGro
Last</t>
  </si>
  <si>
    <t>Rating</t>
  </si>
  <si>
    <t>DVT</t>
  </si>
  <si>
    <t>DYT</t>
  </si>
  <si>
    <t>FwdDiv</t>
  </si>
  <si>
    <t>DivYield</t>
  </si>
  <si>
    <t>Market
Price</t>
  </si>
  <si>
    <t>DYT
Price</t>
  </si>
  <si>
    <t>S</t>
  </si>
  <si>
    <t>Retail-Home</t>
  </si>
  <si>
    <t>FY</t>
  </si>
  <si>
    <t>Div
Tier</t>
  </si>
  <si>
    <t>CA
Tier</t>
  </si>
  <si>
    <t>Confidence
Tier</t>
  </si>
  <si>
    <t>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</si>
</sst>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409]* #,##0.00_);_([$$-409]* \(#,##0.00\);_([$$-409]*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0" fontId="0" fillId="0" borderId="0" xfId="1" applyNumberFormat="1" applyFon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1">
    <dxf>
      <font>
        <b/>
        <i val="0"/>
        <color theme="1"/>
      </font>
      <fill>
        <patternFill>
          <bgColor rgb="FF92D050"/>
        </patternFill>
      </fill>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https://www.bing.com/financeapi/forcetrigger?t=a24p1h&amp;q=XNAS%3aTXN&amp;form=skydnc</v>
    <v>Learn more on Bing</v>
  </rv>
  <rv s="1">
    <v>en-US</v>
    <v>a24p1h</v>
    <v>268435456</v>
    <v>1</v>
    <v>Powered by Refinitiv</v>
    <v>0</v>
    <v>TEXAS INSTRUMENTS INCORPORATED (XNAS:TXN)</v>
    <v>2</v>
    <v>3</v>
    <v>Finance</v>
    <v>4</v>
    <v>186.3</v>
    <v>144.4589</v>
    <v>1.0274000000000001</v>
    <v>-1.05</v>
    <v>-5.6449999999999998E-3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186.18</v>
    <v>Semiconductors &amp; Semiconductor Equipment</v>
    <v>Stock</v>
    <v>45019.587700671094</v>
    <v>0</v>
    <v>184.96</v>
    <v>167821976320</v>
    <v>TEXAS INSTRUMENTS INCORPORATED</v>
    <v>TEXAS INSTRUMENTS INCORPORATED</v>
    <v>185.33</v>
    <v>19.780100000000001</v>
    <v>186.01</v>
    <v>184.96</v>
    <v>907342000</v>
    <v>TXN</v>
    <v>TEXAS INSTRUMENTS INCORPORATED (XNAS:TXN)</v>
    <v>319132</v>
    <v>4988182</v>
    <v>1938</v>
  </rv>
  <rv s="2">
    <v>1</v>
  </rv>
  <rv s="0">
    <v>https://www.bing.com/financeapi/forcetrigger?t=a1uj52&amp;q=XNYS%3aHD&amp;form=skydnc</v>
    <v>Learn more on Bing</v>
  </rv>
  <rv s="1">
    <v>en-US</v>
    <v>a1uj52</v>
    <v>268435456</v>
    <v>1</v>
    <v>Powered by Refinitiv</v>
    <v>0</v>
    <v>THE HOME DEPOT, INC. (XNYS:HD)</v>
    <v>2</v>
    <v>3</v>
    <v>Finance</v>
    <v>4</v>
    <v>347.25</v>
    <v>264.51</v>
    <v>0.92749999999999999</v>
    <v>0.84</v>
    <v>2.846E-3</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297.08</v>
    <v>Specialty Retailers</v>
    <v>Stock</v>
    <v>45019.587697615621</v>
    <v>3</v>
    <v>294.73500000000001</v>
    <v>299533700000</v>
    <v>THE HOME DEPOT, INC.</v>
    <v>THE HOME DEPOT, INC.</v>
    <v>294.89</v>
    <v>17.683299999999999</v>
    <v>295.12</v>
    <v>295.95999999999998</v>
    <v>1014956000</v>
    <v>HD</v>
    <v>THE HOME DEPOT, INC. (XNYS:HD)</v>
    <v>419169</v>
    <v>4461798</v>
    <v>1978</v>
  </rv>
  <rv s="2">
    <v>4</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3" totalsRowShown="0" headerRowDxfId="20">
  <autoFilter ref="A1:W3" xr:uid="{66D2B856-772C-4FD6-B77E-AB52C78A90D5}"/>
  <sortState xmlns:xlrd2="http://schemas.microsoft.com/office/spreadsheetml/2017/richdata2" ref="A2:T3">
    <sortCondition descending="1" ref="D1:D3"/>
  </sortState>
  <tableColumns count="23">
    <tableColumn id="2" xr3:uid="{E54267A8-1274-4CB8-9364-B6AFEFAB730B}" name="DataField"/>
    <tableColumn id="8" xr3:uid="{3D67C510-B7A6-4B83-B3F5-EA69DE0AE262}" name="Ticker" dataDxfId="19">
      <calculatedColumnFormula array="1">_FV(Table22[[#This Row],[DataField]],"Ticker symbol",TRUE)</calculatedColumnFormula>
    </tableColumn>
    <tableColumn id="17" xr3:uid="{B8B9692B-FAE7-42D8-9DC1-D599A6091D24}" name="Type" dataDxfId="18"/>
    <tableColumn id="12" xr3:uid="{C6D8233A-5D82-4178-AA78-3E954721BC49}" name="Analysis_x000a_Date" dataDxfId="17"/>
    <tableColumn id="19" xr3:uid="{2986F2F1-93E9-472F-B90D-92A34E3DF2BE}" name="Category" dataDxfId="16"/>
    <tableColumn id="3" xr3:uid="{8FEFC1D9-4D79-4B6F-8B2E-9D3DCEBAB8CF}" name="500" dataDxfId="15"/>
    <tableColumn id="1" xr3:uid="{67DC3C51-0B74-4A06-BE49-228B9D113448}" name="FY" dataDxfId="14"/>
    <tableColumn id="16" xr3:uid="{839B34CB-EBB7-4183-8EEC-7C3AB369B120}" name="Market_x000a_Price" dataDxfId="13">
      <calculatedColumnFormula array="1">_FV(Table22[[#This Row],[DataField]],"Price",TRUE)</calculatedColumnFormula>
    </tableColumn>
    <tableColumn id="6" xr3:uid="{15618F4E-F1A2-4BDA-87AE-31221A50E59D}" name="52 Week_x000a_Low" dataDxfId="12">
      <calculatedColumnFormula array="1">_FV(Table22[[#This Row],[DataField]],"52 week low",TRUE)</calculatedColumnFormula>
    </tableColumn>
    <tableColumn id="11" xr3:uid="{B9725F72-31B4-4341-8B45-9B93781D6E1E}" name="52 Week_x000a_High" dataDxfId="11">
      <calculatedColumnFormula array="1">_FV(Table22[[#This Row],[DataField]],"52 week high",TRUE)</calculatedColumnFormula>
    </tableColumn>
    <tableColumn id="9" xr3:uid="{9B5E71DF-2ECB-4815-96A2-A7044F1D9125}" name="FwdDiv" dataDxfId="10"/>
    <tableColumn id="18" xr3:uid="{69ADC090-DE70-478C-99BA-312D9E9B25B1}" name="DivYield" dataDxfId="9" dataCellStyle="Percent">
      <calculatedColumnFormula>Table22[[#This Row],[FwdDiv]]/Table22[[#This Row],[Market
Price]]</calculatedColumnFormula>
    </tableColumn>
    <tableColumn id="20" xr3:uid="{B4C7F86C-DDE9-4A57-81E7-7A92A96FBA07}" name="DivGro_x000a_10Y" dataDxfId="8" dataCellStyle="Percent"/>
    <tableColumn id="14" xr3:uid="{C45FC7C7-5CC7-4A96-A98A-BD0AE25155A0}" name="DivGro_x000a_Last" dataDxfId="7" dataCellStyle="Percent"/>
    <tableColumn id="23" xr3:uid="{8B320389-2FD1-4E72-A9EC-E4EEA41F09B1}" name="DYT" dataDxfId="6" dataCellStyle="Percent"/>
    <tableColumn id="10" xr3:uid="{689400AC-E077-44EF-9CD5-52FFF6BBA754}" name="DVT" dataDxfId="5" dataCellStyle="Percent"/>
    <tableColumn id="24" xr3:uid="{37C9CB9F-7798-485B-8585-4D8A69356151}" name="DYT_x000a_Price" dataDxfId="4" dataCellStyle="Percent">
      <calculatedColumnFormula>Table22[[#This Row],[FwdDiv]]/Table22[[#This Row],[DYT]]</calculatedColumnFormula>
    </tableColumn>
    <tableColumn id="13" xr3:uid="{B2DAFC53-A6F7-4EBF-8E80-5DEA3542B6A3}" name="DVT_x000a_Price" dataDxfId="3" dataCellStyle="Percent">
      <calculatedColumnFormula>Table22[[#This Row],[FwdDiv]]/Table22[[#This Row],[DVT]]</calculatedColumnFormula>
    </tableColumn>
    <tableColumn id="22" xr3:uid="{8D1D17C0-D12F-40A2-A51E-E3C306E65496}" name="Mstar_x000a_Price" dataDxfId="2" dataCellStyle="Currency"/>
    <tableColumn id="7" xr3:uid="{B6455EBA-D209-4DB2-A787-CCB7F8447FA4}" name="Rating" dataDxfId="1">
      <calculatedColumnFormula>IF(Table22[[#This Row],[Market
Price]] &lt; Table22[[#This Row],[DVT
Price]], "BUY", "HOLD")</calculatedColumnFormula>
    </tableColumn>
    <tableColumn id="5" xr3:uid="{2BEA871A-9683-4109-AC25-035433A5BD6C}" name="Div_x000a_Tier"/>
    <tableColumn id="15" xr3:uid="{19927F75-61E2-4213-A541-88F4252634AE}" name="CA_x000a_Tier"/>
    <tableColumn id="21" xr3:uid="{D0821EC5-3437-4FBE-AD47-FCF6A833775D}" name="Confidence_x000a_Ti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3"/>
  <sheetViews>
    <sheetView tabSelected="1" workbookViewId="0">
      <pane ySplit="1" topLeftCell="A2" activePane="bottomLeft" state="frozen"/>
      <selection pane="bottomLeft" activeCell="R17" sqref="R17"/>
    </sheetView>
  </sheetViews>
  <sheetFormatPr defaultColWidth="8.85546875" defaultRowHeight="15" x14ac:dyDescent="0.25"/>
  <cols>
    <col min="1" max="1" width="55.28515625" bestFit="1" customWidth="1"/>
    <col min="2" max="2" width="8.5703125" bestFit="1" customWidth="1"/>
    <col min="3" max="3" width="8.5703125" customWidth="1"/>
    <col min="4" max="4" width="9.7109375" bestFit="1" customWidth="1"/>
    <col min="5" max="5" width="16.42578125" bestFit="1" customWidth="1"/>
    <col min="6" max="6" width="6.28515625" bestFit="1" customWidth="1"/>
    <col min="7" max="7" width="6.42578125" bestFit="1" customWidth="1"/>
    <col min="8" max="8" width="9.140625" bestFit="1" customWidth="1"/>
    <col min="9" max="10" width="9.140625" customWidth="1"/>
    <col min="11" max="11" width="10" bestFit="1" customWidth="1"/>
    <col min="12" max="12" width="10.7109375" bestFit="1" customWidth="1"/>
    <col min="13" max="13" width="11" customWidth="1"/>
    <col min="14" max="14" width="9.42578125" bestFit="1" customWidth="1"/>
    <col min="15" max="17" width="9.42578125" customWidth="1"/>
    <col min="18" max="18" width="9.140625" bestFit="1" customWidth="1"/>
    <col min="19" max="19" width="9" bestFit="1" customWidth="1"/>
    <col min="20" max="20" width="8.85546875" bestFit="1" customWidth="1"/>
    <col min="21" max="21" width="8.85546875" customWidth="1"/>
    <col min="22" max="22" width="8" bestFit="1" customWidth="1"/>
    <col min="23" max="23" width="13.42578125" bestFit="1" customWidth="1"/>
  </cols>
  <sheetData>
    <row r="1" spans="1:23" ht="32.25" customHeight="1" x14ac:dyDescent="0.25">
      <c r="A1" s="6" t="s">
        <v>0</v>
      </c>
      <c r="B1" s="6" t="s">
        <v>2</v>
      </c>
      <c r="C1" s="6" t="s">
        <v>8</v>
      </c>
      <c r="D1" s="7" t="s">
        <v>1</v>
      </c>
      <c r="E1" s="6" t="s">
        <v>3</v>
      </c>
      <c r="F1" s="6" t="s">
        <v>9</v>
      </c>
      <c r="G1" s="6" t="s">
        <v>25</v>
      </c>
      <c r="H1" s="8" t="s">
        <v>21</v>
      </c>
      <c r="I1" s="8" t="s">
        <v>12</v>
      </c>
      <c r="J1" s="8" t="s">
        <v>13</v>
      </c>
      <c r="K1" s="9" t="s">
        <v>19</v>
      </c>
      <c r="L1" s="9" t="s">
        <v>20</v>
      </c>
      <c r="M1" s="9" t="s">
        <v>7</v>
      </c>
      <c r="N1" s="9" t="s">
        <v>15</v>
      </c>
      <c r="O1" s="9" t="s">
        <v>18</v>
      </c>
      <c r="P1" s="9" t="s">
        <v>17</v>
      </c>
      <c r="Q1" s="8" t="s">
        <v>22</v>
      </c>
      <c r="R1" s="8" t="s">
        <v>14</v>
      </c>
      <c r="S1" s="8" t="s">
        <v>11</v>
      </c>
      <c r="T1" s="10" t="s">
        <v>16</v>
      </c>
      <c r="U1" s="10" t="s">
        <v>26</v>
      </c>
      <c r="V1" s="10" t="s">
        <v>27</v>
      </c>
      <c r="W1" s="10" t="s">
        <v>28</v>
      </c>
    </row>
    <row r="2" spans="1:23" x14ac:dyDescent="0.25">
      <c r="A2" t="e" vm="1">
        <v>#VALUE!</v>
      </c>
      <c r="B2" s="1" t="str" cm="1">
        <f t="array" ref="B2">_FV(Table22[[#This Row],[DataField]],"Ticker symbol",TRUE)</f>
        <v>TXN</v>
      </c>
      <c r="C2" s="1" t="s">
        <v>29</v>
      </c>
      <c r="D2" s="4">
        <v>45012</v>
      </c>
      <c r="E2" s="1" t="s">
        <v>6</v>
      </c>
      <c r="F2" s="1" t="s">
        <v>10</v>
      </c>
      <c r="G2" s="1" t="s">
        <v>5</v>
      </c>
      <c r="H2" s="2" cm="1">
        <f t="array" ref="H2">_FV(Table22[[#This Row],[DataField]],"Price",TRUE)</f>
        <v>184.96</v>
      </c>
      <c r="I2" s="2" cm="1">
        <f t="array" ref="I2">_FV(Table22[[#This Row],[DataField]],"52 week low",TRUE)</f>
        <v>144.4589</v>
      </c>
      <c r="J2" s="2" cm="1">
        <f t="array" ref="J2">_FV(Table22[[#This Row],[DataField]],"52 week high",TRUE)</f>
        <v>186.3</v>
      </c>
      <c r="K2" s="2">
        <v>4.96</v>
      </c>
      <c r="L2" s="3">
        <f>Table22[[#This Row],[FwdDiv]]/Table22[[#This Row],[Market
Price]]</f>
        <v>2.681660899653979E-2</v>
      </c>
      <c r="M2" s="3">
        <v>0.21</v>
      </c>
      <c r="N2" s="3">
        <v>0.115</v>
      </c>
      <c r="O2" s="3">
        <v>2.5999999999999999E-2</v>
      </c>
      <c r="P2" s="3">
        <v>0.03</v>
      </c>
      <c r="Q2" s="11">
        <f>Table22[[#This Row],[FwdDiv]]/Table22[[#This Row],[DYT]]</f>
        <v>190.76923076923077</v>
      </c>
      <c r="R2" s="2">
        <f>Table22[[#This Row],[FwdDiv]]/Table22[[#This Row],[DVT]]</f>
        <v>165.33333333333334</v>
      </c>
      <c r="S2" s="5">
        <v>168</v>
      </c>
      <c r="T2" t="str">
        <f>IF(Table22[[#This Row],[Market
Price]] &lt; Table22[[#This Row],[DVT
Price]], "BUY", "HOLD")</f>
        <v>HOLD</v>
      </c>
      <c r="U2" t="s">
        <v>23</v>
      </c>
      <c r="V2" t="s">
        <v>23</v>
      </c>
      <c r="W2" t="s">
        <v>23</v>
      </c>
    </row>
    <row r="3" spans="1:23" x14ac:dyDescent="0.25">
      <c r="A3" t="e" vm="2">
        <v>#VALUE!</v>
      </c>
      <c r="B3" s="1" t="str" cm="1">
        <f t="array" ref="B3">_FV(Table22[[#This Row],[DataField]],"Ticker symbol",TRUE)</f>
        <v>HD</v>
      </c>
      <c r="C3" s="1" t="s">
        <v>29</v>
      </c>
      <c r="D3" s="4">
        <v>45017</v>
      </c>
      <c r="E3" s="1" t="s">
        <v>24</v>
      </c>
      <c r="F3" s="1" t="s">
        <v>10</v>
      </c>
      <c r="G3" s="1" t="s">
        <v>4</v>
      </c>
      <c r="H3" s="2" cm="1">
        <f t="array" ref="H3">_FV(Table22[[#This Row],[DataField]],"Price",TRUE)</f>
        <v>295.95999999999998</v>
      </c>
      <c r="I3" s="2" cm="1">
        <f t="array" ref="I3">_FV(Table22[[#This Row],[DataField]],"52 week low",TRUE)</f>
        <v>264.51</v>
      </c>
      <c r="J3" s="2" cm="1">
        <f t="array" ref="J3">_FV(Table22[[#This Row],[DataField]],"52 week high",TRUE)</f>
        <v>347.25</v>
      </c>
      <c r="K3" s="2">
        <v>8.36</v>
      </c>
      <c r="L3" s="3">
        <f>Table22[[#This Row],[FwdDiv]]/Table22[[#This Row],[Market
Price]]</f>
        <v>2.8247060413569402E-2</v>
      </c>
      <c r="M3" s="3">
        <v>0.185</v>
      </c>
      <c r="N3" s="3">
        <v>0.1</v>
      </c>
      <c r="O3" s="3">
        <v>2.1999999999999999E-2</v>
      </c>
      <c r="P3" s="3">
        <v>2.5000000000000001E-2</v>
      </c>
      <c r="Q3" s="11">
        <f>Table22[[#This Row],[FwdDiv]]/Table22[[#This Row],[DYT]]</f>
        <v>380</v>
      </c>
      <c r="R3" s="2">
        <f>Table22[[#This Row],[FwdDiv]]/Table22[[#This Row],[DVT]]</f>
        <v>334.4</v>
      </c>
      <c r="S3" s="5">
        <v>267</v>
      </c>
      <c r="T3" t="str">
        <f>IF(Table22[[#This Row],[Market
Price]] &lt; Table22[[#This Row],[DVT
Price]], "BUY", "HOLD")</f>
        <v>BUY</v>
      </c>
      <c r="U3" t="s">
        <v>23</v>
      </c>
      <c r="V3" t="s">
        <v>23</v>
      </c>
      <c r="W3" t="s">
        <v>23</v>
      </c>
    </row>
  </sheetData>
  <phoneticPr fontId="2" type="noConversion"/>
  <conditionalFormatting sqref="T2:U3">
    <cfRule type="containsText" dxfId="0" priority="2" operator="containsText" text="BUY">
      <formula>NOT(ISERROR(SEARCH("BUY",T2)))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2023-04-03T14:09:08Z</dcterms:modified>
  <cp:category/>
  <cp:contentStatus/>
</cp:coreProperties>
</file>