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25" documentId="8_{25D94F1C-EE58-4603-941F-F46FED84F30B}" xr6:coauthVersionLast="47" xr6:coauthVersionMax="47" xr10:uidLastSave="{3350E0E1-6284-4FFC-A9DA-0833756EC23C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<sst xmlns="http://schemas.openxmlformats.org/spreadsheetml/2006/main" count="253" uniqueCount="107">
  <si>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</si>
  <si>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</si>
  <si>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</si>
  <si>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</si>
  <si>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</si>
  <si>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</si>
  <si>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</si>
  <si>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</si>
  <si>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</si>
  <si>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</si>
  <si>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</si>
  <si>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</si>
  <si>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</si>
  <si>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</si>
  <si>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</si>
  <si>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</si>
  <si>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</si>
  <si>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</si>
  <si>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</si>
  <si>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</si>
  <si>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</si>
  <si>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</si>
  <si>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</si>
  <si>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</si>
  <si>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</si>
  <si>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</si>
  <si>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</si>
  <si>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</si>
  <si>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</si>
  <si>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</si>
  <si>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</si>
  <si>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</si>
  <si>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</si>
  <si>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</si>
  <si>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</si>
  <si>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</si>
  <si>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</si>
  <si>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</si>
  <si>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</si>
  <si>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</si>
  <si>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</si>
  <si>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</si>
  <si>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</si>
  <si>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</si>
  <si>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</si>
  <si>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</si>
  <si>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</si>
  <si>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</si>
  <si>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</si>
  <si>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</si>
  <si>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</si>
  <si>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</si>
  <si>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</si>
  <si>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</si>
  <si>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</si>
  <si>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</si>
  <si>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</si>
  <si>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</si>
  <si>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</si>
  <si>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</si>
  <si>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</si>
  <si>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</si>
  <si>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</si>
  <si>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</si>
  <si>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</si>
  <si>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</si>
  <si>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</si>
  <si>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</si>
  <si>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</si>
  <si>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</si>
  <si>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</si>
  <si>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</si>
  <si>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</si>
  <si>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</si>
  <si>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</si>
  <si>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</si>
  <si>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</si>
  <si>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1993-01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</si>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</sst>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11</xdr:row>
      <xdr:rowOff>0</xdr:rowOff>
    </xdr:from>
    <xdr:to>
      <xdr:col>14</xdr:col>
      <xdr:colOff>685800</xdr:colOff>
      <xdr:row>31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98CB38-7D05-C36D-BA2C-0755DA3F2B6B}"/>
            </a:ext>
          </a:extLst>
        </xdr:cNvPr>
        <xdr:cNvSpPr txBox="1"/>
      </xdr:nvSpPr>
      <xdr:spPr>
        <a:xfrm>
          <a:off x="5305425" y="2095500"/>
          <a:ext cx="4419600" cy="399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2.0</a:t>
          </a:r>
        </a:p>
        <a:p>
          <a:r>
            <a:rPr lang="en-US" sz="1100"/>
            <a:t>Median Low: 1.5</a:t>
          </a:r>
        </a:p>
        <a:p>
          <a:r>
            <a:rPr lang="en-US" sz="1100"/>
            <a:t>Median High: 1.8</a:t>
          </a:r>
        </a:p>
        <a:p>
          <a:r>
            <a:rPr lang="en-US" sz="1100"/>
            <a:t>Growth Low: 12%</a:t>
          </a:r>
        </a:p>
        <a:p>
          <a:r>
            <a:rPr lang="en-US" sz="1100"/>
            <a:t>Growth High: 20%</a:t>
          </a:r>
        </a:p>
        <a:p>
          <a:r>
            <a:rPr lang="en-US" sz="1100"/>
            <a:t>Ex Div: 1-4-7-10</a:t>
          </a:r>
        </a:p>
        <a:p>
          <a:r>
            <a:rPr lang="en-US" sz="1100"/>
            <a:t>Div Pay: 2-5-8-11</a:t>
          </a:r>
        </a:p>
        <a:p>
          <a:r>
            <a:rPr lang="en-US" sz="1100"/>
            <a:t>Div History: 1963</a:t>
          </a:r>
        </a:p>
        <a:p>
          <a:r>
            <a:rPr lang="en-US" sz="1100"/>
            <a:t>Div Increase: Jul</a:t>
          </a:r>
        </a:p>
        <a:p>
          <a:r>
            <a:rPr lang="en-US" sz="1100"/>
            <a:t>DivGro Streak: 1963</a:t>
          </a:r>
        </a:p>
        <a:p>
          <a:r>
            <a:rPr lang="en-US" sz="1100"/>
            <a:t>Certainty: Yes 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https://corporate.lowes.com/investors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CEO: Marvin Ellison</a:t>
          </a:r>
        </a:p>
        <a:p>
          <a:r>
            <a:rPr lang="en-US" sz="1100"/>
            <a:t>FY End: Jan</a:t>
          </a:r>
        </a:p>
        <a:p>
          <a:r>
            <a:rPr lang="en-US" sz="1100"/>
            <a:t>Business: Home Retail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3" sqref="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1.52</v>
      </c>
      <c r="D4" s="22">
        <v>3.72</v>
      </c>
      <c r="E4" s="1">
        <v>2.4041897233201501</v>
      </c>
      <c r="F4" s="30">
        <v>2.34</v>
      </c>
      <c r="G4" s="28">
        <v>5.3763440860214997E-3</v>
      </c>
      <c r="H4" s="23">
        <v>1.2903225806451601E-2</v>
      </c>
      <c r="I4" s="2">
        <v>8.6965393353894398E-3</v>
      </c>
      <c r="J4" s="29">
        <v>8.5470085470085392E-3</v>
      </c>
      <c r="K4" s="33">
        <v>5.8700000000000002E-2</v>
      </c>
    </row>
    <row r="5" spans="2:11" x14ac:dyDescent="0.25">
      <c r="B5">
        <v>1994</v>
      </c>
      <c r="C5" s="27">
        <v>3.39</v>
      </c>
      <c r="D5" s="22">
        <v>5.08</v>
      </c>
      <c r="E5" s="1">
        <v>4.3076190476190401</v>
      </c>
      <c r="F5" s="30">
        <v>4.3099999999999996</v>
      </c>
      <c r="G5" s="28">
        <v>4.3668122270742304E-3</v>
      </c>
      <c r="H5" s="23">
        <v>6.2663185378590003E-3</v>
      </c>
      <c r="I5" s="2">
        <v>5.10437198241311E-3</v>
      </c>
      <c r="J5" s="29">
        <v>5.0346149580976799E-3</v>
      </c>
      <c r="K5" s="33">
        <v>7.0900000000000005E-2</v>
      </c>
    </row>
    <row r="6" spans="2:11" x14ac:dyDescent="0.25">
      <c r="B6">
        <v>1995</v>
      </c>
      <c r="C6" s="27">
        <v>3.31</v>
      </c>
      <c r="D6" s="22">
        <v>4.84</v>
      </c>
      <c r="E6" s="1">
        <v>4.0430952380952396</v>
      </c>
      <c r="F6" s="30">
        <v>4.07</v>
      </c>
      <c r="G6" s="28">
        <v>4.9586776859504101E-3</v>
      </c>
      <c r="H6" s="23">
        <v>7.25075528700906E-3</v>
      </c>
      <c r="I6" s="2">
        <v>5.9969956249523899E-3</v>
      </c>
      <c r="J6" s="29">
        <v>5.8968414952187704E-3</v>
      </c>
      <c r="K6" s="33">
        <v>6.5699999999999995E-2</v>
      </c>
    </row>
    <row r="7" spans="2:11" x14ac:dyDescent="0.25">
      <c r="B7">
        <v>1996</v>
      </c>
      <c r="C7" s="27">
        <v>3.63</v>
      </c>
      <c r="D7" s="22">
        <v>5.42</v>
      </c>
      <c r="E7" s="1">
        <v>4.47649606299212</v>
      </c>
      <c r="F7" s="30">
        <v>4.45</v>
      </c>
      <c r="G7" s="28">
        <v>4.4280442804428E-3</v>
      </c>
      <c r="H7" s="23">
        <v>6.6115702479338798E-3</v>
      </c>
      <c r="I7" s="2">
        <v>5.4194708060798001E-3</v>
      </c>
      <c r="J7" s="29">
        <v>5.3932584269662902E-3</v>
      </c>
      <c r="K7" s="33">
        <v>6.4399999999999999E-2</v>
      </c>
    </row>
    <row r="8" spans="2:11" x14ac:dyDescent="0.25">
      <c r="B8">
        <v>1997</v>
      </c>
      <c r="C8" s="27">
        <v>4.0199999999999996</v>
      </c>
      <c r="D8" s="22">
        <v>6.12</v>
      </c>
      <c r="E8" s="1">
        <v>4.8389723320158096</v>
      </c>
      <c r="F8" s="30">
        <v>4.7699999999999996</v>
      </c>
      <c r="G8" s="28">
        <v>4.5751633986928098E-3</v>
      </c>
      <c r="H8" s="23">
        <v>6.9651741293532297E-3</v>
      </c>
      <c r="I8" s="2">
        <v>5.8101971736033396E-3</v>
      </c>
      <c r="J8" s="29">
        <v>5.8577405857740501E-3</v>
      </c>
      <c r="K8" s="33">
        <v>6.3500000000000001E-2</v>
      </c>
    </row>
    <row r="9" spans="2:11" x14ac:dyDescent="0.25">
      <c r="B9">
        <v>1998</v>
      </c>
      <c r="C9" s="27">
        <v>5.5</v>
      </c>
      <c r="D9" s="22">
        <v>12.94</v>
      </c>
      <c r="E9" s="1">
        <v>8.97174603174604</v>
      </c>
      <c r="F9" s="30">
        <v>8.9149999999999991</v>
      </c>
      <c r="G9" s="28">
        <v>2.4729520865533201E-3</v>
      </c>
      <c r="H9" s="23">
        <v>5.13643659711075E-3</v>
      </c>
      <c r="I9" s="2">
        <v>3.4276958977098701E-3</v>
      </c>
      <c r="J9" s="29">
        <v>3.30407935248914E-3</v>
      </c>
      <c r="K9" s="33">
        <v>5.2600000000000001E-2</v>
      </c>
    </row>
    <row r="10" spans="2:11" x14ac:dyDescent="0.25">
      <c r="B10">
        <v>1999</v>
      </c>
      <c r="C10" s="27">
        <v>10.75</v>
      </c>
      <c r="D10" s="22">
        <v>16.28</v>
      </c>
      <c r="E10" s="1">
        <v>13.571904761904699</v>
      </c>
      <c r="F10" s="30">
        <v>13.54</v>
      </c>
      <c r="G10" s="28">
        <v>1.9656019656019599E-3</v>
      </c>
      <c r="H10" s="23">
        <v>2.9767441860465101E-3</v>
      </c>
      <c r="I10" s="2">
        <v>2.3768138380385901E-3</v>
      </c>
      <c r="J10" s="29">
        <v>2.3633690882363298E-3</v>
      </c>
      <c r="K10" s="33">
        <v>5.6500000000000002E-2</v>
      </c>
    </row>
    <row r="11" spans="2:11" x14ac:dyDescent="0.25">
      <c r="B11">
        <v>2000</v>
      </c>
      <c r="C11" s="27">
        <v>9.36</v>
      </c>
      <c r="D11" s="22">
        <v>15.88</v>
      </c>
      <c r="E11" s="1">
        <v>11.6286111111111</v>
      </c>
      <c r="F11" s="30">
        <v>11.5</v>
      </c>
      <c r="G11" s="28">
        <v>2.2670025188916798E-3</v>
      </c>
      <c r="H11" s="23">
        <v>3.8461538461538399E-3</v>
      </c>
      <c r="I11" s="2">
        <v>3.1227271269858802E-3</v>
      </c>
      <c r="J11" s="29">
        <v>3.1304347826086902E-3</v>
      </c>
      <c r="K11" s="33">
        <v>6.0299999999999999E-2</v>
      </c>
    </row>
    <row r="12" spans="2:11" x14ac:dyDescent="0.25">
      <c r="B12">
        <v>2001</v>
      </c>
      <c r="C12" s="27">
        <v>11.09</v>
      </c>
      <c r="D12" s="22">
        <v>23.75</v>
      </c>
      <c r="E12" s="1">
        <v>16.987620967741901</v>
      </c>
      <c r="F12" s="30">
        <v>17.170000000000002</v>
      </c>
      <c r="G12" s="28">
        <v>1.68421052631578E-3</v>
      </c>
      <c r="H12" s="23">
        <v>3.2461677186654599E-3</v>
      </c>
      <c r="I12" s="2">
        <v>2.2834052306971498E-3</v>
      </c>
      <c r="J12" s="29">
        <v>2.25779857362448E-3</v>
      </c>
      <c r="K12" s="33">
        <v>5.0200000000000002E-2</v>
      </c>
    </row>
    <row r="13" spans="2:11" x14ac:dyDescent="0.25">
      <c r="B13">
        <v>2002</v>
      </c>
      <c r="C13" s="27">
        <v>16.75</v>
      </c>
      <c r="D13" s="22">
        <v>24.05</v>
      </c>
      <c r="E13" s="1">
        <v>21.2328571428571</v>
      </c>
      <c r="F13" s="30">
        <v>21.585000000000001</v>
      </c>
      <c r="G13" s="28">
        <v>1.66320166320166E-3</v>
      </c>
      <c r="H13" s="23">
        <v>2.38805970149253E-3</v>
      </c>
      <c r="I13" s="2">
        <v>1.89542598617259E-3</v>
      </c>
      <c r="J13" s="29">
        <v>1.8531388532002299E-3</v>
      </c>
      <c r="K13" s="33">
        <v>4.6100000000000002E-2</v>
      </c>
    </row>
    <row r="14" spans="2:11" x14ac:dyDescent="0.25">
      <c r="B14">
        <v>2003</v>
      </c>
      <c r="C14" s="27">
        <v>17</v>
      </c>
      <c r="D14" s="22">
        <v>30.03</v>
      </c>
      <c r="E14" s="1">
        <v>23.5474603174602</v>
      </c>
      <c r="F14" s="30">
        <v>22.75</v>
      </c>
      <c r="G14" s="28">
        <v>1.7771701982228199E-3</v>
      </c>
      <c r="H14" s="23">
        <v>3.0588235294117601E-3</v>
      </c>
      <c r="I14" s="2">
        <v>2.3075004191012898E-3</v>
      </c>
      <c r="J14" s="29">
        <v>2.2385185542091201E-3</v>
      </c>
      <c r="K14" s="33">
        <v>4.0099999999999997E-2</v>
      </c>
    </row>
    <row r="15" spans="2:11" x14ac:dyDescent="0.25">
      <c r="B15">
        <v>2004</v>
      </c>
      <c r="C15" s="27">
        <v>23.25</v>
      </c>
      <c r="D15" s="22">
        <v>30.13</v>
      </c>
      <c r="E15" s="1">
        <v>26.959563492063499</v>
      </c>
      <c r="F15" s="30">
        <v>26.96</v>
      </c>
      <c r="G15" s="28">
        <v>2.0554984583761502E-3</v>
      </c>
      <c r="H15" s="23">
        <v>3.44086021505376E-3</v>
      </c>
      <c r="I15" s="2">
        <v>2.5864294666308801E-3</v>
      </c>
      <c r="J15" s="29">
        <v>2.3762435870832098E-3</v>
      </c>
      <c r="K15" s="33">
        <v>4.2700000000000002E-2</v>
      </c>
    </row>
    <row r="16" spans="2:11" x14ac:dyDescent="0.25">
      <c r="B16">
        <v>2005</v>
      </c>
      <c r="C16" s="27">
        <v>25.75</v>
      </c>
      <c r="D16" s="22">
        <v>34.71</v>
      </c>
      <c r="E16" s="1">
        <v>30.272896825396799</v>
      </c>
      <c r="F16" s="30">
        <v>29.655000000000001</v>
      </c>
      <c r="G16" s="28">
        <v>2.5632809996795898E-3</v>
      </c>
      <c r="H16" s="23">
        <v>4.1180507892930604E-3</v>
      </c>
      <c r="I16" s="2">
        <v>3.24782531439801E-3</v>
      </c>
      <c r="J16" s="29">
        <v>3.0704280539667001E-3</v>
      </c>
      <c r="K16" s="33">
        <v>4.2900000000000001E-2</v>
      </c>
    </row>
    <row r="17" spans="2:11" x14ac:dyDescent="0.25">
      <c r="B17">
        <v>2006</v>
      </c>
      <c r="C17" s="27">
        <v>26.37</v>
      </c>
      <c r="D17" s="22">
        <v>34.65</v>
      </c>
      <c r="E17" s="1">
        <v>30.7042231075697</v>
      </c>
      <c r="F17" s="30">
        <v>30.87</v>
      </c>
      <c r="G17" s="28">
        <v>3.4632034632034602E-3</v>
      </c>
      <c r="H17" s="23">
        <v>7.5843761850587698E-3</v>
      </c>
      <c r="I17" s="2">
        <v>5.17189217614263E-3</v>
      </c>
      <c r="J17" s="29">
        <v>3.9643211100099099E-3</v>
      </c>
      <c r="K17" s="33">
        <v>4.8000000000000001E-2</v>
      </c>
    </row>
    <row r="18" spans="2:11" x14ac:dyDescent="0.25">
      <c r="B18">
        <v>2007</v>
      </c>
      <c r="C18" s="27">
        <v>21.84</v>
      </c>
      <c r="D18" s="22">
        <v>34.93</v>
      </c>
      <c r="E18" s="1">
        <v>29.677529880478101</v>
      </c>
      <c r="F18" s="30">
        <v>30.74</v>
      </c>
      <c r="G18" s="28">
        <v>5.7257371886630399E-3</v>
      </c>
      <c r="H18" s="23">
        <v>1.46520146520146E-2</v>
      </c>
      <c r="I18" s="2">
        <v>8.9018959816686404E-3</v>
      </c>
      <c r="J18" s="29">
        <v>6.5167807103290896E-3</v>
      </c>
      <c r="K18" s="33">
        <v>4.6300000000000001E-2</v>
      </c>
    </row>
    <row r="19" spans="2:11" x14ac:dyDescent="0.25">
      <c r="B19">
        <v>2008</v>
      </c>
      <c r="C19" s="27">
        <v>16.82</v>
      </c>
      <c r="D19" s="22">
        <v>27.36</v>
      </c>
      <c r="E19" s="1">
        <v>22.524940711462399</v>
      </c>
      <c r="F19" s="30">
        <v>23.02</v>
      </c>
      <c r="G19" s="28">
        <v>1.2107453651153901E-2</v>
      </c>
      <c r="H19" s="23">
        <v>2.0214030915576602E-2</v>
      </c>
      <c r="I19" s="2">
        <v>1.47955145225595E-2</v>
      </c>
      <c r="J19" s="29">
        <v>1.42857142857142E-2</v>
      </c>
      <c r="K19" s="33">
        <v>3.6600000000000001E-2</v>
      </c>
    </row>
    <row r="20" spans="2:11" x14ac:dyDescent="0.25">
      <c r="B20">
        <v>2009</v>
      </c>
      <c r="C20" s="27">
        <v>13.39</v>
      </c>
      <c r="D20" s="22">
        <v>24.17</v>
      </c>
      <c r="E20" s="1">
        <v>20.230992063492</v>
      </c>
      <c r="F20" s="30">
        <v>20.38</v>
      </c>
      <c r="G20" s="28">
        <v>1.4808362369337901E-2</v>
      </c>
      <c r="H20" s="23">
        <v>2.5392083644510802E-2</v>
      </c>
      <c r="I20" s="2">
        <v>1.74534339446798E-2</v>
      </c>
      <c r="J20" s="29">
        <v>1.70685287947373E-2</v>
      </c>
      <c r="K20" s="33">
        <v>3.2599999999999997E-2</v>
      </c>
    </row>
    <row r="21" spans="2:11" x14ac:dyDescent="0.25">
      <c r="B21">
        <v>2010</v>
      </c>
      <c r="C21" s="27">
        <v>19.59</v>
      </c>
      <c r="D21" s="22">
        <v>28.22</v>
      </c>
      <c r="E21" s="1">
        <v>23.027658730158699</v>
      </c>
      <c r="F21" s="30">
        <v>22.645</v>
      </c>
      <c r="G21" s="28">
        <v>1.2756909992912799E-2</v>
      </c>
      <c r="H21" s="23">
        <v>2.2460438999489501E-2</v>
      </c>
      <c r="I21" s="2">
        <v>1.7436580648509701E-2</v>
      </c>
      <c r="J21" s="29">
        <v>1.7180854242977502E-2</v>
      </c>
      <c r="K21" s="33">
        <v>3.2199999999999999E-2</v>
      </c>
    </row>
    <row r="22" spans="2:11" x14ac:dyDescent="0.25">
      <c r="B22">
        <v>2011</v>
      </c>
      <c r="C22" s="27">
        <v>18.11</v>
      </c>
      <c r="D22" s="22">
        <v>27.28</v>
      </c>
      <c r="E22" s="1">
        <v>23.504484126984099</v>
      </c>
      <c r="F22" s="30">
        <v>23.93</v>
      </c>
      <c r="G22" s="28">
        <v>1.6129032258064498E-2</v>
      </c>
      <c r="H22" s="23">
        <v>3.09221424627277E-2</v>
      </c>
      <c r="I22" s="2">
        <v>2.1528923651794998E-2</v>
      </c>
      <c r="J22" s="29">
        <v>1.9243386006569899E-2</v>
      </c>
      <c r="K22" s="33">
        <v>2.7799999999999998E-2</v>
      </c>
    </row>
    <row r="23" spans="2:11" x14ac:dyDescent="0.25">
      <c r="B23">
        <v>2012</v>
      </c>
      <c r="C23" s="27">
        <v>24.85</v>
      </c>
      <c r="D23" s="22">
        <v>36.090000000000003</v>
      </c>
      <c r="E23" s="1">
        <v>29.5396</v>
      </c>
      <c r="F23" s="30">
        <v>28.66</v>
      </c>
      <c r="G23" s="28">
        <v>1.74454828660436E-2</v>
      </c>
      <c r="H23" s="23">
        <v>2.5754527162977801E-2</v>
      </c>
      <c r="I23" s="2">
        <v>2.0299502687108301E-2</v>
      </c>
      <c r="J23" s="29">
        <v>2.0367340189821E-2</v>
      </c>
      <c r="K23" s="33">
        <v>1.7999999999999999E-2</v>
      </c>
    </row>
    <row r="24" spans="2:11" x14ac:dyDescent="0.25">
      <c r="B24">
        <v>2013</v>
      </c>
      <c r="C24" s="27">
        <v>34.76</v>
      </c>
      <c r="D24" s="22">
        <v>51.95</v>
      </c>
      <c r="E24" s="1">
        <v>43.1046825396825</v>
      </c>
      <c r="F24" s="30">
        <v>43.03</v>
      </c>
      <c r="G24" s="28">
        <v>1.3859480269489801E-2</v>
      </c>
      <c r="H24" s="23">
        <v>1.84119677790563E-2</v>
      </c>
      <c r="I24" s="2">
        <v>1.5774283879429401E-2</v>
      </c>
      <c r="J24" s="29">
        <v>1.5603203421288301E-2</v>
      </c>
      <c r="K24" s="33">
        <v>2.35E-2</v>
      </c>
    </row>
    <row r="25" spans="2:11" x14ac:dyDescent="0.25">
      <c r="B25">
        <v>2014</v>
      </c>
      <c r="C25" s="27">
        <v>44.63</v>
      </c>
      <c r="D25" s="22">
        <v>68.8</v>
      </c>
      <c r="E25" s="1">
        <v>51.376190476190402</v>
      </c>
      <c r="F25" s="30">
        <v>48.91</v>
      </c>
      <c r="G25" s="28">
        <v>1.33720930232558E-2</v>
      </c>
      <c r="H25" s="23">
        <v>1.9335855401429101E-2</v>
      </c>
      <c r="I25" s="2">
        <v>1.5831816451781899E-2</v>
      </c>
      <c r="J25" s="29">
        <v>1.54373927958833E-2</v>
      </c>
      <c r="K25" s="33">
        <v>2.5399999999999999E-2</v>
      </c>
    </row>
    <row r="26" spans="2:11" x14ac:dyDescent="0.25">
      <c r="B26">
        <v>2015</v>
      </c>
      <c r="C26" s="27">
        <v>66.08</v>
      </c>
      <c r="D26" s="22">
        <v>77.61</v>
      </c>
      <c r="E26" s="1">
        <v>71.503095238095199</v>
      </c>
      <c r="F26" s="30">
        <v>71.75</v>
      </c>
      <c r="G26" s="28">
        <v>1.2167702684830001E-2</v>
      </c>
      <c r="H26" s="23">
        <v>1.6870010543756499E-2</v>
      </c>
      <c r="I26" s="2">
        <v>1.4170690556508299E-2</v>
      </c>
      <c r="J26" s="29">
        <v>1.3674202217436199E-2</v>
      </c>
      <c r="K26" s="33">
        <v>2.1399999999999999E-2</v>
      </c>
    </row>
    <row r="27" spans="2:11" x14ac:dyDescent="0.25">
      <c r="B27">
        <v>2016</v>
      </c>
      <c r="C27" s="27">
        <v>63.4</v>
      </c>
      <c r="D27" s="22">
        <v>82.94</v>
      </c>
      <c r="E27" s="1">
        <v>74.163730158730104</v>
      </c>
      <c r="F27" s="30">
        <v>74.58</v>
      </c>
      <c r="G27" s="28">
        <v>1.35037376416686E-2</v>
      </c>
      <c r="H27" s="23">
        <v>2.1331708060338201E-2</v>
      </c>
      <c r="I27" s="2">
        <v>1.6931128515638098E-2</v>
      </c>
      <c r="J27" s="29">
        <v>1.6561955050670301E-2</v>
      </c>
      <c r="K27" s="33">
        <v>1.84E-2</v>
      </c>
    </row>
    <row r="28" spans="2:11" x14ac:dyDescent="0.25">
      <c r="B28">
        <v>2017</v>
      </c>
      <c r="C28" s="27">
        <v>70.95</v>
      </c>
      <c r="D28" s="22">
        <v>92.94</v>
      </c>
      <c r="E28" s="1">
        <v>79.373559999999998</v>
      </c>
      <c r="F28" s="30">
        <v>79.375</v>
      </c>
      <c r="G28" s="28">
        <v>1.6267720195212599E-2</v>
      </c>
      <c r="H28" s="23">
        <v>2.25864206032226E-2</v>
      </c>
      <c r="I28" s="2">
        <v>1.90303227737618E-2</v>
      </c>
      <c r="J28" s="29">
        <v>1.9034671699790999E-2</v>
      </c>
      <c r="K28" s="33">
        <v>2.3300000000000001E-2</v>
      </c>
    </row>
    <row r="29" spans="2:11" x14ac:dyDescent="0.25">
      <c r="B29">
        <v>2018</v>
      </c>
      <c r="C29" s="27">
        <v>81.48</v>
      </c>
      <c r="D29" s="22">
        <v>116.84</v>
      </c>
      <c r="E29" s="1">
        <v>96.434501992031798</v>
      </c>
      <c r="F29" s="30">
        <v>96.82</v>
      </c>
      <c r="G29" s="28">
        <v>1.5270018621973899E-2</v>
      </c>
      <c r="H29" s="23">
        <v>2.23359702187063E-2</v>
      </c>
      <c r="I29" s="2">
        <v>1.8376824939492799E-2</v>
      </c>
      <c r="J29" s="29">
        <v>1.8644838562983101E-2</v>
      </c>
      <c r="K29" s="33">
        <v>2.9100000000000001E-2</v>
      </c>
    </row>
    <row r="30" spans="2:11" x14ac:dyDescent="0.25">
      <c r="B30">
        <v>2019</v>
      </c>
      <c r="C30" s="27">
        <v>91.17</v>
      </c>
      <c r="D30" s="22">
        <v>120.23</v>
      </c>
      <c r="E30" s="1">
        <v>106.374246031746</v>
      </c>
      <c r="F30" s="30">
        <v>106.45</v>
      </c>
      <c r="G30" s="28">
        <v>1.63850486431131E-2</v>
      </c>
      <c r="H30" s="23">
        <v>2.3559648747055E-2</v>
      </c>
      <c r="I30" s="2">
        <v>1.9287917355438802E-2</v>
      </c>
      <c r="J30" s="29">
        <v>1.93104415820427E-2</v>
      </c>
      <c r="K30" s="33">
        <v>2.1399999999999999E-2</v>
      </c>
    </row>
    <row r="31" spans="2:11" x14ac:dyDescent="0.25">
      <c r="B31">
        <v>2020</v>
      </c>
      <c r="C31" s="27">
        <v>65.02</v>
      </c>
      <c r="D31" s="22">
        <v>177.7</v>
      </c>
      <c r="E31" s="1">
        <v>135.25865612648201</v>
      </c>
      <c r="F31" s="30">
        <v>135.63</v>
      </c>
      <c r="G31" s="28">
        <v>1.2380416432189E-2</v>
      </c>
      <c r="H31" s="23">
        <v>3.3835742848354299E-2</v>
      </c>
      <c r="I31" s="2">
        <v>1.7328758011512201E-2</v>
      </c>
      <c r="J31" s="29">
        <v>1.6222992404689902E-2</v>
      </c>
      <c r="K31" s="33">
        <v>8.8999999999999999E-3</v>
      </c>
    </row>
    <row r="32" spans="2:11" x14ac:dyDescent="0.25">
      <c r="B32">
        <v>2021</v>
      </c>
      <c r="C32" s="27">
        <v>153.77000000000001</v>
      </c>
      <c r="D32" s="22">
        <v>261.38</v>
      </c>
      <c r="E32" s="1">
        <v>201.66737451737399</v>
      </c>
      <c r="F32" s="30">
        <v>195.75</v>
      </c>
      <c r="G32" s="28">
        <v>1.1357720884009199E-2</v>
      </c>
      <c r="H32" s="23">
        <v>1.7557335674311399E-2</v>
      </c>
      <c r="I32" s="2">
        <v>1.3766939528467E-2</v>
      </c>
      <c r="J32" s="29">
        <v>1.3547076089410699E-2</v>
      </c>
      <c r="K32" s="33">
        <v>1.4500000000000001E-2</v>
      </c>
    </row>
    <row r="33" spans="2:11" x14ac:dyDescent="0.25">
      <c r="B33">
        <v>2022</v>
      </c>
      <c r="C33" s="27">
        <v>183.82</v>
      </c>
      <c r="D33" s="22">
        <v>259.81</v>
      </c>
      <c r="E33" s="1">
        <v>217.532571428571</v>
      </c>
      <c r="F33" s="30">
        <v>221.06</v>
      </c>
      <c r="G33" s="28">
        <v>1.23166929679381E-2</v>
      </c>
      <c r="H33" s="23">
        <v>1.7408334240017399E-2</v>
      </c>
      <c r="I33" s="2">
        <v>1.48205673530417E-2</v>
      </c>
      <c r="J33" s="29">
        <v>1.4475707952591999E-2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O33" sqref="O22:O33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1.01</v>
      </c>
      <c r="D4" s="20">
        <v>1.77</v>
      </c>
      <c r="E4" s="3">
        <v>3.2919999999999998</v>
      </c>
      <c r="F4" s="25">
        <v>0.30680437424058299</v>
      </c>
      <c r="G4" s="21">
        <v>0.53766707168894201</v>
      </c>
      <c r="H4" s="3">
        <v>6.0000000000000001E-3</v>
      </c>
      <c r="I4" s="25">
        <v>168.333333333333</v>
      </c>
      <c r="J4" s="21">
        <v>295</v>
      </c>
      <c r="K4" s="3">
        <v>7.2999999999999995E-2</v>
      </c>
      <c r="L4" s="25">
        <v>13.8356164383561</v>
      </c>
      <c r="M4" s="21">
        <v>24.2465753424657</v>
      </c>
      <c r="N4" s="3">
        <v>1.7999999999999999E-2</v>
      </c>
      <c r="O4" s="4">
        <v>56.1111111111111</v>
      </c>
      <c r="P4" s="19">
        <v>98.3333333333333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1.69</v>
      </c>
      <c r="D5" s="20">
        <v>3.84</v>
      </c>
      <c r="E5" s="3">
        <v>3.8730000000000002</v>
      </c>
      <c r="F5" s="25">
        <v>0.436354247353472</v>
      </c>
      <c r="G5" s="21">
        <v>0.99147947327652897</v>
      </c>
      <c r="H5" s="3">
        <v>-0.18</v>
      </c>
      <c r="I5" s="25">
        <v>-9.3888888888888893</v>
      </c>
      <c r="J5" s="21">
        <v>-21.3333333333333</v>
      </c>
      <c r="K5" s="3">
        <v>0.113</v>
      </c>
      <c r="L5" s="25">
        <v>14.955752212389299</v>
      </c>
      <c r="M5" s="21">
        <v>33.982300884955698</v>
      </c>
      <c r="N5" s="3">
        <v>0.02</v>
      </c>
      <c r="O5" s="4">
        <v>84.5</v>
      </c>
      <c r="P5" s="19">
        <v>192</v>
      </c>
      <c r="Q5" s="31">
        <f>(Table2[[#This Row],[Rev]]-E4)/E4</f>
        <v>0.17648845686512771</v>
      </c>
      <c r="R5" s="31">
        <f>(Table2[[#This Row],[FCF]]-H4)/H4</f>
        <v>-31</v>
      </c>
      <c r="S5" s="31">
        <f>(Table2[[#This Row],[EPS]]-K4)/K4</f>
        <v>0.54794520547945225</v>
      </c>
      <c r="T5" s="31">
        <f>(Table2[[#This Row],[Div]]-N4)/N4</f>
        <v>0.11111111111111122</v>
      </c>
    </row>
    <row r="6" spans="2:20" x14ac:dyDescent="0.25">
      <c r="B6" t="s">
        <v>79</v>
      </c>
      <c r="C6" s="24">
        <v>3.56</v>
      </c>
      <c r="D6" s="20">
        <v>5.08</v>
      </c>
      <c r="E6" s="3">
        <v>4.7480000000000002</v>
      </c>
      <c r="F6" s="25">
        <v>0.74978938500421199</v>
      </c>
      <c r="G6" s="21">
        <v>1.0699241786015099</v>
      </c>
      <c r="H6" s="3">
        <v>-4.2999999999999997E-2</v>
      </c>
      <c r="I6" s="25">
        <v>-82.790697674418595</v>
      </c>
      <c r="J6" s="21">
        <v>-118.13953488372</v>
      </c>
      <c r="K6" s="3">
        <v>0.17399999999999999</v>
      </c>
      <c r="L6" s="25">
        <v>20.459770114942501</v>
      </c>
      <c r="M6" s="21">
        <v>29.1954022988505</v>
      </c>
      <c r="N6" s="3">
        <v>2.1999999999999999E-2</v>
      </c>
      <c r="O6" s="4">
        <v>161.81818181818099</v>
      </c>
      <c r="P6" s="19">
        <v>230.90909090909</v>
      </c>
      <c r="Q6" s="31">
        <f>(Table2[[#This Row],[Rev]]-E5)/E5</f>
        <v>0.22592305706170926</v>
      </c>
      <c r="R6" s="31">
        <f>(Table2[[#This Row],[FCF]]-H5)/H5</f>
        <v>-0.76111111111111118</v>
      </c>
      <c r="S6" s="31">
        <f>(Table2[[#This Row],[EPS]]-K5)/K5</f>
        <v>0.53982300884955736</v>
      </c>
      <c r="T6" s="31">
        <f>(Table2[[#This Row],[Div]]-N5)/N5</f>
        <v>9.9999999999999908E-2</v>
      </c>
    </row>
    <row r="7" spans="2:20" x14ac:dyDescent="0.25">
      <c r="B7" t="s">
        <v>80</v>
      </c>
      <c r="C7" s="24">
        <v>3.31</v>
      </c>
      <c r="D7" s="20">
        <v>4.84</v>
      </c>
      <c r="E7" s="3">
        <v>5.3220000000000001</v>
      </c>
      <c r="F7" s="25">
        <v>0.62194663660278005</v>
      </c>
      <c r="G7" s="21">
        <v>0.90943254415633201</v>
      </c>
      <c r="H7" s="3">
        <v>-0.16300000000000001</v>
      </c>
      <c r="I7" s="25">
        <v>-20.306748466257599</v>
      </c>
      <c r="J7" s="21">
        <v>-29.693251533742298</v>
      </c>
      <c r="K7" s="3">
        <v>0.17</v>
      </c>
      <c r="L7" s="25">
        <v>19.470588235294102</v>
      </c>
      <c r="M7" s="21">
        <v>28.470588235294102</v>
      </c>
      <c r="N7" s="3">
        <v>2.4E-2</v>
      </c>
      <c r="O7" s="4">
        <v>137.916666666666</v>
      </c>
      <c r="P7" s="19">
        <v>201.666666666666</v>
      </c>
      <c r="Q7" s="31">
        <f>(Table2[[#This Row],[Rev]]-E6)/E6</f>
        <v>0.12089300758213981</v>
      </c>
      <c r="R7" s="31">
        <f>(Table2[[#This Row],[FCF]]-H6)/H6</f>
        <v>2.7906976744186052</v>
      </c>
      <c r="S7" s="31">
        <f>(Table2[[#This Row],[EPS]]-K6)/K6</f>
        <v>-2.2988505747126298E-2</v>
      </c>
      <c r="T7" s="31">
        <f>(Table2[[#This Row],[Div]]-N6)/N6</f>
        <v>9.0909090909090995E-2</v>
      </c>
    </row>
    <row r="8" spans="2:20" x14ac:dyDescent="0.25">
      <c r="B8" t="s">
        <v>81</v>
      </c>
      <c r="C8" s="24">
        <v>3.7</v>
      </c>
      <c r="D8" s="20">
        <v>5.42</v>
      </c>
      <c r="E8" s="3">
        <v>6.2910000000000004</v>
      </c>
      <c r="F8" s="25">
        <v>0.58814178985852805</v>
      </c>
      <c r="G8" s="21">
        <v>0.86154824352249204</v>
      </c>
      <c r="H8" s="3">
        <v>-9.8000000000000004E-2</v>
      </c>
      <c r="I8" s="25">
        <v>-37.755102040816297</v>
      </c>
      <c r="J8" s="21">
        <v>-55.306122448979501</v>
      </c>
      <c r="K8" s="3">
        <v>0.214</v>
      </c>
      <c r="L8" s="25">
        <v>17.2897196261682</v>
      </c>
      <c r="M8" s="21">
        <v>25.327102803738299</v>
      </c>
      <c r="N8" s="3">
        <v>2.5999999999999999E-2</v>
      </c>
      <c r="O8" s="4">
        <v>142.30769230769201</v>
      </c>
      <c r="P8" s="19">
        <v>208.461538461538</v>
      </c>
      <c r="Q8" s="31">
        <f>(Table2[[#This Row],[Rev]]-E7)/E7</f>
        <v>0.1820744081172492</v>
      </c>
      <c r="R8" s="31">
        <f>(Table2[[#This Row],[FCF]]-H7)/H7</f>
        <v>-0.3987730061349693</v>
      </c>
      <c r="S8" s="31">
        <f>(Table2[[#This Row],[EPS]]-K7)/K7</f>
        <v>0.25882352941176456</v>
      </c>
      <c r="T8" s="31">
        <f>(Table2[[#This Row],[Div]]-N7)/N7</f>
        <v>8.3333333333333259E-2</v>
      </c>
    </row>
    <row r="9" spans="2:20" x14ac:dyDescent="0.25">
      <c r="B9" t="s">
        <v>82</v>
      </c>
      <c r="C9" s="24">
        <v>4.05</v>
      </c>
      <c r="D9" s="20">
        <v>6.32</v>
      </c>
      <c r="E9" s="3">
        <v>7.54</v>
      </c>
      <c r="F9" s="25">
        <v>0.53713527851458798</v>
      </c>
      <c r="G9" s="21">
        <v>0.83819628647214794</v>
      </c>
      <c r="H9" s="3">
        <v>-9.1999999999999998E-2</v>
      </c>
      <c r="I9" s="25">
        <v>-44.021739130434703</v>
      </c>
      <c r="J9" s="21">
        <v>-68.695652173913004</v>
      </c>
      <c r="K9" s="3">
        <v>0.26</v>
      </c>
      <c r="L9" s="25">
        <v>15.576923076923</v>
      </c>
      <c r="M9" s="21">
        <v>24.307692307692299</v>
      </c>
      <c r="N9" s="3">
        <v>2.8000000000000001E-2</v>
      </c>
      <c r="O9" s="4">
        <v>144.642857142857</v>
      </c>
      <c r="P9" s="19">
        <v>225.71428571428501</v>
      </c>
      <c r="Q9" s="31">
        <f>(Table2[[#This Row],[Rev]]-E8)/E8</f>
        <v>0.19853759338737872</v>
      </c>
      <c r="R9" s="31">
        <f>(Table2[[#This Row],[FCF]]-H8)/H8</f>
        <v>-6.1224489795918421E-2</v>
      </c>
      <c r="S9" s="31">
        <f>(Table2[[#This Row],[EPS]]-K8)/K8</f>
        <v>0.21495327102803743</v>
      </c>
      <c r="T9" s="31">
        <f>(Table2[[#This Row],[Div]]-N8)/N8</f>
        <v>7.6923076923076997E-2</v>
      </c>
    </row>
    <row r="10" spans="2:20" x14ac:dyDescent="0.25">
      <c r="B10" t="s">
        <v>83</v>
      </c>
      <c r="C10" s="24">
        <v>6.23</v>
      </c>
      <c r="D10" s="20">
        <v>14.58</v>
      </c>
      <c r="E10" s="3">
        <v>8.8689999999999998</v>
      </c>
      <c r="F10" s="25">
        <v>0.70244672454617196</v>
      </c>
      <c r="G10" s="21">
        <v>1.64392828954786</v>
      </c>
      <c r="H10" s="3">
        <v>-0.224</v>
      </c>
      <c r="I10" s="25">
        <v>-27.8125</v>
      </c>
      <c r="J10" s="21">
        <v>-65.089285714285694</v>
      </c>
      <c r="K10" s="3">
        <v>0.33500000000000002</v>
      </c>
      <c r="L10" s="25">
        <v>18.597014925373099</v>
      </c>
      <c r="M10" s="21">
        <v>43.522388059701399</v>
      </c>
      <c r="N10" s="3">
        <v>2.9000000000000001E-2</v>
      </c>
      <c r="O10" s="4">
        <v>214.827586206896</v>
      </c>
      <c r="P10" s="19">
        <v>502.758620689655</v>
      </c>
      <c r="Q10" s="31">
        <f>(Table2[[#This Row],[Rev]]-E9)/E9</f>
        <v>0.17625994694960209</v>
      </c>
      <c r="R10" s="31">
        <f>(Table2[[#This Row],[FCF]]-H9)/H9</f>
        <v>1.4347826086956523</v>
      </c>
      <c r="S10" s="31">
        <f>(Table2[[#This Row],[EPS]]-K9)/K9</f>
        <v>0.28846153846153849</v>
      </c>
      <c r="T10" s="31">
        <f>(Table2[[#This Row],[Div]]-N9)/N9</f>
        <v>3.5714285714285747E-2</v>
      </c>
    </row>
    <row r="11" spans="2:20" x14ac:dyDescent="0.25">
      <c r="B11" t="s">
        <v>84</v>
      </c>
      <c r="C11" s="24">
        <v>10.75</v>
      </c>
      <c r="D11" s="20">
        <v>16.28</v>
      </c>
      <c r="E11" s="3">
        <v>10.359</v>
      </c>
      <c r="F11" s="25">
        <v>1.0377449560768399</v>
      </c>
      <c r="G11" s="21">
        <v>1.5715802683656701</v>
      </c>
      <c r="H11" s="3">
        <v>-0.19600000000000001</v>
      </c>
      <c r="I11" s="25">
        <v>-54.846938775510203</v>
      </c>
      <c r="J11" s="21">
        <v>-83.061224489795904</v>
      </c>
      <c r="K11" s="3">
        <v>0.438</v>
      </c>
      <c r="L11" s="25">
        <v>24.543378995433699</v>
      </c>
      <c r="M11" s="21">
        <v>37.168949771689498</v>
      </c>
      <c r="N11" s="3">
        <v>3.1E-2</v>
      </c>
      <c r="O11" s="4">
        <v>346.77419354838702</v>
      </c>
      <c r="P11" s="19">
        <v>525.16129032258004</v>
      </c>
      <c r="Q11" s="31">
        <f>(Table2[[#This Row],[Rev]]-E10)/E10</f>
        <v>0.1680009020182659</v>
      </c>
      <c r="R11" s="31">
        <f>(Table2[[#This Row],[FCF]]-H10)/H10</f>
        <v>-0.12499999999999999</v>
      </c>
      <c r="S11" s="31">
        <f>(Table2[[#This Row],[EPS]]-K10)/K10</f>
        <v>0.30746268656716408</v>
      </c>
      <c r="T11" s="31">
        <f>(Table2[[#This Row],[Div]]-N10)/N10</f>
        <v>6.8965517241379254E-2</v>
      </c>
    </row>
    <row r="12" spans="2:20" x14ac:dyDescent="0.25">
      <c r="B12" t="s">
        <v>85</v>
      </c>
      <c r="C12" s="24">
        <v>9.36</v>
      </c>
      <c r="D12" s="20">
        <v>15.88</v>
      </c>
      <c r="E12" s="3">
        <v>12.057</v>
      </c>
      <c r="F12" s="25">
        <v>0.77631251555113201</v>
      </c>
      <c r="G12" s="21">
        <v>1.31707721655469</v>
      </c>
      <c r="H12" s="3">
        <v>-0.77200000000000002</v>
      </c>
      <c r="I12" s="25">
        <v>-12.1243523316062</v>
      </c>
      <c r="J12" s="21">
        <v>-20.569948186528499</v>
      </c>
      <c r="K12" s="3">
        <v>0.52</v>
      </c>
      <c r="L12" s="25">
        <v>18</v>
      </c>
      <c r="M12" s="21">
        <v>30.538461538461501</v>
      </c>
      <c r="N12" s="3">
        <v>3.5000000000000003E-2</v>
      </c>
      <c r="O12" s="4">
        <v>267.42857142857099</v>
      </c>
      <c r="P12" s="19">
        <v>453.71428571428498</v>
      </c>
      <c r="Q12" s="31">
        <f>(Table2[[#This Row],[Rev]]-E11)/E11</f>
        <v>0.1639154358528816</v>
      </c>
      <c r="R12" s="31">
        <f>(Table2[[#This Row],[FCF]]-H11)/H11</f>
        <v>2.9387755102040818</v>
      </c>
      <c r="S12" s="31">
        <f>(Table2[[#This Row],[EPS]]-K11)/K11</f>
        <v>0.18721461187214616</v>
      </c>
      <c r="T12" s="31">
        <f>(Table2[[#This Row],[Div]]-N11)/N11</f>
        <v>0.12903225806451624</v>
      </c>
    </row>
    <row r="13" spans="2:20" x14ac:dyDescent="0.25">
      <c r="B13" t="s">
        <v>86</v>
      </c>
      <c r="C13" s="24">
        <v>12.5</v>
      </c>
      <c r="D13" s="20">
        <v>23.75</v>
      </c>
      <c r="E13" s="3">
        <v>13.657</v>
      </c>
      <c r="F13" s="25">
        <v>0.91528154060188904</v>
      </c>
      <c r="G13" s="21">
        <v>1.7390349271435801</v>
      </c>
      <c r="H13" s="3">
        <v>-0.36899999999999999</v>
      </c>
      <c r="I13" s="25">
        <v>-33.875338753387503</v>
      </c>
      <c r="J13" s="21">
        <v>-64.363143631436301</v>
      </c>
      <c r="K13" s="3">
        <v>0.65</v>
      </c>
      <c r="L13" s="25">
        <v>19.230769230769202</v>
      </c>
      <c r="M13" s="21">
        <v>36.538461538461497</v>
      </c>
      <c r="N13" s="3">
        <v>3.9E-2</v>
      </c>
      <c r="O13" s="4">
        <v>320.51282051281999</v>
      </c>
      <c r="P13" s="19">
        <v>608.97435897435901</v>
      </c>
      <c r="Q13" s="31">
        <f>(Table2[[#This Row],[Rev]]-E12)/E12</f>
        <v>0.1327029941113046</v>
      </c>
      <c r="R13" s="31">
        <f>(Table2[[#This Row],[FCF]]-H12)/H12</f>
        <v>-0.522020725388601</v>
      </c>
      <c r="S13" s="31">
        <f>(Table2[[#This Row],[EPS]]-K12)/K12</f>
        <v>0.25</v>
      </c>
      <c r="T13" s="31">
        <f>(Table2[[#This Row],[Div]]-N12)/N12</f>
        <v>0.11428571428571419</v>
      </c>
    </row>
    <row r="14" spans="2:20" x14ac:dyDescent="0.25">
      <c r="B14" t="s">
        <v>87</v>
      </c>
      <c r="C14" s="24">
        <v>16.75</v>
      </c>
      <c r="D14" s="20">
        <v>24.05</v>
      </c>
      <c r="E14" s="3">
        <v>16.286999999999999</v>
      </c>
      <c r="F14" s="25">
        <v>1.0284275802787499</v>
      </c>
      <c r="G14" s="21">
        <v>1.4766378092957499</v>
      </c>
      <c r="H14" s="3">
        <v>0.20799999999999999</v>
      </c>
      <c r="I14" s="25">
        <v>80.528846153846104</v>
      </c>
      <c r="J14" s="21">
        <v>115.625</v>
      </c>
      <c r="K14" s="3">
        <v>0.93</v>
      </c>
      <c r="L14" s="25">
        <v>18.010752688172001</v>
      </c>
      <c r="M14" s="21">
        <v>25.860215053763401</v>
      </c>
      <c r="N14" s="3">
        <v>4.2999999999999997E-2</v>
      </c>
      <c r="O14" s="4">
        <v>389.53488372093</v>
      </c>
      <c r="P14" s="19">
        <v>559.30232558139505</v>
      </c>
      <c r="Q14" s="31">
        <f>(Table2[[#This Row],[Rev]]-E13)/E13</f>
        <v>0.19257523614263741</v>
      </c>
      <c r="R14" s="31">
        <f>(Table2[[#This Row],[FCF]]-H13)/H13</f>
        <v>-1.5636856368563685</v>
      </c>
      <c r="S14" s="31">
        <f>(Table2[[#This Row],[EPS]]-K13)/K13</f>
        <v>0.43076923076923079</v>
      </c>
      <c r="T14" s="31">
        <f>(Table2[[#This Row],[Div]]-N13)/N13</f>
        <v>0.10256410256410248</v>
      </c>
    </row>
    <row r="15" spans="2:20" x14ac:dyDescent="0.25">
      <c r="B15" t="s">
        <v>88</v>
      </c>
      <c r="C15" s="24">
        <v>17.010000000000002</v>
      </c>
      <c r="D15" s="20">
        <v>30.03</v>
      </c>
      <c r="E15" s="3">
        <v>18.896999999999998</v>
      </c>
      <c r="F15" s="25">
        <v>0.90014287982219399</v>
      </c>
      <c r="G15" s="21">
        <v>1.5891411335132499</v>
      </c>
      <c r="H15" s="3">
        <v>0.434</v>
      </c>
      <c r="I15" s="25">
        <v>39.193548387096698</v>
      </c>
      <c r="J15" s="21">
        <v>69.193548387096698</v>
      </c>
      <c r="K15" s="3">
        <v>1.1299999999999999</v>
      </c>
      <c r="L15" s="25">
        <v>15.0530973451327</v>
      </c>
      <c r="M15" s="21">
        <v>26.575221238937999</v>
      </c>
      <c r="N15" s="3">
        <v>5.5E-2</v>
      </c>
      <c r="O15" s="4">
        <v>309.27272727272702</v>
      </c>
      <c r="P15" s="19">
        <v>546</v>
      </c>
      <c r="Q15" s="31">
        <f>(Table2[[#This Row],[Rev]]-E14)/E14</f>
        <v>0.16025050653895742</v>
      </c>
      <c r="R15" s="31">
        <f>(Table2[[#This Row],[FCF]]-H14)/H14</f>
        <v>1.0865384615384617</v>
      </c>
      <c r="S15" s="31">
        <f>(Table2[[#This Row],[EPS]]-K14)/K14</f>
        <v>0.21505376344086002</v>
      </c>
      <c r="T15" s="31">
        <f>(Table2[[#This Row],[Div]]-N14)/N14</f>
        <v>0.27906976744186057</v>
      </c>
    </row>
    <row r="16" spans="2:20" x14ac:dyDescent="0.25">
      <c r="B16" t="s">
        <v>89</v>
      </c>
      <c r="C16" s="24">
        <v>23.25</v>
      </c>
      <c r="D16" s="20">
        <v>30.13</v>
      </c>
      <c r="E16" s="3">
        <v>22.716000000000001</v>
      </c>
      <c r="F16" s="25">
        <v>1.0235076597992601</v>
      </c>
      <c r="G16" s="21">
        <v>1.32637788343018</v>
      </c>
      <c r="H16" s="3">
        <v>8.3000000000000004E-2</v>
      </c>
      <c r="I16" s="25">
        <v>280.12048192770999</v>
      </c>
      <c r="J16" s="21">
        <v>363.01204819277098</v>
      </c>
      <c r="K16" s="3">
        <v>1.35</v>
      </c>
      <c r="L16" s="25">
        <v>17.2222222222222</v>
      </c>
      <c r="M16" s="21">
        <v>22.318518518518498</v>
      </c>
      <c r="N16" s="3">
        <v>7.4999999999999997E-2</v>
      </c>
      <c r="O16" s="4">
        <v>310</v>
      </c>
      <c r="P16" s="19">
        <v>401.73333333333301</v>
      </c>
      <c r="Q16" s="31">
        <f>(Table2[[#This Row],[Rev]]-E15)/E15</f>
        <v>0.20209557072551215</v>
      </c>
      <c r="R16" s="31">
        <f>(Table2[[#This Row],[FCF]]-H15)/H15</f>
        <v>-0.80875576036866359</v>
      </c>
      <c r="S16" s="31">
        <f>(Table2[[#This Row],[EPS]]-K15)/K15</f>
        <v>0.19469026548672586</v>
      </c>
      <c r="T16" s="31">
        <f>(Table2[[#This Row],[Div]]-N15)/N15</f>
        <v>0.36363636363636359</v>
      </c>
    </row>
    <row r="17" spans="2:20" x14ac:dyDescent="0.25">
      <c r="B17" t="s">
        <v>90</v>
      </c>
      <c r="C17" s="24">
        <v>25.75</v>
      </c>
      <c r="D17" s="20">
        <v>34.71</v>
      </c>
      <c r="E17" s="3">
        <v>26.908999999999999</v>
      </c>
      <c r="F17" s="25">
        <v>0.95692890854361001</v>
      </c>
      <c r="G17" s="21">
        <v>1.28990300642907</v>
      </c>
      <c r="H17" s="3">
        <v>0.28799999999999998</v>
      </c>
      <c r="I17" s="25">
        <v>89.4097222222222</v>
      </c>
      <c r="J17" s="21">
        <v>120.520833333333</v>
      </c>
      <c r="K17" s="3">
        <v>1.73</v>
      </c>
      <c r="L17" s="25">
        <v>14.884393063583801</v>
      </c>
      <c r="M17" s="21">
        <v>20.063583815028899</v>
      </c>
      <c r="N17" s="3">
        <v>0.11</v>
      </c>
      <c r="O17" s="4">
        <v>234.09090909090901</v>
      </c>
      <c r="P17" s="19">
        <v>315.54545454545399</v>
      </c>
      <c r="Q17" s="31">
        <f>(Table2[[#This Row],[Rev]]-E16)/E16</f>
        <v>0.18458355344250738</v>
      </c>
      <c r="R17" s="31">
        <f>(Table2[[#This Row],[FCF]]-H16)/H16</f>
        <v>2.4698795180722883</v>
      </c>
      <c r="S17" s="31">
        <f>(Table2[[#This Row],[EPS]]-K16)/K16</f>
        <v>0.28148148148148139</v>
      </c>
      <c r="T17" s="31">
        <f>(Table2[[#This Row],[Div]]-N16)/N16</f>
        <v>0.46666666666666673</v>
      </c>
    </row>
    <row r="18" spans="2:20" x14ac:dyDescent="0.25">
      <c r="B18" t="s">
        <v>91</v>
      </c>
      <c r="C18" s="24">
        <v>26.37</v>
      </c>
      <c r="D18" s="20">
        <v>34.65</v>
      </c>
      <c r="E18" s="3">
        <v>29.966000000000001</v>
      </c>
      <c r="F18" s="25">
        <v>0.87999733030768201</v>
      </c>
      <c r="G18" s="21">
        <v>1.15631048521657</v>
      </c>
      <c r="H18" s="3">
        <v>0.374</v>
      </c>
      <c r="I18" s="25">
        <v>70.508021390374296</v>
      </c>
      <c r="J18" s="21">
        <v>92.647058823529406</v>
      </c>
      <c r="K18" s="3">
        <v>1.99</v>
      </c>
      <c r="L18" s="25">
        <v>13.251256281407001</v>
      </c>
      <c r="M18" s="21">
        <v>17.412060301507498</v>
      </c>
      <c r="N18" s="3">
        <v>0.18</v>
      </c>
      <c r="O18" s="4">
        <v>146.5</v>
      </c>
      <c r="P18" s="19">
        <v>192.5</v>
      </c>
      <c r="Q18" s="31">
        <f>(Table2[[#This Row],[Rev]]-E17)/E17</f>
        <v>0.11360511353078905</v>
      </c>
      <c r="R18" s="31">
        <f>(Table2[[#This Row],[FCF]]-H17)/H17</f>
        <v>0.29861111111111122</v>
      </c>
      <c r="S18" s="31">
        <f>(Table2[[#This Row],[EPS]]-K17)/K17</f>
        <v>0.15028901734104047</v>
      </c>
      <c r="T18" s="31">
        <f>(Table2[[#This Row],[Div]]-N17)/N17</f>
        <v>0.63636363636363624</v>
      </c>
    </row>
    <row r="19" spans="2:20" x14ac:dyDescent="0.25">
      <c r="B19" t="s">
        <v>92</v>
      </c>
      <c r="C19" s="24">
        <v>20.309999999999999</v>
      </c>
      <c r="D19" s="20">
        <v>34.93</v>
      </c>
      <c r="E19" s="3">
        <v>31.975000000000001</v>
      </c>
      <c r="F19" s="25">
        <v>0.63518373729476096</v>
      </c>
      <c r="G19" s="21">
        <v>1.0924159499609001</v>
      </c>
      <c r="H19" s="3">
        <v>0.223</v>
      </c>
      <c r="I19" s="25">
        <v>91.076233183856502</v>
      </c>
      <c r="J19" s="21">
        <v>156.636771300448</v>
      </c>
      <c r="K19" s="3">
        <v>1.86</v>
      </c>
      <c r="L19" s="25">
        <v>10.9193548387096</v>
      </c>
      <c r="M19" s="21">
        <v>18.779569892473098</v>
      </c>
      <c r="N19" s="3">
        <v>0.28999999999999998</v>
      </c>
      <c r="O19" s="4">
        <v>70.034482758620598</v>
      </c>
      <c r="P19" s="19">
        <v>120.448275862068</v>
      </c>
      <c r="Q19" s="31">
        <f>(Table2[[#This Row],[Rev]]-E18)/E18</f>
        <v>6.7042648334779423E-2</v>
      </c>
      <c r="R19" s="31">
        <f>(Table2[[#This Row],[FCF]]-H18)/H18</f>
        <v>-0.40374331550802139</v>
      </c>
      <c r="S19" s="31">
        <f>(Table2[[#This Row],[EPS]]-K18)/K18</f>
        <v>-6.5326633165829096E-2</v>
      </c>
      <c r="T19" s="31">
        <f>(Table2[[#This Row],[Div]]-N18)/N18</f>
        <v>0.61111111111111105</v>
      </c>
    </row>
    <row r="20" spans="2:20" x14ac:dyDescent="0.25">
      <c r="B20" t="s">
        <v>93</v>
      </c>
      <c r="C20" s="24">
        <v>16.82</v>
      </c>
      <c r="D20" s="20">
        <v>27.36</v>
      </c>
      <c r="E20" s="3">
        <v>32.853999999999999</v>
      </c>
      <c r="F20" s="25">
        <v>0.51196201375783701</v>
      </c>
      <c r="G20" s="21">
        <v>0.83277530894259399</v>
      </c>
      <c r="H20" s="3">
        <v>0.58299999999999996</v>
      </c>
      <c r="I20" s="25">
        <v>28.850771869639701</v>
      </c>
      <c r="J20" s="21">
        <v>46.929674099485403</v>
      </c>
      <c r="K20" s="3">
        <v>1.49</v>
      </c>
      <c r="L20" s="25">
        <v>11.288590604026799</v>
      </c>
      <c r="M20" s="21">
        <v>18.362416107382501</v>
      </c>
      <c r="N20" s="3">
        <v>0.33500000000000002</v>
      </c>
      <c r="O20" s="4">
        <v>50.208955223880501</v>
      </c>
      <c r="P20" s="19">
        <v>81.671641791044706</v>
      </c>
      <c r="Q20" s="31">
        <f>(Table2[[#This Row],[Rev]]-E19)/E19</f>
        <v>2.7490226739640272E-2</v>
      </c>
      <c r="R20" s="31">
        <f>(Table2[[#This Row],[FCF]]-H19)/H19</f>
        <v>1.6143497757847534</v>
      </c>
      <c r="S20" s="31">
        <f>(Table2[[#This Row],[EPS]]-K19)/K19</f>
        <v>-0.19892473118279574</v>
      </c>
      <c r="T20" s="31">
        <f>(Table2[[#This Row],[Div]]-N19)/N19</f>
        <v>0.15517241379310359</v>
      </c>
    </row>
    <row r="21" spans="2:20" x14ac:dyDescent="0.25">
      <c r="B21" t="s">
        <v>94</v>
      </c>
      <c r="C21" s="24">
        <v>13.39</v>
      </c>
      <c r="D21" s="20">
        <v>24.17</v>
      </c>
      <c r="E21" s="3">
        <v>32.253999999999998</v>
      </c>
      <c r="F21" s="25">
        <v>0.41514230793079898</v>
      </c>
      <c r="G21" s="21">
        <v>0.74936441991690905</v>
      </c>
      <c r="H21" s="3">
        <v>1.54</v>
      </c>
      <c r="I21" s="25">
        <v>8.6948051948051894</v>
      </c>
      <c r="J21" s="21">
        <v>15.694805194805101</v>
      </c>
      <c r="K21" s="3">
        <v>1.21</v>
      </c>
      <c r="L21" s="25">
        <v>11.0661157024793</v>
      </c>
      <c r="M21" s="21">
        <v>19.975206611570201</v>
      </c>
      <c r="N21" s="3">
        <v>0.35499999999999998</v>
      </c>
      <c r="O21" s="4">
        <v>37.7183098591549</v>
      </c>
      <c r="P21" s="19">
        <v>68.084507042253506</v>
      </c>
      <c r="Q21" s="31">
        <f>(Table2[[#This Row],[Rev]]-E20)/E20</f>
        <v>-1.8262616424179749E-2</v>
      </c>
      <c r="R21" s="31">
        <f>(Table2[[#This Row],[FCF]]-H20)/H20</f>
        <v>1.6415094339622645</v>
      </c>
      <c r="S21" s="31">
        <f>(Table2[[#This Row],[EPS]]-K20)/K20</f>
        <v>-0.18791946308724833</v>
      </c>
      <c r="T21" s="31">
        <f>(Table2[[#This Row],[Div]]-N20)/N20</f>
        <v>5.9701492537313314E-2</v>
      </c>
    </row>
    <row r="22" spans="2:20" x14ac:dyDescent="0.25">
      <c r="B22" t="s">
        <v>95</v>
      </c>
      <c r="C22" s="24">
        <v>19.59</v>
      </c>
      <c r="D22" s="20">
        <v>28.22</v>
      </c>
      <c r="E22" s="3">
        <v>34.792999999999999</v>
      </c>
      <c r="F22" s="25">
        <v>0.56304429051820704</v>
      </c>
      <c r="G22" s="21">
        <v>0.81108268904664704</v>
      </c>
      <c r="H22" s="3">
        <v>1.798</v>
      </c>
      <c r="I22" s="25">
        <v>10.8954393770856</v>
      </c>
      <c r="J22" s="21">
        <v>15.6952169076751</v>
      </c>
      <c r="K22" s="3">
        <v>1.42</v>
      </c>
      <c r="L22" s="25">
        <v>13.795774647887299</v>
      </c>
      <c r="M22" s="21">
        <v>19.873239436619698</v>
      </c>
      <c r="N22" s="3">
        <v>0.42</v>
      </c>
      <c r="O22" s="4">
        <v>46.642857142857103</v>
      </c>
      <c r="P22" s="19">
        <v>67.190476190476105</v>
      </c>
      <c r="Q22" s="31">
        <f>(Table2[[#This Row],[Rev]]-E21)/E21</f>
        <v>7.8718918583741609E-2</v>
      </c>
      <c r="R22" s="31">
        <f>(Table2[[#This Row],[FCF]]-H21)/H21</f>
        <v>0.16753246753246753</v>
      </c>
      <c r="S22" s="31">
        <f>(Table2[[#This Row],[EPS]]-K21)/K21</f>
        <v>0.17355371900826444</v>
      </c>
      <c r="T22" s="31">
        <f>(Table2[[#This Row],[Div]]-N21)/N21</f>
        <v>0.18309859154929578</v>
      </c>
    </row>
    <row r="23" spans="2:20" x14ac:dyDescent="0.25">
      <c r="B23" t="s">
        <v>96</v>
      </c>
      <c r="C23" s="24">
        <v>18.11</v>
      </c>
      <c r="D23" s="20">
        <v>27.46</v>
      </c>
      <c r="E23" s="3">
        <v>39.441000000000003</v>
      </c>
      <c r="F23" s="25">
        <v>0.45916685682411701</v>
      </c>
      <c r="G23" s="21">
        <v>0.69622981161735198</v>
      </c>
      <c r="H23" s="3">
        <v>1.98</v>
      </c>
      <c r="I23" s="25">
        <v>9.14646464646464</v>
      </c>
      <c r="J23" s="21">
        <v>13.868686868686799</v>
      </c>
      <c r="K23" s="3">
        <v>1.43</v>
      </c>
      <c r="L23" s="25">
        <v>12.664335664335599</v>
      </c>
      <c r="M23" s="21">
        <v>19.2027972027972</v>
      </c>
      <c r="N23" s="3">
        <v>0.53</v>
      </c>
      <c r="O23" s="4">
        <v>34.169811320754697</v>
      </c>
      <c r="P23" s="19">
        <v>51.811320754716903</v>
      </c>
      <c r="Q23" s="31">
        <f>(Table2[[#This Row],[Rev]]-E22)/E22</f>
        <v>0.13359008996062435</v>
      </c>
      <c r="R23" s="31">
        <f>(Table2[[#This Row],[FCF]]-H22)/H22</f>
        <v>0.10122358175750831</v>
      </c>
      <c r="S23" s="31">
        <f>(Table2[[#This Row],[EPS]]-K22)/K22</f>
        <v>7.0422535211267668E-3</v>
      </c>
      <c r="T23" s="31">
        <f>(Table2[[#This Row],[Div]]-N22)/N22</f>
        <v>0.26190476190476203</v>
      </c>
    </row>
    <row r="24" spans="2:20" x14ac:dyDescent="0.25">
      <c r="B24" t="s">
        <v>97</v>
      </c>
      <c r="C24" s="24">
        <v>24.85</v>
      </c>
      <c r="D24" s="20">
        <v>38.58</v>
      </c>
      <c r="E24" s="3">
        <v>43.854999999999997</v>
      </c>
      <c r="F24" s="25">
        <v>0.56664006384676702</v>
      </c>
      <c r="G24" s="21">
        <v>0.87971725002850298</v>
      </c>
      <c r="H24" s="3">
        <v>2.214</v>
      </c>
      <c r="I24" s="25">
        <v>11.2240289069557</v>
      </c>
      <c r="J24" s="21">
        <v>17.4254742547425</v>
      </c>
      <c r="K24" s="3">
        <v>1.69</v>
      </c>
      <c r="L24" s="25">
        <v>14.7041420118343</v>
      </c>
      <c r="M24" s="21">
        <v>22.828402366863902</v>
      </c>
      <c r="N24" s="3">
        <v>0.62</v>
      </c>
      <c r="O24" s="4">
        <v>40.080645161290299</v>
      </c>
      <c r="P24" s="19">
        <v>62.225806451612897</v>
      </c>
      <c r="Q24" s="31">
        <f>(Table2[[#This Row],[Rev]]-E23)/E23</f>
        <v>0.11191399812377967</v>
      </c>
      <c r="R24" s="31">
        <f>(Table2[[#This Row],[FCF]]-H23)/H23</f>
        <v>0.11818181818181818</v>
      </c>
      <c r="S24" s="31">
        <f>(Table2[[#This Row],[EPS]]-K23)/K23</f>
        <v>0.18181818181818182</v>
      </c>
      <c r="T24" s="31">
        <f>(Table2[[#This Row],[Div]]-N23)/N23</f>
        <v>0.16981132075471692</v>
      </c>
    </row>
    <row r="25" spans="2:20" x14ac:dyDescent="0.25">
      <c r="B25" t="s">
        <v>98</v>
      </c>
      <c r="C25" s="24">
        <v>35.86</v>
      </c>
      <c r="D25" s="20">
        <v>51.95</v>
      </c>
      <c r="E25" s="3">
        <v>50.345999999999997</v>
      </c>
      <c r="F25" s="25">
        <v>0.71227108409804096</v>
      </c>
      <c r="G25" s="21">
        <v>1.03185953203829</v>
      </c>
      <c r="H25" s="3">
        <v>2.9889999999999999</v>
      </c>
      <c r="I25" s="25">
        <v>11.997323519571699</v>
      </c>
      <c r="J25" s="21">
        <v>17.380394780863099</v>
      </c>
      <c r="K25" s="3">
        <v>2.14</v>
      </c>
      <c r="L25" s="25">
        <v>16.757009345794302</v>
      </c>
      <c r="M25" s="21">
        <v>24.275700934579401</v>
      </c>
      <c r="N25" s="3">
        <v>0.7</v>
      </c>
      <c r="O25" s="4">
        <v>51.228571428571399</v>
      </c>
      <c r="P25" s="19">
        <v>74.214285714285694</v>
      </c>
      <c r="Q25" s="31">
        <f>(Table2[[#This Row],[Rev]]-E24)/E24</f>
        <v>0.14801048911184586</v>
      </c>
      <c r="R25" s="31">
        <f>(Table2[[#This Row],[FCF]]-H24)/H24</f>
        <v>0.35004516711833783</v>
      </c>
      <c r="S25" s="31">
        <f>(Table2[[#This Row],[EPS]]-K24)/K24</f>
        <v>0.26627218934911256</v>
      </c>
      <c r="T25" s="31">
        <f>(Table2[[#This Row],[Div]]-N24)/N24</f>
        <v>0.12903225806451607</v>
      </c>
    </row>
    <row r="26" spans="2:20" x14ac:dyDescent="0.25">
      <c r="B26" t="s">
        <v>99</v>
      </c>
      <c r="C26" s="24">
        <v>44.63</v>
      </c>
      <c r="D26" s="20">
        <v>70.44</v>
      </c>
      <c r="E26" s="3">
        <v>56.790999999999997</v>
      </c>
      <c r="F26" s="25">
        <v>0.78586395731717995</v>
      </c>
      <c r="G26" s="21">
        <v>1.24033737740134</v>
      </c>
      <c r="H26" s="3">
        <v>4.09</v>
      </c>
      <c r="I26" s="25">
        <v>10.9119804400978</v>
      </c>
      <c r="J26" s="21">
        <v>17.222493887530501</v>
      </c>
      <c r="K26" s="3">
        <v>2.71</v>
      </c>
      <c r="L26" s="25">
        <v>16.4686346863468</v>
      </c>
      <c r="M26" s="21">
        <v>25.9926199261992</v>
      </c>
      <c r="N26" s="3">
        <v>0.87</v>
      </c>
      <c r="O26" s="4">
        <v>51.298850574712603</v>
      </c>
      <c r="P26" s="19">
        <v>80.965517241379303</v>
      </c>
      <c r="Q26" s="31">
        <f>(Table2[[#This Row],[Rev]]-E25)/E25</f>
        <v>0.12801414213641601</v>
      </c>
      <c r="R26" s="31">
        <f>(Table2[[#This Row],[FCF]]-H25)/H25</f>
        <v>0.36835061893609905</v>
      </c>
      <c r="S26" s="31">
        <f>(Table2[[#This Row],[EPS]]-K25)/K25</f>
        <v>0.26635514018691581</v>
      </c>
      <c r="T26" s="31">
        <f>(Table2[[#This Row],[Div]]-N25)/N25</f>
        <v>0.24285714285714294</v>
      </c>
    </row>
    <row r="27" spans="2:20" x14ac:dyDescent="0.25">
      <c r="B27" t="s">
        <v>100</v>
      </c>
      <c r="C27" s="24">
        <v>66.25</v>
      </c>
      <c r="D27" s="20">
        <v>77.61</v>
      </c>
      <c r="E27" s="3">
        <v>63.725999999999999</v>
      </c>
      <c r="F27" s="25">
        <v>1.03960706775884</v>
      </c>
      <c r="G27" s="21">
        <v>1.2178702570379401</v>
      </c>
      <c r="H27" s="3">
        <v>3.8690000000000002</v>
      </c>
      <c r="I27" s="25">
        <v>17.123287671232799</v>
      </c>
      <c r="J27" s="21">
        <v>20.059446885500101</v>
      </c>
      <c r="K27" s="3">
        <v>2.73</v>
      </c>
      <c r="L27" s="25">
        <v>24.267399267399199</v>
      </c>
      <c r="M27" s="21">
        <v>28.428571428571399</v>
      </c>
      <c r="N27" s="3">
        <v>1.07</v>
      </c>
      <c r="O27" s="4">
        <v>61.9158878504672</v>
      </c>
      <c r="P27" s="19">
        <v>72.532710280373806</v>
      </c>
      <c r="Q27" s="31">
        <f>(Table2[[#This Row],[Rev]]-E26)/E26</f>
        <v>0.12211441953830718</v>
      </c>
      <c r="R27" s="31">
        <f>(Table2[[#This Row],[FCF]]-H26)/H26</f>
        <v>-5.4034229828850769E-2</v>
      </c>
      <c r="S27" s="31">
        <f>(Table2[[#This Row],[EPS]]-K26)/K26</f>
        <v>7.3800738007380141E-3</v>
      </c>
      <c r="T27" s="31">
        <f>(Table2[[#This Row],[Div]]-N26)/N26</f>
        <v>0.22988505747126445</v>
      </c>
    </row>
    <row r="28" spans="2:20" x14ac:dyDescent="0.25">
      <c r="B28" t="s">
        <v>101</v>
      </c>
      <c r="C28" s="24">
        <v>63.4</v>
      </c>
      <c r="D28" s="20">
        <v>82.94</v>
      </c>
      <c r="E28" s="3">
        <v>73.799000000000007</v>
      </c>
      <c r="F28" s="25">
        <v>0.85909023157495301</v>
      </c>
      <c r="G28" s="21">
        <v>1.1238634669846399</v>
      </c>
      <c r="H28" s="3">
        <v>5.0510000000000002</v>
      </c>
      <c r="I28" s="25">
        <v>12.5519699069491</v>
      </c>
      <c r="J28" s="21">
        <v>16.420510789942501</v>
      </c>
      <c r="K28" s="3">
        <v>3.47</v>
      </c>
      <c r="L28" s="25">
        <v>18.2708933717579</v>
      </c>
      <c r="M28" s="21">
        <v>23.902017291066201</v>
      </c>
      <c r="N28" s="3">
        <v>1.33</v>
      </c>
      <c r="O28" s="4">
        <v>47.669172932330802</v>
      </c>
      <c r="P28" s="19">
        <v>62.360902255638997</v>
      </c>
      <c r="Q28" s="31">
        <f>(Table2[[#This Row],[Rev]]-E27)/E27</f>
        <v>0.15806735084580875</v>
      </c>
      <c r="R28" s="31">
        <f>(Table2[[#This Row],[FCF]]-H27)/H27</f>
        <v>0.30550529852675107</v>
      </c>
      <c r="S28" s="31">
        <f>(Table2[[#This Row],[EPS]]-K27)/K27</f>
        <v>0.27106227106227115</v>
      </c>
      <c r="T28" s="31">
        <f>(Table2[[#This Row],[Div]]-N27)/N27</f>
        <v>0.24299065420560748</v>
      </c>
    </row>
    <row r="29" spans="2:20" x14ac:dyDescent="0.25">
      <c r="B29" t="s">
        <v>102</v>
      </c>
      <c r="C29" s="24">
        <v>71.95</v>
      </c>
      <c r="D29" s="20">
        <v>107.4</v>
      </c>
      <c r="E29" s="3">
        <v>81.688999999999993</v>
      </c>
      <c r="F29" s="25">
        <v>0.88077954192118901</v>
      </c>
      <c r="G29" s="21">
        <v>1.31474249899007</v>
      </c>
      <c r="H29" s="3">
        <v>4.6929999999999996</v>
      </c>
      <c r="I29" s="25">
        <v>15.3313445557212</v>
      </c>
      <c r="J29" s="21">
        <v>22.885148092904299</v>
      </c>
      <c r="K29" s="3">
        <v>4.09</v>
      </c>
      <c r="L29" s="25">
        <v>17.5916870415647</v>
      </c>
      <c r="M29" s="21">
        <v>26.259168704156401</v>
      </c>
      <c r="N29" s="3">
        <v>1.58</v>
      </c>
      <c r="O29" s="4">
        <v>45.537974683544299</v>
      </c>
      <c r="P29" s="19">
        <v>67.974683544303801</v>
      </c>
      <c r="Q29" s="31">
        <f>(Table2[[#This Row],[Rev]]-E28)/E28</f>
        <v>0.10691201777801848</v>
      </c>
      <c r="R29" s="31">
        <f>(Table2[[#This Row],[FCF]]-H28)/H28</f>
        <v>-7.0877054048703328E-2</v>
      </c>
      <c r="S29" s="31">
        <f>(Table2[[#This Row],[EPS]]-K28)/K28</f>
        <v>0.1786743515850143</v>
      </c>
      <c r="T29" s="31">
        <f>(Table2[[#This Row],[Div]]-N28)/N28</f>
        <v>0.18796992481203006</v>
      </c>
    </row>
    <row r="30" spans="2:20" x14ac:dyDescent="0.25">
      <c r="B30" t="s">
        <v>103</v>
      </c>
      <c r="C30" s="24">
        <v>81.48</v>
      </c>
      <c r="D30" s="20">
        <v>116.84</v>
      </c>
      <c r="E30" s="3">
        <v>87.819000000000003</v>
      </c>
      <c r="F30" s="25">
        <v>0.92781744269463295</v>
      </c>
      <c r="G30" s="21">
        <v>1.33046379485077</v>
      </c>
      <c r="H30" s="3">
        <v>6.181</v>
      </c>
      <c r="I30" s="25">
        <v>13.182332955832299</v>
      </c>
      <c r="J30" s="21">
        <v>18.9030901148681</v>
      </c>
      <c r="K30" s="3">
        <v>2.84</v>
      </c>
      <c r="L30" s="25">
        <v>28.690140845070399</v>
      </c>
      <c r="M30" s="21">
        <v>41.1408450704225</v>
      </c>
      <c r="N30" s="3">
        <v>1.85</v>
      </c>
      <c r="O30" s="4">
        <v>44.043243243243197</v>
      </c>
      <c r="P30" s="19">
        <v>63.1567567567567</v>
      </c>
      <c r="Q30" s="31">
        <f>(Table2[[#This Row],[Rev]]-E29)/E29</f>
        <v>7.5040703154647628E-2</v>
      </c>
      <c r="R30" s="31">
        <f>(Table2[[#This Row],[FCF]]-H29)/H29</f>
        <v>0.31706797357766897</v>
      </c>
      <c r="S30" s="31">
        <f>(Table2[[#This Row],[EPS]]-K29)/K29</f>
        <v>-0.30562347188264061</v>
      </c>
      <c r="T30" s="31">
        <f>(Table2[[#This Row],[Div]]-N29)/N29</f>
        <v>0.17088607594936708</v>
      </c>
    </row>
    <row r="31" spans="2:20" x14ac:dyDescent="0.25">
      <c r="B31" t="s">
        <v>104</v>
      </c>
      <c r="C31" s="24">
        <v>91.87</v>
      </c>
      <c r="D31" s="20">
        <v>122.71</v>
      </c>
      <c r="E31" s="3">
        <v>92.734999999999999</v>
      </c>
      <c r="F31" s="25">
        <v>0.99067234593195597</v>
      </c>
      <c r="G31" s="21">
        <v>1.32323286784924</v>
      </c>
      <c r="H31" s="3">
        <v>3.6139999999999999</v>
      </c>
      <c r="I31" s="25">
        <v>25.420586607636899</v>
      </c>
      <c r="J31" s="21">
        <v>33.954067515218597</v>
      </c>
      <c r="K31" s="3">
        <v>5.49</v>
      </c>
      <c r="L31" s="25">
        <v>16.734061930783199</v>
      </c>
      <c r="M31" s="21">
        <v>22.351548269580999</v>
      </c>
      <c r="N31" s="3">
        <v>2.13</v>
      </c>
      <c r="O31" s="4">
        <v>43.131455399060997</v>
      </c>
      <c r="P31" s="19">
        <v>57.610328638497599</v>
      </c>
      <c r="Q31" s="31">
        <f>(Table2[[#This Row],[Rev]]-E30)/E30</f>
        <v>5.5978774524874986E-2</v>
      </c>
      <c r="R31" s="31">
        <f>(Table2[[#This Row],[FCF]]-H30)/H30</f>
        <v>-0.41530496683384566</v>
      </c>
      <c r="S31" s="31">
        <f>(Table2[[#This Row],[EPS]]-K30)/K30</f>
        <v>0.93309859154929597</v>
      </c>
      <c r="T31" s="31">
        <f>(Table2[[#This Row],[Div]]-N30)/N30</f>
        <v>0.15135135135135125</v>
      </c>
    </row>
    <row r="32" spans="2:20" x14ac:dyDescent="0.25">
      <c r="B32" t="s">
        <v>105</v>
      </c>
      <c r="C32" s="24">
        <v>65.02</v>
      </c>
      <c r="D32" s="20">
        <v>177.7</v>
      </c>
      <c r="E32" s="3">
        <v>119.46299999999999</v>
      </c>
      <c r="F32" s="25">
        <v>0.54426893682562805</v>
      </c>
      <c r="G32" s="21">
        <v>1.48748985041393</v>
      </c>
      <c r="H32" s="3">
        <v>12.343999999999999</v>
      </c>
      <c r="I32" s="25">
        <v>5.2673363577446501</v>
      </c>
      <c r="J32" s="21">
        <v>14.395657809462</v>
      </c>
      <c r="K32" s="3">
        <v>7.75</v>
      </c>
      <c r="L32" s="25">
        <v>8.3896774193548307</v>
      </c>
      <c r="M32" s="21">
        <v>22.929032258064499</v>
      </c>
      <c r="N32" s="3">
        <v>2.2999999999999998</v>
      </c>
      <c r="O32" s="4">
        <v>28.2695652173913</v>
      </c>
      <c r="P32" s="19">
        <v>77.260869565217305</v>
      </c>
      <c r="Q32" s="31">
        <f>(Table2[[#This Row],[Rev]]-E31)/E31</f>
        <v>0.28821911899498565</v>
      </c>
      <c r="R32" s="31">
        <f>(Table2[[#This Row],[FCF]]-H31)/H31</f>
        <v>2.4156059767570559</v>
      </c>
      <c r="S32" s="31">
        <f>(Table2[[#This Row],[EPS]]-K31)/K31</f>
        <v>0.41165755919854274</v>
      </c>
      <c r="T32" s="31">
        <f>(Table2[[#This Row],[Div]]-N31)/N31</f>
        <v>7.9812206572769925E-2</v>
      </c>
    </row>
    <row r="33" spans="2:20" x14ac:dyDescent="0.25">
      <c r="B33" t="s">
        <v>106</v>
      </c>
      <c r="C33" s="24">
        <v>153.77000000000001</v>
      </c>
      <c r="D33" s="20">
        <v>261.38</v>
      </c>
      <c r="E33" s="3">
        <v>137.697</v>
      </c>
      <c r="F33" s="25">
        <v>1.11672730705825</v>
      </c>
      <c r="G33" s="21">
        <v>1.898225814651</v>
      </c>
      <c r="H33" s="3">
        <v>11.817</v>
      </c>
      <c r="I33" s="25">
        <v>13.012608953202999</v>
      </c>
      <c r="J33" s="21">
        <v>22.118981128882101</v>
      </c>
      <c r="K33" s="3">
        <v>12.04</v>
      </c>
      <c r="L33" s="25">
        <v>12.771594684385301</v>
      </c>
      <c r="M33" s="21">
        <v>21.709302325581302</v>
      </c>
      <c r="N33" s="3">
        <v>3</v>
      </c>
      <c r="O33" s="4">
        <v>51.256666666666597</v>
      </c>
      <c r="P33" s="19">
        <v>87.126666666666594</v>
      </c>
      <c r="Q33" s="31">
        <f>(Table2[[#This Row],[Rev]]-E32)/E32</f>
        <v>0.15263303282187798</v>
      </c>
      <c r="R33" s="31">
        <f>(Table2[[#This Row],[FCF]]-H32)/H32</f>
        <v>-4.2692806221646083E-2</v>
      </c>
      <c r="S33" s="31">
        <f>(Table2[[#This Row],[EPS]]-K32)/K32</f>
        <v>0.55354838709677412</v>
      </c>
      <c r="T33" s="31">
        <f>(Table2[[#This Row],[Div]]-N32)/N32</f>
        <v>0.3043478260869566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3.7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0.23333333333333339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285156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3846.4</v>
      </c>
      <c r="D3" s="3">
        <v>2945.8</v>
      </c>
      <c r="E3" s="3">
        <v>900.6</v>
      </c>
      <c r="F3" s="5">
        <v>0.234141014975041</v>
      </c>
      <c r="G3" s="3">
        <v>177</v>
      </c>
      <c r="H3" s="3">
        <v>723.6</v>
      </c>
      <c r="I3" s="6">
        <v>4.6017054908485802E-2</v>
      </c>
      <c r="J3" s="3">
        <v>84.7</v>
      </c>
      <c r="K3" s="6">
        <v>2.2020590682196299E-2</v>
      </c>
      <c r="L3" s="3">
        <v>250.8</v>
      </c>
      <c r="M3" s="6">
        <v>6.5203826955074803E-2</v>
      </c>
      <c r="N3" s="3">
        <v>-243.3</v>
      </c>
      <c r="O3" s="6">
        <v>-6.3253951747088102E-2</v>
      </c>
      <c r="P3" s="3">
        <v>7.5</v>
      </c>
      <c r="Q3" s="6">
        <v>1.94987520798668E-3</v>
      </c>
      <c r="R3" s="3">
        <v>-21.2</v>
      </c>
      <c r="S3" s="6">
        <v>-5.5116472545756997E-3</v>
      </c>
      <c r="T3" s="6">
        <v>-2.82666666666666</v>
      </c>
    </row>
    <row r="4" spans="2:20" x14ac:dyDescent="0.25">
      <c r="B4" t="s">
        <v>78</v>
      </c>
      <c r="C4" s="3">
        <v>4538</v>
      </c>
      <c r="D4" s="3">
        <v>3456.7</v>
      </c>
      <c r="E4" s="3">
        <v>1081.3</v>
      </c>
      <c r="F4" s="5">
        <v>0.23827677390921101</v>
      </c>
      <c r="G4" s="3">
        <v>254.5</v>
      </c>
      <c r="H4" s="3">
        <v>826.8</v>
      </c>
      <c r="I4" s="6">
        <v>5.60819744380784E-2</v>
      </c>
      <c r="J4" s="3">
        <v>131.80000000000001</v>
      </c>
      <c r="K4" s="6">
        <v>2.90436315557514E-2</v>
      </c>
      <c r="L4" s="3">
        <v>125.7</v>
      </c>
      <c r="M4" s="6">
        <v>2.7699427060378999E-2</v>
      </c>
      <c r="N4" s="3">
        <v>-336.9</v>
      </c>
      <c r="O4" s="6">
        <v>-7.4239753195240094E-2</v>
      </c>
      <c r="P4" s="3">
        <v>-211.2</v>
      </c>
      <c r="Q4" s="6">
        <v>-4.6540326134861101E-2</v>
      </c>
      <c r="R4" s="3">
        <v>-23.6</v>
      </c>
      <c r="S4" s="6">
        <v>-5.2005288673424403E-3</v>
      </c>
      <c r="T4" s="6">
        <v>0.111742424242424</v>
      </c>
    </row>
    <row r="5" spans="2:20" x14ac:dyDescent="0.25">
      <c r="B5" t="s">
        <v>79</v>
      </c>
      <c r="C5" s="3">
        <v>6110.5</v>
      </c>
      <c r="D5" s="3">
        <v>4594.8</v>
      </c>
      <c r="E5" s="3">
        <v>1515.7</v>
      </c>
      <c r="F5" s="5">
        <v>0.24804844120775699</v>
      </c>
      <c r="G5" s="3">
        <v>388.2</v>
      </c>
      <c r="H5" s="3">
        <v>1127.5</v>
      </c>
      <c r="I5" s="6">
        <v>6.3529989362572606E-2</v>
      </c>
      <c r="J5" s="3">
        <v>223.6</v>
      </c>
      <c r="K5" s="6">
        <v>3.6592750184109298E-2</v>
      </c>
      <c r="L5" s="3">
        <v>359</v>
      </c>
      <c r="M5" s="6">
        <v>5.8751329678422302E-2</v>
      </c>
      <c r="N5" s="3">
        <v>-414.1</v>
      </c>
      <c r="O5" s="6">
        <v>-6.7768595041322294E-2</v>
      </c>
      <c r="P5" s="3">
        <v>-55.1</v>
      </c>
      <c r="Q5" s="6">
        <v>-9.0172653628999202E-3</v>
      </c>
      <c r="R5" s="3">
        <v>-27.4</v>
      </c>
      <c r="S5" s="6">
        <v>-4.4840847721135703E-3</v>
      </c>
      <c r="T5" s="6">
        <v>0.497277676950998</v>
      </c>
    </row>
    <row r="6" spans="2:20" x14ac:dyDescent="0.25">
      <c r="B6" t="s">
        <v>80</v>
      </c>
      <c r="C6" s="3">
        <v>7075.4</v>
      </c>
      <c r="D6" s="3">
        <v>5308.6</v>
      </c>
      <c r="E6" s="3">
        <v>1766.8</v>
      </c>
      <c r="F6" s="5">
        <v>0.24971026373067201</v>
      </c>
      <c r="G6" s="3">
        <v>436.3</v>
      </c>
      <c r="H6" s="3">
        <v>1330.5</v>
      </c>
      <c r="I6" s="6">
        <v>6.1664358198829698E-2</v>
      </c>
      <c r="J6" s="3">
        <v>226</v>
      </c>
      <c r="K6" s="6">
        <v>3.1941657008791001E-2</v>
      </c>
      <c r="L6" s="3">
        <v>303.3</v>
      </c>
      <c r="M6" s="6">
        <v>4.2866834383921699E-2</v>
      </c>
      <c r="N6" s="3">
        <v>-520.4</v>
      </c>
      <c r="O6" s="6">
        <v>-7.3550611979534705E-2</v>
      </c>
      <c r="P6" s="3">
        <v>-217.1</v>
      </c>
      <c r="Q6" s="6">
        <v>-3.0683777595612902E-2</v>
      </c>
      <c r="R6" s="3">
        <v>-30.5</v>
      </c>
      <c r="S6" s="6">
        <v>-4.3107103485315297E-3</v>
      </c>
      <c r="T6" s="6">
        <v>0.14048825426070899</v>
      </c>
    </row>
    <row r="7" spans="2:20" x14ac:dyDescent="0.25">
      <c r="B7" t="s">
        <v>81</v>
      </c>
      <c r="C7" s="3">
        <v>8600.2000000000007</v>
      </c>
      <c r="D7" s="3">
        <v>6374.8</v>
      </c>
      <c r="E7" s="3">
        <v>2225.4</v>
      </c>
      <c r="F7" s="5">
        <v>0.25876142415292602</v>
      </c>
      <c r="G7" s="3">
        <v>570.9</v>
      </c>
      <c r="H7" s="3">
        <v>1654.5</v>
      </c>
      <c r="I7" s="6">
        <v>6.6382177158670702E-2</v>
      </c>
      <c r="J7" s="3">
        <v>292.2</v>
      </c>
      <c r="K7" s="6">
        <v>3.3975954047580199E-2</v>
      </c>
      <c r="L7" s="3">
        <v>543</v>
      </c>
      <c r="M7" s="6">
        <v>6.3138066556591696E-2</v>
      </c>
      <c r="N7" s="3">
        <v>-677.2</v>
      </c>
      <c r="O7" s="6">
        <v>-7.8742354828957403E-2</v>
      </c>
      <c r="P7" s="3">
        <v>-134.19999999999999</v>
      </c>
      <c r="Q7" s="6">
        <v>-1.56042882723657E-2</v>
      </c>
      <c r="R7" s="3">
        <v>-34.700000000000003</v>
      </c>
      <c r="S7" s="6">
        <v>-4.0347898886072403E-3</v>
      </c>
      <c r="T7" s="6">
        <v>0.25856929955290597</v>
      </c>
    </row>
    <row r="8" spans="2:20" x14ac:dyDescent="0.25">
      <c r="B8" t="s">
        <v>82</v>
      </c>
      <c r="C8" s="3">
        <v>11108.378000000001</v>
      </c>
      <c r="D8" s="3">
        <v>8155.14</v>
      </c>
      <c r="E8" s="3">
        <v>2953.2379999999998</v>
      </c>
      <c r="F8" s="5">
        <v>0.26585681545946599</v>
      </c>
      <c r="G8" s="3">
        <v>670.24599999999998</v>
      </c>
      <c r="H8" s="3">
        <v>2282.9920000000002</v>
      </c>
      <c r="I8" s="6">
        <v>6.03369816907562E-2</v>
      </c>
      <c r="J8" s="3">
        <v>383.03</v>
      </c>
      <c r="K8" s="6">
        <v>3.4481181681069902E-2</v>
      </c>
      <c r="L8" s="3">
        <v>690.97400000000005</v>
      </c>
      <c r="M8" s="6">
        <v>6.2202960684269101E-2</v>
      </c>
      <c r="N8" s="3">
        <v>-826.24599999999998</v>
      </c>
      <c r="O8" s="6">
        <v>-7.4380436099671696E-2</v>
      </c>
      <c r="P8" s="3">
        <v>-135.27199999999999</v>
      </c>
      <c r="Q8" s="6">
        <v>-1.21774754154026E-2</v>
      </c>
      <c r="R8" s="3">
        <v>-28.652999999999999</v>
      </c>
      <c r="S8" s="6">
        <v>-2.5794044819144601E-3</v>
      </c>
      <c r="T8" s="6">
        <v>0.21181767106274699</v>
      </c>
    </row>
    <row r="9" spans="2:20" x14ac:dyDescent="0.25">
      <c r="B9" t="s">
        <v>83</v>
      </c>
      <c r="C9" s="3">
        <v>13330.54</v>
      </c>
      <c r="D9" s="3">
        <v>9756.2000000000007</v>
      </c>
      <c r="E9" s="3">
        <v>3574.34</v>
      </c>
      <c r="F9" s="5">
        <v>0.26813167358561601</v>
      </c>
      <c r="G9" s="3">
        <v>868.30700000000002</v>
      </c>
      <c r="H9" s="3">
        <v>2706.0329999999999</v>
      </c>
      <c r="I9" s="6">
        <v>6.51366711326022E-2</v>
      </c>
      <c r="J9" s="3">
        <v>500.37400000000002</v>
      </c>
      <c r="K9" s="6">
        <v>3.75359137739356E-2</v>
      </c>
      <c r="L9" s="3">
        <v>741.64499999999998</v>
      </c>
      <c r="M9" s="6">
        <v>5.5635030538897803E-2</v>
      </c>
      <c r="N9" s="3">
        <v>-1078.107</v>
      </c>
      <c r="O9" s="6">
        <v>-8.0874968305859996E-2</v>
      </c>
      <c r="P9" s="3">
        <v>-336.46199999999999</v>
      </c>
      <c r="Q9" s="6">
        <v>-2.5239937766962098E-2</v>
      </c>
      <c r="R9" s="3">
        <v>-50.756999999999998</v>
      </c>
      <c r="S9" s="6">
        <v>-3.8075726864778099E-3</v>
      </c>
      <c r="T9" s="6">
        <v>0.15085507427287401</v>
      </c>
    </row>
    <row r="10" spans="2:20" x14ac:dyDescent="0.25">
      <c r="B10" t="s">
        <v>84</v>
      </c>
      <c r="C10" s="3">
        <v>15905.594999999999</v>
      </c>
      <c r="D10" s="3">
        <v>11524.55</v>
      </c>
      <c r="E10" s="3">
        <v>4381.0450000000001</v>
      </c>
      <c r="F10" s="5">
        <v>0.27544049751046701</v>
      </c>
      <c r="G10" s="3">
        <v>1172.347</v>
      </c>
      <c r="H10" s="3">
        <v>3208.6979999999999</v>
      </c>
      <c r="I10" s="6">
        <v>7.3706579351479701E-2</v>
      </c>
      <c r="J10" s="3">
        <v>672.79499999999996</v>
      </c>
      <c r="K10" s="6">
        <v>4.2299266390223002E-2</v>
      </c>
      <c r="L10" s="3">
        <v>1170.8879999999999</v>
      </c>
      <c r="M10" s="6">
        <v>7.3614850623318295E-2</v>
      </c>
      <c r="N10" s="3">
        <v>-1472.348</v>
      </c>
      <c r="O10" s="6">
        <v>-9.2567929712783395E-2</v>
      </c>
      <c r="P10" s="3">
        <v>-301.45999999999998</v>
      </c>
      <c r="Q10" s="6">
        <v>-1.8953079089464999E-2</v>
      </c>
      <c r="R10" s="3">
        <v>-47.558</v>
      </c>
      <c r="S10" s="6">
        <v>-2.9900170348861502E-3</v>
      </c>
      <c r="T10" s="6">
        <v>0.15775890665428199</v>
      </c>
    </row>
    <row r="11" spans="2:20" x14ac:dyDescent="0.25">
      <c r="B11" t="s">
        <v>85</v>
      </c>
      <c r="C11" s="3">
        <v>18778.559000000001</v>
      </c>
      <c r="D11" s="3">
        <v>13486.897999999999</v>
      </c>
      <c r="E11" s="3">
        <v>5291.6610000000001</v>
      </c>
      <c r="F11" s="5">
        <v>0.28179270837554599</v>
      </c>
      <c r="G11" s="3">
        <v>1402.2650000000001</v>
      </c>
      <c r="H11" s="3">
        <v>3889.3960000000002</v>
      </c>
      <c r="I11" s="6">
        <v>7.4673727627343506E-2</v>
      </c>
      <c r="J11" s="3">
        <v>809.87099999999998</v>
      </c>
      <c r="K11" s="6">
        <v>4.3127430597842902E-2</v>
      </c>
      <c r="L11" s="3">
        <v>1129.7090000000001</v>
      </c>
      <c r="M11" s="6">
        <v>6.0159514902075203E-2</v>
      </c>
      <c r="N11" s="3">
        <v>-2331.922</v>
      </c>
      <c r="O11" s="6">
        <v>-0.124180028936192</v>
      </c>
      <c r="P11" s="3">
        <v>-1202.213</v>
      </c>
      <c r="Q11" s="6">
        <v>-6.4020514034117307E-2</v>
      </c>
      <c r="R11" s="3">
        <v>-53.478999999999999</v>
      </c>
      <c r="S11" s="6">
        <v>-2.8478756011044199E-3</v>
      </c>
      <c r="T11" s="6">
        <v>4.4483797796230698E-2</v>
      </c>
    </row>
    <row r="12" spans="2:20" x14ac:dyDescent="0.25">
      <c r="B12" t="s">
        <v>86</v>
      </c>
      <c r="C12" s="3">
        <v>21714</v>
      </c>
      <c r="D12" s="3">
        <v>15427</v>
      </c>
      <c r="E12" s="3">
        <v>6287</v>
      </c>
      <c r="F12" s="5">
        <v>0.28953670443032098</v>
      </c>
      <c r="G12" s="3">
        <v>1777</v>
      </c>
      <c r="H12" s="3">
        <v>4510</v>
      </c>
      <c r="I12" s="6">
        <v>8.1836603113198805E-2</v>
      </c>
      <c r="J12" s="3">
        <v>1023</v>
      </c>
      <c r="K12" s="6">
        <v>4.7112462006078999E-2</v>
      </c>
      <c r="L12" s="3">
        <v>1610</v>
      </c>
      <c r="M12" s="6">
        <v>7.4145712443584699E-2</v>
      </c>
      <c r="N12" s="3">
        <v>-2196</v>
      </c>
      <c r="O12" s="6">
        <v>-0.101132909643547</v>
      </c>
      <c r="P12" s="3">
        <v>-586</v>
      </c>
      <c r="Q12" s="6">
        <v>-2.6987197199963099E-2</v>
      </c>
      <c r="R12" s="3">
        <v>-60</v>
      </c>
      <c r="S12" s="6">
        <v>-2.7631942525559502E-3</v>
      </c>
      <c r="T12" s="6">
        <v>0.102389078498293</v>
      </c>
    </row>
    <row r="13" spans="2:20" x14ac:dyDescent="0.25">
      <c r="B13" t="s">
        <v>87</v>
      </c>
      <c r="C13" s="3">
        <v>26112</v>
      </c>
      <c r="D13" s="3">
        <v>18164</v>
      </c>
      <c r="E13" s="3">
        <v>7948</v>
      </c>
      <c r="F13" s="5">
        <v>0.30438112745098</v>
      </c>
      <c r="G13" s="3">
        <v>2554</v>
      </c>
      <c r="H13" s="3">
        <v>5394</v>
      </c>
      <c r="I13" s="6">
        <v>9.7809436274509803E-2</v>
      </c>
      <c r="J13" s="3">
        <v>1491</v>
      </c>
      <c r="K13" s="6">
        <v>5.7100183823529403E-2</v>
      </c>
      <c r="L13" s="3">
        <v>2670</v>
      </c>
      <c r="M13" s="6">
        <v>0.102251838235294</v>
      </c>
      <c r="N13" s="3">
        <v>-2336</v>
      </c>
      <c r="O13" s="6">
        <v>-8.9460784313725394E-2</v>
      </c>
      <c r="P13" s="3">
        <v>334</v>
      </c>
      <c r="Q13" s="6">
        <v>1.2791053921568599E-2</v>
      </c>
      <c r="R13" s="3">
        <v>-66</v>
      </c>
      <c r="S13" s="6">
        <v>-2.5275735294117601E-3</v>
      </c>
      <c r="T13" s="6">
        <v>-0.19760479041916101</v>
      </c>
    </row>
    <row r="14" spans="2:20" x14ac:dyDescent="0.25">
      <c r="B14" t="s">
        <v>88</v>
      </c>
      <c r="C14" s="3">
        <v>30838</v>
      </c>
      <c r="D14" s="3">
        <v>21231</v>
      </c>
      <c r="E14" s="3">
        <v>9607</v>
      </c>
      <c r="F14" s="5">
        <v>0.311531227706076</v>
      </c>
      <c r="G14" s="3">
        <v>3124</v>
      </c>
      <c r="H14" s="3">
        <v>6483</v>
      </c>
      <c r="I14" s="6">
        <v>0.10130358648420699</v>
      </c>
      <c r="J14" s="3">
        <v>1844</v>
      </c>
      <c r="K14" s="6">
        <v>5.9796355146248099E-2</v>
      </c>
      <c r="L14" s="3">
        <v>3054</v>
      </c>
      <c r="M14" s="6">
        <v>9.9033659770413104E-2</v>
      </c>
      <c r="N14" s="3">
        <v>-2345</v>
      </c>
      <c r="O14" s="6">
        <v>-7.6042544912121396E-2</v>
      </c>
      <c r="P14" s="3">
        <v>709</v>
      </c>
      <c r="Q14" s="6">
        <v>2.2991114858291702E-2</v>
      </c>
      <c r="R14" s="3">
        <v>-86</v>
      </c>
      <c r="S14" s="6">
        <v>-2.78876710551916E-3</v>
      </c>
      <c r="T14" s="6">
        <v>-0.121297602256699</v>
      </c>
    </row>
    <row r="15" spans="2:20" x14ac:dyDescent="0.25">
      <c r="B15" t="s">
        <v>89</v>
      </c>
      <c r="C15" s="3">
        <v>36464</v>
      </c>
      <c r="D15" s="3">
        <v>24224</v>
      </c>
      <c r="E15" s="3">
        <v>12240</v>
      </c>
      <c r="F15" s="5">
        <v>0.335673541026766</v>
      </c>
      <c r="G15" s="3">
        <v>3696</v>
      </c>
      <c r="H15" s="3">
        <v>8544</v>
      </c>
      <c r="I15" s="6">
        <v>0.101360245721807</v>
      </c>
      <c r="J15" s="3">
        <v>2167</v>
      </c>
      <c r="K15" s="6">
        <v>5.9428477402369402E-2</v>
      </c>
      <c r="L15" s="3">
        <v>3073</v>
      </c>
      <c r="M15" s="6">
        <v>8.4274901272487907E-2</v>
      </c>
      <c r="N15" s="3">
        <v>-2939</v>
      </c>
      <c r="O15" s="6">
        <v>-8.0600043878894204E-2</v>
      </c>
      <c r="P15" s="3">
        <v>134</v>
      </c>
      <c r="Q15" s="6">
        <v>3.6748573935936799E-3</v>
      </c>
      <c r="R15" s="3">
        <v>-116</v>
      </c>
      <c r="S15" s="6">
        <v>-3.1812198332601999E-3</v>
      </c>
      <c r="T15" s="6">
        <v>-0.86567164179104406</v>
      </c>
    </row>
    <row r="16" spans="2:20" x14ac:dyDescent="0.25">
      <c r="B16" t="s">
        <v>90</v>
      </c>
      <c r="C16" s="3">
        <v>43243</v>
      </c>
      <c r="D16" s="3">
        <v>28453</v>
      </c>
      <c r="E16" s="3">
        <v>14790</v>
      </c>
      <c r="F16" s="5">
        <v>0.34202067386628998</v>
      </c>
      <c r="G16" s="3">
        <v>4654</v>
      </c>
      <c r="H16" s="3">
        <v>10136</v>
      </c>
      <c r="I16" s="6">
        <v>0.10762435538699899</v>
      </c>
      <c r="J16" s="3">
        <v>2765</v>
      </c>
      <c r="K16" s="6">
        <v>6.39409846680387E-2</v>
      </c>
      <c r="L16" s="3">
        <v>3842</v>
      </c>
      <c r="M16" s="6">
        <v>8.88467497629674E-2</v>
      </c>
      <c r="N16" s="3">
        <v>-3379</v>
      </c>
      <c r="O16" s="6">
        <v>-7.81398145364567E-2</v>
      </c>
      <c r="P16" s="3">
        <v>463</v>
      </c>
      <c r="Q16" s="6">
        <v>1.0706935226510599E-2</v>
      </c>
      <c r="R16" s="3">
        <v>-171</v>
      </c>
      <c r="S16" s="6">
        <v>-3.9543972434844896E-3</v>
      </c>
      <c r="T16" s="6">
        <v>-0.36933045356371402</v>
      </c>
    </row>
    <row r="17" spans="2:20" x14ac:dyDescent="0.25">
      <c r="B17" t="s">
        <v>91</v>
      </c>
      <c r="C17" s="3">
        <v>46927</v>
      </c>
      <c r="D17" s="3">
        <v>30729</v>
      </c>
      <c r="E17" s="3">
        <v>16198</v>
      </c>
      <c r="F17" s="5">
        <v>0.34517441984358599</v>
      </c>
      <c r="G17" s="3">
        <v>5152</v>
      </c>
      <c r="H17" s="3">
        <v>11046</v>
      </c>
      <c r="I17" s="6">
        <v>0.10978754235301599</v>
      </c>
      <c r="J17" s="3">
        <v>3105</v>
      </c>
      <c r="K17" s="6">
        <v>6.6166599185969704E-2</v>
      </c>
      <c r="L17" s="3">
        <v>4502</v>
      </c>
      <c r="M17" s="6">
        <v>9.5936241396211097E-2</v>
      </c>
      <c r="N17" s="3">
        <v>-3916</v>
      </c>
      <c r="O17" s="6">
        <v>-8.3448760841306702E-2</v>
      </c>
      <c r="P17" s="3">
        <v>586</v>
      </c>
      <c r="Q17" s="6">
        <v>1.2487480554904401E-2</v>
      </c>
      <c r="R17" s="3">
        <v>-276</v>
      </c>
      <c r="S17" s="6">
        <v>-5.8814754831972996E-3</v>
      </c>
      <c r="T17" s="6">
        <v>-0.47098976109215002</v>
      </c>
    </row>
    <row r="18" spans="2:20" x14ac:dyDescent="0.25">
      <c r="B18" t="s">
        <v>92</v>
      </c>
      <c r="C18" s="3">
        <v>48283</v>
      </c>
      <c r="D18" s="3">
        <v>31556</v>
      </c>
      <c r="E18" s="3">
        <v>16727</v>
      </c>
      <c r="F18" s="5">
        <v>0.346436634011971</v>
      </c>
      <c r="G18" s="3">
        <v>4705</v>
      </c>
      <c r="H18" s="3">
        <v>12022</v>
      </c>
      <c r="I18" s="6">
        <v>9.7446306153304393E-2</v>
      </c>
      <c r="J18" s="3">
        <v>2809</v>
      </c>
      <c r="K18" s="6">
        <v>5.81778265642151E-2</v>
      </c>
      <c r="L18" s="3">
        <v>4347</v>
      </c>
      <c r="M18" s="6">
        <v>9.0031688171820307E-2</v>
      </c>
      <c r="N18" s="3">
        <v>-4010</v>
      </c>
      <c r="O18" s="6">
        <v>-8.3052005881987398E-2</v>
      </c>
      <c r="P18" s="3">
        <v>337</v>
      </c>
      <c r="Q18" s="6">
        <v>6.97968228983286E-3</v>
      </c>
      <c r="R18" s="3">
        <v>-428</v>
      </c>
      <c r="S18" s="6">
        <v>-8.8644036203218493E-3</v>
      </c>
      <c r="T18" s="6">
        <v>-1.2700296735904999</v>
      </c>
    </row>
    <row r="19" spans="2:20" x14ac:dyDescent="0.25">
      <c r="B19" t="s">
        <v>93</v>
      </c>
      <c r="C19" s="3">
        <v>48230</v>
      </c>
      <c r="D19" s="3">
        <v>31729</v>
      </c>
      <c r="E19" s="3">
        <v>16501</v>
      </c>
      <c r="F19" s="5">
        <v>0.34213145345220802</v>
      </c>
      <c r="G19" s="3">
        <v>3786</v>
      </c>
      <c r="H19" s="3">
        <v>12715</v>
      </c>
      <c r="I19" s="6">
        <v>7.84988596309351E-2</v>
      </c>
      <c r="J19" s="3">
        <v>2195</v>
      </c>
      <c r="K19" s="6">
        <v>4.5511092680904003E-2</v>
      </c>
      <c r="L19" s="3">
        <v>4122</v>
      </c>
      <c r="M19" s="6">
        <v>8.5465477918308094E-2</v>
      </c>
      <c r="N19" s="3">
        <v>-3266</v>
      </c>
      <c r="O19" s="6">
        <v>-6.7717188471905401E-2</v>
      </c>
      <c r="P19" s="3">
        <v>856</v>
      </c>
      <c r="Q19" s="6">
        <v>1.7748289446402599E-2</v>
      </c>
      <c r="R19" s="3">
        <v>-491</v>
      </c>
      <c r="S19" s="6">
        <v>-1.01803856520837E-2</v>
      </c>
      <c r="T19" s="6">
        <v>-0.57359813084112099</v>
      </c>
    </row>
    <row r="20" spans="2:20" x14ac:dyDescent="0.25">
      <c r="B20" t="s">
        <v>94</v>
      </c>
      <c r="C20" s="3">
        <v>47220</v>
      </c>
      <c r="D20" s="3">
        <v>30757</v>
      </c>
      <c r="E20" s="3">
        <v>16463</v>
      </c>
      <c r="F20" s="5">
        <v>0.34864464210080398</v>
      </c>
      <c r="G20" s="3">
        <v>3112</v>
      </c>
      <c r="H20" s="3">
        <v>13351</v>
      </c>
      <c r="I20" s="6">
        <v>6.5904277848369303E-2</v>
      </c>
      <c r="J20" s="3">
        <v>1783</v>
      </c>
      <c r="K20" s="6">
        <v>3.7759423972892801E-2</v>
      </c>
      <c r="L20" s="3">
        <v>4054</v>
      </c>
      <c r="M20" s="6">
        <v>8.5853451927149493E-2</v>
      </c>
      <c r="N20" s="3">
        <v>-1799</v>
      </c>
      <c r="O20" s="6">
        <v>-3.8098263447691599E-2</v>
      </c>
      <c r="P20" s="3">
        <v>2255</v>
      </c>
      <c r="Q20" s="6">
        <v>4.7755188479457797E-2</v>
      </c>
      <c r="R20" s="3">
        <v>-391</v>
      </c>
      <c r="S20" s="6">
        <v>-8.28038966539601E-3</v>
      </c>
      <c r="T20" s="6">
        <v>-0.173392461197339</v>
      </c>
    </row>
    <row r="21" spans="2:20" x14ac:dyDescent="0.25">
      <c r="B21" t="s">
        <v>95</v>
      </c>
      <c r="C21" s="3">
        <v>48815</v>
      </c>
      <c r="D21" s="3">
        <v>31663</v>
      </c>
      <c r="E21" s="3">
        <v>17152</v>
      </c>
      <c r="F21" s="5">
        <v>0.35136740755915102</v>
      </c>
      <c r="G21" s="3">
        <v>3560</v>
      </c>
      <c r="H21" s="3">
        <v>13592</v>
      </c>
      <c r="I21" s="6">
        <v>7.2928403154768007E-2</v>
      </c>
      <c r="J21" s="3">
        <v>2010</v>
      </c>
      <c r="K21" s="6">
        <v>4.1175868073338097E-2</v>
      </c>
      <c r="L21" s="3">
        <v>3852</v>
      </c>
      <c r="M21" s="6">
        <v>7.8910171053979294E-2</v>
      </c>
      <c r="N21" s="3">
        <v>-1329</v>
      </c>
      <c r="O21" s="6">
        <v>-2.7225238144013099E-2</v>
      </c>
      <c r="P21" s="3">
        <v>2523</v>
      </c>
      <c r="Q21" s="6">
        <v>5.1684932909966098E-2</v>
      </c>
      <c r="R21" s="3">
        <v>-571</v>
      </c>
      <c r="S21" s="6">
        <v>-1.1697224213868601E-2</v>
      </c>
      <c r="T21" s="6">
        <v>-0.226317875544986</v>
      </c>
    </row>
    <row r="22" spans="2:20" x14ac:dyDescent="0.25">
      <c r="B22" t="s">
        <v>96</v>
      </c>
      <c r="C22" s="3">
        <v>50208</v>
      </c>
      <c r="D22" s="3">
        <v>32858</v>
      </c>
      <c r="E22" s="3">
        <v>17350</v>
      </c>
      <c r="F22" s="5">
        <v>0.34556246016571002</v>
      </c>
      <c r="G22" s="3">
        <v>3277</v>
      </c>
      <c r="H22" s="3">
        <v>14073</v>
      </c>
      <c r="I22" s="6">
        <v>6.5268483110261302E-2</v>
      </c>
      <c r="J22" s="3">
        <v>1839</v>
      </c>
      <c r="K22" s="6">
        <v>3.6627629063097501E-2</v>
      </c>
      <c r="L22" s="3">
        <v>4349</v>
      </c>
      <c r="M22" s="6">
        <v>8.6619662205226197E-2</v>
      </c>
      <c r="N22" s="3">
        <v>-1829</v>
      </c>
      <c r="O22" s="6">
        <v>-3.64284576163161E-2</v>
      </c>
      <c r="P22" s="3">
        <v>2520</v>
      </c>
      <c r="Q22" s="6">
        <v>5.0191204588910097E-2</v>
      </c>
      <c r="R22" s="3">
        <v>-647</v>
      </c>
      <c r="S22" s="6">
        <v>-1.28863926067558E-2</v>
      </c>
      <c r="T22" s="6">
        <v>-0.256746031746031</v>
      </c>
    </row>
    <row r="23" spans="2:20" x14ac:dyDescent="0.25">
      <c r="B23" t="s">
        <v>97</v>
      </c>
      <c r="C23" s="3">
        <v>50521</v>
      </c>
      <c r="D23" s="3">
        <v>33194</v>
      </c>
      <c r="E23" s="3">
        <v>17327</v>
      </c>
      <c r="F23" s="5">
        <v>0.34296629124522399</v>
      </c>
      <c r="G23" s="3">
        <v>3560</v>
      </c>
      <c r="H23" s="3">
        <v>13767</v>
      </c>
      <c r="I23" s="6">
        <v>7.0465746917123498E-2</v>
      </c>
      <c r="J23" s="3">
        <v>1959</v>
      </c>
      <c r="K23" s="6">
        <v>3.87759545535519E-2</v>
      </c>
      <c r="L23" s="3">
        <v>3762</v>
      </c>
      <c r="M23" s="6">
        <v>7.4464084242196305E-2</v>
      </c>
      <c r="N23" s="3">
        <v>-1211</v>
      </c>
      <c r="O23" s="6">
        <v>-2.39702302013024E-2</v>
      </c>
      <c r="P23" s="3">
        <v>2551</v>
      </c>
      <c r="Q23" s="6">
        <v>5.04938540408938E-2</v>
      </c>
      <c r="R23" s="3">
        <v>-704</v>
      </c>
      <c r="S23" s="6">
        <v>-1.39347993903525E-2</v>
      </c>
      <c r="T23" s="6">
        <v>-0.27597020776166198</v>
      </c>
    </row>
    <row r="24" spans="2:20" x14ac:dyDescent="0.25">
      <c r="B24" t="s">
        <v>98</v>
      </c>
      <c r="C24" s="3">
        <v>53417</v>
      </c>
      <c r="D24" s="3">
        <v>34941</v>
      </c>
      <c r="E24" s="3">
        <v>18476</v>
      </c>
      <c r="F24" s="5">
        <v>0.34588239698972201</v>
      </c>
      <c r="G24" s="3">
        <v>4149</v>
      </c>
      <c r="H24" s="3">
        <v>14327</v>
      </c>
      <c r="I24" s="6">
        <v>7.7671902203418394E-2</v>
      </c>
      <c r="J24" s="3">
        <v>2286</v>
      </c>
      <c r="K24" s="6">
        <v>4.2795364771514598E-2</v>
      </c>
      <c r="L24" s="3">
        <v>4111</v>
      </c>
      <c r="M24" s="6">
        <v>7.6960518187093999E-2</v>
      </c>
      <c r="N24" s="3">
        <v>-940</v>
      </c>
      <c r="O24" s="6">
        <v>-1.7597394088024399E-2</v>
      </c>
      <c r="P24" s="3">
        <v>3171</v>
      </c>
      <c r="Q24" s="6">
        <v>5.9363124099069499E-2</v>
      </c>
      <c r="R24" s="3">
        <v>-733</v>
      </c>
      <c r="S24" s="6">
        <v>-1.37222232622573E-2</v>
      </c>
      <c r="T24" s="6">
        <v>-0.23115736360769401</v>
      </c>
    </row>
    <row r="25" spans="2:20" x14ac:dyDescent="0.25">
      <c r="B25" t="s">
        <v>99</v>
      </c>
      <c r="C25" s="3">
        <v>56223</v>
      </c>
      <c r="D25" s="3">
        <v>36665</v>
      </c>
      <c r="E25" s="3">
        <v>19558</v>
      </c>
      <c r="F25" s="5">
        <v>0.34786475285914997</v>
      </c>
      <c r="G25" s="3">
        <v>4792</v>
      </c>
      <c r="H25" s="3">
        <v>14766</v>
      </c>
      <c r="I25" s="6">
        <v>8.5232022481902397E-2</v>
      </c>
      <c r="J25" s="3">
        <v>2698</v>
      </c>
      <c r="K25" s="6">
        <v>4.7987478434092803E-2</v>
      </c>
      <c r="L25" s="3">
        <v>4929</v>
      </c>
      <c r="M25" s="6">
        <v>8.7668747665546096E-2</v>
      </c>
      <c r="N25" s="3">
        <v>-880</v>
      </c>
      <c r="O25" s="6">
        <v>-1.56519573839887E-2</v>
      </c>
      <c r="P25" s="3">
        <v>4049</v>
      </c>
      <c r="Q25" s="6">
        <v>7.2016790281557302E-2</v>
      </c>
      <c r="R25" s="3">
        <v>-822</v>
      </c>
      <c r="S25" s="6">
        <v>-1.4620351101862199E-2</v>
      </c>
      <c r="T25" s="6">
        <v>-0.20301308965176501</v>
      </c>
    </row>
    <row r="26" spans="2:20" x14ac:dyDescent="0.25">
      <c r="B26" t="s">
        <v>100</v>
      </c>
      <c r="C26" s="3">
        <v>59074</v>
      </c>
      <c r="D26" s="3">
        <v>38504</v>
      </c>
      <c r="E26" s="3">
        <v>20570</v>
      </c>
      <c r="F26" s="5">
        <v>0.34820733317533897</v>
      </c>
      <c r="G26" s="3">
        <v>4971</v>
      </c>
      <c r="H26" s="3">
        <v>15599</v>
      </c>
      <c r="I26" s="6">
        <v>8.4148694857297604E-2</v>
      </c>
      <c r="J26" s="3">
        <v>2546</v>
      </c>
      <c r="K26" s="6">
        <v>4.30984866438704E-2</v>
      </c>
      <c r="L26" s="3">
        <v>4784</v>
      </c>
      <c r="M26" s="6">
        <v>8.0983173646612699E-2</v>
      </c>
      <c r="N26" s="3">
        <v>-1197</v>
      </c>
      <c r="O26" s="6">
        <v>-2.0262721332565899E-2</v>
      </c>
      <c r="P26" s="3">
        <v>3587</v>
      </c>
      <c r="Q26" s="6">
        <v>6.07204523140467E-2</v>
      </c>
      <c r="R26" s="3">
        <v>-957</v>
      </c>
      <c r="S26" s="6">
        <v>-1.6200020313504999E-2</v>
      </c>
      <c r="T26" s="6">
        <v>-0.26679676609980402</v>
      </c>
    </row>
    <row r="27" spans="2:20" x14ac:dyDescent="0.25">
      <c r="B27" t="s">
        <v>101</v>
      </c>
      <c r="C27" s="3">
        <v>65017</v>
      </c>
      <c r="D27" s="3">
        <v>43343</v>
      </c>
      <c r="E27" s="3">
        <v>21674</v>
      </c>
      <c r="F27" s="5">
        <v>0.33335896765461298</v>
      </c>
      <c r="G27" s="3">
        <v>5846</v>
      </c>
      <c r="H27" s="3">
        <v>15828</v>
      </c>
      <c r="I27" s="6">
        <v>8.9914945321992706E-2</v>
      </c>
      <c r="J27" s="3">
        <v>3091</v>
      </c>
      <c r="K27" s="6">
        <v>4.7541412246027898E-2</v>
      </c>
      <c r="L27" s="3">
        <v>5617</v>
      </c>
      <c r="M27" s="6">
        <v>8.6392789578110293E-2</v>
      </c>
      <c r="N27" s="3">
        <v>-1167</v>
      </c>
      <c r="O27" s="6">
        <v>-1.7949151760308799E-2</v>
      </c>
      <c r="P27" s="3">
        <v>4450</v>
      </c>
      <c r="Q27" s="6">
        <v>6.8443637817801495E-2</v>
      </c>
      <c r="R27" s="3">
        <v>-1121</v>
      </c>
      <c r="S27" s="6">
        <v>-1.72416444929787E-2</v>
      </c>
      <c r="T27" s="6">
        <v>-0.25191011235955002</v>
      </c>
    </row>
    <row r="28" spans="2:20" x14ac:dyDescent="0.25">
      <c r="B28" t="s">
        <v>102</v>
      </c>
      <c r="C28" s="3">
        <v>68619</v>
      </c>
      <c r="D28" s="3">
        <v>46185</v>
      </c>
      <c r="E28" s="3">
        <v>22434</v>
      </c>
      <c r="F28" s="5">
        <v>0.32693568836619502</v>
      </c>
      <c r="G28" s="3">
        <v>6586</v>
      </c>
      <c r="H28" s="3">
        <v>15848</v>
      </c>
      <c r="I28" s="6">
        <v>9.5979247730220499E-2</v>
      </c>
      <c r="J28" s="3">
        <v>3447</v>
      </c>
      <c r="K28" s="6">
        <v>5.0233900231714201E-2</v>
      </c>
      <c r="L28" s="3">
        <v>5065</v>
      </c>
      <c r="M28" s="6">
        <v>7.3813375304216E-2</v>
      </c>
      <c r="N28" s="3">
        <v>-1123</v>
      </c>
      <c r="O28" s="6">
        <v>-1.6365729608417399E-2</v>
      </c>
      <c r="P28" s="3">
        <v>3942</v>
      </c>
      <c r="Q28" s="6">
        <v>5.7447645695798501E-2</v>
      </c>
      <c r="R28" s="3">
        <v>-1288</v>
      </c>
      <c r="S28" s="6">
        <v>-1.8770311429778901E-2</v>
      </c>
      <c r="T28" s="6">
        <v>-0.32673769660071</v>
      </c>
    </row>
    <row r="29" spans="2:20" x14ac:dyDescent="0.25">
      <c r="B29" t="s">
        <v>103</v>
      </c>
      <c r="C29" s="3">
        <v>71309</v>
      </c>
      <c r="D29" s="3">
        <v>48401</v>
      </c>
      <c r="E29" s="3">
        <v>22908</v>
      </c>
      <c r="F29" s="5">
        <v>0.32124977211852601</v>
      </c>
      <c r="G29" s="3">
        <v>4018</v>
      </c>
      <c r="H29" s="3">
        <v>18890</v>
      </c>
      <c r="I29" s="6">
        <v>5.6346323745950701E-2</v>
      </c>
      <c r="J29" s="3">
        <v>2314</v>
      </c>
      <c r="K29" s="6">
        <v>3.2450321838757998E-2</v>
      </c>
      <c r="L29" s="3">
        <v>6193</v>
      </c>
      <c r="M29" s="6">
        <v>8.6847382518335695E-2</v>
      </c>
      <c r="N29" s="3">
        <v>-1174</v>
      </c>
      <c r="O29" s="6">
        <v>-1.6463559999438999E-2</v>
      </c>
      <c r="P29" s="3">
        <v>5019</v>
      </c>
      <c r="Q29" s="6">
        <v>7.0383822518896605E-2</v>
      </c>
      <c r="R29" s="3">
        <v>-1455</v>
      </c>
      <c r="S29" s="6">
        <v>-2.0404156558078201E-2</v>
      </c>
      <c r="T29" s="6">
        <v>-0.28989838613269497</v>
      </c>
    </row>
    <row r="30" spans="2:20" x14ac:dyDescent="0.25">
      <c r="B30" t="s">
        <v>104</v>
      </c>
      <c r="C30" s="3">
        <v>72148</v>
      </c>
      <c r="D30" s="3">
        <v>49205</v>
      </c>
      <c r="E30" s="3">
        <v>22943</v>
      </c>
      <c r="F30" s="5">
        <v>0.31799911293452299</v>
      </c>
      <c r="G30" s="3">
        <v>6314</v>
      </c>
      <c r="H30" s="3">
        <v>16629</v>
      </c>
      <c r="I30" s="6">
        <v>8.7514553417974095E-2</v>
      </c>
      <c r="J30" s="3">
        <v>4281</v>
      </c>
      <c r="K30" s="6">
        <v>5.9336364140378101E-2</v>
      </c>
      <c r="L30" s="3">
        <v>4296</v>
      </c>
      <c r="M30" s="6">
        <v>5.9544270111437599E-2</v>
      </c>
      <c r="N30" s="3">
        <v>-1484</v>
      </c>
      <c r="O30" s="6">
        <v>-2.05688307368187E-2</v>
      </c>
      <c r="P30" s="3">
        <v>2812</v>
      </c>
      <c r="Q30" s="6">
        <v>3.8975439374618802E-2</v>
      </c>
      <c r="R30" s="3">
        <v>-1618</v>
      </c>
      <c r="S30" s="6">
        <v>-2.24261240782835E-2</v>
      </c>
      <c r="T30" s="6">
        <v>-0.57539118065433803</v>
      </c>
    </row>
    <row r="31" spans="2:20" x14ac:dyDescent="0.25">
      <c r="B31" t="s">
        <v>105</v>
      </c>
      <c r="C31" s="3">
        <v>89597</v>
      </c>
      <c r="D31" s="3">
        <v>60025</v>
      </c>
      <c r="E31" s="3">
        <v>29572</v>
      </c>
      <c r="F31" s="5">
        <v>0.33005569382903399</v>
      </c>
      <c r="G31" s="3">
        <v>9647</v>
      </c>
      <c r="H31" s="3">
        <v>19925</v>
      </c>
      <c r="I31" s="6">
        <v>0.107671015770617</v>
      </c>
      <c r="J31" s="3">
        <v>5835</v>
      </c>
      <c r="K31" s="6">
        <v>6.5124948379968003E-2</v>
      </c>
      <c r="L31" s="3">
        <v>11049</v>
      </c>
      <c r="M31" s="6">
        <v>0.123318861122582</v>
      </c>
      <c r="N31" s="3">
        <v>-1791</v>
      </c>
      <c r="O31" s="6">
        <v>-1.9989508577296099E-2</v>
      </c>
      <c r="P31" s="3">
        <v>9258</v>
      </c>
      <c r="Q31" s="6">
        <v>0.103329352545286</v>
      </c>
      <c r="R31" s="3">
        <v>-1704</v>
      </c>
      <c r="S31" s="6">
        <v>-1.90184939227875E-2</v>
      </c>
      <c r="T31" s="6">
        <v>-0.18405703175631799</v>
      </c>
    </row>
    <row r="32" spans="2:20" x14ac:dyDescent="0.25">
      <c r="B32" t="s">
        <v>106</v>
      </c>
      <c r="C32" s="3">
        <v>96250</v>
      </c>
      <c r="D32" s="3">
        <v>64194</v>
      </c>
      <c r="E32" s="3">
        <v>32056</v>
      </c>
      <c r="F32" s="5">
        <v>0.33304935064934998</v>
      </c>
      <c r="G32" s="3">
        <v>12093</v>
      </c>
      <c r="H32" s="3">
        <v>19963</v>
      </c>
      <c r="I32" s="6">
        <v>0.125641558441558</v>
      </c>
      <c r="J32" s="3">
        <v>8442</v>
      </c>
      <c r="K32" s="6">
        <v>8.7709090909090903E-2</v>
      </c>
      <c r="L32" s="3">
        <v>10113</v>
      </c>
      <c r="M32" s="6">
        <v>0.10507012987012899</v>
      </c>
      <c r="N32" s="3">
        <v>-1853</v>
      </c>
      <c r="O32" s="6">
        <v>-1.9251948051947999E-2</v>
      </c>
      <c r="P32" s="3">
        <v>8260</v>
      </c>
      <c r="Q32" s="6">
        <v>8.5818181818181793E-2</v>
      </c>
      <c r="R32" s="3">
        <v>-1984</v>
      </c>
      <c r="S32" s="6">
        <v>-2.0612987012987E-2</v>
      </c>
      <c r="T32" s="6">
        <v>-0.240193704600484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3846.4</v>
      </c>
      <c r="D3" s="3">
        <v>7.5</v>
      </c>
      <c r="E3" s="3">
        <v>-21.2</v>
      </c>
      <c r="F3" s="3">
        <v>2019.896</v>
      </c>
      <c r="G3">
        <v>1168.2760000000001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4538</v>
      </c>
      <c r="D4" s="3">
        <v>-211.2</v>
      </c>
      <c r="E4" s="3">
        <v>-23.6</v>
      </c>
      <c r="F4" s="3">
        <v>4514.0119999999997</v>
      </c>
      <c r="G4">
        <v>1171.556</v>
      </c>
      <c r="H4" s="31">
        <f>(Table3[[#This Row],[SharesOutstanding]]-G3)/G3</f>
        <v>2.8075557488127572E-3</v>
      </c>
      <c r="I4" s="31">
        <f>(Table3[[#This Row],[Revenue]]-C3)/C3</f>
        <v>0.17980449251247918</v>
      </c>
      <c r="J4" s="31">
        <f>(Table3[[#This Row],[Dividend]]-E3)/E3</f>
        <v>0.11320754716981142</v>
      </c>
      <c r="K4" s="31">
        <f>(Table3[[#This Row],[MarketValue]]-F3)/F3</f>
        <v>1.2347744636357516</v>
      </c>
    </row>
    <row r="5" spans="2:11" x14ac:dyDescent="0.25">
      <c r="B5" t="s">
        <v>79</v>
      </c>
      <c r="C5" s="3">
        <v>6110.5</v>
      </c>
      <c r="D5" s="3">
        <v>-55.1</v>
      </c>
      <c r="E5" s="3">
        <v>-27.4</v>
      </c>
      <c r="F5" s="3">
        <v>5857.85</v>
      </c>
      <c r="G5">
        <v>1286.9059999999999</v>
      </c>
      <c r="H5" s="31">
        <f>(Table3[[#This Row],[SharesOutstanding]]-G4)/G4</f>
        <v>9.8458801798633533E-2</v>
      </c>
      <c r="I5" s="31">
        <f>(Table3[[#This Row],[Revenue]]-C4)/C4</f>
        <v>0.34651828999559275</v>
      </c>
      <c r="J5" s="31">
        <f>(Table3[[#This Row],[Dividend]]-E4)/E4</f>
        <v>0.16101694915254225</v>
      </c>
      <c r="K5" s="31">
        <f>(Table3[[#This Row],[MarketValue]]-F4)/F4</f>
        <v>0.29770368355245858</v>
      </c>
    </row>
    <row r="6" spans="2:11" x14ac:dyDescent="0.25">
      <c r="B6" t="s">
        <v>80</v>
      </c>
      <c r="C6" s="3">
        <v>7075.4</v>
      </c>
      <c r="D6" s="3">
        <v>-217.1</v>
      </c>
      <c r="E6" s="3">
        <v>-30.5</v>
      </c>
      <c r="F6" s="3">
        <v>5007.7529999999997</v>
      </c>
      <c r="G6">
        <v>1329.412</v>
      </c>
      <c r="H6" s="31">
        <f>(Table3[[#This Row],[SharesOutstanding]]-G5)/G5</f>
        <v>3.3029607446076158E-2</v>
      </c>
      <c r="I6" s="31">
        <f>(Table3[[#This Row],[Revenue]]-C5)/C5</f>
        <v>0.15790851812453965</v>
      </c>
      <c r="J6" s="31">
        <f>(Table3[[#This Row],[Dividend]]-E5)/E5</f>
        <v>0.11313868613138692</v>
      </c>
      <c r="K6" s="31">
        <f>(Table3[[#This Row],[MarketValue]]-F5)/F5</f>
        <v>-0.14512099149005192</v>
      </c>
    </row>
    <row r="7" spans="2:11" x14ac:dyDescent="0.25">
      <c r="B7" t="s">
        <v>81</v>
      </c>
      <c r="C7" s="3">
        <v>8600.2000000000007</v>
      </c>
      <c r="D7" s="3">
        <v>-134.19999999999999</v>
      </c>
      <c r="E7" s="3">
        <v>-34.700000000000003</v>
      </c>
      <c r="F7" s="3">
        <v>5743.1319999999996</v>
      </c>
      <c r="G7">
        <v>1367.018</v>
      </c>
      <c r="H7" s="31">
        <f>(Table3[[#This Row],[SharesOutstanding]]-G6)/G6</f>
        <v>2.8287694108372719E-2</v>
      </c>
      <c r="I7" s="31">
        <f>(Table3[[#This Row],[Revenue]]-C6)/C6</f>
        <v>0.21550725047347163</v>
      </c>
      <c r="J7" s="31">
        <f>(Table3[[#This Row],[Dividend]]-E6)/E6</f>
        <v>0.13770491803278698</v>
      </c>
      <c r="K7" s="31">
        <f>(Table3[[#This Row],[MarketValue]]-F6)/F6</f>
        <v>0.14684809734026419</v>
      </c>
    </row>
    <row r="8" spans="2:11" x14ac:dyDescent="0.25">
      <c r="B8" t="s">
        <v>82</v>
      </c>
      <c r="C8" s="3">
        <v>11108.378000000001</v>
      </c>
      <c r="D8" s="3">
        <v>-135.27199999999999</v>
      </c>
      <c r="E8" s="3">
        <v>-28.652999999999999</v>
      </c>
      <c r="F8" s="3">
        <v>8863.99</v>
      </c>
      <c r="G8">
        <v>1473.192</v>
      </c>
      <c r="H8" s="31">
        <f>(Table3[[#This Row],[SharesOutstanding]]-G7)/G7</f>
        <v>7.7668326240034863E-2</v>
      </c>
      <c r="I8" s="31">
        <f>(Table3[[#This Row],[Revenue]]-C7)/C7</f>
        <v>0.29164182228320268</v>
      </c>
      <c r="J8" s="31">
        <f>(Table3[[#This Row],[Dividend]]-E7)/E7</f>
        <v>-0.17426512968299723</v>
      </c>
      <c r="K8" s="31">
        <f>(Table3[[#This Row],[MarketValue]]-F7)/F7</f>
        <v>0.54340697723820386</v>
      </c>
    </row>
    <row r="9" spans="2:11" x14ac:dyDescent="0.25">
      <c r="B9" t="s">
        <v>83</v>
      </c>
      <c r="C9" s="3">
        <v>13330.54</v>
      </c>
      <c r="D9" s="3">
        <v>-336.46199999999999</v>
      </c>
      <c r="E9" s="3">
        <v>-50.756999999999998</v>
      </c>
      <c r="F9" s="3">
        <v>20566.111000000001</v>
      </c>
      <c r="G9">
        <v>1503.0039999999999</v>
      </c>
      <c r="H9" s="31">
        <f>(Table3[[#This Row],[SharesOutstanding]]-G8)/G8</f>
        <v>2.0236330362912572E-2</v>
      </c>
      <c r="I9" s="31">
        <f>(Table3[[#This Row],[Revenue]]-C8)/C8</f>
        <v>0.20004378677066986</v>
      </c>
      <c r="J9" s="31">
        <f>(Table3[[#This Row],[Dividend]]-E8)/E8</f>
        <v>0.77143754580672186</v>
      </c>
      <c r="K9" s="31">
        <f>(Table3[[#This Row],[MarketValue]]-F8)/F8</f>
        <v>1.3201866202466386</v>
      </c>
    </row>
    <row r="10" spans="2:11" x14ac:dyDescent="0.25">
      <c r="B10" t="s">
        <v>84</v>
      </c>
      <c r="C10" s="3">
        <v>15905.594999999999</v>
      </c>
      <c r="D10" s="3">
        <v>-301.45999999999998</v>
      </c>
      <c r="E10" s="3">
        <v>-47.558</v>
      </c>
      <c r="F10" s="3">
        <v>17068.55</v>
      </c>
      <c r="G10">
        <v>1535.4159999999999</v>
      </c>
      <c r="H10" s="31">
        <f>(Table3[[#This Row],[SharesOutstanding]]-G9)/G9</f>
        <v>2.1564812868096184E-2</v>
      </c>
      <c r="I10" s="31">
        <f>(Table3[[#This Row],[Revenue]]-C9)/C9</f>
        <v>0.19316959402994915</v>
      </c>
      <c r="J10" s="31">
        <f>(Table3[[#This Row],[Dividend]]-E9)/E9</f>
        <v>-6.3025789546269445E-2</v>
      </c>
      <c r="K10" s="31">
        <f>(Table3[[#This Row],[MarketValue]]-F9)/F9</f>
        <v>-0.1700642868260315</v>
      </c>
    </row>
    <row r="11" spans="2:11" x14ac:dyDescent="0.25">
      <c r="B11" t="s">
        <v>85</v>
      </c>
      <c r="C11" s="3">
        <v>18778.559000000001</v>
      </c>
      <c r="D11" s="3">
        <v>-1202.213</v>
      </c>
      <c r="E11" s="3">
        <v>-53.478999999999999</v>
      </c>
      <c r="F11" s="3">
        <v>20480.478999999999</v>
      </c>
      <c r="G11">
        <v>1557.444</v>
      </c>
      <c r="H11" s="31">
        <f>(Table3[[#This Row],[SharesOutstanding]]-G10)/G10</f>
        <v>1.4346600530410014E-2</v>
      </c>
      <c r="I11" s="31">
        <f>(Table3[[#This Row],[Revenue]]-C10)/C10</f>
        <v>0.18062599984470884</v>
      </c>
      <c r="J11" s="31">
        <f>(Table3[[#This Row],[Dividend]]-E10)/E10</f>
        <v>0.12450060978174018</v>
      </c>
      <c r="K11" s="31">
        <f>(Table3[[#This Row],[MarketValue]]-F10)/F10</f>
        <v>0.19989565604576839</v>
      </c>
    </row>
    <row r="12" spans="2:11" x14ac:dyDescent="0.25">
      <c r="B12" t="s">
        <v>86</v>
      </c>
      <c r="C12" s="3">
        <v>21714</v>
      </c>
      <c r="D12" s="3">
        <v>-586</v>
      </c>
      <c r="E12" s="3">
        <v>-60</v>
      </c>
      <c r="F12" s="3">
        <v>35884.576000000001</v>
      </c>
      <c r="G12">
        <v>1590</v>
      </c>
      <c r="H12" s="31">
        <f>(Table3[[#This Row],[SharesOutstanding]]-G11)/G11</f>
        <v>2.0903480317751418E-2</v>
      </c>
      <c r="I12" s="31">
        <f>(Table3[[#This Row],[Revenue]]-C11)/C11</f>
        <v>0.15631875693976299</v>
      </c>
      <c r="J12" s="31">
        <f>(Table3[[#This Row],[Dividend]]-E11)/E11</f>
        <v>0.12193571308364032</v>
      </c>
      <c r="K12" s="31">
        <f>(Table3[[#This Row],[MarketValue]]-F11)/F11</f>
        <v>0.75213558237578337</v>
      </c>
    </row>
    <row r="13" spans="2:11" x14ac:dyDescent="0.25">
      <c r="B13" t="s">
        <v>87</v>
      </c>
      <c r="C13" s="3">
        <v>26112</v>
      </c>
      <c r="D13" s="3">
        <v>334</v>
      </c>
      <c r="E13" s="3">
        <v>-66</v>
      </c>
      <c r="F13" s="3">
        <v>26725.342000000001</v>
      </c>
      <c r="G13">
        <v>1603.2260000000001</v>
      </c>
      <c r="H13" s="31">
        <f>(Table3[[#This Row],[SharesOutstanding]]-G12)/G12</f>
        <v>8.3182389937107633E-3</v>
      </c>
      <c r="I13" s="31">
        <f>(Table3[[#This Row],[Revenue]]-C12)/C12</f>
        <v>0.20254213871235147</v>
      </c>
      <c r="J13" s="31">
        <f>(Table3[[#This Row],[Dividend]]-E12)/E12</f>
        <v>0.1</v>
      </c>
      <c r="K13" s="31">
        <f>(Table3[[#This Row],[MarketValue]]-F12)/F12</f>
        <v>-0.25524152772489217</v>
      </c>
    </row>
    <row r="14" spans="2:11" x14ac:dyDescent="0.25">
      <c r="B14" t="s">
        <v>88</v>
      </c>
      <c r="C14" s="3">
        <v>30838</v>
      </c>
      <c r="D14" s="3">
        <v>709</v>
      </c>
      <c r="E14" s="3">
        <v>-86</v>
      </c>
      <c r="F14" s="3">
        <v>42151.72</v>
      </c>
      <c r="G14">
        <v>1631.8579999999999</v>
      </c>
      <c r="H14" s="31">
        <f>(Table3[[#This Row],[SharesOutstanding]]-G13)/G13</f>
        <v>1.7858991807767483E-2</v>
      </c>
      <c r="I14" s="31">
        <f>(Table3[[#This Row],[Revenue]]-C13)/C13</f>
        <v>0.18098958333333334</v>
      </c>
      <c r="J14" s="31">
        <f>(Table3[[#This Row],[Dividend]]-E13)/E13</f>
        <v>0.30303030303030304</v>
      </c>
      <c r="K14" s="31">
        <f>(Table3[[#This Row],[MarketValue]]-F13)/F13</f>
        <v>0.57721910537197241</v>
      </c>
    </row>
    <row r="15" spans="2:11" x14ac:dyDescent="0.25">
      <c r="B15" t="s">
        <v>89</v>
      </c>
      <c r="C15" s="3">
        <v>36464</v>
      </c>
      <c r="D15" s="3">
        <v>134</v>
      </c>
      <c r="E15" s="3">
        <v>-116</v>
      </c>
      <c r="F15" s="3">
        <v>44118</v>
      </c>
      <c r="G15">
        <v>1605.1849999999999</v>
      </c>
      <c r="H15" s="31">
        <f>(Table3[[#This Row],[SharesOutstanding]]-G14)/G14</f>
        <v>-1.6345172190227339E-2</v>
      </c>
      <c r="I15" s="31">
        <f>(Table3[[#This Row],[Revenue]]-C14)/C14</f>
        <v>0.18243725274012582</v>
      </c>
      <c r="J15" s="31">
        <f>(Table3[[#This Row],[Dividend]]-E14)/E14</f>
        <v>0.34883720930232559</v>
      </c>
      <c r="K15" s="31">
        <f>(Table3[[#This Row],[MarketValue]]-F14)/F14</f>
        <v>4.6647681280858735E-2</v>
      </c>
    </row>
    <row r="16" spans="2:11" x14ac:dyDescent="0.25">
      <c r="B16" t="s">
        <v>90</v>
      </c>
      <c r="C16" s="3">
        <v>43243</v>
      </c>
      <c r="D16" s="3">
        <v>463</v>
      </c>
      <c r="E16" s="3">
        <v>-171</v>
      </c>
      <c r="F16" s="3">
        <v>49831.040000000001</v>
      </c>
      <c r="G16">
        <v>1607</v>
      </c>
      <c r="H16" s="31">
        <f>(Table3[[#This Row],[SharesOutstanding]]-G15)/G15</f>
        <v>1.1307107903450722E-3</v>
      </c>
      <c r="I16" s="31">
        <f>(Table3[[#This Row],[Revenue]]-C15)/C15</f>
        <v>0.1859093900833699</v>
      </c>
      <c r="J16" s="31">
        <f>(Table3[[#This Row],[Dividend]]-E15)/E15</f>
        <v>0.47413793103448276</v>
      </c>
      <c r="K16" s="31">
        <f>(Table3[[#This Row],[MarketValue]]-F15)/F15</f>
        <v>0.12949453737703434</v>
      </c>
    </row>
    <row r="17" spans="2:11" x14ac:dyDescent="0.25">
      <c r="B17" t="s">
        <v>91</v>
      </c>
      <c r="C17" s="3">
        <v>46927</v>
      </c>
      <c r="D17" s="3">
        <v>586</v>
      </c>
      <c r="E17" s="3">
        <v>-276</v>
      </c>
      <c r="F17" s="3">
        <v>51407.75</v>
      </c>
      <c r="G17">
        <v>1566</v>
      </c>
      <c r="H17" s="31">
        <f>(Table3[[#This Row],[SharesOutstanding]]-G16)/G16</f>
        <v>-2.5513378967019291E-2</v>
      </c>
      <c r="I17" s="31">
        <f>(Table3[[#This Row],[Revenue]]-C16)/C16</f>
        <v>8.5192979210508057E-2</v>
      </c>
      <c r="J17" s="31">
        <f>(Table3[[#This Row],[Dividend]]-E16)/E16</f>
        <v>0.61403508771929827</v>
      </c>
      <c r="K17" s="31">
        <f>(Table3[[#This Row],[MarketValue]]-F16)/F16</f>
        <v>3.1641121678375551E-2</v>
      </c>
    </row>
    <row r="18" spans="2:11" x14ac:dyDescent="0.25">
      <c r="B18" t="s">
        <v>92</v>
      </c>
      <c r="C18" s="3">
        <v>48283</v>
      </c>
      <c r="D18" s="3">
        <v>337</v>
      </c>
      <c r="E18" s="3">
        <v>-428</v>
      </c>
      <c r="F18" s="3">
        <v>38534.94</v>
      </c>
      <c r="G18">
        <v>1510</v>
      </c>
      <c r="H18" s="31">
        <f>(Table3[[#This Row],[SharesOutstanding]]-G17)/G17</f>
        <v>-3.5759897828863345E-2</v>
      </c>
      <c r="I18" s="31">
        <f>(Table3[[#This Row],[Revenue]]-C17)/C17</f>
        <v>2.8895944765273723E-2</v>
      </c>
      <c r="J18" s="31">
        <f>(Table3[[#This Row],[Dividend]]-E17)/E17</f>
        <v>0.55072463768115942</v>
      </c>
      <c r="K18" s="31">
        <f>(Table3[[#This Row],[MarketValue]]-F17)/F17</f>
        <v>-0.25040601854778699</v>
      </c>
    </row>
    <row r="19" spans="2:11" x14ac:dyDescent="0.25">
      <c r="B19" t="s">
        <v>93</v>
      </c>
      <c r="C19" s="3">
        <v>48230</v>
      </c>
      <c r="D19" s="3">
        <v>856</v>
      </c>
      <c r="E19" s="3">
        <v>-491</v>
      </c>
      <c r="F19" s="3">
        <v>26934.365000000002</v>
      </c>
      <c r="G19">
        <v>1468</v>
      </c>
      <c r="H19" s="31">
        <f>(Table3[[#This Row],[SharesOutstanding]]-G18)/G18</f>
        <v>-2.781456953642384E-2</v>
      </c>
      <c r="I19" s="31">
        <f>(Table3[[#This Row],[Revenue]]-C18)/C18</f>
        <v>-1.0976948408342481E-3</v>
      </c>
      <c r="J19" s="31">
        <f>(Table3[[#This Row],[Dividend]]-E18)/E18</f>
        <v>0.14719626168224298</v>
      </c>
      <c r="K19" s="31">
        <f>(Table3[[#This Row],[MarketValue]]-F18)/F18</f>
        <v>-0.30104043239719591</v>
      </c>
    </row>
    <row r="20" spans="2:11" x14ac:dyDescent="0.25">
      <c r="B20" t="s">
        <v>94</v>
      </c>
      <c r="C20" s="3">
        <v>47220</v>
      </c>
      <c r="D20" s="3">
        <v>2255</v>
      </c>
      <c r="E20" s="3">
        <v>-391</v>
      </c>
      <c r="F20" s="3">
        <v>31587.35</v>
      </c>
      <c r="G20">
        <v>1464</v>
      </c>
      <c r="H20" s="31">
        <f>(Table3[[#This Row],[SharesOutstanding]]-G19)/G19</f>
        <v>-2.7247956403269754E-3</v>
      </c>
      <c r="I20" s="31">
        <f>(Table3[[#This Row],[Revenue]]-C19)/C19</f>
        <v>-2.094132282811528E-2</v>
      </c>
      <c r="J20" s="31">
        <f>(Table3[[#This Row],[Dividend]]-E19)/E19</f>
        <v>-0.20366598778004075</v>
      </c>
      <c r="K20" s="31">
        <f>(Table3[[#This Row],[MarketValue]]-F19)/F19</f>
        <v>0.17275272686027671</v>
      </c>
    </row>
    <row r="21" spans="2:11" x14ac:dyDescent="0.25">
      <c r="B21" t="s">
        <v>95</v>
      </c>
      <c r="C21" s="3">
        <v>48815</v>
      </c>
      <c r="D21" s="3">
        <v>2523</v>
      </c>
      <c r="E21" s="3">
        <v>-571</v>
      </c>
      <c r="F21" s="3">
        <v>33579.199999999997</v>
      </c>
      <c r="G21">
        <v>1403</v>
      </c>
      <c r="H21" s="31">
        <f>(Table3[[#This Row],[SharesOutstanding]]-G20)/G20</f>
        <v>-4.1666666666666664E-2</v>
      </c>
      <c r="I21" s="31">
        <f>(Table3[[#This Row],[Revenue]]-C20)/C20</f>
        <v>3.3778060144006777E-2</v>
      </c>
      <c r="J21" s="31">
        <f>(Table3[[#This Row],[Dividend]]-E20)/E20</f>
        <v>0.46035805626598464</v>
      </c>
      <c r="K21" s="31">
        <f>(Table3[[#This Row],[MarketValue]]-F20)/F20</f>
        <v>6.3058471191790338E-2</v>
      </c>
    </row>
    <row r="22" spans="2:11" x14ac:dyDescent="0.25">
      <c r="B22" t="s">
        <v>96</v>
      </c>
      <c r="C22" s="3">
        <v>50208</v>
      </c>
      <c r="D22" s="3">
        <v>2520</v>
      </c>
      <c r="E22" s="3">
        <v>-647</v>
      </c>
      <c r="F22" s="3">
        <v>33296.03</v>
      </c>
      <c r="G22">
        <v>1273</v>
      </c>
      <c r="H22" s="31">
        <f>(Table3[[#This Row],[SharesOutstanding]]-G21)/G21</f>
        <v>-9.2658588738417674E-2</v>
      </c>
      <c r="I22" s="31">
        <f>(Table3[[#This Row],[Revenue]]-C21)/C21</f>
        <v>2.8536310560278604E-2</v>
      </c>
      <c r="J22" s="31">
        <f>(Table3[[#This Row],[Dividend]]-E21)/E21</f>
        <v>0.13309982486865149</v>
      </c>
      <c r="K22" s="31">
        <f>(Table3[[#This Row],[MarketValue]]-F21)/F21</f>
        <v>-8.4328989374374101E-3</v>
      </c>
    </row>
    <row r="23" spans="2:11" x14ac:dyDescent="0.25">
      <c r="B23" t="s">
        <v>97</v>
      </c>
      <c r="C23" s="3">
        <v>50521</v>
      </c>
      <c r="D23" s="3">
        <v>2551</v>
      </c>
      <c r="E23" s="3">
        <v>-704</v>
      </c>
      <c r="F23" s="3">
        <v>42390.9</v>
      </c>
      <c r="G23">
        <v>1152</v>
      </c>
      <c r="H23" s="31">
        <f>(Table3[[#This Row],[SharesOutstanding]]-G22)/G22</f>
        <v>-9.5051060487038486E-2</v>
      </c>
      <c r="I23" s="31">
        <f>(Table3[[#This Row],[Revenue]]-C22)/C22</f>
        <v>6.234066284257489E-3</v>
      </c>
      <c r="J23" s="31">
        <f>(Table3[[#This Row],[Dividend]]-E22)/E22</f>
        <v>8.8098918083462138E-2</v>
      </c>
      <c r="K23" s="31">
        <f>(Table3[[#This Row],[MarketValue]]-F22)/F22</f>
        <v>0.27315178416165542</v>
      </c>
    </row>
    <row r="24" spans="2:11" x14ac:dyDescent="0.25">
      <c r="B24" t="s">
        <v>98</v>
      </c>
      <c r="C24" s="3">
        <v>53417</v>
      </c>
      <c r="D24" s="3">
        <v>3171</v>
      </c>
      <c r="E24" s="3">
        <v>-733</v>
      </c>
      <c r="F24" s="3">
        <v>47678.7</v>
      </c>
      <c r="G24">
        <v>1061</v>
      </c>
      <c r="H24" s="31">
        <f>(Table3[[#This Row],[SharesOutstanding]]-G23)/G23</f>
        <v>-7.8993055555555552E-2</v>
      </c>
      <c r="I24" s="31">
        <f>(Table3[[#This Row],[Revenue]]-C23)/C23</f>
        <v>5.7322697492131987E-2</v>
      </c>
      <c r="J24" s="31">
        <f>(Table3[[#This Row],[Dividend]]-E23)/E23</f>
        <v>4.1193181818181816E-2</v>
      </c>
      <c r="K24" s="31">
        <f>(Table3[[#This Row],[MarketValue]]-F23)/F23</f>
        <v>0.12473903597234301</v>
      </c>
    </row>
    <row r="25" spans="2:11" x14ac:dyDescent="0.25">
      <c r="B25" t="s">
        <v>99</v>
      </c>
      <c r="C25" s="3">
        <v>56223</v>
      </c>
      <c r="D25" s="3">
        <v>4049</v>
      </c>
      <c r="E25" s="3">
        <v>-822</v>
      </c>
      <c r="F25" s="3">
        <v>65049.599999999999</v>
      </c>
      <c r="G25">
        <v>990</v>
      </c>
      <c r="H25" s="31">
        <f>(Table3[[#This Row],[SharesOutstanding]]-G24)/G24</f>
        <v>-6.6918001885014136E-2</v>
      </c>
      <c r="I25" s="31">
        <f>(Table3[[#This Row],[Revenue]]-C24)/C24</f>
        <v>5.2530093415953723E-2</v>
      </c>
      <c r="J25" s="31">
        <f>(Table3[[#This Row],[Dividend]]-E24)/E24</f>
        <v>0.12141882673942701</v>
      </c>
      <c r="K25" s="31">
        <f>(Table3[[#This Row],[MarketValue]]-F24)/F24</f>
        <v>0.36433250067640272</v>
      </c>
    </row>
    <row r="26" spans="2:11" x14ac:dyDescent="0.25">
      <c r="B26" t="s">
        <v>100</v>
      </c>
      <c r="C26" s="3">
        <v>59074</v>
      </c>
      <c r="D26" s="3">
        <v>3587</v>
      </c>
      <c r="E26" s="3">
        <v>-957</v>
      </c>
      <c r="F26" s="3">
        <v>65210.6</v>
      </c>
      <c r="G26">
        <v>927</v>
      </c>
      <c r="H26" s="31">
        <f>(Table3[[#This Row],[SharesOutstanding]]-G25)/G25</f>
        <v>-6.363636363636363E-2</v>
      </c>
      <c r="I26" s="31">
        <f>(Table3[[#This Row],[Revenue]]-C25)/C25</f>
        <v>5.0708784661081766E-2</v>
      </c>
      <c r="J26" s="31">
        <f>(Table3[[#This Row],[Dividend]]-E25)/E25</f>
        <v>0.16423357664233576</v>
      </c>
      <c r="K26" s="31">
        <f>(Table3[[#This Row],[MarketValue]]-F25)/F25</f>
        <v>2.4750344352617078E-3</v>
      </c>
    </row>
    <row r="27" spans="2:11" x14ac:dyDescent="0.25">
      <c r="B27" t="s">
        <v>101</v>
      </c>
      <c r="C27" s="3">
        <v>65017</v>
      </c>
      <c r="D27" s="3">
        <v>4450</v>
      </c>
      <c r="E27" s="3">
        <v>-1121</v>
      </c>
      <c r="F27" s="3">
        <v>66502.8</v>
      </c>
      <c r="G27">
        <v>881</v>
      </c>
      <c r="H27" s="31">
        <f>(Table3[[#This Row],[SharesOutstanding]]-G26)/G26</f>
        <v>-4.9622437971952538E-2</v>
      </c>
      <c r="I27" s="31">
        <f>(Table3[[#This Row],[Revenue]]-C26)/C26</f>
        <v>0.10060263398449402</v>
      </c>
      <c r="J27" s="31">
        <f>(Table3[[#This Row],[Dividend]]-E26)/E26</f>
        <v>0.17136886102403343</v>
      </c>
      <c r="K27" s="31">
        <f>(Table3[[#This Row],[MarketValue]]-F26)/F26</f>
        <v>1.9815796818308747E-2</v>
      </c>
    </row>
    <row r="28" spans="2:11" x14ac:dyDescent="0.25">
      <c r="B28" t="s">
        <v>102</v>
      </c>
      <c r="C28" s="3">
        <v>68619</v>
      </c>
      <c r="D28" s="3">
        <v>3942</v>
      </c>
      <c r="E28" s="3">
        <v>-1288</v>
      </c>
      <c r="F28" s="3">
        <v>86925.9</v>
      </c>
      <c r="G28">
        <v>840</v>
      </c>
      <c r="H28" s="31">
        <f>(Table3[[#This Row],[SharesOutstanding]]-G27)/G27</f>
        <v>-4.6538024971623154E-2</v>
      </c>
      <c r="I28" s="31">
        <f>(Table3[[#This Row],[Revenue]]-C27)/C27</f>
        <v>5.5400895150499098E-2</v>
      </c>
      <c r="J28" s="31">
        <f>(Table3[[#This Row],[Dividend]]-E27)/E27</f>
        <v>0.14897413024085637</v>
      </c>
      <c r="K28" s="31">
        <f>(Table3[[#This Row],[MarketValue]]-F27)/F27</f>
        <v>0.30710135513091164</v>
      </c>
    </row>
    <row r="29" spans="2:11" x14ac:dyDescent="0.25">
      <c r="B29" t="s">
        <v>103</v>
      </c>
      <c r="C29" s="3">
        <v>71309</v>
      </c>
      <c r="D29" s="3">
        <v>5019</v>
      </c>
      <c r="E29" s="3">
        <v>-1455</v>
      </c>
      <c r="F29" s="3">
        <v>77024.160000000003</v>
      </c>
      <c r="G29">
        <v>812</v>
      </c>
      <c r="H29" s="31">
        <f>(Table3[[#This Row],[SharesOutstanding]]-G28)/G28</f>
        <v>-3.3333333333333333E-2</v>
      </c>
      <c r="I29" s="31">
        <f>(Table3[[#This Row],[Revenue]]-C28)/C28</f>
        <v>3.9201970299771204E-2</v>
      </c>
      <c r="J29" s="31">
        <f>(Table3[[#This Row],[Dividend]]-E28)/E28</f>
        <v>0.12965838509316771</v>
      </c>
      <c r="K29" s="31">
        <f>(Table3[[#This Row],[MarketValue]]-F28)/F28</f>
        <v>-0.11391012344997281</v>
      </c>
    </row>
    <row r="30" spans="2:11" x14ac:dyDescent="0.25">
      <c r="B30" t="s">
        <v>104</v>
      </c>
      <c r="C30" s="3">
        <v>72148</v>
      </c>
      <c r="D30" s="3">
        <v>2812</v>
      </c>
      <c r="E30" s="3">
        <v>-1618</v>
      </c>
      <c r="F30" s="3">
        <v>88691.12</v>
      </c>
      <c r="G30">
        <v>778</v>
      </c>
      <c r="H30" s="31">
        <f>(Table3[[#This Row],[SharesOutstanding]]-G29)/G29</f>
        <v>-4.1871921182266007E-2</v>
      </c>
      <c r="I30" s="31">
        <f>(Table3[[#This Row],[Revenue]]-C29)/C29</f>
        <v>1.1765695774726893E-2</v>
      </c>
      <c r="J30" s="31">
        <f>(Table3[[#This Row],[Dividend]]-E29)/E29</f>
        <v>0.11202749140893471</v>
      </c>
      <c r="K30" s="31">
        <f>(Table3[[#This Row],[MarketValue]]-F29)/F29</f>
        <v>0.15147143441746058</v>
      </c>
    </row>
    <row r="31" spans="2:11" x14ac:dyDescent="0.25">
      <c r="B31" t="s">
        <v>105</v>
      </c>
      <c r="C31" s="3">
        <v>89597</v>
      </c>
      <c r="D31" s="3">
        <v>9258</v>
      </c>
      <c r="E31" s="3">
        <v>-1704</v>
      </c>
      <c r="F31" s="3">
        <v>121967.35</v>
      </c>
      <c r="G31">
        <v>750</v>
      </c>
      <c r="H31" s="31">
        <f>(Table3[[#This Row],[SharesOutstanding]]-G30)/G30</f>
        <v>-3.5989717223650387E-2</v>
      </c>
      <c r="I31" s="31">
        <f>(Table3[[#This Row],[Revenue]]-C30)/C30</f>
        <v>0.24185008593446805</v>
      </c>
      <c r="J31" s="31">
        <f>(Table3[[#This Row],[Dividend]]-E30)/E30</f>
        <v>5.3152039555006178E-2</v>
      </c>
      <c r="K31" s="31">
        <f>(Table3[[#This Row],[MarketValue]]-F30)/F30</f>
        <v>0.37519235296611447</v>
      </c>
    </row>
    <row r="32" spans="2:11" x14ac:dyDescent="0.25">
      <c r="B32" t="s">
        <v>106</v>
      </c>
      <c r="C32" s="3">
        <v>96250</v>
      </c>
      <c r="D32" s="3">
        <v>8260</v>
      </c>
      <c r="E32" s="3">
        <v>-1984</v>
      </c>
      <c r="F32" s="3">
        <v>159024.5</v>
      </c>
      <c r="G32">
        <v>699</v>
      </c>
      <c r="H32" s="31">
        <f>(Table3[[#This Row],[SharesOutstanding]]-G31)/G31</f>
        <v>-6.8000000000000005E-2</v>
      </c>
      <c r="I32" s="31">
        <f>(Table3[[#This Row],[Revenue]]-C31)/C31</f>
        <v>7.4254718349944751E-2</v>
      </c>
      <c r="J32" s="31">
        <f>(Table3[[#This Row],[Dividend]]-E31)/E31</f>
        <v>0.16431924882629109</v>
      </c>
      <c r="K32" s="31">
        <f>(Table3[[#This Row],[MarketValue]]-F31)/F31</f>
        <v>0.30382844261189568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42578125" bestFit="1" customWidth="1"/>
    <col min="5" max="5" width="11.140625" customWidth="1"/>
    <col min="6" max="6" width="20.5703125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250.8</v>
      </c>
      <c r="D3" s="3">
        <v>7.5</v>
      </c>
      <c r="E3" s="3">
        <v>1</v>
      </c>
      <c r="F3" s="3">
        <v>0</v>
      </c>
      <c r="G3" s="3">
        <v>-21.2</v>
      </c>
      <c r="H3" s="3">
        <v>-20.2</v>
      </c>
    </row>
    <row r="4" spans="2:8" x14ac:dyDescent="0.25">
      <c r="B4" t="s">
        <v>78</v>
      </c>
      <c r="C4" s="3">
        <v>125.7</v>
      </c>
      <c r="D4" s="3">
        <v>-211.2</v>
      </c>
      <c r="E4" s="3">
        <v>1.5</v>
      </c>
      <c r="F4" s="3">
        <v>0</v>
      </c>
      <c r="G4" s="3">
        <v>-23.6</v>
      </c>
      <c r="H4" s="3">
        <v>-22.1</v>
      </c>
    </row>
    <row r="5" spans="2:8" x14ac:dyDescent="0.25">
      <c r="B5" t="s">
        <v>79</v>
      </c>
      <c r="C5" s="3">
        <v>359</v>
      </c>
      <c r="D5" s="3">
        <v>-55.1</v>
      </c>
      <c r="E5" s="3">
        <v>316.8</v>
      </c>
      <c r="F5" s="3">
        <v>0</v>
      </c>
      <c r="G5" s="3">
        <v>-27.4</v>
      </c>
      <c r="H5" s="3">
        <v>289.39999999999998</v>
      </c>
    </row>
    <row r="6" spans="2:8" x14ac:dyDescent="0.25">
      <c r="B6" t="s">
        <v>80</v>
      </c>
      <c r="C6" s="3">
        <v>303.3</v>
      </c>
      <c r="D6" s="3">
        <v>-217.1</v>
      </c>
      <c r="E6" s="3">
        <v>0</v>
      </c>
      <c r="F6" s="3">
        <v>0</v>
      </c>
      <c r="G6" s="3">
        <v>-30.5</v>
      </c>
      <c r="H6" s="3">
        <v>-30.5</v>
      </c>
    </row>
    <row r="7" spans="2:8" x14ac:dyDescent="0.25">
      <c r="B7" t="s">
        <v>81</v>
      </c>
      <c r="C7" s="3">
        <v>543</v>
      </c>
      <c r="D7" s="3">
        <v>-134.19999999999999</v>
      </c>
      <c r="E7" s="3">
        <v>0</v>
      </c>
      <c r="F7" s="3">
        <v>0</v>
      </c>
      <c r="G7" s="3">
        <v>-34.700000000000003</v>
      </c>
      <c r="H7" s="3">
        <v>-34.700000000000003</v>
      </c>
    </row>
    <row r="8" spans="2:8" x14ac:dyDescent="0.25">
      <c r="B8" t="s">
        <v>82</v>
      </c>
      <c r="C8" s="3">
        <v>690.97400000000005</v>
      </c>
      <c r="D8" s="3">
        <v>-135.27199999999999</v>
      </c>
      <c r="E8" s="3">
        <v>1.988</v>
      </c>
      <c r="F8" s="3">
        <v>0</v>
      </c>
      <c r="G8" s="3">
        <v>-28.652999999999999</v>
      </c>
      <c r="H8" s="3">
        <v>-26.664999999999999</v>
      </c>
    </row>
    <row r="9" spans="2:8" x14ac:dyDescent="0.25">
      <c r="B9" t="s">
        <v>83</v>
      </c>
      <c r="C9" s="3">
        <v>741.64499999999998</v>
      </c>
      <c r="D9" s="3">
        <v>-336.46199999999999</v>
      </c>
      <c r="E9" s="3">
        <v>14.473000000000001</v>
      </c>
      <c r="F9" s="3">
        <v>0</v>
      </c>
      <c r="G9" s="3">
        <v>-50.756999999999998</v>
      </c>
      <c r="H9" s="3">
        <v>-36.283999999999999</v>
      </c>
    </row>
    <row r="10" spans="2:8" x14ac:dyDescent="0.25">
      <c r="B10" t="s">
        <v>84</v>
      </c>
      <c r="C10" s="3">
        <v>1170.8879999999999</v>
      </c>
      <c r="D10" s="3">
        <v>-301.45999999999998</v>
      </c>
      <c r="E10" s="3">
        <v>379.27300000000002</v>
      </c>
      <c r="F10" s="3">
        <v>0</v>
      </c>
      <c r="G10" s="3">
        <v>-47.558</v>
      </c>
      <c r="H10" s="3">
        <v>331.71499999999997</v>
      </c>
    </row>
    <row r="11" spans="2:8" x14ac:dyDescent="0.25">
      <c r="B11" t="s">
        <v>85</v>
      </c>
      <c r="C11" s="3">
        <v>1129.7090000000001</v>
      </c>
      <c r="D11" s="3">
        <v>-1202.213</v>
      </c>
      <c r="E11" s="3">
        <v>27.02</v>
      </c>
      <c r="F11" s="3">
        <v>0</v>
      </c>
      <c r="G11" s="3">
        <v>-53.478999999999999</v>
      </c>
      <c r="H11" s="3">
        <v>-26.459</v>
      </c>
    </row>
    <row r="12" spans="2:8" x14ac:dyDescent="0.25">
      <c r="B12" t="s">
        <v>86</v>
      </c>
      <c r="C12" s="3">
        <v>1610</v>
      </c>
      <c r="D12" s="3">
        <v>-586</v>
      </c>
      <c r="E12" s="3">
        <v>116</v>
      </c>
      <c r="F12" s="3">
        <v>0</v>
      </c>
      <c r="G12" s="3">
        <v>-60</v>
      </c>
      <c r="H12" s="3">
        <v>56</v>
      </c>
    </row>
    <row r="13" spans="2:8" x14ac:dyDescent="0.25">
      <c r="B13" t="s">
        <v>87</v>
      </c>
      <c r="C13" s="3">
        <v>2670</v>
      </c>
      <c r="D13" s="3">
        <v>334</v>
      </c>
      <c r="E13" s="3">
        <v>115</v>
      </c>
      <c r="F13" s="3">
        <v>0</v>
      </c>
      <c r="G13" s="3">
        <v>-66</v>
      </c>
      <c r="H13" s="3">
        <v>49</v>
      </c>
    </row>
    <row r="14" spans="2:8" x14ac:dyDescent="0.25">
      <c r="B14" t="s">
        <v>88</v>
      </c>
      <c r="C14" s="3">
        <v>3054</v>
      </c>
      <c r="D14" s="3">
        <v>709</v>
      </c>
      <c r="E14" s="3">
        <v>148</v>
      </c>
      <c r="F14" s="3">
        <v>0</v>
      </c>
      <c r="G14" s="3">
        <v>-86</v>
      </c>
      <c r="H14" s="3">
        <v>62</v>
      </c>
    </row>
    <row r="15" spans="2:8" x14ac:dyDescent="0.25">
      <c r="B15" t="s">
        <v>89</v>
      </c>
      <c r="C15" s="3">
        <v>3073</v>
      </c>
      <c r="D15" s="3">
        <v>134</v>
      </c>
      <c r="E15" s="3">
        <v>151</v>
      </c>
      <c r="F15" s="3">
        <v>-1000</v>
      </c>
      <c r="G15" s="3">
        <v>-116</v>
      </c>
      <c r="H15" s="3">
        <v>-965</v>
      </c>
    </row>
    <row r="16" spans="2:8" x14ac:dyDescent="0.25">
      <c r="B16" t="s">
        <v>90</v>
      </c>
      <c r="C16" s="3">
        <v>3842</v>
      </c>
      <c r="D16" s="3">
        <v>463</v>
      </c>
      <c r="E16" s="3">
        <v>290</v>
      </c>
      <c r="F16" s="3">
        <v>-774</v>
      </c>
      <c r="G16" s="3">
        <v>-171</v>
      </c>
      <c r="H16" s="3">
        <v>-655</v>
      </c>
    </row>
    <row r="17" spans="2:8" x14ac:dyDescent="0.25">
      <c r="B17" t="s">
        <v>91</v>
      </c>
      <c r="C17" s="3">
        <v>4502</v>
      </c>
      <c r="D17" s="3">
        <v>586</v>
      </c>
      <c r="E17" s="3">
        <v>176</v>
      </c>
      <c r="F17" s="3">
        <v>-1737</v>
      </c>
      <c r="G17" s="3">
        <v>-276</v>
      </c>
      <c r="H17" s="3">
        <v>-1837</v>
      </c>
    </row>
    <row r="18" spans="2:8" x14ac:dyDescent="0.25">
      <c r="B18" t="s">
        <v>92</v>
      </c>
      <c r="C18" s="3">
        <v>4347</v>
      </c>
      <c r="D18" s="3">
        <v>337</v>
      </c>
      <c r="E18" s="3">
        <v>149</v>
      </c>
      <c r="F18" s="3">
        <v>-2275</v>
      </c>
      <c r="G18" s="3">
        <v>-428</v>
      </c>
      <c r="H18" s="3">
        <v>-2554</v>
      </c>
    </row>
    <row r="19" spans="2:8" x14ac:dyDescent="0.25">
      <c r="B19" t="s">
        <v>93</v>
      </c>
      <c r="C19" s="3">
        <v>4122</v>
      </c>
      <c r="D19" s="3">
        <v>856</v>
      </c>
      <c r="E19" s="3">
        <v>76</v>
      </c>
      <c r="F19" s="3">
        <v>-8</v>
      </c>
      <c r="G19" s="3">
        <v>-491</v>
      </c>
      <c r="H19" s="3">
        <v>-423</v>
      </c>
    </row>
    <row r="20" spans="2:8" x14ac:dyDescent="0.25">
      <c r="B20" t="s">
        <v>94</v>
      </c>
      <c r="C20" s="3">
        <v>4054</v>
      </c>
      <c r="D20" s="3">
        <v>2255</v>
      </c>
      <c r="E20" s="3">
        <v>128</v>
      </c>
      <c r="F20" s="3">
        <v>-504</v>
      </c>
      <c r="G20" s="3">
        <v>-391</v>
      </c>
      <c r="H20" s="3">
        <v>-767</v>
      </c>
    </row>
    <row r="21" spans="2:8" x14ac:dyDescent="0.25">
      <c r="B21" t="s">
        <v>95</v>
      </c>
      <c r="C21" s="3">
        <v>3852</v>
      </c>
      <c r="D21" s="3">
        <v>2523</v>
      </c>
      <c r="E21" s="3">
        <v>104</v>
      </c>
      <c r="F21" s="3">
        <v>-2618</v>
      </c>
      <c r="G21" s="3">
        <v>-571</v>
      </c>
      <c r="H21" s="3">
        <v>-3085</v>
      </c>
    </row>
    <row r="22" spans="2:8" x14ac:dyDescent="0.25">
      <c r="B22" t="s">
        <v>96</v>
      </c>
      <c r="C22" s="3">
        <v>4349</v>
      </c>
      <c r="D22" s="3">
        <v>2520</v>
      </c>
      <c r="E22" s="3">
        <v>100</v>
      </c>
      <c r="F22" s="3">
        <v>-2937</v>
      </c>
      <c r="G22" s="3">
        <v>-647</v>
      </c>
      <c r="H22" s="3">
        <v>-3484</v>
      </c>
    </row>
    <row r="23" spans="2:8" x14ac:dyDescent="0.25">
      <c r="B23" t="s">
        <v>97</v>
      </c>
      <c r="C23" s="3">
        <v>3762</v>
      </c>
      <c r="D23" s="3">
        <v>2551</v>
      </c>
      <c r="E23" s="3">
        <v>0</v>
      </c>
      <c r="F23" s="3">
        <v>-4393</v>
      </c>
      <c r="G23" s="3">
        <v>-704</v>
      </c>
      <c r="H23" s="3">
        <v>-5097</v>
      </c>
    </row>
    <row r="24" spans="2:8" x14ac:dyDescent="0.25">
      <c r="B24" t="s">
        <v>98</v>
      </c>
      <c r="C24" s="3">
        <v>4111</v>
      </c>
      <c r="D24" s="3">
        <v>3171</v>
      </c>
      <c r="E24" s="3">
        <v>0</v>
      </c>
      <c r="F24" s="3">
        <v>-3710</v>
      </c>
      <c r="G24" s="3">
        <v>-733</v>
      </c>
      <c r="H24" s="3">
        <v>-4443</v>
      </c>
    </row>
    <row r="25" spans="2:8" x14ac:dyDescent="0.25">
      <c r="B25" t="s">
        <v>99</v>
      </c>
      <c r="C25" s="3">
        <v>4929</v>
      </c>
      <c r="D25" s="3">
        <v>4049</v>
      </c>
      <c r="E25" s="3">
        <v>0</v>
      </c>
      <c r="F25" s="3">
        <v>-3905</v>
      </c>
      <c r="G25" s="3">
        <v>-822</v>
      </c>
      <c r="H25" s="3">
        <v>-4727</v>
      </c>
    </row>
    <row r="26" spans="2:8" x14ac:dyDescent="0.25">
      <c r="B26" t="s">
        <v>100</v>
      </c>
      <c r="C26" s="3">
        <v>4784</v>
      </c>
      <c r="D26" s="3">
        <v>3587</v>
      </c>
      <c r="E26" s="3">
        <v>0</v>
      </c>
      <c r="F26" s="3">
        <v>-3925</v>
      </c>
      <c r="G26" s="3">
        <v>-957</v>
      </c>
      <c r="H26" s="3">
        <v>-4882</v>
      </c>
    </row>
    <row r="27" spans="2:8" x14ac:dyDescent="0.25">
      <c r="B27" t="s">
        <v>101</v>
      </c>
      <c r="C27" s="3">
        <v>5617</v>
      </c>
      <c r="D27" s="3">
        <v>4450</v>
      </c>
      <c r="E27" s="3">
        <v>0</v>
      </c>
      <c r="F27" s="3">
        <v>-3595</v>
      </c>
      <c r="G27" s="3">
        <v>-1121</v>
      </c>
      <c r="H27" s="3">
        <v>-4716</v>
      </c>
    </row>
    <row r="28" spans="2:8" x14ac:dyDescent="0.25">
      <c r="B28" t="s">
        <v>102</v>
      </c>
      <c r="C28" s="3">
        <v>5065</v>
      </c>
      <c r="D28" s="3">
        <v>3942</v>
      </c>
      <c r="E28" s="3">
        <v>0</v>
      </c>
      <c r="F28" s="3">
        <v>-3192</v>
      </c>
      <c r="G28" s="3">
        <v>-1288</v>
      </c>
      <c r="H28" s="3">
        <v>-4480</v>
      </c>
    </row>
    <row r="29" spans="2:8" x14ac:dyDescent="0.25">
      <c r="B29" t="s">
        <v>103</v>
      </c>
      <c r="C29" s="3">
        <v>6193</v>
      </c>
      <c r="D29" s="3">
        <v>5019</v>
      </c>
      <c r="E29" s="3">
        <v>0</v>
      </c>
      <c r="F29" s="3">
        <v>-3037</v>
      </c>
      <c r="G29" s="3">
        <v>-1455</v>
      </c>
      <c r="H29" s="3">
        <v>-4492</v>
      </c>
    </row>
    <row r="30" spans="2:8" x14ac:dyDescent="0.25">
      <c r="B30" t="s">
        <v>104</v>
      </c>
      <c r="C30" s="3">
        <v>4296</v>
      </c>
      <c r="D30" s="3">
        <v>2812</v>
      </c>
      <c r="E30" s="3">
        <v>0</v>
      </c>
      <c r="F30" s="3">
        <v>-4313</v>
      </c>
      <c r="G30" s="3">
        <v>-1618</v>
      </c>
      <c r="H30" s="3">
        <v>-5931</v>
      </c>
    </row>
    <row r="31" spans="2:8" x14ac:dyDescent="0.25">
      <c r="B31" t="s">
        <v>105</v>
      </c>
      <c r="C31" s="3">
        <v>11049</v>
      </c>
      <c r="D31" s="3">
        <v>9258</v>
      </c>
      <c r="E31" s="3">
        <v>0</v>
      </c>
      <c r="F31" s="3">
        <v>-4971</v>
      </c>
      <c r="G31" s="3">
        <v>-1704</v>
      </c>
      <c r="H31" s="3">
        <v>-6675</v>
      </c>
    </row>
    <row r="32" spans="2:8" x14ac:dyDescent="0.25">
      <c r="B32" t="s">
        <v>106</v>
      </c>
      <c r="C32" s="3">
        <v>10113</v>
      </c>
      <c r="D32" s="3">
        <v>8260</v>
      </c>
      <c r="E32" s="3">
        <v>0</v>
      </c>
      <c r="F32" s="3">
        <v>-13012</v>
      </c>
      <c r="G32" s="3">
        <v>-1984</v>
      </c>
      <c r="H32" s="3">
        <v>-14996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I23" sqref="I23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28515625" bestFit="1" customWidth="1"/>
    <col min="5" max="5" width="21.7109375" bestFit="1" customWidth="1"/>
    <col min="6" max="6" width="18.7109375" bestFit="1" customWidth="1"/>
    <col min="7" max="7" width="12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250.8</v>
      </c>
      <c r="D4" s="3">
        <v>7.5</v>
      </c>
      <c r="E4" s="3">
        <v>48.9</v>
      </c>
      <c r="F4" s="3">
        <v>0</v>
      </c>
      <c r="G4" s="3">
        <v>48.9</v>
      </c>
      <c r="H4" s="3">
        <v>0</v>
      </c>
      <c r="I4" s="3">
        <v>745.6</v>
      </c>
      <c r="J4" s="3">
        <v>863.3</v>
      </c>
      <c r="K4" s="3">
        <v>499.6</v>
      </c>
      <c r="L4" s="3">
        <v>376.1</v>
      </c>
      <c r="M4">
        <v>1.4923939151321</v>
      </c>
    </row>
    <row r="5" spans="2:13" x14ac:dyDescent="0.25">
      <c r="B5" t="s">
        <v>78</v>
      </c>
      <c r="C5" s="3">
        <v>125.7</v>
      </c>
      <c r="D5" s="3">
        <v>-211.2</v>
      </c>
      <c r="E5" s="3">
        <v>73.3</v>
      </c>
      <c r="F5" s="3">
        <v>0</v>
      </c>
      <c r="G5" s="3">
        <v>73.3</v>
      </c>
      <c r="H5" s="3">
        <v>0</v>
      </c>
      <c r="I5" s="3">
        <v>1083.9000000000001</v>
      </c>
      <c r="J5" s="3">
        <v>1117.7</v>
      </c>
      <c r="K5" s="3">
        <v>681.2</v>
      </c>
      <c r="L5" s="3">
        <v>646.70000000000005</v>
      </c>
      <c r="M5">
        <v>1.5911626541397501</v>
      </c>
    </row>
    <row r="6" spans="2:13" x14ac:dyDescent="0.25">
      <c r="B6" t="s">
        <v>79</v>
      </c>
      <c r="C6" s="3">
        <v>359</v>
      </c>
      <c r="D6" s="3">
        <v>-55.1</v>
      </c>
      <c r="E6" s="3">
        <v>150.30000000000001</v>
      </c>
      <c r="F6" s="3">
        <v>0</v>
      </c>
      <c r="G6" s="3">
        <v>150.30000000000001</v>
      </c>
      <c r="H6" s="3">
        <v>0</v>
      </c>
      <c r="I6" s="3">
        <v>1557.2</v>
      </c>
      <c r="J6" s="3">
        <v>1548.8</v>
      </c>
      <c r="K6" s="3">
        <v>945.9</v>
      </c>
      <c r="L6" s="3">
        <v>740.2</v>
      </c>
      <c r="M6">
        <v>1.6462628184797501</v>
      </c>
    </row>
    <row r="7" spans="2:13" x14ac:dyDescent="0.25">
      <c r="B7" t="s">
        <v>80</v>
      </c>
      <c r="C7" s="3">
        <v>303.3</v>
      </c>
      <c r="D7" s="3">
        <v>-217.1</v>
      </c>
      <c r="E7" s="3">
        <v>63.9</v>
      </c>
      <c r="F7" s="3">
        <v>0</v>
      </c>
      <c r="G7" s="3">
        <v>63.9</v>
      </c>
      <c r="H7" s="3">
        <v>0</v>
      </c>
      <c r="I7" s="3">
        <v>1603.7</v>
      </c>
      <c r="J7" s="3">
        <v>1952.7</v>
      </c>
      <c r="K7" s="3">
        <v>949.9</v>
      </c>
      <c r="L7" s="3">
        <v>949.8</v>
      </c>
      <c r="M7">
        <v>1.6882829771554899</v>
      </c>
    </row>
    <row r="8" spans="2:13" x14ac:dyDescent="0.25">
      <c r="B8" t="s">
        <v>81</v>
      </c>
      <c r="C8" s="3">
        <v>543</v>
      </c>
      <c r="D8" s="3">
        <v>-134.19999999999999</v>
      </c>
      <c r="E8" s="3">
        <v>40.4</v>
      </c>
      <c r="F8" s="3">
        <v>0</v>
      </c>
      <c r="G8" s="3">
        <v>40.4</v>
      </c>
      <c r="H8" s="3">
        <v>0</v>
      </c>
      <c r="I8" s="3">
        <v>1851.5</v>
      </c>
      <c r="J8" s="3">
        <v>2583.5</v>
      </c>
      <c r="K8" s="3">
        <v>1348.5</v>
      </c>
      <c r="L8" s="3">
        <v>869</v>
      </c>
      <c r="M8">
        <v>1.3730070448646601</v>
      </c>
    </row>
    <row r="9" spans="2:13" x14ac:dyDescent="0.25">
      <c r="B9" t="s">
        <v>82</v>
      </c>
      <c r="C9" s="3">
        <v>690.97400000000005</v>
      </c>
      <c r="D9" s="3">
        <v>-135.27199999999999</v>
      </c>
      <c r="E9" s="3">
        <v>195.1</v>
      </c>
      <c r="F9" s="3">
        <v>0</v>
      </c>
      <c r="G9" s="3">
        <v>195.1</v>
      </c>
      <c r="H9" s="3">
        <v>0</v>
      </c>
      <c r="I9" s="3">
        <v>2109.6</v>
      </c>
      <c r="J9" s="3">
        <v>3109.7</v>
      </c>
      <c r="K9" s="3">
        <v>1449.3</v>
      </c>
      <c r="L9" s="3">
        <v>1169.4000000000001</v>
      </c>
      <c r="M9">
        <v>1.4555992548126599</v>
      </c>
    </row>
    <row r="10" spans="2:13" x14ac:dyDescent="0.25">
      <c r="B10" t="s">
        <v>83</v>
      </c>
      <c r="C10" s="3">
        <v>741.64499999999998</v>
      </c>
      <c r="D10" s="3">
        <v>-336.46199999999999</v>
      </c>
      <c r="E10" s="3">
        <v>228.874</v>
      </c>
      <c r="F10" s="3">
        <v>20.343</v>
      </c>
      <c r="G10" s="3">
        <v>249.21700000000001</v>
      </c>
      <c r="H10" s="3">
        <v>0</v>
      </c>
      <c r="I10" s="3">
        <v>2866.86</v>
      </c>
      <c r="J10" s="3">
        <v>4220.0219999999999</v>
      </c>
      <c r="K10" s="3">
        <v>1924.2560000000001</v>
      </c>
      <c r="L10" s="3">
        <v>1542.8589999999999</v>
      </c>
      <c r="M10">
        <v>1.4898537408743899</v>
      </c>
    </row>
    <row r="11" spans="2:13" x14ac:dyDescent="0.25">
      <c r="B11" t="s">
        <v>84</v>
      </c>
      <c r="C11" s="3">
        <v>1170.8879999999999</v>
      </c>
      <c r="D11" s="3">
        <v>-301.45999999999998</v>
      </c>
      <c r="E11" s="3">
        <v>491.12200000000001</v>
      </c>
      <c r="F11" s="3">
        <v>77.67</v>
      </c>
      <c r="G11" s="3">
        <v>568.79200000000003</v>
      </c>
      <c r="H11" s="3">
        <v>0</v>
      </c>
      <c r="I11" s="3">
        <v>3709.5410000000002</v>
      </c>
      <c r="J11" s="3">
        <v>5302.7820000000002</v>
      </c>
      <c r="K11" s="3">
        <v>2385.9540000000002</v>
      </c>
      <c r="L11" s="3">
        <v>1930.8979999999999</v>
      </c>
      <c r="M11">
        <v>1.5547412062428601</v>
      </c>
    </row>
    <row r="12" spans="2:13" x14ac:dyDescent="0.25">
      <c r="B12" t="s">
        <v>85</v>
      </c>
      <c r="C12" s="3">
        <v>1129.7090000000001</v>
      </c>
      <c r="D12" s="3">
        <v>-1202.213</v>
      </c>
      <c r="E12" s="3">
        <v>455.65800000000002</v>
      </c>
      <c r="F12" s="3">
        <v>12.871</v>
      </c>
      <c r="G12" s="3">
        <v>468.529</v>
      </c>
      <c r="H12" s="3">
        <v>0</v>
      </c>
      <c r="I12" s="3">
        <v>4157.4260000000004</v>
      </c>
      <c r="J12" s="3">
        <v>7200.741</v>
      </c>
      <c r="K12" s="3">
        <v>2910.998</v>
      </c>
      <c r="L12" s="3">
        <v>2952.2840000000001</v>
      </c>
      <c r="M12">
        <v>1.4281789269522001</v>
      </c>
    </row>
    <row r="13" spans="2:13" x14ac:dyDescent="0.25">
      <c r="B13" t="s">
        <v>86</v>
      </c>
      <c r="C13" s="3">
        <v>1610</v>
      </c>
      <c r="D13" s="3">
        <v>-586</v>
      </c>
      <c r="E13" s="3">
        <v>799</v>
      </c>
      <c r="F13" s="3">
        <v>54</v>
      </c>
      <c r="G13" s="3">
        <v>853</v>
      </c>
      <c r="H13" s="3">
        <v>0</v>
      </c>
      <c r="I13" s="3">
        <v>4920</v>
      </c>
      <c r="J13" s="3">
        <v>8816</v>
      </c>
      <c r="K13" s="3">
        <v>3017</v>
      </c>
      <c r="L13" s="3">
        <v>4045</v>
      </c>
      <c r="M13">
        <v>1.63075903215114</v>
      </c>
    </row>
    <row r="14" spans="2:13" x14ac:dyDescent="0.25">
      <c r="B14" t="s">
        <v>87</v>
      </c>
      <c r="C14" s="3">
        <v>2670</v>
      </c>
      <c r="D14" s="3">
        <v>334</v>
      </c>
      <c r="E14" s="3">
        <v>853</v>
      </c>
      <c r="F14" s="3">
        <v>273</v>
      </c>
      <c r="G14" s="3">
        <v>1126</v>
      </c>
      <c r="H14" s="3">
        <v>0</v>
      </c>
      <c r="I14" s="3">
        <v>5568</v>
      </c>
      <c r="J14" s="3">
        <v>10541</v>
      </c>
      <c r="K14" s="3">
        <v>3578</v>
      </c>
      <c r="L14" s="3">
        <v>4229</v>
      </c>
      <c r="M14">
        <v>1.55617663499161</v>
      </c>
    </row>
    <row r="15" spans="2:13" x14ac:dyDescent="0.25">
      <c r="B15" t="s">
        <v>88</v>
      </c>
      <c r="C15" s="3">
        <v>3054</v>
      </c>
      <c r="D15" s="3">
        <v>709</v>
      </c>
      <c r="E15" s="3">
        <v>913</v>
      </c>
      <c r="F15" s="3">
        <v>711</v>
      </c>
      <c r="G15" s="3">
        <v>1624</v>
      </c>
      <c r="H15" s="3">
        <v>0</v>
      </c>
      <c r="I15" s="3">
        <v>6522</v>
      </c>
      <c r="J15" s="3">
        <v>12229</v>
      </c>
      <c r="K15" s="3">
        <v>4200</v>
      </c>
      <c r="L15" s="3">
        <v>4335</v>
      </c>
      <c r="M15">
        <v>1.55285714285714</v>
      </c>
    </row>
    <row r="16" spans="2:13" x14ac:dyDescent="0.25">
      <c r="B16" t="s">
        <v>89</v>
      </c>
      <c r="C16" s="3">
        <v>3073</v>
      </c>
      <c r="D16" s="3">
        <v>134</v>
      </c>
      <c r="E16" s="3">
        <v>530</v>
      </c>
      <c r="F16" s="3">
        <v>283</v>
      </c>
      <c r="G16" s="3">
        <v>813</v>
      </c>
      <c r="H16" s="3">
        <v>0</v>
      </c>
      <c r="I16" s="3">
        <v>6974</v>
      </c>
      <c r="J16" s="3">
        <v>14235</v>
      </c>
      <c r="K16" s="3">
        <v>5719</v>
      </c>
      <c r="L16" s="3">
        <v>3955</v>
      </c>
      <c r="M16">
        <v>1.21944395873404</v>
      </c>
    </row>
    <row r="17" spans="2:13" x14ac:dyDescent="0.25">
      <c r="B17" t="s">
        <v>90</v>
      </c>
      <c r="C17" s="3">
        <v>3842</v>
      </c>
      <c r="D17" s="3">
        <v>463</v>
      </c>
      <c r="E17" s="3">
        <v>423</v>
      </c>
      <c r="F17" s="3">
        <v>453</v>
      </c>
      <c r="G17" s="3">
        <v>876</v>
      </c>
      <c r="H17" s="3">
        <v>0</v>
      </c>
      <c r="I17" s="3">
        <v>7788</v>
      </c>
      <c r="J17" s="3">
        <v>16851</v>
      </c>
      <c r="K17" s="3">
        <v>5832</v>
      </c>
      <c r="L17" s="3">
        <v>4511</v>
      </c>
      <c r="M17">
        <v>1.3353909465020499</v>
      </c>
    </row>
    <row r="18" spans="2:13" x14ac:dyDescent="0.25">
      <c r="B18" t="s">
        <v>91</v>
      </c>
      <c r="C18" s="3">
        <v>4502</v>
      </c>
      <c r="D18" s="3">
        <v>586</v>
      </c>
      <c r="E18" s="3">
        <v>364</v>
      </c>
      <c r="F18" s="3">
        <v>432</v>
      </c>
      <c r="G18" s="3">
        <v>796</v>
      </c>
      <c r="H18" s="3">
        <v>0</v>
      </c>
      <c r="I18" s="3">
        <v>8314</v>
      </c>
      <c r="J18" s="3">
        <v>19453</v>
      </c>
      <c r="K18" s="3">
        <v>6539</v>
      </c>
      <c r="L18" s="3">
        <v>5503</v>
      </c>
      <c r="M18">
        <v>1.27144823367487</v>
      </c>
    </row>
    <row r="19" spans="2:13" x14ac:dyDescent="0.25">
      <c r="B19" t="s">
        <v>92</v>
      </c>
      <c r="C19" s="3">
        <v>4347</v>
      </c>
      <c r="D19" s="3">
        <v>337</v>
      </c>
      <c r="E19" s="3">
        <v>281</v>
      </c>
      <c r="F19" s="3">
        <v>249</v>
      </c>
      <c r="G19" s="3">
        <v>530</v>
      </c>
      <c r="H19" s="3">
        <v>0</v>
      </c>
      <c r="I19" s="3">
        <v>8686</v>
      </c>
      <c r="J19" s="3">
        <v>22183</v>
      </c>
      <c r="K19" s="3">
        <v>7751</v>
      </c>
      <c r="L19" s="3">
        <v>7020</v>
      </c>
      <c r="M19">
        <v>1.1206295961811299</v>
      </c>
    </row>
    <row r="20" spans="2:13" x14ac:dyDescent="0.25">
      <c r="B20" t="s">
        <v>93</v>
      </c>
      <c r="C20" s="3">
        <v>4122</v>
      </c>
      <c r="D20" s="3">
        <v>856</v>
      </c>
      <c r="E20" s="3">
        <v>245</v>
      </c>
      <c r="F20" s="3">
        <v>416</v>
      </c>
      <c r="G20" s="3">
        <v>661</v>
      </c>
      <c r="H20" s="3">
        <v>0</v>
      </c>
      <c r="I20" s="3">
        <v>9190</v>
      </c>
      <c r="J20" s="3">
        <v>23435</v>
      </c>
      <c r="K20" s="3">
        <v>7560</v>
      </c>
      <c r="L20" s="3">
        <v>7010</v>
      </c>
      <c r="M20">
        <v>1.21560846560846</v>
      </c>
    </row>
    <row r="21" spans="2:13" x14ac:dyDescent="0.25">
      <c r="B21" t="s">
        <v>94</v>
      </c>
      <c r="C21" s="3">
        <v>4054</v>
      </c>
      <c r="D21" s="3">
        <v>2255</v>
      </c>
      <c r="E21" s="3">
        <v>632</v>
      </c>
      <c r="F21" s="3">
        <v>425</v>
      </c>
      <c r="G21" s="3">
        <v>1057</v>
      </c>
      <c r="H21" s="3">
        <v>0</v>
      </c>
      <c r="I21" s="3">
        <v>9732</v>
      </c>
      <c r="J21" s="3">
        <v>23273</v>
      </c>
      <c r="K21" s="3">
        <v>7355</v>
      </c>
      <c r="L21" s="3">
        <v>6581</v>
      </c>
      <c r="M21">
        <v>1.3231815091774299</v>
      </c>
    </row>
    <row r="22" spans="2:13" x14ac:dyDescent="0.25">
      <c r="B22" t="s">
        <v>95</v>
      </c>
      <c r="C22" s="3">
        <v>3852</v>
      </c>
      <c r="D22" s="3">
        <v>2523</v>
      </c>
      <c r="E22" s="3">
        <v>652</v>
      </c>
      <c r="F22" s="3">
        <v>471</v>
      </c>
      <c r="G22" s="3">
        <v>1123</v>
      </c>
      <c r="H22" s="3">
        <v>0</v>
      </c>
      <c r="I22" s="3">
        <v>9967</v>
      </c>
      <c r="J22" s="3">
        <v>23732</v>
      </c>
      <c r="K22" s="3">
        <v>7119</v>
      </c>
      <c r="L22" s="3">
        <v>8468</v>
      </c>
      <c r="M22">
        <v>1.4000561876668001</v>
      </c>
    </row>
    <row r="23" spans="2:13" x14ac:dyDescent="0.25">
      <c r="B23" t="s">
        <v>96</v>
      </c>
      <c r="C23" s="3">
        <v>4349</v>
      </c>
      <c r="D23" s="3">
        <v>2520</v>
      </c>
      <c r="E23" s="3">
        <v>1014</v>
      </c>
      <c r="F23" s="3">
        <v>286</v>
      </c>
      <c r="G23" s="3">
        <v>1014</v>
      </c>
      <c r="H23" s="3">
        <v>0</v>
      </c>
      <c r="I23" s="3">
        <v>10072</v>
      </c>
      <c r="J23" s="3">
        <v>23487</v>
      </c>
      <c r="K23" s="3">
        <v>7891</v>
      </c>
      <c r="L23" s="3">
        <v>9135</v>
      </c>
      <c r="M23">
        <v>1.2763908249904901</v>
      </c>
    </row>
    <row r="24" spans="2:13" x14ac:dyDescent="0.25">
      <c r="B24" t="s">
        <v>97</v>
      </c>
      <c r="C24" s="3">
        <v>3762</v>
      </c>
      <c r="D24" s="3">
        <v>2551</v>
      </c>
      <c r="E24" s="3">
        <v>541</v>
      </c>
      <c r="F24" s="3">
        <v>125</v>
      </c>
      <c r="G24" s="3">
        <v>541</v>
      </c>
      <c r="H24" s="3">
        <v>0</v>
      </c>
      <c r="I24" s="3">
        <v>9784</v>
      </c>
      <c r="J24" s="3">
        <v>22882</v>
      </c>
      <c r="K24" s="3">
        <v>7708</v>
      </c>
      <c r="L24" s="3">
        <v>11101</v>
      </c>
      <c r="M24">
        <v>1.26933056564608</v>
      </c>
    </row>
    <row r="25" spans="2:13" x14ac:dyDescent="0.25">
      <c r="B25" t="s">
        <v>98</v>
      </c>
      <c r="C25" s="3">
        <v>4111</v>
      </c>
      <c r="D25" s="3">
        <v>3171</v>
      </c>
      <c r="E25" s="3">
        <v>391</v>
      </c>
      <c r="F25" s="3">
        <v>185</v>
      </c>
      <c r="G25" s="3">
        <v>391</v>
      </c>
      <c r="H25" s="3">
        <v>0</v>
      </c>
      <c r="I25" s="3">
        <v>10296</v>
      </c>
      <c r="J25" s="3">
        <v>22436</v>
      </c>
      <c r="K25" s="3">
        <v>8876</v>
      </c>
      <c r="L25" s="3">
        <v>12003</v>
      </c>
      <c r="M25">
        <v>1.1599819738621</v>
      </c>
    </row>
    <row r="26" spans="2:13" x14ac:dyDescent="0.25">
      <c r="B26" t="s">
        <v>99</v>
      </c>
      <c r="C26" s="3">
        <v>4929</v>
      </c>
      <c r="D26" s="3">
        <v>4049</v>
      </c>
      <c r="E26" s="3">
        <v>466</v>
      </c>
      <c r="F26" s="3">
        <v>125</v>
      </c>
      <c r="G26" s="3">
        <v>466</v>
      </c>
      <c r="H26" s="3">
        <v>0</v>
      </c>
      <c r="I26" s="3">
        <v>9851</v>
      </c>
      <c r="J26" s="3">
        <v>21870</v>
      </c>
      <c r="K26" s="3">
        <v>9348</v>
      </c>
      <c r="L26" s="3">
        <v>12405</v>
      </c>
      <c r="M26">
        <v>1.0538083012409001</v>
      </c>
    </row>
    <row r="27" spans="2:13" x14ac:dyDescent="0.25">
      <c r="B27" t="s">
        <v>100</v>
      </c>
      <c r="C27" s="3">
        <v>4784</v>
      </c>
      <c r="D27" s="3">
        <v>3587</v>
      </c>
      <c r="E27" s="3">
        <v>405</v>
      </c>
      <c r="F27" s="3">
        <v>307</v>
      </c>
      <c r="G27" s="3">
        <v>405</v>
      </c>
      <c r="H27" s="3">
        <v>0</v>
      </c>
      <c r="I27" s="3">
        <v>10561</v>
      </c>
      <c r="J27" s="3">
        <v>20705</v>
      </c>
      <c r="K27" s="3">
        <v>10492</v>
      </c>
      <c r="L27" s="3">
        <v>13120</v>
      </c>
      <c r="M27">
        <v>1.00657643919176</v>
      </c>
    </row>
    <row r="28" spans="2:13" x14ac:dyDescent="0.25">
      <c r="B28" t="s">
        <v>101</v>
      </c>
      <c r="C28" s="3">
        <v>5617</v>
      </c>
      <c r="D28" s="3">
        <v>4450</v>
      </c>
      <c r="E28" s="3">
        <v>558</v>
      </c>
      <c r="F28" s="3">
        <v>100</v>
      </c>
      <c r="G28" s="3">
        <v>558</v>
      </c>
      <c r="H28" s="3">
        <v>0</v>
      </c>
      <c r="I28" s="3">
        <v>12000</v>
      </c>
      <c r="J28" s="3">
        <v>22408</v>
      </c>
      <c r="K28" s="3">
        <v>11974</v>
      </c>
      <c r="L28" s="3">
        <v>16000</v>
      </c>
      <c r="M28">
        <v>1.00217137130449</v>
      </c>
    </row>
    <row r="29" spans="2:13" x14ac:dyDescent="0.25">
      <c r="B29" t="s">
        <v>102</v>
      </c>
      <c r="C29" s="3">
        <v>5065</v>
      </c>
      <c r="D29" s="3">
        <v>3942</v>
      </c>
      <c r="E29" s="3">
        <v>588</v>
      </c>
      <c r="F29" s="3">
        <v>102</v>
      </c>
      <c r="G29" s="3">
        <v>588</v>
      </c>
      <c r="H29" s="3">
        <v>0</v>
      </c>
      <c r="I29" s="3">
        <v>12772</v>
      </c>
      <c r="J29" s="3">
        <v>22519</v>
      </c>
      <c r="K29" s="3">
        <v>12096</v>
      </c>
      <c r="L29" s="3">
        <v>17322</v>
      </c>
      <c r="M29">
        <v>1.0558862433862399</v>
      </c>
    </row>
    <row r="30" spans="2:13" x14ac:dyDescent="0.25">
      <c r="B30" t="s">
        <v>103</v>
      </c>
      <c r="C30" s="3">
        <v>6193</v>
      </c>
      <c r="D30" s="3">
        <v>5019</v>
      </c>
      <c r="E30" s="3">
        <v>511</v>
      </c>
      <c r="F30" s="3">
        <v>218</v>
      </c>
      <c r="G30" s="3">
        <v>511</v>
      </c>
      <c r="H30" s="3">
        <v>0</v>
      </c>
      <c r="I30" s="3">
        <v>14228</v>
      </c>
      <c r="J30" s="3">
        <v>20280</v>
      </c>
      <c r="K30" s="3">
        <v>14497</v>
      </c>
      <c r="L30" s="3">
        <v>16367</v>
      </c>
      <c r="M30">
        <v>0.98144443678002302</v>
      </c>
    </row>
    <row r="31" spans="2:13" x14ac:dyDescent="0.25">
      <c r="B31" t="s">
        <v>104</v>
      </c>
      <c r="C31" s="3">
        <v>4296</v>
      </c>
      <c r="D31" s="3">
        <v>2812</v>
      </c>
      <c r="E31" s="3">
        <v>716</v>
      </c>
      <c r="F31" s="3">
        <v>160</v>
      </c>
      <c r="G31" s="3">
        <v>716</v>
      </c>
      <c r="H31" s="3">
        <v>0</v>
      </c>
      <c r="I31" s="3">
        <v>15318</v>
      </c>
      <c r="J31" s="3">
        <v>24153</v>
      </c>
      <c r="K31" s="3">
        <v>15182</v>
      </c>
      <c r="L31" s="3">
        <v>22317</v>
      </c>
      <c r="M31">
        <v>1.00895797655117</v>
      </c>
    </row>
    <row r="32" spans="2:13" x14ac:dyDescent="0.25">
      <c r="B32" t="s">
        <v>105</v>
      </c>
      <c r="C32" s="3">
        <v>11049</v>
      </c>
      <c r="D32" s="3">
        <v>9258</v>
      </c>
      <c r="E32" s="3">
        <v>4690</v>
      </c>
      <c r="F32" s="3">
        <v>506</v>
      </c>
      <c r="G32" s="3">
        <v>5196</v>
      </c>
      <c r="H32" s="3">
        <v>0</v>
      </c>
      <c r="I32" s="3">
        <v>22326</v>
      </c>
      <c r="J32" s="3">
        <v>24409</v>
      </c>
      <c r="K32" s="3">
        <v>18730</v>
      </c>
      <c r="L32" s="3">
        <v>26568</v>
      </c>
      <c r="M32">
        <v>1.1919914575547199</v>
      </c>
    </row>
    <row r="33" spans="2:13" x14ac:dyDescent="0.25">
      <c r="B33" t="s">
        <v>106</v>
      </c>
      <c r="C33" s="3">
        <v>10113</v>
      </c>
      <c r="D33" s="3">
        <v>8260</v>
      </c>
      <c r="E33" s="3">
        <v>1133</v>
      </c>
      <c r="F33" s="3">
        <v>271</v>
      </c>
      <c r="G33" s="3">
        <v>1404</v>
      </c>
      <c r="H33" s="3">
        <v>0</v>
      </c>
      <c r="I33" s="3">
        <v>20060</v>
      </c>
      <c r="J33" s="3">
        <v>24580</v>
      </c>
      <c r="K33" s="3">
        <v>19668</v>
      </c>
      <c r="L33" s="3">
        <v>29788</v>
      </c>
      <c r="M33">
        <v>1.0199308521456101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U29" sqref="U29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4" t="s">
        <v>74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5" t="s">
        <v>39</v>
      </c>
      <c r="D2" s="35"/>
      <c r="G2" s="36" t="s">
        <v>44</v>
      </c>
      <c r="H2" s="36"/>
      <c r="K2" s="37" t="s">
        <v>45</v>
      </c>
      <c r="L2" s="38"/>
    </row>
    <row r="3" spans="3:12" x14ac:dyDescent="0.25">
      <c r="C3" s="35"/>
      <c r="D3" s="35"/>
      <c r="G3" s="36"/>
      <c r="H3" s="36"/>
      <c r="K3" s="38"/>
      <c r="L3" s="38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2022-06-19T12:05:09Z</dcterms:modified>
</cp:coreProperties>
</file>