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INW/VZ/"/>
    </mc:Choice>
  </mc:AlternateContent>
  <xr:revisionPtr revIDLastSave="31" documentId="8_{B6017A72-54BC-4204-9115-D67DF7C6B2DD}" xr6:coauthVersionLast="47" xr6:coauthVersionMax="47" xr10:uidLastSave="{7E1F6E6A-0DA5-40BC-BCF6-3922CF91A3E6}"/>
  <bookViews>
    <workbookView xWindow="28680" yWindow="-120" windowWidth="29040" windowHeight="15720" tabRatio="720" activeTab="1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" i="10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<sst xmlns="http://schemas.openxmlformats.org/spreadsheetml/2006/main" count="253" uniqueCount="106">
  <si>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</si>
  <si>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</si>
  <si>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</si>
  <si>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</si>
  <si>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</si>
  <si>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</si>
  <si>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</si>
  <si>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</si>
  <si>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</si>
  <si>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</si>
  <si>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</si>
  <si>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</si>
  <si>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</si>
  <si>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</si>
  <si>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</si>
  <si>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</si>
  <si>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</si>
  <si>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</si>
  <si>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</si>
  <si>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</si>
  <si>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</si>
  <si>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</si>
  <si>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</si>
  <si>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</si>
  <si>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</si>
  <si>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</si>
  <si>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</si>
  <si>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</si>
  <si>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</si>
  <si>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</si>
  <si>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</si>
  <si>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</si>
  <si>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</si>
  <si>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</si>
  <si>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</si>
  <si>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</si>
  <si>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</si>
  <si>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</si>
  <si>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</si>
  <si>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</si>
  <si>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</si>
  <si>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</si>
  <si>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</si>
  <si>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</si>
  <si>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</si>
  <si>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</si>
  <si>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</si>
  <si>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</si>
  <si>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</si>
  <si>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</si>
  <si>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</si>
  <si>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</si>
  <si>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</si>
  <si>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</si>
  <si>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</si>
  <si>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</si>
  <si>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</si>
  <si>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</si>
  <si>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</si>
  <si>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</si>
  <si>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</si>
  <si>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</si>
  <si>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</si>
  <si>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</si>
  <si>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</si>
  <si>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</si>
  <si>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</si>
  <si>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</si>
  <si>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</si>
  <si>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</si>
  <si>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</si>
  <si>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</si>
  <si>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</si>
  <si>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</si>
  <si>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</si>
  <si>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 xml:space="preserve">[AnalysisDate: Mar 22 ] 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</si>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</sst>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7" borderId="0" xfId="1" applyNumberFormat="1" applyFont="1" applyFill="1"/>
    <xf numFmtId="0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46">
    <dxf>
      <numFmt numFmtId="0" formatCode="General"/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5"/>
    <tableColumn id="3" xr3:uid="{59C0C3F5-1927-4D3A-A9F5-9442547A4B36}" name="PriceMax" dataDxfId="44"/>
    <tableColumn id="4" xr3:uid="{CE3C0130-A44E-4882-985C-70F35028953D}" name="PriceMean" dataDxfId="43"/>
    <tableColumn id="5" xr3:uid="{8EF5D246-211D-4EE5-99F0-22A9BA1261B6}" name="PriceMedian" dataDxfId="42"/>
    <tableColumn id="6" xr3:uid="{60F9DAEA-0E91-491A-918D-91BC5E3E4832}" name="DivLow" dataDxfId="41" dataCellStyle="Percent"/>
    <tableColumn id="7" xr3:uid="{131C0FD6-FF3D-40D2-86BF-0CA31FEFDFB4}" name="DivHigh" dataDxfId="40" dataCellStyle="Percent"/>
    <tableColumn id="8" xr3:uid="{3A4DF5EF-35AA-4285-9F70-645E7BDAD0C5}" name="DivMean" dataDxfId="39" dataCellStyle="Percent"/>
    <tableColumn id="9" xr3:uid="{B95D3B00-F5E6-483D-8585-A79B6158BCB3}" name="DivMedian" dataDxfId="2" dataCellStyle="Percent"/>
    <tableColumn id="10" xr3:uid="{C10088D7-01FC-4262-A4A2-81AA879ABE83}" name="10YT" dataDxfId="1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4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3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8" dataCellStyle="Currency"/>
    <tableColumn id="3" xr3:uid="{0384F1EE-FFB5-407C-BEE1-9ACA12902632}" name="PriceHigh" dataDxfId="37" dataCellStyle="Currency"/>
    <tableColumn id="4" xr3:uid="{CB7E9246-F4BD-4729-AEEF-6B492176E463}" name="Rev" dataCellStyle="Currency"/>
    <tableColumn id="5" xr3:uid="{38E590BD-6779-455E-AAD6-D6BF73040176}" name="RevLow" dataDxfId="36"/>
    <tableColumn id="6" xr3:uid="{A824D407-B985-4B0A-963D-1C4B29E61195}" name="RevHigh" dataDxfId="35"/>
    <tableColumn id="7" xr3:uid="{8449A9C0-E2CF-4912-B46C-514654E50275}" name="FCF" dataCellStyle="Currency"/>
    <tableColumn id="8" xr3:uid="{05F0B1A5-314B-4E98-8ECF-282F17A63780}" name="FCFLow" dataDxfId="34"/>
    <tableColumn id="9" xr3:uid="{2F81A370-4427-43EF-9614-E702E70853F8}" name="FCFHigh" dataDxfId="33"/>
    <tableColumn id="10" xr3:uid="{C216ACE0-25C2-44B8-9536-29C417ACD356}" name="EPS" dataCellStyle="Currency"/>
    <tableColumn id="11" xr3:uid="{0194C2E4-463D-4C97-B0B9-2713EB0DADE9}" name="EPSLow" dataDxfId="32"/>
    <tableColumn id="12" xr3:uid="{7E27F257-4F4B-47A6-BE74-21F38CA09F32}" name="EPSHigh" dataDxfId="31"/>
    <tableColumn id="13" xr3:uid="{62E4CEDC-B5C5-4284-A3D3-670D7BC4FD02}" name="Div" dataCellStyle="Currency"/>
    <tableColumn id="14" xr3:uid="{EB74DD92-9E7F-48A7-AE9F-413C8D7251CD}" name="DivLow" dataDxfId="30"/>
    <tableColumn id="15" xr3:uid="{770C5EEB-09CD-42F9-842E-34230217C9C6}" name="DivHigh" dataDxfId="29"/>
    <tableColumn id="16" xr3:uid="{E6FED66A-5F7A-45B1-8AE3-DC2E925490AF}" name="RevGro" dataDxfId="28" dataCellStyle="Percent"/>
    <tableColumn id="17" xr3:uid="{10B36EBE-D179-42F0-91B7-35130E27E2E4}" name="FCFGro" dataDxfId="27" dataCellStyle="Percent"/>
    <tableColumn id="18" xr3:uid="{01FB4025-6FED-4479-9C79-4C9929B4E07E}" name="EPSGro" dataDxfId="26" dataCellStyle="Percent"/>
    <tableColumn id="19" xr3:uid="{A0F36E0A-BED1-4884-8B05-429AC70F5C35}" name="DivGro" dataDxfId="25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4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3" dataCellStyle="Percent"/>
    <tableColumn id="9" xr3:uid="{6F33ACA0-58FC-4A42-AE23-29CB12B46808}" name="NetProfit" dataCellStyle="Currency"/>
    <tableColumn id="10" xr3:uid="{C35EB3C6-5BDB-4D32-AE01-CD9DB9910314}" name="NetMargin" dataDxfId="22" dataCellStyle="Percent"/>
    <tableColumn id="11" xr3:uid="{F0364200-1EE9-45E1-B7A7-2B6C5AC7A838}" name="CashFromOps" dataCellStyle="Currency"/>
    <tableColumn id="12" xr3:uid="{0119C3F0-E3BA-465F-BA8C-1C6E43BFD01B}" name="CFOMargin" dataDxfId="21" dataCellStyle="Percent"/>
    <tableColumn id="13" xr3:uid="{A8179D66-84F1-4F36-8FB7-10813A416F83}" name="CAPEX" dataCellStyle="Currency"/>
    <tableColumn id="14" xr3:uid="{AA40C489-FB64-4695-8679-DF4FA0272927}" name="CapexMargin" dataDxfId="20" dataCellStyle="Percent"/>
    <tableColumn id="15" xr3:uid="{343D3F24-35EA-43E4-9FF6-71A091DF978D}" name="FCF" dataCellStyle="Currency"/>
    <tableColumn id="16" xr3:uid="{A0353AB7-F60E-4E4E-9A76-3F64464B1E0E}" name="FCFMargin" dataDxfId="19" dataCellStyle="Percent"/>
    <tableColumn id="17" xr3:uid="{06343001-9D9F-49FB-B0BE-9993266C63C8}" name="Dividends" dataCellStyle="Currency"/>
    <tableColumn id="18" xr3:uid="{94B42F0E-2425-4CD1-A347-8FD257F65F7A}" name="DivMargin" dataDxfId="18" dataCellStyle="Percent"/>
    <tableColumn id="19" xr3:uid="{A7B0613E-2510-403B-84F1-CC47FA5761A0}" name="DivFCF" dataDxfId="17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6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5"/>
    <tableColumn id="3" xr3:uid="{90D268FB-EEBA-43ED-973B-1C46E55CA5B7}" name="RevGro" dataDxfId="14" dataCellStyle="Currency"/>
    <tableColumn id="5" xr3:uid="{D11E9BA3-DAAF-47B8-A118-CF07526260D6}" name="DivGro" dataDxfId="13" dataCellStyle="Currency"/>
    <tableColumn id="6" xr3:uid="{D77C996E-20E0-4B4F-8363-FC1AB4244869}" name="MarketGro" dataDxfId="12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11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DxfId="0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10" dataCellStyle="Percent">
      <calculatedColumnFormula>Table7[[#This Row],[Div]]/Table7[[#This Row],[PriceMedian]]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9" headerRowBorderDxfId="8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7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6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5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F4" sqref="F4:F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2" t="s">
        <v>74</v>
      </c>
    </row>
    <row r="4" spans="2:11" x14ac:dyDescent="0.25">
      <c r="B4">
        <v>1993</v>
      </c>
      <c r="C4" s="27">
        <v>22.31</v>
      </c>
      <c r="D4" s="22">
        <v>30.32</v>
      </c>
      <c r="E4" s="1">
        <v>25.772687747035501</v>
      </c>
      <c r="F4" s="30">
        <v>25.56</v>
      </c>
      <c r="G4" s="28">
        <v>4.4195250659630599E-2</v>
      </c>
      <c r="H4" s="23">
        <v>5.8269834155087401E-2</v>
      </c>
      <c r="I4" s="2">
        <v>5.1842287533265502E-2</v>
      </c>
      <c r="J4" s="29">
        <v>5.1999999999999998E-2</v>
      </c>
      <c r="K4" s="38">
        <v>5.8700000000000002E-2</v>
      </c>
    </row>
    <row r="5" spans="2:11" x14ac:dyDescent="0.25">
      <c r="B5">
        <v>1994</v>
      </c>
      <c r="C5" s="27">
        <v>21.97</v>
      </c>
      <c r="D5" s="22">
        <v>26.28</v>
      </c>
      <c r="E5" s="1">
        <v>23.939285714285699</v>
      </c>
      <c r="F5" s="30">
        <v>23.99</v>
      </c>
      <c r="G5" s="28">
        <v>5.0989345509893397E-2</v>
      </c>
      <c r="H5" s="23">
        <v>6.2812926718252102E-2</v>
      </c>
      <c r="I5" s="2">
        <v>5.7326389196731997E-2</v>
      </c>
      <c r="J5" s="29">
        <v>5.683202588933E-2</v>
      </c>
      <c r="K5" s="38">
        <v>7.0900000000000005E-2</v>
      </c>
    </row>
    <row r="6" spans="2:11" x14ac:dyDescent="0.25">
      <c r="B6">
        <v>1995</v>
      </c>
      <c r="C6" s="27">
        <v>21.8</v>
      </c>
      <c r="D6" s="22">
        <v>30.77</v>
      </c>
      <c r="E6" s="1">
        <v>25.797658730158702</v>
      </c>
      <c r="F6" s="30">
        <v>25.56</v>
      </c>
      <c r="G6" s="28">
        <v>4.5498862528436698E-2</v>
      </c>
      <c r="H6" s="23">
        <v>6.3302752293577902E-2</v>
      </c>
      <c r="I6" s="2">
        <v>5.4403580435326698E-2</v>
      </c>
      <c r="J6" s="29">
        <v>5.4773082942096998E-2</v>
      </c>
      <c r="K6" s="38">
        <v>6.5699999999999995E-2</v>
      </c>
    </row>
    <row r="7" spans="2:11" x14ac:dyDescent="0.25">
      <c r="B7">
        <v>1996</v>
      </c>
      <c r="C7" s="27">
        <v>24.72</v>
      </c>
      <c r="D7" s="22">
        <v>33.29</v>
      </c>
      <c r="E7" s="1">
        <v>28.075039370078699</v>
      </c>
      <c r="F7" s="30">
        <v>27.69</v>
      </c>
      <c r="G7" s="28">
        <v>4.2054671072394099E-2</v>
      </c>
      <c r="H7" s="23">
        <v>5.8252427184466E-2</v>
      </c>
      <c r="I7" s="2">
        <v>5.1109346206224503E-2</v>
      </c>
      <c r="J7" s="29">
        <v>5.2004333694474499E-2</v>
      </c>
      <c r="K7" s="38">
        <v>6.4399999999999999E-2</v>
      </c>
    </row>
    <row r="8" spans="2:11" x14ac:dyDescent="0.25">
      <c r="B8">
        <v>1997</v>
      </c>
      <c r="C8" s="27">
        <v>25.84</v>
      </c>
      <c r="D8" s="22">
        <v>40.799999999999997</v>
      </c>
      <c r="E8" s="1">
        <v>33.028972332015798</v>
      </c>
      <c r="F8" s="30">
        <v>32.619999999999997</v>
      </c>
      <c r="G8" s="28">
        <v>3.7745098039215601E-2</v>
      </c>
      <c r="H8" s="23">
        <v>5.7275541795665602E-2</v>
      </c>
      <c r="I8" s="2">
        <v>4.58590618057707E-2</v>
      </c>
      <c r="J8" s="29">
        <v>4.6124279308135799E-2</v>
      </c>
      <c r="K8" s="38">
        <v>6.3500000000000001E-2</v>
      </c>
    </row>
    <row r="9" spans="2:11" x14ac:dyDescent="0.25">
      <c r="B9">
        <v>1998</v>
      </c>
      <c r="C9" s="27">
        <v>36.880000000000003</v>
      </c>
      <c r="D9" s="22">
        <v>53.58</v>
      </c>
      <c r="E9" s="1">
        <v>43.2494841269841</v>
      </c>
      <c r="F9" s="30">
        <v>42.06</v>
      </c>
      <c r="G9" s="28">
        <v>2.8742067935796901E-2</v>
      </c>
      <c r="H9" s="23">
        <v>4.1757049891540103E-2</v>
      </c>
      <c r="I9" s="2">
        <v>3.5875816075657103E-2</v>
      </c>
      <c r="J9" s="29">
        <v>3.66143790650163E-2</v>
      </c>
      <c r="K9" s="38">
        <v>5.2600000000000001E-2</v>
      </c>
    </row>
    <row r="10" spans="2:11" x14ac:dyDescent="0.25">
      <c r="B10">
        <v>1999</v>
      </c>
      <c r="C10" s="27">
        <v>45.73</v>
      </c>
      <c r="D10" s="22">
        <v>62.32</v>
      </c>
      <c r="E10" s="1">
        <v>54.112023809523798</v>
      </c>
      <c r="F10" s="30">
        <v>55.064999999999998</v>
      </c>
      <c r="G10" s="28">
        <v>2.4711168164313201E-2</v>
      </c>
      <c r="H10" s="23">
        <v>3.3675923901158901E-2</v>
      </c>
      <c r="I10" s="2">
        <v>2.8604361224499299E-2</v>
      </c>
      <c r="J10" s="29">
        <v>2.7967014791829E-2</v>
      </c>
      <c r="K10" s="38">
        <v>5.6500000000000002E-2</v>
      </c>
    </row>
    <row r="11" spans="2:11" x14ac:dyDescent="0.25">
      <c r="B11">
        <v>2000</v>
      </c>
      <c r="C11" s="27">
        <v>35.92</v>
      </c>
      <c r="D11" s="22">
        <v>58.45</v>
      </c>
      <c r="E11" s="1">
        <v>47.5747619047619</v>
      </c>
      <c r="F11" s="30">
        <v>48.62</v>
      </c>
      <c r="G11" s="28">
        <v>3.7865055387713998E-3</v>
      </c>
      <c r="H11" s="23">
        <v>3.7387715464918599E-2</v>
      </c>
      <c r="I11" s="2">
        <v>2.4307918290886701E-2</v>
      </c>
      <c r="J11" s="29">
        <v>2.9741212823483899E-2</v>
      </c>
      <c r="K11" s="38">
        <v>6.0299999999999999E-2</v>
      </c>
    </row>
    <row r="12" spans="2:11" x14ac:dyDescent="0.25">
      <c r="B12">
        <v>2001</v>
      </c>
      <c r="C12" s="27">
        <v>41.25</v>
      </c>
      <c r="D12" s="22">
        <v>51.26</v>
      </c>
      <c r="E12" s="1">
        <v>46.617701612903197</v>
      </c>
      <c r="F12" s="30">
        <v>47.085000000000001</v>
      </c>
      <c r="G12" s="28">
        <v>3.0042918454935601E-2</v>
      </c>
      <c r="H12" s="23">
        <v>3.7333333333333302E-2</v>
      </c>
      <c r="I12" s="2">
        <v>3.3130134079608901E-2</v>
      </c>
      <c r="J12" s="29">
        <v>3.2706807207514697E-2</v>
      </c>
      <c r="K12" s="38">
        <v>5.0200000000000002E-2</v>
      </c>
    </row>
    <row r="13" spans="2:11" x14ac:dyDescent="0.25">
      <c r="B13">
        <v>2002</v>
      </c>
      <c r="C13" s="27">
        <v>24.61</v>
      </c>
      <c r="D13" s="22">
        <v>45.48</v>
      </c>
      <c r="E13" s="1">
        <v>35.437857142857098</v>
      </c>
      <c r="F13" s="30">
        <v>35.79</v>
      </c>
      <c r="G13" s="28">
        <v>3.3861037818821403E-2</v>
      </c>
      <c r="H13" s="23">
        <v>6.2576188541243402E-2</v>
      </c>
      <c r="I13" s="2">
        <v>4.4601845532183701E-2</v>
      </c>
      <c r="J13" s="29">
        <v>4.3028782347742697E-2</v>
      </c>
      <c r="K13" s="38">
        <v>4.6100000000000002E-2</v>
      </c>
    </row>
    <row r="14" spans="2:11" x14ac:dyDescent="0.25">
      <c r="B14">
        <v>2003</v>
      </c>
      <c r="C14" s="27">
        <v>28.25</v>
      </c>
      <c r="D14" s="22">
        <v>39.520000000000003</v>
      </c>
      <c r="E14" s="1">
        <v>32.064325396825403</v>
      </c>
      <c r="F14" s="30">
        <v>31.954999999999998</v>
      </c>
      <c r="G14" s="28">
        <v>3.8967611336032298E-2</v>
      </c>
      <c r="H14" s="23">
        <v>5.4513274336283099E-2</v>
      </c>
      <c r="I14" s="2">
        <v>4.8258416220642003E-2</v>
      </c>
      <c r="J14" s="29">
        <v>4.8192772264234802E-2</v>
      </c>
      <c r="K14" s="38">
        <v>4.0099999999999997E-2</v>
      </c>
    </row>
    <row r="15" spans="2:11" x14ac:dyDescent="0.25">
      <c r="B15">
        <v>2004</v>
      </c>
      <c r="C15" s="27">
        <v>30.6</v>
      </c>
      <c r="D15" s="22">
        <v>37.86</v>
      </c>
      <c r="E15" s="1">
        <v>34.321349206349197</v>
      </c>
      <c r="F15" s="30">
        <v>33.984999999999999</v>
      </c>
      <c r="G15" s="28">
        <v>4.0676175382989899E-2</v>
      </c>
      <c r="H15" s="23">
        <v>5.0326797385620903E-2</v>
      </c>
      <c r="I15" s="2">
        <v>4.5001346671849102E-2</v>
      </c>
      <c r="J15" s="29">
        <v>4.53141101466501E-2</v>
      </c>
      <c r="K15" s="38">
        <v>4.2700000000000002E-2</v>
      </c>
    </row>
    <row r="16" spans="2:11" x14ac:dyDescent="0.25">
      <c r="B16">
        <v>2005</v>
      </c>
      <c r="C16" s="27">
        <v>26.18</v>
      </c>
      <c r="D16" s="22">
        <v>36.31</v>
      </c>
      <c r="E16" s="1">
        <v>30.3504365079365</v>
      </c>
      <c r="F16" s="30">
        <v>30.765000000000001</v>
      </c>
      <c r="G16" s="28">
        <v>4.2412558523822599E-2</v>
      </c>
      <c r="H16" s="23">
        <v>6.1879297173414803E-2</v>
      </c>
      <c r="I16" s="2">
        <v>5.2983692973730602E-2</v>
      </c>
      <c r="J16" s="29">
        <v>5.2657241761413703E-2</v>
      </c>
      <c r="K16" s="38">
        <v>4.2900000000000001E-2</v>
      </c>
    </row>
    <row r="17" spans="2:11" x14ac:dyDescent="0.25">
      <c r="B17">
        <v>2006</v>
      </c>
      <c r="C17" s="27">
        <v>27.24</v>
      </c>
      <c r="D17" s="22">
        <v>34.83</v>
      </c>
      <c r="E17" s="1">
        <v>30.664900398406299</v>
      </c>
      <c r="F17" s="30">
        <v>30.42</v>
      </c>
      <c r="G17" s="28">
        <v>4.6511627906976702E-2</v>
      </c>
      <c r="H17" s="23">
        <v>5.9471365638766503E-2</v>
      </c>
      <c r="I17" s="2">
        <v>5.3038283151802597E-2</v>
      </c>
      <c r="J17" s="29">
        <v>5.3254437869822403E-2</v>
      </c>
      <c r="K17" s="38">
        <v>4.8000000000000001E-2</v>
      </c>
    </row>
    <row r="18" spans="2:11" x14ac:dyDescent="0.25">
      <c r="B18">
        <v>2007</v>
      </c>
      <c r="C18" s="27">
        <v>33.200000000000003</v>
      </c>
      <c r="D18" s="22">
        <v>42.87</v>
      </c>
      <c r="E18" s="1">
        <v>38.364302788844597</v>
      </c>
      <c r="F18" s="30">
        <v>39.06</v>
      </c>
      <c r="G18" s="28">
        <v>3.8325053229240597E-2</v>
      </c>
      <c r="H18" s="23">
        <v>4.8795180722891497E-2</v>
      </c>
      <c r="I18" s="2">
        <v>4.3014609996614502E-2</v>
      </c>
      <c r="J18" s="29">
        <v>4.21775380088278E-2</v>
      </c>
      <c r="K18" s="38">
        <v>4.6300000000000001E-2</v>
      </c>
    </row>
    <row r="19" spans="2:11" x14ac:dyDescent="0.25">
      <c r="B19">
        <v>2008</v>
      </c>
      <c r="C19" s="27">
        <v>23.45</v>
      </c>
      <c r="D19" s="22">
        <v>40.43</v>
      </c>
      <c r="E19" s="1">
        <v>32.587154150197598</v>
      </c>
      <c r="F19" s="30">
        <v>32.86</v>
      </c>
      <c r="G19" s="28">
        <v>4.2542666336878497E-2</v>
      </c>
      <c r="H19" s="23">
        <v>7.84648187633262E-2</v>
      </c>
      <c r="I19" s="2">
        <v>5.4336025028742997E-2</v>
      </c>
      <c r="J19" s="29">
        <v>5.2343274497869699E-2</v>
      </c>
      <c r="K19" s="38">
        <v>3.6600000000000001E-2</v>
      </c>
    </row>
    <row r="20" spans="2:11" x14ac:dyDescent="0.25">
      <c r="B20">
        <v>2009</v>
      </c>
      <c r="C20" s="27">
        <v>24.48</v>
      </c>
      <c r="D20" s="22">
        <v>32.39</v>
      </c>
      <c r="E20" s="1">
        <v>28.476825396825401</v>
      </c>
      <c r="F20" s="30">
        <v>28.364999999999998</v>
      </c>
      <c r="G20" s="28">
        <v>5.6807656684161698E-2</v>
      </c>
      <c r="H20" s="23">
        <v>7.5163398692810399E-2</v>
      </c>
      <c r="I20" s="2">
        <v>6.5243708040348902E-2</v>
      </c>
      <c r="J20" s="29">
        <v>6.5098179995699099E-2</v>
      </c>
      <c r="K20" s="38">
        <v>3.2599999999999997E-2</v>
      </c>
    </row>
    <row r="21" spans="2:11" x14ac:dyDescent="0.25">
      <c r="B21">
        <v>2010</v>
      </c>
      <c r="C21" s="27">
        <v>25.18</v>
      </c>
      <c r="D21" s="22">
        <v>35.78</v>
      </c>
      <c r="E21" s="1">
        <v>29.459841269841199</v>
      </c>
      <c r="F21" s="30">
        <v>28.795000000000002</v>
      </c>
      <c r="G21" s="28">
        <v>5.4555617663499097E-2</v>
      </c>
      <c r="H21" s="23">
        <v>7.5456711675933194E-2</v>
      </c>
      <c r="I21" s="2">
        <v>6.5402812436580707E-2</v>
      </c>
      <c r="J21" s="29">
        <v>6.5984252690241801E-2</v>
      </c>
      <c r="K21" s="38">
        <v>3.2199999999999999E-2</v>
      </c>
    </row>
    <row r="22" spans="2:11" x14ac:dyDescent="0.25">
      <c r="B22">
        <v>2011</v>
      </c>
      <c r="C22" s="27">
        <v>33.119999999999997</v>
      </c>
      <c r="D22" s="22">
        <v>40.119999999999997</v>
      </c>
      <c r="E22" s="1">
        <v>36.636785714285701</v>
      </c>
      <c r="F22" s="30">
        <v>36.534999999999997</v>
      </c>
      <c r="G22" s="28">
        <v>4.9850448654037802E-2</v>
      </c>
      <c r="H22" s="23">
        <v>5.8937198067632798E-2</v>
      </c>
      <c r="I22" s="2">
        <v>5.3642180665745699E-2</v>
      </c>
      <c r="J22" s="29">
        <v>5.3695530670145403E-2</v>
      </c>
      <c r="K22" s="38">
        <v>2.7799999999999998E-2</v>
      </c>
    </row>
    <row r="23" spans="2:11" x14ac:dyDescent="0.25">
      <c r="B23">
        <v>2012</v>
      </c>
      <c r="C23" s="27">
        <v>36.799999999999997</v>
      </c>
      <c r="D23" s="22">
        <v>47.26</v>
      </c>
      <c r="E23" s="1">
        <v>42.000639999999997</v>
      </c>
      <c r="F23" s="30">
        <v>42.854999999999997</v>
      </c>
      <c r="G23" s="28">
        <v>4.2319085907744303E-2</v>
      </c>
      <c r="H23" s="23">
        <v>5.4347826086956499E-2</v>
      </c>
      <c r="I23" s="2">
        <v>4.81472336878358E-2</v>
      </c>
      <c r="J23" s="29">
        <v>4.7449069188656302E-2</v>
      </c>
      <c r="K23" s="38">
        <v>1.7999999999999999E-2</v>
      </c>
    </row>
    <row r="24" spans="2:11" x14ac:dyDescent="0.25">
      <c r="B24">
        <v>2013</v>
      </c>
      <c r="C24" s="27">
        <v>41.51</v>
      </c>
      <c r="D24" s="22">
        <v>53.91</v>
      </c>
      <c r="E24" s="1">
        <v>48.661746031745999</v>
      </c>
      <c r="F24" s="30">
        <v>49.15</v>
      </c>
      <c r="G24" s="28">
        <v>3.8211834539046502E-2</v>
      </c>
      <c r="H24" s="23">
        <v>4.9626596000963599E-2</v>
      </c>
      <c r="I24" s="2">
        <v>4.2749103665993597E-2</v>
      </c>
      <c r="J24" s="29">
        <v>4.2346104368299102E-2</v>
      </c>
      <c r="K24" s="38">
        <v>2.35E-2</v>
      </c>
    </row>
    <row r="25" spans="2:11" x14ac:dyDescent="0.25">
      <c r="B25">
        <v>2014</v>
      </c>
      <c r="C25" s="27">
        <v>45.42</v>
      </c>
      <c r="D25" s="22">
        <v>51.97</v>
      </c>
      <c r="E25" s="1">
        <v>48.608293650793598</v>
      </c>
      <c r="F25" s="30">
        <v>48.754999999999903</v>
      </c>
      <c r="G25" s="28">
        <v>4.0792765056763498E-2</v>
      </c>
      <c r="H25" s="23">
        <v>4.8436811977102603E-2</v>
      </c>
      <c r="I25" s="2">
        <v>4.4033826692656E-2</v>
      </c>
      <c r="J25" s="29">
        <v>4.3883284069336802E-2</v>
      </c>
      <c r="K25" s="38">
        <v>2.5399999999999999E-2</v>
      </c>
    </row>
    <row r="26" spans="2:11" x14ac:dyDescent="0.25">
      <c r="B26">
        <v>2015</v>
      </c>
      <c r="C26" s="27">
        <v>42.84</v>
      </c>
      <c r="D26" s="22">
        <v>50.55</v>
      </c>
      <c r="E26" s="1">
        <v>47.170238095237998</v>
      </c>
      <c r="F26" s="30">
        <v>47.06</v>
      </c>
      <c r="G26" s="28">
        <v>4.35212660731948E-2</v>
      </c>
      <c r="H26" s="23">
        <v>5.15393386545039E-2</v>
      </c>
      <c r="I26" s="2">
        <v>4.7023985542373602E-2</v>
      </c>
      <c r="J26" s="29">
        <v>4.6768707482993201E-2</v>
      </c>
      <c r="K26" s="38">
        <v>2.1399999999999999E-2</v>
      </c>
    </row>
    <row r="27" spans="2:11" x14ac:dyDescent="0.25">
      <c r="B27">
        <v>2016</v>
      </c>
      <c r="C27" s="27">
        <v>44.15</v>
      </c>
      <c r="D27" s="22">
        <v>56.53</v>
      </c>
      <c r="E27" s="1">
        <v>51.404801587301499</v>
      </c>
      <c r="F27" s="30">
        <v>51.53</v>
      </c>
      <c r="G27" s="28">
        <v>3.99787723332743E-2</v>
      </c>
      <c r="H27" s="23">
        <v>5.1189127972819902E-2</v>
      </c>
      <c r="I27" s="2">
        <v>4.4334808793823802E-2</v>
      </c>
      <c r="J27" s="29">
        <v>4.3964628575061497E-2</v>
      </c>
      <c r="K27" s="38">
        <v>1.84E-2</v>
      </c>
    </row>
    <row r="28" spans="2:11" x14ac:dyDescent="0.25">
      <c r="B28">
        <v>2017</v>
      </c>
      <c r="C28" s="27">
        <v>42.89</v>
      </c>
      <c r="D28" s="22">
        <v>54.64</v>
      </c>
      <c r="E28" s="1">
        <v>48.226119999999902</v>
      </c>
      <c r="F28" s="30">
        <v>48.41</v>
      </c>
      <c r="G28" s="28">
        <v>4.2313323572474297E-2</v>
      </c>
      <c r="H28" s="23">
        <v>5.3905339239916E-2</v>
      </c>
      <c r="I28" s="2">
        <v>4.8297912601662898E-2</v>
      </c>
      <c r="J28" s="29">
        <v>4.7991890097153198E-2</v>
      </c>
      <c r="K28" s="38">
        <v>2.3300000000000001E-2</v>
      </c>
    </row>
    <row r="29" spans="2:11" x14ac:dyDescent="0.25">
      <c r="B29">
        <v>2018</v>
      </c>
      <c r="C29" s="27">
        <v>46.29</v>
      </c>
      <c r="D29" s="22">
        <v>60.65</v>
      </c>
      <c r="E29" s="1">
        <v>52.083824701195198</v>
      </c>
      <c r="F29" s="30">
        <v>51.72</v>
      </c>
      <c r="G29" s="28">
        <v>3.9769167353668498E-2</v>
      </c>
      <c r="H29" s="23">
        <v>5.0982933678980297E-2</v>
      </c>
      <c r="I29" s="2">
        <v>4.5732489145417797E-2</v>
      </c>
      <c r="J29" s="29">
        <v>4.5630317092034002E-2</v>
      </c>
      <c r="K29" s="38">
        <v>2.9100000000000001E-2</v>
      </c>
    </row>
    <row r="30" spans="2:11" x14ac:dyDescent="0.25">
      <c r="B30">
        <v>2019</v>
      </c>
      <c r="C30" s="27">
        <v>53.28</v>
      </c>
      <c r="D30" s="22">
        <v>62.07</v>
      </c>
      <c r="E30" s="1">
        <v>58.058412698412603</v>
      </c>
      <c r="F30" s="30">
        <v>57.975000000000001</v>
      </c>
      <c r="G30" s="28">
        <v>3.9618922470433603E-2</v>
      </c>
      <c r="H30" s="23">
        <v>4.5270270270270203E-2</v>
      </c>
      <c r="I30" s="2">
        <v>4.1774058673582803E-2</v>
      </c>
      <c r="J30" s="29">
        <v>4.1604147451727101E-2</v>
      </c>
      <c r="K30" s="38">
        <v>2.1399999999999999E-2</v>
      </c>
    </row>
    <row r="31" spans="2:11" x14ac:dyDescent="0.25">
      <c r="B31">
        <v>2020</v>
      </c>
      <c r="C31" s="27">
        <v>49.94</v>
      </c>
      <c r="D31" s="22">
        <v>61.74</v>
      </c>
      <c r="E31" s="1">
        <v>57.750790513833898</v>
      </c>
      <c r="F31" s="30">
        <v>58.09</v>
      </c>
      <c r="G31" s="28">
        <v>4.0294840294840199E-2</v>
      </c>
      <c r="H31" s="23">
        <v>4.9259110933119701E-2</v>
      </c>
      <c r="I31" s="2">
        <v>4.2873587126860097E-2</v>
      </c>
      <c r="J31" s="29">
        <v>4.2553191489361701E-2</v>
      </c>
      <c r="K31" s="38">
        <v>8.8999999999999999E-3</v>
      </c>
    </row>
    <row r="32" spans="2:11" x14ac:dyDescent="0.25">
      <c r="B32">
        <v>2021</v>
      </c>
      <c r="C32" s="27">
        <v>49.77</v>
      </c>
      <c r="D32" s="22">
        <v>59.52</v>
      </c>
      <c r="E32" s="1">
        <v>55.298687258687202</v>
      </c>
      <c r="F32" s="30">
        <v>55.64</v>
      </c>
      <c r="G32" s="28">
        <v>4.2204301075268798E-2</v>
      </c>
      <c r="H32" s="23">
        <v>5.1436608398633697E-2</v>
      </c>
      <c r="I32" s="2">
        <v>4.5722395332076303E-2</v>
      </c>
      <c r="J32" s="29">
        <v>4.5147375988497399E-2</v>
      </c>
      <c r="K32" s="38">
        <v>1.4500000000000001E-2</v>
      </c>
    </row>
    <row r="33" spans="2:11" x14ac:dyDescent="0.25">
      <c r="B33">
        <v>2022</v>
      </c>
      <c r="C33" s="27">
        <v>46.23</v>
      </c>
      <c r="D33" s="22">
        <v>55.11</v>
      </c>
      <c r="E33" s="1">
        <v>52.053738317757002</v>
      </c>
      <c r="F33" s="30">
        <v>52.96</v>
      </c>
      <c r="G33" s="28">
        <v>4.6452549446561402E-2</v>
      </c>
      <c r="H33" s="23">
        <v>5.5375297425913898E-2</v>
      </c>
      <c r="I33" s="2">
        <v>4.9262992088194797E-2</v>
      </c>
      <c r="J33" s="29">
        <v>4.8338368580060402E-2</v>
      </c>
      <c r="K33" s="38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tabSelected="1" workbookViewId="0">
      <selection activeCell="N35" sqref="N35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B4" t="s">
        <v>76</v>
      </c>
      <c r="C4" s="24">
        <v>18.16</v>
      </c>
      <c r="D4" s="20">
        <v>24.1</v>
      </c>
      <c r="E4" s="3">
        <v>14.811</v>
      </c>
      <c r="F4" s="25">
        <v>1.2261157247991299</v>
      </c>
      <c r="G4" s="21">
        <v>1.6271689960164699</v>
      </c>
      <c r="H4" s="3">
        <v>1.6879999999999999</v>
      </c>
      <c r="I4" s="25">
        <v>10.7582938388625</v>
      </c>
      <c r="J4" s="21">
        <v>14.2772511848341</v>
      </c>
      <c r="K4" s="3">
        <v>1.57</v>
      </c>
      <c r="L4" s="25">
        <v>11.566878980891699</v>
      </c>
      <c r="M4" s="21">
        <v>15.3503184713375</v>
      </c>
      <c r="N4" s="3">
        <v>1.3</v>
      </c>
      <c r="O4" s="4">
        <v>13.9692307692307</v>
      </c>
      <c r="P4" s="19">
        <v>18.538461538461501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77</v>
      </c>
      <c r="C5" s="24">
        <v>22.31</v>
      </c>
      <c r="D5" s="20">
        <v>30.32</v>
      </c>
      <c r="E5" s="3">
        <v>14.955</v>
      </c>
      <c r="F5" s="25">
        <v>1.4918087596121601</v>
      </c>
      <c r="G5" s="21">
        <v>2.02741558007355</v>
      </c>
      <c r="H5" s="3">
        <v>1.976</v>
      </c>
      <c r="I5" s="25">
        <v>11.290485829959501</v>
      </c>
      <c r="J5" s="21">
        <v>15.344129554655799</v>
      </c>
      <c r="K5" s="3">
        <v>-0.42</v>
      </c>
      <c r="L5" s="25">
        <v>-53.119047619047599</v>
      </c>
      <c r="M5" s="21">
        <v>-72.190476190476105</v>
      </c>
      <c r="N5" s="3">
        <v>1.34</v>
      </c>
      <c r="O5" s="4">
        <v>16.649253731343201</v>
      </c>
      <c r="P5" s="19">
        <v>22.626865671641699</v>
      </c>
      <c r="Q5" s="31">
        <f>(Table2[[#This Row],[Rev]]-E4)/E4</f>
        <v>9.7225035446627597E-3</v>
      </c>
      <c r="R5" s="31">
        <f>(Table2[[#This Row],[FCF]]-H4)/H4</f>
        <v>0.17061611374407584</v>
      </c>
      <c r="S5" s="31">
        <f>(Table2[[#This Row],[EPS]]-K4)/K4</f>
        <v>-1.2675159235668789</v>
      </c>
      <c r="T5" s="31">
        <f>(Table2[[#This Row],[Div]]-N4)/N4</f>
        <v>3.0769230769230795E-2</v>
      </c>
    </row>
    <row r="6" spans="2:20" x14ac:dyDescent="0.25">
      <c r="B6" t="s">
        <v>78</v>
      </c>
      <c r="C6" s="24">
        <v>21.97</v>
      </c>
      <c r="D6" s="20">
        <v>26.28</v>
      </c>
      <c r="E6" s="3">
        <v>15.728999999999999</v>
      </c>
      <c r="F6" s="25">
        <v>1.39678301227032</v>
      </c>
      <c r="G6" s="21">
        <v>1.6707991607857999</v>
      </c>
      <c r="H6" s="3">
        <v>1.2589999999999999</v>
      </c>
      <c r="I6" s="25">
        <v>17.4503574265289</v>
      </c>
      <c r="J6" s="21">
        <v>20.8737092930897</v>
      </c>
      <c r="K6" s="3">
        <v>0.03</v>
      </c>
      <c r="L6" s="25">
        <v>732.33333333333303</v>
      </c>
      <c r="M6" s="21">
        <v>876</v>
      </c>
      <c r="N6" s="3">
        <v>1.38</v>
      </c>
      <c r="O6" s="4">
        <v>15.920289855072401</v>
      </c>
      <c r="P6" s="19">
        <v>19.043478260869499</v>
      </c>
      <c r="Q6" s="31">
        <f>(Table2[[#This Row],[Rev]]-E5)/E5</f>
        <v>5.1755265797392119E-2</v>
      </c>
      <c r="R6" s="31">
        <f>(Table2[[#This Row],[FCF]]-H5)/H5</f>
        <v>-0.3628542510121458</v>
      </c>
      <c r="S6" s="31">
        <f>(Table2[[#This Row],[EPS]]-K5)/K5</f>
        <v>-1.0714285714285714</v>
      </c>
      <c r="T6" s="31">
        <f>(Table2[[#This Row],[Div]]-N5)/N5</f>
        <v>2.9850746268656577E-2</v>
      </c>
    </row>
    <row r="7" spans="2:20" x14ac:dyDescent="0.25">
      <c r="B7" t="s">
        <v>79</v>
      </c>
      <c r="C7" s="24">
        <v>21.8</v>
      </c>
      <c r="D7" s="20">
        <v>30.77</v>
      </c>
      <c r="E7" s="3">
        <v>31.995000000000001</v>
      </c>
      <c r="F7" s="25">
        <v>0.68135646194717903</v>
      </c>
      <c r="G7" s="21">
        <v>0.96171276761993996</v>
      </c>
      <c r="H7" s="3">
        <v>1.821</v>
      </c>
      <c r="I7" s="25">
        <v>11.971444261394799</v>
      </c>
      <c r="J7" s="21">
        <v>16.897309170785199</v>
      </c>
      <c r="K7" s="3">
        <v>-7.0000000000000007E-2</v>
      </c>
      <c r="L7" s="25">
        <v>-311.42857142857099</v>
      </c>
      <c r="M7" s="21">
        <v>-439.57142857142799</v>
      </c>
      <c r="N7" s="3">
        <v>1.4</v>
      </c>
      <c r="O7" s="4">
        <v>15.5714285714285</v>
      </c>
      <c r="P7" s="19">
        <v>21.978571428571399</v>
      </c>
      <c r="Q7" s="31">
        <f>(Table2[[#This Row],[Rev]]-E6)/E6</f>
        <v>1.0341407591073815</v>
      </c>
      <c r="R7" s="31">
        <f>(Table2[[#This Row],[FCF]]-H6)/H6</f>
        <v>0.44638602065131067</v>
      </c>
      <c r="S7" s="31">
        <f>(Table2[[#This Row],[EPS]]-K6)/K6</f>
        <v>-3.3333333333333335</v>
      </c>
      <c r="T7" s="31">
        <f>(Table2[[#This Row],[Div]]-N6)/N6</f>
        <v>1.449275362318842E-2</v>
      </c>
    </row>
    <row r="8" spans="2:20" x14ac:dyDescent="0.25">
      <c r="B8" t="s">
        <v>80</v>
      </c>
      <c r="C8" s="24">
        <v>24.72</v>
      </c>
      <c r="D8" s="20">
        <v>33.29</v>
      </c>
      <c r="E8" s="3">
        <v>30.803999999999998</v>
      </c>
      <c r="F8" s="25">
        <v>0.80249318270354497</v>
      </c>
      <c r="G8" s="21">
        <v>1.0807038047006801</v>
      </c>
      <c r="H8" s="3">
        <v>2.5209999999999999</v>
      </c>
      <c r="I8" s="25">
        <v>9.8056326854422799</v>
      </c>
      <c r="J8" s="21">
        <v>13.205077350257801</v>
      </c>
      <c r="K8" s="3">
        <v>2.19</v>
      </c>
      <c r="L8" s="25">
        <v>11.287671232876701</v>
      </c>
      <c r="M8" s="21">
        <v>15.200913242009101</v>
      </c>
      <c r="N8" s="3">
        <v>1.44</v>
      </c>
      <c r="O8" s="4">
        <v>17.1666666666666</v>
      </c>
      <c r="P8" s="19">
        <v>23.1180555555555</v>
      </c>
      <c r="Q8" s="31">
        <f>(Table2[[#This Row],[Rev]]-E7)/E7</f>
        <v>-3.7224566338490465E-2</v>
      </c>
      <c r="R8" s="31">
        <f>(Table2[[#This Row],[FCF]]-H7)/H7</f>
        <v>0.3844041735310269</v>
      </c>
      <c r="S8" s="31">
        <f>(Table2[[#This Row],[EPS]]-K7)/K7</f>
        <v>-32.285714285714278</v>
      </c>
      <c r="T8" s="31">
        <f>(Table2[[#This Row],[Div]]-N7)/N7</f>
        <v>2.8571428571428598E-2</v>
      </c>
    </row>
    <row r="9" spans="2:20" x14ac:dyDescent="0.25">
      <c r="B9" t="s">
        <v>81</v>
      </c>
      <c r="C9" s="24">
        <v>25.84</v>
      </c>
      <c r="D9" s="20">
        <v>40.799999999999997</v>
      </c>
      <c r="E9" s="3">
        <v>19.309999999999999</v>
      </c>
      <c r="F9" s="25">
        <v>1.3381667529777299</v>
      </c>
      <c r="G9" s="21">
        <v>2.1128948731227299</v>
      </c>
      <c r="H9" s="3">
        <v>1.42</v>
      </c>
      <c r="I9" s="25">
        <v>18.197183098591498</v>
      </c>
      <c r="J9" s="21">
        <v>28.732394366197099</v>
      </c>
      <c r="K9" s="3">
        <v>1.57</v>
      </c>
      <c r="L9" s="25">
        <v>16.458598726114602</v>
      </c>
      <c r="M9" s="21">
        <v>25.987261146496799</v>
      </c>
      <c r="N9" s="3">
        <v>1.5249999999999999</v>
      </c>
      <c r="O9" s="4">
        <v>16.944262295081899</v>
      </c>
      <c r="P9" s="19">
        <v>26.7540983606557</v>
      </c>
      <c r="Q9" s="31">
        <f>(Table2[[#This Row],[Rev]]-E8)/E8</f>
        <v>-0.3731333593039865</v>
      </c>
      <c r="R9" s="31">
        <f>(Table2[[#This Row],[FCF]]-H8)/H8</f>
        <v>-0.43673145577151923</v>
      </c>
      <c r="S9" s="31">
        <f>(Table2[[#This Row],[EPS]]-K8)/K8</f>
        <v>-0.28310502283105016</v>
      </c>
      <c r="T9" s="31">
        <f>(Table2[[#This Row],[Div]]-N8)/N8</f>
        <v>5.9027777777777755E-2</v>
      </c>
    </row>
    <row r="10" spans="2:20" x14ac:dyDescent="0.25">
      <c r="B10" t="s">
        <v>82</v>
      </c>
      <c r="C10" s="24">
        <v>36.880000000000003</v>
      </c>
      <c r="D10" s="20">
        <v>53.58</v>
      </c>
      <c r="E10" s="3">
        <v>20.004000000000001</v>
      </c>
      <c r="F10" s="25">
        <v>1.84363127374525</v>
      </c>
      <c r="G10" s="21">
        <v>2.6784643071385701</v>
      </c>
      <c r="H10" s="3">
        <v>1.84</v>
      </c>
      <c r="I10" s="25">
        <v>20.043478260869499</v>
      </c>
      <c r="J10" s="21">
        <v>29.119565217391301</v>
      </c>
      <c r="K10" s="3">
        <v>1.86</v>
      </c>
      <c r="L10" s="25">
        <v>19.827956989247301</v>
      </c>
      <c r="M10" s="21">
        <v>28.806451612903199</v>
      </c>
      <c r="N10" s="3">
        <v>1.54</v>
      </c>
      <c r="O10" s="4">
        <v>23.948051948051901</v>
      </c>
      <c r="P10" s="19">
        <v>34.792207792207698</v>
      </c>
      <c r="Q10" s="31">
        <f>(Table2[[#This Row],[Rev]]-E9)/E9</f>
        <v>3.5939927498705469E-2</v>
      </c>
      <c r="R10" s="31">
        <f>(Table2[[#This Row],[FCF]]-H9)/H9</f>
        <v>0.29577464788732405</v>
      </c>
      <c r="S10" s="31">
        <f>(Table2[[#This Row],[EPS]]-K9)/K9</f>
        <v>0.18471337579617836</v>
      </c>
      <c r="T10" s="31">
        <f>(Table2[[#This Row],[Div]]-N9)/N9</f>
        <v>9.8360655737705742E-3</v>
      </c>
    </row>
    <row r="11" spans="2:20" x14ac:dyDescent="0.25">
      <c r="B11" t="s">
        <v>83</v>
      </c>
      <c r="C11" s="24">
        <v>45.73</v>
      </c>
      <c r="D11" s="20">
        <v>62.32</v>
      </c>
      <c r="E11" s="3">
        <v>20.956</v>
      </c>
      <c r="F11" s="25">
        <v>2.18219125787363</v>
      </c>
      <c r="G11" s="21">
        <v>2.9738499713685802</v>
      </c>
      <c r="H11" s="3">
        <v>1.4419999999999999</v>
      </c>
      <c r="I11" s="25">
        <v>31.7128987517337</v>
      </c>
      <c r="J11" s="21">
        <v>43.217753120665698</v>
      </c>
      <c r="K11" s="3">
        <v>2.97</v>
      </c>
      <c r="L11" s="25">
        <v>15.3973063973063</v>
      </c>
      <c r="M11" s="21">
        <v>20.983164983164901</v>
      </c>
      <c r="N11" s="3">
        <v>1.54</v>
      </c>
      <c r="O11" s="4">
        <v>29.694805194805099</v>
      </c>
      <c r="P11" s="19">
        <v>40.467532467532401</v>
      </c>
      <c r="Q11" s="31">
        <f>(Table2[[#This Row],[Rev]]-E10)/E10</f>
        <v>4.7590481903619183E-2</v>
      </c>
      <c r="R11" s="31">
        <f>(Table2[[#This Row],[FCF]]-H10)/H10</f>
        <v>-0.21630434782608701</v>
      </c>
      <c r="S11" s="31">
        <f>(Table2[[#This Row],[EPS]]-K10)/K10</f>
        <v>0.59677419354838712</v>
      </c>
      <c r="T11" s="31">
        <f>(Table2[[#This Row],[Div]]-N10)/N10</f>
        <v>0</v>
      </c>
    </row>
    <row r="12" spans="2:20" x14ac:dyDescent="0.25">
      <c r="B12" t="s">
        <v>84</v>
      </c>
      <c r="C12" s="24">
        <v>35.92</v>
      </c>
      <c r="D12" s="20">
        <v>58.45</v>
      </c>
      <c r="E12" s="3">
        <v>23.661000000000001</v>
      </c>
      <c r="F12" s="25">
        <v>1.51810996999281</v>
      </c>
      <c r="G12" s="21">
        <v>2.4703097924855202</v>
      </c>
      <c r="H12" s="3">
        <v>-0.66</v>
      </c>
      <c r="I12" s="25">
        <v>-54.424242424242401</v>
      </c>
      <c r="J12" s="21">
        <v>-88.560606060606005</v>
      </c>
      <c r="K12" s="3">
        <v>4.3099999999999996</v>
      </c>
      <c r="L12" s="25">
        <v>8.3341067285382806</v>
      </c>
      <c r="M12" s="21">
        <v>13.5614849187935</v>
      </c>
      <c r="N12" s="3">
        <v>1.54</v>
      </c>
      <c r="O12" s="4">
        <v>23.324675324675301</v>
      </c>
      <c r="P12" s="19">
        <v>37.954545454545404</v>
      </c>
      <c r="Q12" s="31">
        <f>(Table2[[#This Row],[Rev]]-E11)/E11</f>
        <v>0.12907997709486552</v>
      </c>
      <c r="R12" s="31">
        <f>(Table2[[#This Row],[FCF]]-H11)/H11</f>
        <v>-1.4576976421636616</v>
      </c>
      <c r="S12" s="31">
        <f>(Table2[[#This Row],[EPS]]-K11)/K11</f>
        <v>0.45117845117845096</v>
      </c>
      <c r="T12" s="31">
        <f>(Table2[[#This Row],[Div]]-N11)/N11</f>
        <v>0</v>
      </c>
    </row>
    <row r="13" spans="2:20" x14ac:dyDescent="0.25">
      <c r="B13" t="s">
        <v>85</v>
      </c>
      <c r="C13" s="24">
        <v>41.25</v>
      </c>
      <c r="D13" s="20">
        <v>51.26</v>
      </c>
      <c r="E13" s="3">
        <v>24.437000000000001</v>
      </c>
      <c r="F13" s="25">
        <v>1.6880140770143599</v>
      </c>
      <c r="G13" s="21">
        <v>2.09763882636984</v>
      </c>
      <c r="H13" s="3">
        <v>0.42399999999999999</v>
      </c>
      <c r="I13" s="25">
        <v>97.287735849056602</v>
      </c>
      <c r="J13" s="21">
        <v>120.89622641509401</v>
      </c>
      <c r="K13" s="3">
        <v>0.14000000000000001</v>
      </c>
      <c r="L13" s="25">
        <v>294.642857142857</v>
      </c>
      <c r="M13" s="21">
        <v>366.142857142857</v>
      </c>
      <c r="N13" s="3">
        <v>1.54</v>
      </c>
      <c r="O13" s="4">
        <v>26.785714285714199</v>
      </c>
      <c r="P13" s="19">
        <v>33.285714285714199</v>
      </c>
      <c r="Q13" s="31">
        <f>(Table2[[#This Row],[Rev]]-E12)/E12</f>
        <v>3.2796585097840315E-2</v>
      </c>
      <c r="R13" s="31">
        <f>(Table2[[#This Row],[FCF]]-H12)/H12</f>
        <v>-1.6424242424242426</v>
      </c>
      <c r="S13" s="31">
        <f>(Table2[[#This Row],[EPS]]-K12)/K12</f>
        <v>-0.9675174013921114</v>
      </c>
      <c r="T13" s="31">
        <f>(Table2[[#This Row],[Div]]-N12)/N12</f>
        <v>0</v>
      </c>
    </row>
    <row r="14" spans="2:20" x14ac:dyDescent="0.25">
      <c r="B14" t="s">
        <v>86</v>
      </c>
      <c r="C14" s="24">
        <v>24.61</v>
      </c>
      <c r="D14" s="20">
        <v>45.48</v>
      </c>
      <c r="E14" s="3">
        <v>24.042999999999999</v>
      </c>
      <c r="F14" s="25">
        <v>1.0235827475772501</v>
      </c>
      <c r="G14" s="21">
        <v>1.8916108638689</v>
      </c>
      <c r="H14" s="3">
        <v>3.238</v>
      </c>
      <c r="I14" s="25">
        <v>7.6003705991352604</v>
      </c>
      <c r="J14" s="21">
        <v>14.045707226683099</v>
      </c>
      <c r="K14" s="3">
        <v>1.49</v>
      </c>
      <c r="L14" s="25">
        <v>16.516778523489901</v>
      </c>
      <c r="M14" s="21">
        <v>30.523489932885902</v>
      </c>
      <c r="N14" s="3">
        <v>1.54</v>
      </c>
      <c r="O14" s="4">
        <v>15.9805194805194</v>
      </c>
      <c r="P14" s="19">
        <v>29.5324675324675</v>
      </c>
      <c r="Q14" s="31">
        <f>(Table2[[#This Row],[Rev]]-E13)/E13</f>
        <v>-1.6123092032573633E-2</v>
      </c>
      <c r="R14" s="31">
        <f>(Table2[[#This Row],[FCF]]-H13)/H13</f>
        <v>6.6367924528301891</v>
      </c>
      <c r="S14" s="31">
        <f>(Table2[[#This Row],[EPS]]-K13)/K13</f>
        <v>9.6428571428571423</v>
      </c>
      <c r="T14" s="31">
        <f>(Table2[[#This Row],[Div]]-N13)/N13</f>
        <v>0</v>
      </c>
    </row>
    <row r="15" spans="2:20" x14ac:dyDescent="0.25">
      <c r="B15" t="s">
        <v>87</v>
      </c>
      <c r="C15" s="24">
        <v>28.25</v>
      </c>
      <c r="D15" s="20">
        <v>39.520000000000003</v>
      </c>
      <c r="E15" s="3">
        <v>23.823</v>
      </c>
      <c r="F15" s="25">
        <v>1.18582882088737</v>
      </c>
      <c r="G15" s="21">
        <v>1.6589010619989</v>
      </c>
      <c r="H15" s="3">
        <v>3.74</v>
      </c>
      <c r="I15" s="25">
        <v>7.5534759358288701</v>
      </c>
      <c r="J15" s="21">
        <v>10.566844919786</v>
      </c>
      <c r="K15" s="3">
        <v>1.1200000000000001</v>
      </c>
      <c r="L15" s="25">
        <v>25.223214285714199</v>
      </c>
      <c r="M15" s="21">
        <v>35.285714285714199</v>
      </c>
      <c r="N15" s="3">
        <v>1.54</v>
      </c>
      <c r="O15" s="4">
        <v>18.3441558441558</v>
      </c>
      <c r="P15" s="19">
        <v>25.662337662337599</v>
      </c>
      <c r="Q15" s="31">
        <f>(Table2[[#This Row],[Rev]]-E14)/E14</f>
        <v>-9.1502724285654393E-3</v>
      </c>
      <c r="R15" s="31">
        <f>(Table2[[#This Row],[FCF]]-H14)/H14</f>
        <v>0.1550339715873997</v>
      </c>
      <c r="S15" s="31">
        <f>(Table2[[#This Row],[EPS]]-K14)/K14</f>
        <v>-0.24832214765100663</v>
      </c>
      <c r="T15" s="31">
        <f>(Table2[[#This Row],[Div]]-N14)/N14</f>
        <v>0</v>
      </c>
    </row>
    <row r="16" spans="2:20" x14ac:dyDescent="0.25">
      <c r="B16" t="s">
        <v>88</v>
      </c>
      <c r="C16" s="24">
        <v>30.6</v>
      </c>
      <c r="D16" s="20">
        <v>37.86</v>
      </c>
      <c r="E16" s="3">
        <v>23.225000000000001</v>
      </c>
      <c r="F16" s="25">
        <v>1.31754574811625</v>
      </c>
      <c r="G16" s="21">
        <v>1.6301399354144199</v>
      </c>
      <c r="H16" s="3">
        <v>3.1779999999999999</v>
      </c>
      <c r="I16" s="25">
        <v>9.6286972938955309</v>
      </c>
      <c r="J16" s="21">
        <v>11.913152926368699</v>
      </c>
      <c r="K16" s="3">
        <v>2.79</v>
      </c>
      <c r="L16" s="25">
        <v>10.967741935483801</v>
      </c>
      <c r="M16" s="21">
        <v>13.5698924731182</v>
      </c>
      <c r="N16" s="3">
        <v>1.54</v>
      </c>
      <c r="O16" s="4">
        <v>19.870129870129801</v>
      </c>
      <c r="P16" s="19">
        <v>24.584415584415499</v>
      </c>
      <c r="Q16" s="31">
        <f>(Table2[[#This Row],[Rev]]-E15)/E15</f>
        <v>-2.5101792385509757E-2</v>
      </c>
      <c r="R16" s="31">
        <f>(Table2[[#This Row],[FCF]]-H15)/H15</f>
        <v>-0.15026737967914444</v>
      </c>
      <c r="S16" s="31">
        <f>(Table2[[#This Row],[EPS]]-K15)/K15</f>
        <v>1.4910714285714284</v>
      </c>
      <c r="T16" s="31">
        <f>(Table2[[#This Row],[Div]]-N15)/N15</f>
        <v>0</v>
      </c>
    </row>
    <row r="17" spans="2:20" x14ac:dyDescent="0.25">
      <c r="B17" t="s">
        <v>89</v>
      </c>
      <c r="C17" s="24">
        <v>26.18</v>
      </c>
      <c r="D17" s="20">
        <v>36.31</v>
      </c>
      <c r="E17" s="3">
        <v>24.678000000000001</v>
      </c>
      <c r="F17" s="25">
        <v>1.06086392738471</v>
      </c>
      <c r="G17" s="21">
        <v>1.4713510008914801</v>
      </c>
      <c r="H17" s="3">
        <v>2.5070000000000001</v>
      </c>
      <c r="I17" s="25">
        <v>10.4427602712405</v>
      </c>
      <c r="J17" s="21">
        <v>14.4834463502193</v>
      </c>
      <c r="K17" s="3">
        <v>2.65</v>
      </c>
      <c r="L17" s="25">
        <v>9.8792452830188608</v>
      </c>
      <c r="M17" s="21">
        <v>13.7018867924528</v>
      </c>
      <c r="N17" s="3">
        <v>1.62</v>
      </c>
      <c r="O17" s="4">
        <v>16.160493827160401</v>
      </c>
      <c r="P17" s="19">
        <v>22.413580246913501</v>
      </c>
      <c r="Q17" s="31">
        <f>(Table2[[#This Row],[Rev]]-E16)/E16</f>
        <v>6.2561894510226021E-2</v>
      </c>
      <c r="R17" s="31">
        <f>(Table2[[#This Row],[FCF]]-H16)/H16</f>
        <v>-0.21113908118313399</v>
      </c>
      <c r="S17" s="31">
        <f>(Table2[[#This Row],[EPS]]-K16)/K16</f>
        <v>-5.0179211469534094E-2</v>
      </c>
      <c r="T17" s="31">
        <f>(Table2[[#This Row],[Div]]-N16)/N16</f>
        <v>5.1948051948051993E-2</v>
      </c>
    </row>
    <row r="18" spans="2:20" x14ac:dyDescent="0.25">
      <c r="B18" t="s">
        <v>90</v>
      </c>
      <c r="C18" s="24">
        <v>27.24</v>
      </c>
      <c r="D18" s="20">
        <v>34.83</v>
      </c>
      <c r="E18" s="3">
        <v>30.013999999999999</v>
      </c>
      <c r="F18" s="25">
        <v>0.90757646431665195</v>
      </c>
      <c r="G18" s="21">
        <v>1.1604584527220601</v>
      </c>
      <c r="H18" s="3">
        <v>2.3839999999999999</v>
      </c>
      <c r="I18" s="25">
        <v>11.426174496644199</v>
      </c>
      <c r="J18" s="21">
        <v>14.609899328858999</v>
      </c>
      <c r="K18" s="3">
        <v>2.12</v>
      </c>
      <c r="L18" s="25">
        <v>12.8490566037735</v>
      </c>
      <c r="M18" s="21">
        <v>16.429245283018801</v>
      </c>
      <c r="N18" s="3">
        <v>1.62</v>
      </c>
      <c r="O18" s="4">
        <v>16.814814814814799</v>
      </c>
      <c r="P18" s="19">
        <v>21.499999999999901</v>
      </c>
      <c r="Q18" s="31">
        <f>(Table2[[#This Row],[Rev]]-E17)/E17</f>
        <v>0.21622497771294263</v>
      </c>
      <c r="R18" s="31">
        <f>(Table2[[#This Row],[FCF]]-H17)/H17</f>
        <v>-4.9062624650977348E-2</v>
      </c>
      <c r="S18" s="31">
        <f>(Table2[[#This Row],[EPS]]-K17)/K17</f>
        <v>-0.19999999999999993</v>
      </c>
      <c r="T18" s="31">
        <f>(Table2[[#This Row],[Div]]-N17)/N17</f>
        <v>0</v>
      </c>
    </row>
    <row r="19" spans="2:20" x14ac:dyDescent="0.25">
      <c r="B19" t="s">
        <v>91</v>
      </c>
      <c r="C19" s="24">
        <v>33.200000000000003</v>
      </c>
      <c r="D19" s="20">
        <v>42.87</v>
      </c>
      <c r="E19" s="3">
        <v>32.207999999999998</v>
      </c>
      <c r="F19" s="25">
        <v>1.0307998012916</v>
      </c>
      <c r="G19" s="21">
        <v>1.3310357675111699</v>
      </c>
      <c r="H19" s="3">
        <v>3.2050000000000001</v>
      </c>
      <c r="I19" s="25">
        <v>10.3588143525741</v>
      </c>
      <c r="J19" s="21">
        <v>13.375975039001499</v>
      </c>
      <c r="K19" s="3">
        <v>1.9</v>
      </c>
      <c r="L19" s="25">
        <v>17.473684210526301</v>
      </c>
      <c r="M19" s="21">
        <v>22.563157894736801</v>
      </c>
      <c r="N19" s="3">
        <v>1.67</v>
      </c>
      <c r="O19" s="4">
        <v>19.880239520958</v>
      </c>
      <c r="P19" s="19">
        <v>25.670658682634699</v>
      </c>
      <c r="Q19" s="31">
        <f>(Table2[[#This Row],[Rev]]-E18)/E18</f>
        <v>7.3099220363830181E-2</v>
      </c>
      <c r="R19" s="31">
        <f>(Table2[[#This Row],[FCF]]-H18)/H18</f>
        <v>0.34437919463087258</v>
      </c>
      <c r="S19" s="31">
        <f>(Table2[[#This Row],[EPS]]-K18)/K18</f>
        <v>-0.10377358490566047</v>
      </c>
      <c r="T19" s="31">
        <f>(Table2[[#This Row],[Div]]-N18)/N18</f>
        <v>3.0864197530864085E-2</v>
      </c>
    </row>
    <row r="20" spans="2:20" x14ac:dyDescent="0.25">
      <c r="B20" t="s">
        <v>92</v>
      </c>
      <c r="C20" s="24">
        <v>23.45</v>
      </c>
      <c r="D20" s="20">
        <v>40.43</v>
      </c>
      <c r="E20" s="3">
        <v>34.170999999999999</v>
      </c>
      <c r="F20" s="25">
        <v>0.68625442626788802</v>
      </c>
      <c r="G20" s="21">
        <v>1.1831670129642</v>
      </c>
      <c r="H20" s="3">
        <v>3.6219999999999999</v>
      </c>
      <c r="I20" s="25">
        <v>6.4743235781336201</v>
      </c>
      <c r="J20" s="21">
        <v>11.1623412479293</v>
      </c>
      <c r="K20" s="3">
        <v>-0.77</v>
      </c>
      <c r="L20" s="25">
        <v>-30.4545454545454</v>
      </c>
      <c r="M20" s="21">
        <v>-52.506493506493499</v>
      </c>
      <c r="N20" s="3">
        <v>1.78</v>
      </c>
      <c r="O20" s="4">
        <v>13.1741573033707</v>
      </c>
      <c r="P20" s="19">
        <v>22.7134831460674</v>
      </c>
      <c r="Q20" s="31">
        <f>(Table2[[#This Row],[Rev]]-E19)/E19</f>
        <v>6.0947590660705445E-2</v>
      </c>
      <c r="R20" s="31">
        <f>(Table2[[#This Row],[FCF]]-H19)/H19</f>
        <v>0.13010920436817466</v>
      </c>
      <c r="S20" s="31">
        <f>(Table2[[#This Row],[EPS]]-K19)/K19</f>
        <v>-1.4052631578947368</v>
      </c>
      <c r="T20" s="31">
        <f>(Table2[[#This Row],[Div]]-N19)/N19</f>
        <v>6.5868263473053953E-2</v>
      </c>
    </row>
    <row r="21" spans="2:20" x14ac:dyDescent="0.25">
      <c r="B21" t="s">
        <v>93</v>
      </c>
      <c r="C21" s="24">
        <v>24.48</v>
      </c>
      <c r="D21" s="20">
        <v>32.39</v>
      </c>
      <c r="E21" s="3">
        <v>37.947000000000003</v>
      </c>
      <c r="F21" s="25">
        <v>0.64511028539805504</v>
      </c>
      <c r="G21" s="21">
        <v>0.85355891111286697</v>
      </c>
      <c r="H21" s="3">
        <v>5.1100000000000003</v>
      </c>
      <c r="I21" s="25">
        <v>4.7906066536203502</v>
      </c>
      <c r="J21" s="21">
        <v>6.3385518590998</v>
      </c>
      <c r="K21" s="3">
        <v>1.72</v>
      </c>
      <c r="L21" s="25">
        <v>14.232558139534801</v>
      </c>
      <c r="M21" s="21">
        <v>18.831395348837201</v>
      </c>
      <c r="N21" s="3">
        <v>1.87</v>
      </c>
      <c r="O21" s="4">
        <v>13.090909090908999</v>
      </c>
      <c r="P21" s="19">
        <v>17.320855614973201</v>
      </c>
      <c r="Q21" s="31">
        <f>(Table2[[#This Row],[Rev]]-E20)/E20</f>
        <v>0.1105030581487227</v>
      </c>
      <c r="R21" s="31">
        <f>(Table2[[#This Row],[FCF]]-H20)/H20</f>
        <v>0.41082274986195483</v>
      </c>
      <c r="S21" s="31">
        <f>(Table2[[#This Row],[EPS]]-K20)/K20</f>
        <v>-3.2337662337662341</v>
      </c>
      <c r="T21" s="31">
        <f>(Table2[[#This Row],[Div]]-N20)/N20</f>
        <v>5.0561797752809036E-2</v>
      </c>
    </row>
    <row r="22" spans="2:20" x14ac:dyDescent="0.25">
      <c r="B22" t="s">
        <v>94</v>
      </c>
      <c r="C22" s="24">
        <v>25.18</v>
      </c>
      <c r="D22" s="20">
        <v>35.78</v>
      </c>
      <c r="E22" s="3">
        <v>37.616</v>
      </c>
      <c r="F22" s="25">
        <v>0.66939600170140301</v>
      </c>
      <c r="G22" s="21">
        <v>0.95119098256061196</v>
      </c>
      <c r="H22" s="3">
        <v>5.69</v>
      </c>
      <c r="I22" s="25">
        <v>4.4253075571177503</v>
      </c>
      <c r="J22" s="21">
        <v>6.2882249560632602</v>
      </c>
      <c r="K22" s="3">
        <v>0.9</v>
      </c>
      <c r="L22" s="25">
        <v>27.9777777777777</v>
      </c>
      <c r="M22" s="21">
        <v>39.755555555555503</v>
      </c>
      <c r="N22" s="3">
        <v>1.925</v>
      </c>
      <c r="O22" s="4">
        <v>13.080519480519399</v>
      </c>
      <c r="P22" s="19">
        <v>18.587012987012901</v>
      </c>
      <c r="Q22" s="31">
        <f>(Table2[[#This Row],[Rev]]-E21)/E21</f>
        <v>-8.7226921759296656E-3</v>
      </c>
      <c r="R22" s="31">
        <f>(Table2[[#This Row],[FCF]]-H21)/H21</f>
        <v>0.11350293542074365</v>
      </c>
      <c r="S22" s="31">
        <f>(Table2[[#This Row],[EPS]]-K21)/K21</f>
        <v>-0.47674418604651159</v>
      </c>
      <c r="T22" s="31">
        <f>(Table2[[#This Row],[Div]]-N21)/N21</f>
        <v>2.9411764705882318E-2</v>
      </c>
    </row>
    <row r="23" spans="2:20" x14ac:dyDescent="0.25">
      <c r="B23" t="s">
        <v>95</v>
      </c>
      <c r="C23" s="24">
        <v>33.119999999999997</v>
      </c>
      <c r="D23" s="20">
        <v>40.119999999999997</v>
      </c>
      <c r="E23" s="3">
        <v>39.054000000000002</v>
      </c>
      <c r="F23" s="25">
        <v>0.84805653710247297</v>
      </c>
      <c r="G23" s="21">
        <v>1.0272955395093899</v>
      </c>
      <c r="H23" s="3">
        <v>4.6900000000000004</v>
      </c>
      <c r="I23" s="25">
        <v>7.06183368869935</v>
      </c>
      <c r="J23" s="21">
        <v>8.5543710021321893</v>
      </c>
      <c r="K23" s="3">
        <v>0.85</v>
      </c>
      <c r="L23" s="25">
        <v>38.964705882352902</v>
      </c>
      <c r="M23" s="21">
        <v>47.199999999999903</v>
      </c>
      <c r="N23" s="3">
        <v>1.9750000000000001</v>
      </c>
      <c r="O23" s="4">
        <v>16.769620253164501</v>
      </c>
      <c r="P23" s="19">
        <v>20.313924050632899</v>
      </c>
      <c r="Q23" s="31">
        <f>(Table2[[#This Row],[Rev]]-E22)/E22</f>
        <v>3.822841344108896E-2</v>
      </c>
      <c r="R23" s="31">
        <f>(Table2[[#This Row],[FCF]]-H22)/H22</f>
        <v>-0.17574692442882248</v>
      </c>
      <c r="S23" s="31">
        <f>(Table2[[#This Row],[EPS]]-K22)/K22</f>
        <v>-5.5555555555555601E-2</v>
      </c>
      <c r="T23" s="31">
        <f>(Table2[[#This Row],[Div]]-N22)/N22</f>
        <v>2.5974025974025997E-2</v>
      </c>
    </row>
    <row r="24" spans="2:20" x14ac:dyDescent="0.25">
      <c r="B24" t="s">
        <v>96</v>
      </c>
      <c r="C24" s="24">
        <v>36.799999999999997</v>
      </c>
      <c r="D24" s="20">
        <v>47.26</v>
      </c>
      <c r="E24" s="3">
        <v>40.476999999999997</v>
      </c>
      <c r="F24" s="25">
        <v>0.90915828742248594</v>
      </c>
      <c r="G24" s="21">
        <v>1.16757664846703</v>
      </c>
      <c r="H24" s="3">
        <v>3.8479999999999999</v>
      </c>
      <c r="I24" s="25">
        <v>9.5634095634095608</v>
      </c>
      <c r="J24" s="21">
        <v>12.2817047817047</v>
      </c>
      <c r="K24" s="3">
        <v>0.31</v>
      </c>
      <c r="L24" s="25">
        <v>118.70967741935399</v>
      </c>
      <c r="M24" s="21">
        <v>152.451612903225</v>
      </c>
      <c r="N24" s="3">
        <v>2.0299999999999998</v>
      </c>
      <c r="O24" s="4">
        <v>18.128078817733901</v>
      </c>
      <c r="P24" s="19">
        <v>23.2807881773399</v>
      </c>
      <c r="Q24" s="31">
        <f>(Table2[[#This Row],[Rev]]-E23)/E23</f>
        <v>3.6436728632150216E-2</v>
      </c>
      <c r="R24" s="31">
        <f>(Table2[[#This Row],[FCF]]-H23)/H23</f>
        <v>-0.17953091684434977</v>
      </c>
      <c r="S24" s="31">
        <f>(Table2[[#This Row],[EPS]]-K23)/K23</f>
        <v>-0.6352941176470589</v>
      </c>
      <c r="T24" s="31">
        <f>(Table2[[#This Row],[Div]]-N23)/N23</f>
        <v>2.7848101265822638E-2</v>
      </c>
    </row>
    <row r="25" spans="2:20" x14ac:dyDescent="0.25">
      <c r="B25" t="s">
        <v>97</v>
      </c>
      <c r="C25" s="24">
        <v>41.51</v>
      </c>
      <c r="D25" s="20">
        <v>53.91</v>
      </c>
      <c r="E25" s="3">
        <v>41.945</v>
      </c>
      <c r="F25" s="25">
        <v>0.98962927643342402</v>
      </c>
      <c r="G25" s="21">
        <v>1.2852544999403901</v>
      </c>
      <c r="H25" s="3">
        <v>7.5270000000000001</v>
      </c>
      <c r="I25" s="25">
        <v>5.5148133386475298</v>
      </c>
      <c r="J25" s="21">
        <v>7.1622160223196403</v>
      </c>
      <c r="K25" s="3">
        <v>4</v>
      </c>
      <c r="L25" s="25">
        <v>10.3775</v>
      </c>
      <c r="M25" s="21">
        <v>13.477499999999999</v>
      </c>
      <c r="N25" s="3">
        <v>2.09</v>
      </c>
      <c r="O25" s="4">
        <v>19.861244019138699</v>
      </c>
      <c r="P25" s="19">
        <v>25.7942583732057</v>
      </c>
      <c r="Q25" s="31">
        <f>(Table2[[#This Row],[Rev]]-E24)/E24</f>
        <v>3.6267509943918856E-2</v>
      </c>
      <c r="R25" s="31">
        <f>(Table2[[#This Row],[FCF]]-H24)/H24</f>
        <v>0.95608108108108114</v>
      </c>
      <c r="S25" s="31">
        <f>(Table2[[#This Row],[EPS]]-K24)/K24</f>
        <v>11.903225806451612</v>
      </c>
      <c r="T25" s="31">
        <f>(Table2[[#This Row],[Div]]-N24)/N24</f>
        <v>2.9556650246305449E-2</v>
      </c>
    </row>
    <row r="26" spans="2:20" x14ac:dyDescent="0.25">
      <c r="B26" t="s">
        <v>98</v>
      </c>
      <c r="C26" s="24">
        <v>45.42</v>
      </c>
      <c r="D26" s="20">
        <v>51.97</v>
      </c>
      <c r="E26" s="3">
        <v>31.920999999999999</v>
      </c>
      <c r="F26" s="25">
        <v>1.42288775414304</v>
      </c>
      <c r="G26" s="21">
        <v>1.62808182701043</v>
      </c>
      <c r="H26" s="3">
        <v>3.2869999999999999</v>
      </c>
      <c r="I26" s="25">
        <v>13.8180711895345</v>
      </c>
      <c r="J26" s="21">
        <v>15.8107696988135</v>
      </c>
      <c r="K26" s="3">
        <v>2.42</v>
      </c>
      <c r="L26" s="25">
        <v>18.7685950413223</v>
      </c>
      <c r="M26" s="21">
        <v>21.475206611570201</v>
      </c>
      <c r="N26" s="3">
        <v>2.16</v>
      </c>
      <c r="O26" s="4">
        <v>21.0277777777777</v>
      </c>
      <c r="P26" s="19">
        <v>24.060185185185102</v>
      </c>
      <c r="Q26" s="31">
        <f>(Table2[[#This Row],[Rev]]-E25)/E25</f>
        <v>-0.23897961616402433</v>
      </c>
      <c r="R26" s="31">
        <f>(Table2[[#This Row],[FCF]]-H25)/H25</f>
        <v>-0.56330543377175502</v>
      </c>
      <c r="S26" s="31">
        <f>(Table2[[#This Row],[EPS]]-K25)/K25</f>
        <v>-0.39500000000000002</v>
      </c>
      <c r="T26" s="31">
        <f>(Table2[[#This Row],[Div]]-N25)/N25</f>
        <v>3.3492822966507317E-2</v>
      </c>
    </row>
    <row r="27" spans="2:20" x14ac:dyDescent="0.25">
      <c r="B27" t="s">
        <v>99</v>
      </c>
      <c r="C27" s="24">
        <v>42.84</v>
      </c>
      <c r="D27" s="20">
        <v>50.55</v>
      </c>
      <c r="E27" s="3">
        <v>32.156999999999996</v>
      </c>
      <c r="F27" s="25">
        <v>1.3322138259165901</v>
      </c>
      <c r="G27" s="21">
        <v>1.57197499766769</v>
      </c>
      <c r="H27" s="3">
        <v>2.7629999999999999</v>
      </c>
      <c r="I27" s="25">
        <v>15.504885993485299</v>
      </c>
      <c r="J27" s="21">
        <v>18.295331161780599</v>
      </c>
      <c r="K27" s="3">
        <v>4.37</v>
      </c>
      <c r="L27" s="25">
        <v>9.8032036613272293</v>
      </c>
      <c r="M27" s="21">
        <v>11.5675057208237</v>
      </c>
      <c r="N27" s="3">
        <v>2.23</v>
      </c>
      <c r="O27" s="4">
        <v>19.210762331838499</v>
      </c>
      <c r="P27" s="19">
        <v>22.668161434977499</v>
      </c>
      <c r="Q27" s="31">
        <f>(Table2[[#This Row],[Rev]]-E26)/E26</f>
        <v>7.3932520910998121E-3</v>
      </c>
      <c r="R27" s="31">
        <f>(Table2[[#This Row],[FCF]]-H26)/H26</f>
        <v>-0.15941588074231824</v>
      </c>
      <c r="S27" s="31">
        <f>(Table2[[#This Row],[EPS]]-K26)/K26</f>
        <v>0.80578512396694224</v>
      </c>
      <c r="T27" s="31">
        <f>(Table2[[#This Row],[Div]]-N26)/N26</f>
        <v>3.2407407407407329E-2</v>
      </c>
    </row>
    <row r="28" spans="2:20" x14ac:dyDescent="0.25">
      <c r="B28" t="s">
        <v>100</v>
      </c>
      <c r="C28" s="24">
        <v>44.15</v>
      </c>
      <c r="D28" s="20">
        <v>56.53</v>
      </c>
      <c r="E28" s="3">
        <v>30.832000000000001</v>
      </c>
      <c r="F28" s="25">
        <v>1.43195381421899</v>
      </c>
      <c r="G28" s="21">
        <v>1.8334846912298901</v>
      </c>
      <c r="H28" s="3">
        <v>1.002</v>
      </c>
      <c r="I28" s="25">
        <v>44.061876247504898</v>
      </c>
      <c r="J28" s="21">
        <v>56.417165668662598</v>
      </c>
      <c r="K28" s="3">
        <v>3.21</v>
      </c>
      <c r="L28" s="25">
        <v>13.753894080996799</v>
      </c>
      <c r="M28" s="21">
        <v>17.610591900311501</v>
      </c>
      <c r="N28" s="3">
        <v>2.2850000000000001</v>
      </c>
      <c r="O28" s="4">
        <v>19.321663019693599</v>
      </c>
      <c r="P28" s="19">
        <v>24.739606126914602</v>
      </c>
      <c r="Q28" s="31">
        <f>(Table2[[#This Row],[Rev]]-E27)/E27</f>
        <v>-4.1204092421556607E-2</v>
      </c>
      <c r="R28" s="31">
        <f>(Table2[[#This Row],[FCF]]-H27)/H27</f>
        <v>-0.6373507057546145</v>
      </c>
      <c r="S28" s="31">
        <f>(Table2[[#This Row],[EPS]]-K27)/K27</f>
        <v>-0.26544622425629294</v>
      </c>
      <c r="T28" s="31">
        <f>(Table2[[#This Row],[Div]]-N27)/N27</f>
        <v>2.4663677130044914E-2</v>
      </c>
    </row>
    <row r="29" spans="2:20" x14ac:dyDescent="0.25">
      <c r="B29" t="s">
        <v>101</v>
      </c>
      <c r="C29" s="24">
        <v>42.89</v>
      </c>
      <c r="D29" s="20">
        <v>54.64</v>
      </c>
      <c r="E29" s="3">
        <v>30.823</v>
      </c>
      <c r="F29" s="25">
        <v>1.39149336534406</v>
      </c>
      <c r="G29" s="21">
        <v>1.77270220290043</v>
      </c>
      <c r="H29" s="3">
        <v>1.587</v>
      </c>
      <c r="I29" s="25">
        <v>27.0258349086326</v>
      </c>
      <c r="J29" s="21">
        <v>34.429741650913599</v>
      </c>
      <c r="K29" s="3">
        <v>7.36</v>
      </c>
      <c r="L29" s="25">
        <v>5.8274456521739104</v>
      </c>
      <c r="M29" s="21">
        <v>7.4239130434782599</v>
      </c>
      <c r="N29" s="3">
        <v>2.335</v>
      </c>
      <c r="O29" s="4">
        <v>18.368308351177699</v>
      </c>
      <c r="P29" s="19">
        <v>23.400428265524599</v>
      </c>
      <c r="Q29" s="31">
        <f>(Table2[[#This Row],[Rev]]-E28)/E28</f>
        <v>-2.9190451478983983E-4</v>
      </c>
      <c r="R29" s="31">
        <f>(Table2[[#This Row],[FCF]]-H28)/H28</f>
        <v>0.58383233532934131</v>
      </c>
      <c r="S29" s="31">
        <f>(Table2[[#This Row],[EPS]]-K28)/K28</f>
        <v>1.2928348909657321</v>
      </c>
      <c r="T29" s="31">
        <f>(Table2[[#This Row],[Div]]-N28)/N28</f>
        <v>2.1881838074398169E-2</v>
      </c>
    </row>
    <row r="30" spans="2:20" x14ac:dyDescent="0.25">
      <c r="B30" t="s">
        <v>102</v>
      </c>
      <c r="C30" s="24">
        <v>46.29</v>
      </c>
      <c r="D30" s="20">
        <v>60.65</v>
      </c>
      <c r="E30" s="3">
        <v>31.670999999999999</v>
      </c>
      <c r="F30" s="25">
        <v>1.4615894667045499</v>
      </c>
      <c r="G30" s="21">
        <v>1.91500110511193</v>
      </c>
      <c r="H30" s="3">
        <v>3.9329999999999998</v>
      </c>
      <c r="I30" s="25">
        <v>11.769641495041901</v>
      </c>
      <c r="J30" s="21">
        <v>15.4207983727434</v>
      </c>
      <c r="K30" s="3">
        <v>3.76</v>
      </c>
      <c r="L30" s="25">
        <v>12.3111702127659</v>
      </c>
      <c r="M30" s="21">
        <v>16.130319148936099</v>
      </c>
      <c r="N30" s="3">
        <v>2.3849999999999998</v>
      </c>
      <c r="O30" s="4">
        <v>19.408805031446501</v>
      </c>
      <c r="P30" s="19">
        <v>25.429769392033499</v>
      </c>
      <c r="Q30" s="31">
        <f>(Table2[[#This Row],[Rev]]-E29)/E29</f>
        <v>2.7511922914706517E-2</v>
      </c>
      <c r="R30" s="31">
        <f>(Table2[[#This Row],[FCF]]-H29)/H29</f>
        <v>1.4782608695652175</v>
      </c>
      <c r="S30" s="31">
        <f>(Table2[[#This Row],[EPS]]-K29)/K29</f>
        <v>-0.48913043478260876</v>
      </c>
      <c r="T30" s="31">
        <f>(Table2[[#This Row],[Div]]-N29)/N29</f>
        <v>2.1413276231263309E-2</v>
      </c>
    </row>
    <row r="31" spans="2:20" x14ac:dyDescent="0.25">
      <c r="B31" t="s">
        <v>103</v>
      </c>
      <c r="C31" s="24">
        <v>53.28</v>
      </c>
      <c r="D31" s="20">
        <v>62.07</v>
      </c>
      <c r="E31" s="3">
        <v>31.852</v>
      </c>
      <c r="F31" s="25">
        <v>1.6727364058771801</v>
      </c>
      <c r="G31" s="21">
        <v>1.9487002386035399</v>
      </c>
      <c r="H31" s="3">
        <v>4.0839999999999996</v>
      </c>
      <c r="I31" s="25">
        <v>13.0460333006856</v>
      </c>
      <c r="J31" s="21">
        <v>15.1983349657198</v>
      </c>
      <c r="K31" s="3">
        <v>4.6500000000000004</v>
      </c>
      <c r="L31" s="25">
        <v>11.458064516128999</v>
      </c>
      <c r="M31" s="21">
        <v>13.348387096774101</v>
      </c>
      <c r="N31" s="3">
        <v>2.4350000000000001</v>
      </c>
      <c r="O31" s="4">
        <v>21.8809034907597</v>
      </c>
      <c r="P31" s="19">
        <v>25.490759753593402</v>
      </c>
      <c r="Q31" s="31">
        <f>(Table2[[#This Row],[Rev]]-E30)/E30</f>
        <v>5.7150074200372882E-3</v>
      </c>
      <c r="R31" s="31">
        <f>(Table2[[#This Row],[FCF]]-H30)/H30</f>
        <v>3.8393084159674497E-2</v>
      </c>
      <c r="S31" s="31">
        <f>(Table2[[#This Row],[EPS]]-K30)/K30</f>
        <v>0.23670212765957463</v>
      </c>
      <c r="T31" s="31">
        <f>(Table2[[#This Row],[Div]]-N30)/N30</f>
        <v>2.0964360587002209E-2</v>
      </c>
    </row>
    <row r="32" spans="2:20" x14ac:dyDescent="0.25">
      <c r="B32" t="s">
        <v>104</v>
      </c>
      <c r="C32" s="24">
        <v>49.94</v>
      </c>
      <c r="D32" s="20">
        <v>61.74</v>
      </c>
      <c r="E32" s="3">
        <v>30.972999999999999</v>
      </c>
      <c r="F32" s="25">
        <v>1.6123720659929599</v>
      </c>
      <c r="G32" s="21">
        <v>1.9933490459432399</v>
      </c>
      <c r="H32" s="3">
        <v>4.7510000000000003</v>
      </c>
      <c r="I32" s="25">
        <v>10.5114712692064</v>
      </c>
      <c r="J32" s="21">
        <v>12.9951589139128</v>
      </c>
      <c r="K32" s="3">
        <v>4.3</v>
      </c>
      <c r="L32" s="25">
        <v>11.613953488371999</v>
      </c>
      <c r="M32" s="21">
        <v>14.3581395348837</v>
      </c>
      <c r="N32" s="3">
        <v>2.4849999999999999</v>
      </c>
      <c r="O32" s="4">
        <v>20.096579476861098</v>
      </c>
      <c r="P32" s="19">
        <v>24.845070422535201</v>
      </c>
      <c r="Q32" s="31">
        <f>(Table2[[#This Row],[Rev]]-E31)/E31</f>
        <v>-2.7596383272635982E-2</v>
      </c>
      <c r="R32" s="31">
        <f>(Table2[[#This Row],[FCF]]-H31)/H31</f>
        <v>0.16332027424094045</v>
      </c>
      <c r="S32" s="31">
        <f>(Table2[[#This Row],[EPS]]-K31)/K31</f>
        <v>-7.5268817204301189E-2</v>
      </c>
      <c r="T32" s="31">
        <f>(Table2[[#This Row],[Div]]-N31)/N31</f>
        <v>2.0533880903490686E-2</v>
      </c>
    </row>
    <row r="33" spans="2:20" x14ac:dyDescent="0.25">
      <c r="B33" t="s">
        <v>105</v>
      </c>
      <c r="C33" s="24">
        <v>49.77</v>
      </c>
      <c r="D33" s="20">
        <v>59.52</v>
      </c>
      <c r="E33" s="3">
        <v>32.195999999999998</v>
      </c>
      <c r="F33" s="25">
        <v>1.54584420424897</v>
      </c>
      <c r="G33" s="21">
        <v>1.84867685426761</v>
      </c>
      <c r="H33" s="3">
        <v>-6.83</v>
      </c>
      <c r="I33" s="25">
        <v>-7.2869692532942896</v>
      </c>
      <c r="J33" s="21">
        <v>-8.7144948755490397</v>
      </c>
      <c r="K33" s="3">
        <v>5.32</v>
      </c>
      <c r="L33" s="25">
        <v>9.3552631578947292</v>
      </c>
      <c r="M33" s="21">
        <v>11.187969924812</v>
      </c>
      <c r="N33" s="3">
        <v>2.5350000000000001</v>
      </c>
      <c r="O33" s="4">
        <v>19.633136094674501</v>
      </c>
      <c r="P33" s="19">
        <v>23.479289940828401</v>
      </c>
      <c r="Q33" s="31">
        <f>(Table2[[#This Row],[Rev]]-E32)/E32</f>
        <v>3.9486003938914507E-2</v>
      </c>
      <c r="R33" s="31">
        <f>(Table2[[#This Row],[FCF]]-H32)/H32</f>
        <v>-2.4375920858766573</v>
      </c>
      <c r="S33" s="31">
        <f>(Table2[[#This Row],[EPS]]-K32)/K32</f>
        <v>0.23720930232558152</v>
      </c>
      <c r="T33" s="31">
        <f>(Table2[[#This Row],[Div]]-N32)/N32</f>
        <v>2.0120724346076566E-2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2.59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2.169625246548312E-2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B3" sqref="B3:T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2.28515625" bestFit="1" customWidth="1"/>
    <col min="15" max="15" width="14.85546875" customWidth="1"/>
    <col min="16" max="16" width="12.285156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s="4" t="s">
        <v>73</v>
      </c>
    </row>
    <row r="3" spans="2:20" x14ac:dyDescent="0.25">
      <c r="B3" t="s">
        <v>76</v>
      </c>
      <c r="C3" s="3">
        <v>12647</v>
      </c>
      <c r="D3" s="3">
        <v>3941.5</v>
      </c>
      <c r="E3" s="3">
        <v>8705.5</v>
      </c>
      <c r="F3" s="5">
        <v>0.68834506207005597</v>
      </c>
      <c r="G3" s="3">
        <v>2506.1999999999998</v>
      </c>
      <c r="H3" s="3">
        <v>6199.3</v>
      </c>
      <c r="I3" s="6">
        <v>0.198165572863129</v>
      </c>
      <c r="J3" s="3">
        <v>1340.6</v>
      </c>
      <c r="K3" s="6">
        <v>0.106001423262433</v>
      </c>
      <c r="L3" s="3">
        <v>3929.7</v>
      </c>
      <c r="M3" s="6">
        <v>0.310721910334466</v>
      </c>
      <c r="N3" s="3">
        <v>-2488.1</v>
      </c>
      <c r="O3" s="6">
        <v>-0.19673440341582901</v>
      </c>
      <c r="P3" s="3">
        <v>1441.6</v>
      </c>
      <c r="Q3" s="6">
        <v>0.113987506918636</v>
      </c>
      <c r="R3" s="3">
        <v>-1069.7</v>
      </c>
      <c r="S3" s="6">
        <v>-8.4581323634063399E-2</v>
      </c>
      <c r="T3" s="6">
        <v>-0.74202275249722505</v>
      </c>
    </row>
    <row r="4" spans="2:20" x14ac:dyDescent="0.25">
      <c r="B4" t="s">
        <v>77</v>
      </c>
      <c r="C4" s="3">
        <v>12990.2</v>
      </c>
      <c r="D4" s="3">
        <v>4027.6</v>
      </c>
      <c r="E4" s="3">
        <v>8962.6</v>
      </c>
      <c r="F4" s="5">
        <v>0.68995088605256205</v>
      </c>
      <c r="G4" s="3">
        <v>2797.6</v>
      </c>
      <c r="H4" s="3">
        <v>6165</v>
      </c>
      <c r="I4" s="6">
        <v>0.21536235007929</v>
      </c>
      <c r="J4" s="3">
        <v>1403.4</v>
      </c>
      <c r="K4" s="6">
        <v>0.10803528814029</v>
      </c>
      <c r="L4" s="3">
        <v>4234</v>
      </c>
      <c r="M4" s="6">
        <v>0.32593801481116502</v>
      </c>
      <c r="N4" s="3">
        <v>-2517.4</v>
      </c>
      <c r="O4" s="6">
        <v>-0.19379224338347301</v>
      </c>
      <c r="P4" s="3">
        <v>1716.6</v>
      </c>
      <c r="Q4" s="6">
        <v>0.13214577142769099</v>
      </c>
      <c r="R4" s="3">
        <v>-1156.5</v>
      </c>
      <c r="S4" s="6">
        <v>-8.9028652368708702E-2</v>
      </c>
      <c r="T4" s="6">
        <v>-0.67371548409646898</v>
      </c>
    </row>
    <row r="5" spans="2:20" x14ac:dyDescent="0.25">
      <c r="B5" t="s">
        <v>78</v>
      </c>
      <c r="C5" s="3">
        <v>13791.4</v>
      </c>
      <c r="D5" s="3">
        <v>4001.6</v>
      </c>
      <c r="E5" s="3">
        <v>9789.7999999999993</v>
      </c>
      <c r="F5" s="5">
        <v>0.70984816624853098</v>
      </c>
      <c r="G5" s="3">
        <v>2804.6</v>
      </c>
      <c r="H5" s="3">
        <v>6985.2</v>
      </c>
      <c r="I5" s="6">
        <v>0.203358614788926</v>
      </c>
      <c r="J5" s="3">
        <v>-754.8</v>
      </c>
      <c r="K5" s="6">
        <v>-5.4729759125251902E-2</v>
      </c>
      <c r="L5" s="3">
        <v>3752.6</v>
      </c>
      <c r="M5" s="6">
        <v>0.27209710399234299</v>
      </c>
      <c r="N5" s="3">
        <v>-2648.3</v>
      </c>
      <c r="O5" s="6">
        <v>-0.19202546514494501</v>
      </c>
      <c r="P5" s="3">
        <v>1104.3</v>
      </c>
      <c r="Q5" s="6">
        <v>8.0071638847397597E-2</v>
      </c>
      <c r="R5" s="3">
        <v>-1195.0999999999999</v>
      </c>
      <c r="S5" s="6">
        <v>-8.6655451948315601E-2</v>
      </c>
      <c r="T5" s="6">
        <v>-1.0822240333242701</v>
      </c>
    </row>
    <row r="6" spans="2:20" x14ac:dyDescent="0.25">
      <c r="B6" t="s">
        <v>79</v>
      </c>
      <c r="C6" s="3">
        <v>27926.799999999999</v>
      </c>
      <c r="D6" s="3">
        <v>6874.8</v>
      </c>
      <c r="E6" s="3">
        <v>21052</v>
      </c>
      <c r="F6" s="5">
        <v>0.75382786427374404</v>
      </c>
      <c r="G6" s="3">
        <v>5417.4</v>
      </c>
      <c r="H6" s="3">
        <v>15634.6</v>
      </c>
      <c r="I6" s="6">
        <v>0.19398570548720201</v>
      </c>
      <c r="J6" s="3">
        <v>-96.8</v>
      </c>
      <c r="K6" s="6">
        <v>-3.4662045060658499E-3</v>
      </c>
      <c r="L6" s="3">
        <v>7894.4</v>
      </c>
      <c r="M6" s="6">
        <v>0.28268186831287501</v>
      </c>
      <c r="N6" s="3">
        <v>-6304.7</v>
      </c>
      <c r="O6" s="6">
        <v>-0.22575805319621201</v>
      </c>
      <c r="P6" s="3">
        <v>1589.7</v>
      </c>
      <c r="Q6" s="6">
        <v>5.6923815116662099E-2</v>
      </c>
      <c r="R6" s="3">
        <v>-2117.4</v>
      </c>
      <c r="S6" s="6">
        <v>-7.5819642780411603E-2</v>
      </c>
      <c r="T6" s="6">
        <v>-1.3319494244197001</v>
      </c>
    </row>
    <row r="7" spans="2:20" x14ac:dyDescent="0.25">
      <c r="B7" t="s">
        <v>80</v>
      </c>
      <c r="C7" s="3">
        <v>29155.200000000001</v>
      </c>
      <c r="D7" s="3">
        <v>7594.4</v>
      </c>
      <c r="E7" s="3">
        <v>21560.799999999999</v>
      </c>
      <c r="F7" s="5">
        <v>0.73951816485566801</v>
      </c>
      <c r="G7" s="3">
        <v>6078.6</v>
      </c>
      <c r="H7" s="3">
        <v>15482.2</v>
      </c>
      <c r="I7" s="6">
        <v>0.208491109647678</v>
      </c>
      <c r="J7" s="3">
        <v>3402</v>
      </c>
      <c r="K7" s="6">
        <v>0.11668587421797801</v>
      </c>
      <c r="L7" s="3">
        <v>8780.7999999999993</v>
      </c>
      <c r="M7" s="6">
        <v>0.30117440456590899</v>
      </c>
      <c r="N7" s="3">
        <v>-6394.7</v>
      </c>
      <c r="O7" s="6">
        <v>-0.21933308637910201</v>
      </c>
      <c r="P7" s="3">
        <v>2386.1</v>
      </c>
      <c r="Q7" s="6">
        <v>8.1841318186807094E-2</v>
      </c>
      <c r="R7" s="3">
        <v>-2204.1</v>
      </c>
      <c r="S7" s="6">
        <v>-7.5598864010536698E-2</v>
      </c>
      <c r="T7" s="6">
        <v>-0.92372490675160301</v>
      </c>
    </row>
    <row r="8" spans="2:20" x14ac:dyDescent="0.25">
      <c r="B8" t="s">
        <v>81</v>
      </c>
      <c r="C8" s="3">
        <v>30194</v>
      </c>
      <c r="D8" s="3">
        <v>8444.2000000000007</v>
      </c>
      <c r="E8" s="3">
        <v>21749.8</v>
      </c>
      <c r="F8" s="5">
        <v>0.72033516592700497</v>
      </c>
      <c r="G8" s="3">
        <v>5341.6</v>
      </c>
      <c r="H8" s="3">
        <v>16408.2</v>
      </c>
      <c r="I8" s="6">
        <v>0.17690931973239701</v>
      </c>
      <c r="J8" s="3">
        <v>2454.9</v>
      </c>
      <c r="K8" s="6">
        <v>8.1304232628999107E-2</v>
      </c>
      <c r="L8" s="3">
        <v>8858.7000000000007</v>
      </c>
      <c r="M8" s="6">
        <v>0.29339272703185998</v>
      </c>
      <c r="N8" s="3">
        <v>-6637.7</v>
      </c>
      <c r="O8" s="6">
        <v>-0.21983506656951701</v>
      </c>
      <c r="P8" s="3">
        <v>2221</v>
      </c>
      <c r="Q8" s="6">
        <v>7.3557660462343494E-2</v>
      </c>
      <c r="R8" s="3">
        <v>-2340.4</v>
      </c>
      <c r="S8" s="6">
        <v>-7.7512088494402803E-2</v>
      </c>
      <c r="T8" s="6">
        <v>-1.05375956776226</v>
      </c>
    </row>
    <row r="9" spans="2:20" x14ac:dyDescent="0.25">
      <c r="B9" t="s">
        <v>82</v>
      </c>
      <c r="C9" s="3">
        <v>31566</v>
      </c>
      <c r="D9" s="3">
        <v>9803</v>
      </c>
      <c r="E9" s="3">
        <v>21763</v>
      </c>
      <c r="F9" s="5">
        <v>0.68944433884559297</v>
      </c>
      <c r="G9" s="3">
        <v>6627</v>
      </c>
      <c r="H9" s="3">
        <v>15136</v>
      </c>
      <c r="I9" s="6">
        <v>0.209941075841094</v>
      </c>
      <c r="J9" s="3">
        <v>2965</v>
      </c>
      <c r="K9" s="6">
        <v>9.3930178039662901E-2</v>
      </c>
      <c r="L9" s="3">
        <v>15724</v>
      </c>
      <c r="M9" s="6">
        <v>0.49813090033580398</v>
      </c>
      <c r="N9" s="3">
        <v>-12820</v>
      </c>
      <c r="O9" s="6">
        <v>-0.40613318127098702</v>
      </c>
      <c r="P9" s="3">
        <v>2904</v>
      </c>
      <c r="Q9" s="6">
        <v>9.1997719064816505E-2</v>
      </c>
      <c r="R9" s="3">
        <v>-4186</v>
      </c>
      <c r="S9" s="6">
        <v>-0.132611037191915</v>
      </c>
      <c r="T9" s="6">
        <v>-1.4414600550964101</v>
      </c>
    </row>
    <row r="10" spans="2:20" x14ac:dyDescent="0.25">
      <c r="B10" t="s">
        <v>83</v>
      </c>
      <c r="C10" s="3">
        <v>58194</v>
      </c>
      <c r="D10" s="3">
        <v>33730</v>
      </c>
      <c r="E10" s="3">
        <v>24464</v>
      </c>
      <c r="F10" s="5">
        <v>0.42038698147575299</v>
      </c>
      <c r="G10" s="3">
        <v>14574</v>
      </c>
      <c r="H10" s="3">
        <v>9890</v>
      </c>
      <c r="I10" s="6">
        <v>0.25043818950407198</v>
      </c>
      <c r="J10" s="3">
        <v>8260</v>
      </c>
      <c r="K10" s="6">
        <v>0.14193903151527601</v>
      </c>
      <c r="L10" s="3">
        <v>17017</v>
      </c>
      <c r="M10" s="6">
        <v>0.29241846238443803</v>
      </c>
      <c r="N10" s="3">
        <v>-13013</v>
      </c>
      <c r="O10" s="6">
        <v>-0.22361411829398201</v>
      </c>
      <c r="P10" s="3">
        <v>4004</v>
      </c>
      <c r="Q10" s="6">
        <v>6.8804344090455993E-2</v>
      </c>
      <c r="R10" s="3">
        <v>-4227</v>
      </c>
      <c r="S10" s="6">
        <v>-7.2636354263326097E-2</v>
      </c>
      <c r="T10" s="6">
        <v>-1.0556943056943</v>
      </c>
    </row>
    <row r="11" spans="2:20" x14ac:dyDescent="0.25">
      <c r="B11" t="s">
        <v>84</v>
      </c>
      <c r="C11" s="3">
        <v>64707</v>
      </c>
      <c r="D11" s="3">
        <v>39481</v>
      </c>
      <c r="E11" s="3">
        <v>25226</v>
      </c>
      <c r="F11" s="5">
        <v>0.38984962987002902</v>
      </c>
      <c r="G11" s="3">
        <v>12965</v>
      </c>
      <c r="H11" s="3">
        <v>12261</v>
      </c>
      <c r="I11" s="6">
        <v>0.20036472097300101</v>
      </c>
      <c r="J11" s="3">
        <v>11797</v>
      </c>
      <c r="K11" s="6">
        <v>0.182314123665136</v>
      </c>
      <c r="L11" s="3">
        <v>15827</v>
      </c>
      <c r="M11" s="6">
        <v>0.24459486608867601</v>
      </c>
      <c r="N11" s="3">
        <v>-17633</v>
      </c>
      <c r="O11" s="6">
        <v>-0.27250529309039201</v>
      </c>
      <c r="P11" s="3">
        <v>-1806</v>
      </c>
      <c r="Q11" s="6">
        <v>-2.79104270017154E-2</v>
      </c>
      <c r="R11" s="3">
        <v>-4421</v>
      </c>
      <c r="S11" s="6">
        <v>-6.8323365323689794E-2</v>
      </c>
      <c r="T11" s="6">
        <v>2.4479512735326598</v>
      </c>
    </row>
    <row r="12" spans="2:20" x14ac:dyDescent="0.25">
      <c r="B12" t="s">
        <v>85</v>
      </c>
      <c r="C12" s="3">
        <v>66713</v>
      </c>
      <c r="D12" s="3">
        <v>20538</v>
      </c>
      <c r="E12" s="3">
        <v>46175</v>
      </c>
      <c r="F12" s="5">
        <v>0.69214395994783595</v>
      </c>
      <c r="G12" s="3">
        <v>11823</v>
      </c>
      <c r="H12" s="3">
        <v>34352</v>
      </c>
      <c r="I12" s="6">
        <v>0.17722183082757401</v>
      </c>
      <c r="J12" s="3">
        <v>389</v>
      </c>
      <c r="K12" s="6">
        <v>5.8309474914934097E-3</v>
      </c>
      <c r="L12" s="3">
        <v>19526</v>
      </c>
      <c r="M12" s="6">
        <v>0.29268658282493598</v>
      </c>
      <c r="N12" s="3">
        <v>-18369</v>
      </c>
      <c r="O12" s="6">
        <v>-0.27534363617285901</v>
      </c>
      <c r="P12" s="3">
        <v>1157</v>
      </c>
      <c r="Q12" s="6">
        <v>1.73429466520768E-2</v>
      </c>
      <c r="R12" s="3">
        <v>-4168</v>
      </c>
      <c r="S12" s="6">
        <v>-6.2476578777749397E-2</v>
      </c>
      <c r="T12" s="6">
        <v>-3.6024200518582501</v>
      </c>
    </row>
    <row r="13" spans="2:20" x14ac:dyDescent="0.25">
      <c r="B13" t="s">
        <v>86</v>
      </c>
      <c r="C13" s="3">
        <v>67056</v>
      </c>
      <c r="D13" s="3">
        <v>19866</v>
      </c>
      <c r="E13" s="3">
        <v>47190</v>
      </c>
      <c r="F13" s="5">
        <v>0.70374015748031404</v>
      </c>
      <c r="G13" s="3">
        <v>12130</v>
      </c>
      <c r="H13" s="3">
        <v>35060</v>
      </c>
      <c r="I13" s="6">
        <v>0.18089358148413201</v>
      </c>
      <c r="J13" s="3">
        <v>4079</v>
      </c>
      <c r="K13" s="6">
        <v>6.0829754235266001E-2</v>
      </c>
      <c r="L13" s="3">
        <v>22082</v>
      </c>
      <c r="M13" s="6">
        <v>0.32930684800763499</v>
      </c>
      <c r="N13" s="3">
        <v>-13052</v>
      </c>
      <c r="O13" s="6">
        <v>-0.19464328322596</v>
      </c>
      <c r="P13" s="3">
        <v>9030</v>
      </c>
      <c r="Q13" s="6">
        <v>0.13466356478167499</v>
      </c>
      <c r="R13" s="3">
        <v>-4200</v>
      </c>
      <c r="S13" s="6">
        <v>-6.2634216177523197E-2</v>
      </c>
      <c r="T13" s="6">
        <v>-0.46511627906976699</v>
      </c>
    </row>
    <row r="14" spans="2:20" x14ac:dyDescent="0.25">
      <c r="B14" t="s">
        <v>87</v>
      </c>
      <c r="C14" s="3">
        <v>67468</v>
      </c>
      <c r="D14" s="3">
        <v>21701</v>
      </c>
      <c r="E14" s="3">
        <v>45767</v>
      </c>
      <c r="F14" s="5">
        <v>0.67835121835536805</v>
      </c>
      <c r="G14" s="3">
        <v>7266</v>
      </c>
      <c r="H14" s="3">
        <v>38501</v>
      </c>
      <c r="I14" s="6">
        <v>0.107695500088931</v>
      </c>
      <c r="J14" s="3">
        <v>3077</v>
      </c>
      <c r="K14" s="6">
        <v>4.5606806189600897E-2</v>
      </c>
      <c r="L14" s="3">
        <v>22467</v>
      </c>
      <c r="M14" s="6">
        <v>0.333002312207268</v>
      </c>
      <c r="N14" s="3">
        <v>-11874</v>
      </c>
      <c r="O14" s="6">
        <v>-0.17599454556234001</v>
      </c>
      <c r="P14" s="3">
        <v>10593</v>
      </c>
      <c r="Q14" s="6">
        <v>0.15700776664492699</v>
      </c>
      <c r="R14" s="3">
        <v>-4239</v>
      </c>
      <c r="S14" s="6">
        <v>-6.2829785972609201E-2</v>
      </c>
      <c r="T14" s="6">
        <v>-0.400169923534409</v>
      </c>
    </row>
    <row r="15" spans="2:20" x14ac:dyDescent="0.25">
      <c r="B15" t="s">
        <v>88</v>
      </c>
      <c r="C15" s="3">
        <v>65751</v>
      </c>
      <c r="D15" s="3">
        <v>22032</v>
      </c>
      <c r="E15" s="3">
        <v>43719</v>
      </c>
      <c r="F15" s="5">
        <v>0.66491764383811602</v>
      </c>
      <c r="G15" s="3">
        <v>10870</v>
      </c>
      <c r="H15" s="3">
        <v>32849</v>
      </c>
      <c r="I15" s="6">
        <v>0.165320679533391</v>
      </c>
      <c r="J15" s="3">
        <v>7831</v>
      </c>
      <c r="K15" s="6">
        <v>0.119100850177183</v>
      </c>
      <c r="L15" s="3">
        <v>21791</v>
      </c>
      <c r="M15" s="6">
        <v>0.33141701266900803</v>
      </c>
      <c r="N15" s="3">
        <v>-12794</v>
      </c>
      <c r="O15" s="6">
        <v>-0.194582591899742</v>
      </c>
      <c r="P15" s="3">
        <v>8997</v>
      </c>
      <c r="Q15" s="6">
        <v>0.136834420769265</v>
      </c>
      <c r="R15" s="3">
        <v>-4262</v>
      </c>
      <c r="S15" s="6">
        <v>-6.4820306915484099E-2</v>
      </c>
      <c r="T15" s="6">
        <v>-0.47371346004223602</v>
      </c>
    </row>
    <row r="16" spans="2:20" x14ac:dyDescent="0.25">
      <c r="B16" t="s">
        <v>89</v>
      </c>
      <c r="C16" s="3">
        <v>69518</v>
      </c>
      <c r="D16" s="3">
        <v>24409</v>
      </c>
      <c r="E16" s="3">
        <v>45109</v>
      </c>
      <c r="F16" s="5">
        <v>0.64888230386374701</v>
      </c>
      <c r="G16" s="3">
        <v>12051</v>
      </c>
      <c r="H16" s="3">
        <v>33058</v>
      </c>
      <c r="I16" s="6">
        <v>0.17335078684657201</v>
      </c>
      <c r="J16" s="3">
        <v>7397</v>
      </c>
      <c r="K16" s="6">
        <v>0.106404096780689</v>
      </c>
      <c r="L16" s="3">
        <v>22025</v>
      </c>
      <c r="M16" s="6">
        <v>0.31682441957478602</v>
      </c>
      <c r="N16" s="3">
        <v>-14964</v>
      </c>
      <c r="O16" s="6">
        <v>-0.21525360338329599</v>
      </c>
      <c r="P16" s="3">
        <v>7061</v>
      </c>
      <c r="Q16" s="6">
        <v>0.101570816191489</v>
      </c>
      <c r="R16" s="3">
        <v>-4427</v>
      </c>
      <c r="S16" s="6">
        <v>-6.3681348715440594E-2</v>
      </c>
      <c r="T16" s="6">
        <v>-0.62696501911910496</v>
      </c>
    </row>
    <row r="17" spans="2:20" x14ac:dyDescent="0.25">
      <c r="B17" t="s">
        <v>90</v>
      </c>
      <c r="C17" s="3">
        <v>88182</v>
      </c>
      <c r="D17" s="3">
        <v>35309</v>
      </c>
      <c r="E17" s="3">
        <v>52873</v>
      </c>
      <c r="F17" s="5">
        <v>0.59958948538250401</v>
      </c>
      <c r="G17" s="3">
        <v>13373</v>
      </c>
      <c r="H17" s="3">
        <v>39500</v>
      </c>
      <c r="I17" s="6">
        <v>0.15165226463450501</v>
      </c>
      <c r="J17" s="3">
        <v>6197</v>
      </c>
      <c r="K17" s="6">
        <v>7.0275112834818895E-2</v>
      </c>
      <c r="L17" s="3">
        <v>24106</v>
      </c>
      <c r="M17" s="6">
        <v>0.27336644666712001</v>
      </c>
      <c r="N17" s="3">
        <v>-17101</v>
      </c>
      <c r="O17" s="6">
        <v>-0.19392846612687301</v>
      </c>
      <c r="P17" s="3">
        <v>7005</v>
      </c>
      <c r="Q17" s="6">
        <v>7.9437980540246297E-2</v>
      </c>
      <c r="R17" s="3">
        <v>-4719</v>
      </c>
      <c r="S17" s="6">
        <v>-5.3514322650881102E-2</v>
      </c>
      <c r="T17" s="6">
        <v>-0.67366167023554602</v>
      </c>
    </row>
    <row r="18" spans="2:20" x14ac:dyDescent="0.25">
      <c r="B18" t="s">
        <v>91</v>
      </c>
      <c r="C18" s="3">
        <v>93469</v>
      </c>
      <c r="D18" s="3">
        <v>37547</v>
      </c>
      <c r="E18" s="3">
        <v>55922</v>
      </c>
      <c r="F18" s="5">
        <v>0.59829462174624704</v>
      </c>
      <c r="G18" s="3">
        <v>15578</v>
      </c>
      <c r="H18" s="3">
        <v>40344</v>
      </c>
      <c r="I18" s="6">
        <v>0.166664883544276</v>
      </c>
      <c r="J18" s="3">
        <v>5521</v>
      </c>
      <c r="K18" s="6">
        <v>5.9067712289636101E-2</v>
      </c>
      <c r="L18" s="3">
        <v>26839</v>
      </c>
      <c r="M18" s="6">
        <v>0.287143330943949</v>
      </c>
      <c r="N18" s="3">
        <v>-17538</v>
      </c>
      <c r="O18" s="6">
        <v>-0.18763440285014199</v>
      </c>
      <c r="P18" s="3">
        <v>9301</v>
      </c>
      <c r="Q18" s="6">
        <v>9.9508928093806501E-2</v>
      </c>
      <c r="R18" s="3">
        <v>-4773</v>
      </c>
      <c r="S18" s="6">
        <v>-5.1065059003519798E-2</v>
      </c>
      <c r="T18" s="6">
        <v>-0.51317062681432102</v>
      </c>
    </row>
    <row r="19" spans="2:20" x14ac:dyDescent="0.25">
      <c r="B19" t="s">
        <v>92</v>
      </c>
      <c r="C19" s="3">
        <v>97354</v>
      </c>
      <c r="D19" s="3">
        <v>38615</v>
      </c>
      <c r="E19" s="3">
        <v>58739</v>
      </c>
      <c r="F19" s="5">
        <v>0.60335476713848402</v>
      </c>
      <c r="G19" s="3">
        <v>2612</v>
      </c>
      <c r="H19" s="3">
        <v>56127</v>
      </c>
      <c r="I19" s="6">
        <v>2.68299196745896E-2</v>
      </c>
      <c r="J19" s="3">
        <v>-2193</v>
      </c>
      <c r="K19" s="6">
        <v>-2.2526038991720902E-2</v>
      </c>
      <c r="L19" s="3">
        <v>27452</v>
      </c>
      <c r="M19" s="6">
        <v>0.28198122316494401</v>
      </c>
      <c r="N19" s="3">
        <v>-17133</v>
      </c>
      <c r="O19" s="6">
        <v>-0.17598660558374499</v>
      </c>
      <c r="P19" s="3">
        <v>10319</v>
      </c>
      <c r="Q19" s="6">
        <v>0.10599461758119801</v>
      </c>
      <c r="R19" s="3">
        <v>-4994</v>
      </c>
      <c r="S19" s="6">
        <v>-5.1297327279824098E-2</v>
      </c>
      <c r="T19" s="6">
        <v>-0.48396162418839</v>
      </c>
    </row>
    <row r="20" spans="2:20" x14ac:dyDescent="0.25">
      <c r="B20" t="s">
        <v>93</v>
      </c>
      <c r="C20" s="3">
        <v>107808</v>
      </c>
      <c r="D20" s="3">
        <v>44579</v>
      </c>
      <c r="E20" s="3">
        <v>63229</v>
      </c>
      <c r="F20" s="5">
        <v>0.58649636390620297</v>
      </c>
      <c r="G20" s="3">
        <v>15978</v>
      </c>
      <c r="H20" s="3">
        <v>47251</v>
      </c>
      <c r="I20" s="6">
        <v>0.148207925200356</v>
      </c>
      <c r="J20" s="3">
        <v>4894</v>
      </c>
      <c r="K20" s="6">
        <v>4.5395517957850899E-2</v>
      </c>
      <c r="L20" s="3">
        <v>31390</v>
      </c>
      <c r="M20" s="6">
        <v>0.29116577619471601</v>
      </c>
      <c r="N20" s="3">
        <v>-16872</v>
      </c>
      <c r="O20" s="6">
        <v>-0.15650044523597501</v>
      </c>
      <c r="P20" s="3">
        <v>14518</v>
      </c>
      <c r="Q20" s="6">
        <v>0.134665330958741</v>
      </c>
      <c r="R20" s="3">
        <v>-5271</v>
      </c>
      <c r="S20" s="6">
        <v>-4.8892475512021298E-2</v>
      </c>
      <c r="T20" s="6">
        <v>-0.36306653809064598</v>
      </c>
    </row>
    <row r="21" spans="2:20" x14ac:dyDescent="0.25">
      <c r="B21" t="s">
        <v>94</v>
      </c>
      <c r="C21" s="3">
        <v>106565</v>
      </c>
      <c r="D21" s="3">
        <v>44149</v>
      </c>
      <c r="E21" s="3">
        <v>62416</v>
      </c>
      <c r="F21" s="5">
        <v>0.58570825317881103</v>
      </c>
      <c r="G21" s="3">
        <v>14645</v>
      </c>
      <c r="H21" s="3">
        <v>47771</v>
      </c>
      <c r="I21" s="6">
        <v>0.13742786092994799</v>
      </c>
      <c r="J21" s="3">
        <v>2549</v>
      </c>
      <c r="K21" s="6">
        <v>2.3919673438746299E-2</v>
      </c>
      <c r="L21" s="3">
        <v>33363</v>
      </c>
      <c r="M21" s="6">
        <v>0.31307652606390401</v>
      </c>
      <c r="N21" s="3">
        <v>-17244</v>
      </c>
      <c r="O21" s="6">
        <v>-0.16181673157227899</v>
      </c>
      <c r="P21" s="3">
        <v>16119</v>
      </c>
      <c r="Q21" s="6">
        <v>0.15125979449162399</v>
      </c>
      <c r="R21" s="3">
        <v>-5412</v>
      </c>
      <c r="S21" s="6">
        <v>-5.0785905316004298E-2</v>
      </c>
      <c r="T21" s="6">
        <v>-0.33575283826540098</v>
      </c>
    </row>
    <row r="22" spans="2:20" x14ac:dyDescent="0.25">
      <c r="B22" t="s">
        <v>95</v>
      </c>
      <c r="C22" s="3">
        <v>110875</v>
      </c>
      <c r="D22" s="3">
        <v>45875</v>
      </c>
      <c r="E22" s="3">
        <v>65000</v>
      </c>
      <c r="F22" s="5">
        <v>0.586245772266065</v>
      </c>
      <c r="G22" s="3">
        <v>12880</v>
      </c>
      <c r="H22" s="3">
        <v>52120</v>
      </c>
      <c r="I22" s="6">
        <v>0.11616685456595199</v>
      </c>
      <c r="J22" s="3">
        <v>2404</v>
      </c>
      <c r="K22" s="6">
        <v>2.1682074408117199E-2</v>
      </c>
      <c r="L22" s="3">
        <v>29780</v>
      </c>
      <c r="M22" s="6">
        <v>0.268590755355129</v>
      </c>
      <c r="N22" s="3">
        <v>-16465</v>
      </c>
      <c r="O22" s="6">
        <v>-0.148500563697857</v>
      </c>
      <c r="P22" s="3">
        <v>13315</v>
      </c>
      <c r="Q22" s="6">
        <v>0.120090191657271</v>
      </c>
      <c r="R22" s="3">
        <v>-5555</v>
      </c>
      <c r="S22" s="6">
        <v>-5.0101465614430601E-2</v>
      </c>
      <c r="T22" s="6">
        <v>-0.41719864814119401</v>
      </c>
    </row>
    <row r="23" spans="2:20" x14ac:dyDescent="0.25">
      <c r="B23" t="s">
        <v>96</v>
      </c>
      <c r="C23" s="3">
        <v>115846</v>
      </c>
      <c r="D23" s="3">
        <v>46275</v>
      </c>
      <c r="E23" s="3">
        <v>69571</v>
      </c>
      <c r="F23" s="5">
        <v>0.60054727828323795</v>
      </c>
      <c r="G23" s="3">
        <v>13160</v>
      </c>
      <c r="H23" s="3">
        <v>56411</v>
      </c>
      <c r="I23" s="6">
        <v>0.11359908844500401</v>
      </c>
      <c r="J23" s="3">
        <v>875</v>
      </c>
      <c r="K23" s="6">
        <v>7.5531308806519003E-3</v>
      </c>
      <c r="L23" s="3">
        <v>31486</v>
      </c>
      <c r="M23" s="6">
        <v>0.27179186160937702</v>
      </c>
      <c r="N23" s="3">
        <v>-20473</v>
      </c>
      <c r="O23" s="6">
        <v>-0.17672599830809799</v>
      </c>
      <c r="P23" s="3">
        <v>11013</v>
      </c>
      <c r="Q23" s="6">
        <v>9.5065863301279196E-2</v>
      </c>
      <c r="R23" s="3">
        <v>-5230</v>
      </c>
      <c r="S23" s="6">
        <v>-4.51461422923536E-2</v>
      </c>
      <c r="T23" s="6">
        <v>-0.47489330790883499</v>
      </c>
    </row>
    <row r="24" spans="2:20" x14ac:dyDescent="0.25">
      <c r="B24" t="s">
        <v>97</v>
      </c>
      <c r="C24" s="3">
        <v>120550</v>
      </c>
      <c r="D24" s="3">
        <v>44887</v>
      </c>
      <c r="E24" s="3">
        <v>75663</v>
      </c>
      <c r="F24" s="5">
        <v>0.62764827872252105</v>
      </c>
      <c r="G24" s="3">
        <v>31968</v>
      </c>
      <c r="H24" s="3">
        <v>43695</v>
      </c>
      <c r="I24" s="6">
        <v>0.26518457071754398</v>
      </c>
      <c r="J24" s="3">
        <v>11497</v>
      </c>
      <c r="K24" s="6">
        <v>9.5371215263376094E-2</v>
      </c>
      <c r="L24" s="3">
        <v>38818</v>
      </c>
      <c r="M24" s="6">
        <v>0.32200746578183298</v>
      </c>
      <c r="N24" s="3">
        <v>-17184</v>
      </c>
      <c r="O24" s="6">
        <v>-0.142546661136457</v>
      </c>
      <c r="P24" s="3">
        <v>21634</v>
      </c>
      <c r="Q24" s="6">
        <v>0.179460804645375</v>
      </c>
      <c r="R24" s="3">
        <v>-5936</v>
      </c>
      <c r="S24" s="6">
        <v>-4.9240978846951403E-2</v>
      </c>
      <c r="T24" s="6">
        <v>-0.274382915780715</v>
      </c>
    </row>
    <row r="25" spans="2:20" x14ac:dyDescent="0.25">
      <c r="B25" t="s">
        <v>98</v>
      </c>
      <c r="C25" s="3">
        <v>127079</v>
      </c>
      <c r="D25" s="3">
        <v>49931</v>
      </c>
      <c r="E25" s="3">
        <v>77148</v>
      </c>
      <c r="F25" s="5">
        <v>0.60708693017729098</v>
      </c>
      <c r="G25" s="3">
        <v>19599</v>
      </c>
      <c r="H25" s="3">
        <v>57549</v>
      </c>
      <c r="I25" s="6">
        <v>0.15422689822866001</v>
      </c>
      <c r="J25" s="3">
        <v>9625</v>
      </c>
      <c r="K25" s="6">
        <v>7.5740287537673395E-2</v>
      </c>
      <c r="L25" s="3">
        <v>30631</v>
      </c>
      <c r="M25" s="6">
        <v>0.24103903870820501</v>
      </c>
      <c r="N25" s="3">
        <v>-17545</v>
      </c>
      <c r="O25" s="6">
        <v>-0.13806372414010101</v>
      </c>
      <c r="P25" s="3">
        <v>13086</v>
      </c>
      <c r="Q25" s="6">
        <v>0.10297531456810299</v>
      </c>
      <c r="R25" s="3">
        <v>-7803</v>
      </c>
      <c r="S25" s="6">
        <v>-6.1402749470801599E-2</v>
      </c>
      <c r="T25" s="6">
        <v>-0.59628610729023301</v>
      </c>
    </row>
    <row r="26" spans="2:20" x14ac:dyDescent="0.25">
      <c r="B26" t="s">
        <v>99</v>
      </c>
      <c r="C26" s="3">
        <v>131620</v>
      </c>
      <c r="D26" s="3">
        <v>52557</v>
      </c>
      <c r="E26" s="3">
        <v>79063</v>
      </c>
      <c r="F26" s="5">
        <v>0.60069138428810198</v>
      </c>
      <c r="G26" s="3">
        <v>33060</v>
      </c>
      <c r="H26" s="3">
        <v>46003</v>
      </c>
      <c r="I26" s="6">
        <v>0.25117763257863501</v>
      </c>
      <c r="J26" s="3">
        <v>17879</v>
      </c>
      <c r="K26" s="6">
        <v>0.135838018538216</v>
      </c>
      <c r="L26" s="3">
        <v>39027</v>
      </c>
      <c r="M26" s="6">
        <v>0.29651268804133102</v>
      </c>
      <c r="N26" s="3">
        <v>-27717</v>
      </c>
      <c r="O26" s="6">
        <v>-0.21058349794864001</v>
      </c>
      <c r="P26" s="3">
        <v>11310</v>
      </c>
      <c r="Q26" s="6">
        <v>8.5929190092690996E-2</v>
      </c>
      <c r="R26" s="3">
        <v>-8538</v>
      </c>
      <c r="S26" s="6">
        <v>-6.4868561008965195E-2</v>
      </c>
      <c r="T26" s="6">
        <v>-0.75490716180371298</v>
      </c>
    </row>
    <row r="27" spans="2:20" x14ac:dyDescent="0.25">
      <c r="B27" t="s">
        <v>100</v>
      </c>
      <c r="C27" s="3">
        <v>125980</v>
      </c>
      <c r="D27" s="3">
        <v>52701</v>
      </c>
      <c r="E27" s="3">
        <v>73279</v>
      </c>
      <c r="F27" s="5">
        <v>0.581671693919669</v>
      </c>
      <c r="G27" s="3">
        <v>30256</v>
      </c>
      <c r="H27" s="3">
        <v>43023</v>
      </c>
      <c r="I27" s="6">
        <v>0.24016510557231299</v>
      </c>
      <c r="J27" s="3">
        <v>13127</v>
      </c>
      <c r="K27" s="6">
        <v>0.104199079218923</v>
      </c>
      <c r="L27" s="3">
        <v>21689</v>
      </c>
      <c r="M27" s="6">
        <v>0.17216224797586899</v>
      </c>
      <c r="N27" s="3">
        <v>-17593</v>
      </c>
      <c r="O27" s="6">
        <v>-0.13964915065883399</v>
      </c>
      <c r="P27" s="3">
        <v>4096</v>
      </c>
      <c r="Q27" s="6">
        <v>3.2513097317034403E-2</v>
      </c>
      <c r="R27" s="3">
        <v>-9262</v>
      </c>
      <c r="S27" s="6">
        <v>-7.35196062867121E-2</v>
      </c>
      <c r="T27" s="6">
        <v>-2.26123046875</v>
      </c>
    </row>
    <row r="28" spans="2:20" x14ac:dyDescent="0.25">
      <c r="B28" t="s">
        <v>101</v>
      </c>
      <c r="C28" s="3">
        <v>126034</v>
      </c>
      <c r="D28" s="3">
        <v>53063</v>
      </c>
      <c r="E28" s="3">
        <v>72971</v>
      </c>
      <c r="F28" s="5">
        <v>0.57897868829046095</v>
      </c>
      <c r="G28" s="3">
        <v>29199</v>
      </c>
      <c r="H28" s="3">
        <v>43772</v>
      </c>
      <c r="I28" s="6">
        <v>0.231675579605503</v>
      </c>
      <c r="J28" s="3">
        <v>30101</v>
      </c>
      <c r="K28" s="6">
        <v>0.238832378564514</v>
      </c>
      <c r="L28" s="3">
        <v>24318</v>
      </c>
      <c r="M28" s="6">
        <v>0.192947934684291</v>
      </c>
      <c r="N28" s="3">
        <v>-17830</v>
      </c>
      <c r="O28" s="6">
        <v>-0.14146976212767901</v>
      </c>
      <c r="P28" s="3">
        <v>6488</v>
      </c>
      <c r="Q28" s="6">
        <v>5.1478172556611697E-2</v>
      </c>
      <c r="R28" s="3">
        <v>-9472</v>
      </c>
      <c r="S28" s="6">
        <v>-7.5154323436532999E-2</v>
      </c>
      <c r="T28" s="6">
        <v>-1.45992601726263</v>
      </c>
    </row>
    <row r="29" spans="2:20" x14ac:dyDescent="0.25">
      <c r="B29" t="s">
        <v>102</v>
      </c>
      <c r="C29" s="3">
        <v>130863</v>
      </c>
      <c r="D29" s="3">
        <v>55508</v>
      </c>
      <c r="E29" s="3">
        <v>75355</v>
      </c>
      <c r="F29" s="5">
        <v>0.57583121279506</v>
      </c>
      <c r="G29" s="3">
        <v>26869</v>
      </c>
      <c r="H29" s="3">
        <v>48486</v>
      </c>
      <c r="I29" s="6">
        <v>0.20532159586743301</v>
      </c>
      <c r="J29" s="3">
        <v>15528</v>
      </c>
      <c r="K29" s="6">
        <v>0.118658444327273</v>
      </c>
      <c r="L29" s="3">
        <v>34339</v>
      </c>
      <c r="M29" s="6">
        <v>0.26240419369875301</v>
      </c>
      <c r="N29" s="3">
        <v>-18087</v>
      </c>
      <c r="O29" s="6">
        <v>-0.13821324591366499</v>
      </c>
      <c r="P29" s="3">
        <v>16252</v>
      </c>
      <c r="Q29" s="6">
        <v>0.124190947785088</v>
      </c>
      <c r="R29" s="3">
        <v>-9772</v>
      </c>
      <c r="S29" s="6">
        <v>-7.4673513521774607E-2</v>
      </c>
      <c r="T29" s="6">
        <v>-0.60127984248092503</v>
      </c>
    </row>
    <row r="30" spans="2:20" x14ac:dyDescent="0.25">
      <c r="B30" t="s">
        <v>103</v>
      </c>
      <c r="C30" s="3">
        <v>131868</v>
      </c>
      <c r="D30" s="3">
        <v>54726</v>
      </c>
      <c r="E30" s="3">
        <v>77142</v>
      </c>
      <c r="F30" s="5">
        <v>0.58499408499408501</v>
      </c>
      <c r="G30" s="3">
        <v>30564</v>
      </c>
      <c r="H30" s="3">
        <v>46578</v>
      </c>
      <c r="I30" s="6">
        <v>0.231777231777231</v>
      </c>
      <c r="J30" s="3">
        <v>19265</v>
      </c>
      <c r="K30" s="6">
        <v>0.146093062759729</v>
      </c>
      <c r="L30" s="3">
        <v>35746</v>
      </c>
      <c r="M30" s="6">
        <v>0.27107410440743701</v>
      </c>
      <c r="N30" s="3">
        <v>-18837</v>
      </c>
      <c r="O30" s="6">
        <v>-0.14284739284739201</v>
      </c>
      <c r="P30" s="3">
        <v>16909</v>
      </c>
      <c r="Q30" s="6">
        <v>0.128226711560044</v>
      </c>
      <c r="R30" s="3">
        <v>-10016</v>
      </c>
      <c r="S30" s="6">
        <v>-7.5954742621409194E-2</v>
      </c>
      <c r="T30" s="6">
        <v>-0.59234727068425097</v>
      </c>
    </row>
    <row r="31" spans="2:20" x14ac:dyDescent="0.25">
      <c r="B31" t="s">
        <v>104</v>
      </c>
      <c r="C31" s="3">
        <v>128292</v>
      </c>
      <c r="D31" s="3">
        <v>51201</v>
      </c>
      <c r="E31" s="3">
        <v>77091</v>
      </c>
      <c r="F31" s="5">
        <v>0.60090262837900998</v>
      </c>
      <c r="G31" s="3">
        <v>28798</v>
      </c>
      <c r="H31" s="3">
        <v>48293</v>
      </c>
      <c r="I31" s="6">
        <v>0.22447229757116499</v>
      </c>
      <c r="J31" s="3">
        <v>17801</v>
      </c>
      <c r="K31" s="6">
        <v>0.138753780438374</v>
      </c>
      <c r="L31" s="3">
        <v>41768</v>
      </c>
      <c r="M31" s="6">
        <v>0.32556979390764801</v>
      </c>
      <c r="N31" s="3">
        <v>-22088</v>
      </c>
      <c r="O31" s="6">
        <v>-0.17216973778567601</v>
      </c>
      <c r="P31" s="3">
        <v>19680</v>
      </c>
      <c r="Q31" s="6">
        <v>0.153400056121971</v>
      </c>
      <c r="R31" s="3">
        <v>-10232</v>
      </c>
      <c r="S31" s="6">
        <v>-7.9755557634147101E-2</v>
      </c>
      <c r="T31" s="6">
        <v>-0.51991869918699096</v>
      </c>
    </row>
    <row r="32" spans="2:20" x14ac:dyDescent="0.25">
      <c r="B32" t="s">
        <v>105</v>
      </c>
      <c r="C32" s="3">
        <v>133613</v>
      </c>
      <c r="D32" s="3">
        <v>56301</v>
      </c>
      <c r="E32" s="3">
        <v>77312</v>
      </c>
      <c r="F32" s="5">
        <v>0.57862633127016005</v>
      </c>
      <c r="G32" s="3">
        <v>32448</v>
      </c>
      <c r="H32" s="3">
        <v>44864</v>
      </c>
      <c r="I32" s="6">
        <v>0.24285062082282399</v>
      </c>
      <c r="J32" s="3">
        <v>22065</v>
      </c>
      <c r="K32" s="6">
        <v>0.16514111650812399</v>
      </c>
      <c r="L32" s="3">
        <v>39539</v>
      </c>
      <c r="M32" s="6">
        <v>0.29592180401607598</v>
      </c>
      <c r="N32" s="3">
        <v>-67882</v>
      </c>
      <c r="O32" s="6">
        <v>-0.508049366453863</v>
      </c>
      <c r="P32" s="3">
        <v>-28343</v>
      </c>
      <c r="Q32" s="6">
        <v>-0.21212756243778599</v>
      </c>
      <c r="R32" s="3">
        <v>-10445</v>
      </c>
      <c r="S32" s="6">
        <v>-7.8173531018688305E-2</v>
      </c>
      <c r="T32" s="6">
        <v>0.36852132801749898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B3" sqref="B3:G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2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B3" t="s">
        <v>76</v>
      </c>
      <c r="C3" s="3">
        <v>12647</v>
      </c>
      <c r="D3" s="3">
        <v>1441.6</v>
      </c>
      <c r="E3" s="3">
        <v>-1069.7</v>
      </c>
      <c r="F3" s="3">
        <v>19945.215</v>
      </c>
      <c r="G3">
        <v>853.88499999999999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77</v>
      </c>
      <c r="C4" s="3">
        <v>12990.2</v>
      </c>
      <c r="D4" s="3">
        <v>1716.6</v>
      </c>
      <c r="E4" s="3">
        <v>-1156.5</v>
      </c>
      <c r="F4" s="3">
        <v>23172.113000000001</v>
      </c>
      <c r="G4">
        <v>868.64700000000005</v>
      </c>
      <c r="H4" s="31">
        <f>(Table3[[#This Row],[SharesOutstanding]]-G3)/G3</f>
        <v>1.7288042300778274E-2</v>
      </c>
      <c r="I4" s="31">
        <f>(Table3[[#This Row],[Revenue]]-C3)/C3</f>
        <v>2.7136870404048448E-2</v>
      </c>
      <c r="J4" s="31">
        <f>(Table3[[#This Row],[Dividend]]-E3)/E3</f>
        <v>8.1144246050294425E-2</v>
      </c>
      <c r="K4" s="31">
        <f>(Table3[[#This Row],[MarketValue]]-F3)/F3</f>
        <v>0.16178807799264139</v>
      </c>
    </row>
    <row r="5" spans="2:11" x14ac:dyDescent="0.25">
      <c r="B5" t="s">
        <v>78</v>
      </c>
      <c r="C5" s="3">
        <v>13791.4</v>
      </c>
      <c r="D5" s="3">
        <v>1104.3</v>
      </c>
      <c r="E5" s="3">
        <v>-1195.0999999999999</v>
      </c>
      <c r="F5" s="3">
        <v>19462.618999999999</v>
      </c>
      <c r="G5">
        <v>876.803</v>
      </c>
      <c r="H5" s="31">
        <f>(Table3[[#This Row],[SharesOutstanding]]-G4)/G4</f>
        <v>9.3893146468012299E-3</v>
      </c>
      <c r="I5" s="31">
        <f>(Table3[[#This Row],[Revenue]]-C4)/C4</f>
        <v>6.1677264399316319E-2</v>
      </c>
      <c r="J5" s="31">
        <f>(Table3[[#This Row],[Dividend]]-E4)/E4</f>
        <v>3.337656722870723E-2</v>
      </c>
      <c r="K5" s="31">
        <f>(Table3[[#This Row],[MarketValue]]-F4)/F4</f>
        <v>-0.16008440835758062</v>
      </c>
    </row>
    <row r="6" spans="2:11" x14ac:dyDescent="0.25">
      <c r="B6" t="s">
        <v>79</v>
      </c>
      <c r="C6" s="3">
        <v>27926.799999999999</v>
      </c>
      <c r="D6" s="3">
        <v>1589.7</v>
      </c>
      <c r="E6" s="3">
        <v>-2117.4</v>
      </c>
      <c r="F6" s="3">
        <v>26166.903999999999</v>
      </c>
      <c r="G6">
        <v>872.85699999999997</v>
      </c>
      <c r="H6" s="31">
        <f>(Table3[[#This Row],[SharesOutstanding]]-G5)/G5</f>
        <v>-4.5004408059735497E-3</v>
      </c>
      <c r="I6" s="31">
        <f>(Table3[[#This Row],[Revenue]]-C5)/C5</f>
        <v>1.024943080470438</v>
      </c>
      <c r="J6" s="31">
        <f>(Table3[[#This Row],[Dividend]]-E5)/E5</f>
        <v>0.77173458288009389</v>
      </c>
      <c r="K6" s="31">
        <f>(Table3[[#This Row],[MarketValue]]-F5)/F5</f>
        <v>0.34446982700529666</v>
      </c>
    </row>
    <row r="7" spans="2:11" x14ac:dyDescent="0.25">
      <c r="B7" t="s">
        <v>80</v>
      </c>
      <c r="C7" s="3">
        <v>29155.200000000001</v>
      </c>
      <c r="D7" s="3">
        <v>2386.1</v>
      </c>
      <c r="E7" s="3">
        <v>-2204.1</v>
      </c>
      <c r="F7" s="3">
        <v>25416.462</v>
      </c>
      <c r="G7">
        <v>946.471</v>
      </c>
      <c r="H7" s="31">
        <f>(Table3[[#This Row],[SharesOutstanding]]-G6)/G6</f>
        <v>8.4336838680333703E-2</v>
      </c>
      <c r="I7" s="31">
        <f>(Table3[[#This Row],[Revenue]]-C6)/C6</f>
        <v>4.3986421645158112E-2</v>
      </c>
      <c r="J7" s="31">
        <f>(Table3[[#This Row],[Dividend]]-E6)/E6</f>
        <v>4.094644375177095E-2</v>
      </c>
      <c r="K7" s="31">
        <f>(Table3[[#This Row],[MarketValue]]-F6)/F6</f>
        <v>-2.8679051981082636E-2</v>
      </c>
    </row>
    <row r="8" spans="2:11" x14ac:dyDescent="0.25">
      <c r="B8" t="s">
        <v>81</v>
      </c>
      <c r="C8" s="3">
        <v>30194</v>
      </c>
      <c r="D8" s="3">
        <v>2221</v>
      </c>
      <c r="E8" s="3">
        <v>-2340.4</v>
      </c>
      <c r="F8" s="3">
        <v>63366.48</v>
      </c>
      <c r="G8">
        <v>1563.6310000000001</v>
      </c>
      <c r="H8" s="31">
        <f>(Table3[[#This Row],[SharesOutstanding]]-G7)/G7</f>
        <v>0.65206435273769625</v>
      </c>
      <c r="I8" s="31">
        <f>(Table3[[#This Row],[Revenue]]-C7)/C7</f>
        <v>3.56300076830205E-2</v>
      </c>
      <c r="J8" s="31">
        <f>(Table3[[#This Row],[Dividend]]-E7)/E7</f>
        <v>6.1839299487319171E-2</v>
      </c>
      <c r="K8" s="31">
        <f>(Table3[[#This Row],[MarketValue]]-F7)/F7</f>
        <v>1.4931274856429666</v>
      </c>
    </row>
    <row r="9" spans="2:11" x14ac:dyDescent="0.25">
      <c r="B9" t="s">
        <v>82</v>
      </c>
      <c r="C9" s="3">
        <v>31566</v>
      </c>
      <c r="D9" s="3">
        <v>2904</v>
      </c>
      <c r="E9" s="3">
        <v>-4186</v>
      </c>
      <c r="F9" s="3">
        <v>76320.572</v>
      </c>
      <c r="G9">
        <v>1578</v>
      </c>
      <c r="H9" s="31">
        <f>(Table3[[#This Row],[SharesOutstanding]]-G8)/G8</f>
        <v>9.1895082663364398E-3</v>
      </c>
      <c r="I9" s="31">
        <f>(Table3[[#This Row],[Revenue]]-C8)/C8</f>
        <v>4.5439491289660197E-2</v>
      </c>
      <c r="J9" s="31">
        <f>(Table3[[#This Row],[Dividend]]-E8)/E8</f>
        <v>0.78858314817979824</v>
      </c>
      <c r="K9" s="31">
        <f>(Table3[[#This Row],[MarketValue]]-F8)/F8</f>
        <v>0.20443130184917951</v>
      </c>
    </row>
    <row r="10" spans="2:11" x14ac:dyDescent="0.25">
      <c r="B10" t="s">
        <v>83</v>
      </c>
      <c r="C10" s="3">
        <v>58194</v>
      </c>
      <c r="D10" s="3">
        <v>4004</v>
      </c>
      <c r="E10" s="3">
        <v>-4227</v>
      </c>
      <c r="F10" s="3">
        <v>85707.936000000002</v>
      </c>
      <c r="G10">
        <v>2777</v>
      </c>
      <c r="H10" s="31">
        <f>(Table3[[#This Row],[SharesOutstanding]]-G9)/G9</f>
        <v>0.75982256020278838</v>
      </c>
      <c r="I10" s="31">
        <f>(Table3[[#This Row],[Revenue]]-C9)/C9</f>
        <v>0.84356586200342143</v>
      </c>
      <c r="J10" s="31">
        <f>(Table3[[#This Row],[Dividend]]-E9)/E9</f>
        <v>9.7945532728141421E-3</v>
      </c>
      <c r="K10" s="31">
        <f>(Table3[[#This Row],[MarketValue]]-F9)/F9</f>
        <v>0.1229991305620718</v>
      </c>
    </row>
    <row r="11" spans="2:11" x14ac:dyDescent="0.25">
      <c r="B11" t="s">
        <v>84</v>
      </c>
      <c r="C11" s="3">
        <v>64707</v>
      </c>
      <c r="D11" s="3">
        <v>-1806</v>
      </c>
      <c r="E11" s="3">
        <v>-4421</v>
      </c>
      <c r="F11" s="3">
        <v>121525.022</v>
      </c>
      <c r="G11">
        <v>2734.8029999999999</v>
      </c>
      <c r="H11" s="31">
        <f>(Table3[[#This Row],[SharesOutstanding]]-G10)/G10</f>
        <v>-1.5195174648901735E-2</v>
      </c>
      <c r="I11" s="31">
        <f>(Table3[[#This Row],[Revenue]]-C10)/C10</f>
        <v>0.11191875451077431</v>
      </c>
      <c r="J11" s="31">
        <f>(Table3[[#This Row],[Dividend]]-E10)/E10</f>
        <v>4.5895434114028862E-2</v>
      </c>
      <c r="K11" s="31">
        <f>(Table3[[#This Row],[MarketValue]]-F10)/F10</f>
        <v>0.41789696114021452</v>
      </c>
    </row>
    <row r="12" spans="2:11" x14ac:dyDescent="0.25">
      <c r="B12" t="s">
        <v>85</v>
      </c>
      <c r="C12" s="3">
        <v>66713</v>
      </c>
      <c r="D12" s="3">
        <v>1157</v>
      </c>
      <c r="E12" s="3">
        <v>-4168</v>
      </c>
      <c r="F12" s="3">
        <v>115644.03200000001</v>
      </c>
      <c r="G12">
        <v>2730</v>
      </c>
      <c r="H12" s="31">
        <f>(Table3[[#This Row],[SharesOutstanding]]-G11)/G11</f>
        <v>-1.7562508158722526E-3</v>
      </c>
      <c r="I12" s="31">
        <f>(Table3[[#This Row],[Revenue]]-C11)/C11</f>
        <v>3.1001282705116911E-2</v>
      </c>
      <c r="J12" s="31">
        <f>(Table3[[#This Row],[Dividend]]-E11)/E11</f>
        <v>-5.7226871748473199E-2</v>
      </c>
      <c r="K12" s="31">
        <f>(Table3[[#This Row],[MarketValue]]-F11)/F11</f>
        <v>-4.8393243656438018E-2</v>
      </c>
    </row>
    <row r="13" spans="2:11" x14ac:dyDescent="0.25">
      <c r="B13" t="s">
        <v>86</v>
      </c>
      <c r="C13" s="3">
        <v>67056</v>
      </c>
      <c r="D13" s="3">
        <v>9030</v>
      </c>
      <c r="E13" s="3">
        <v>-4200</v>
      </c>
      <c r="F13" s="3">
        <v>95415.854999999996</v>
      </c>
      <c r="G13">
        <v>2789</v>
      </c>
      <c r="H13" s="31">
        <f>(Table3[[#This Row],[SharesOutstanding]]-G12)/G12</f>
        <v>2.1611721611721611E-2</v>
      </c>
      <c r="I13" s="31">
        <f>(Table3[[#This Row],[Revenue]]-C12)/C12</f>
        <v>5.141426708437636E-3</v>
      </c>
      <c r="J13" s="31">
        <f>(Table3[[#This Row],[Dividend]]-E12)/E12</f>
        <v>7.677543186180422E-3</v>
      </c>
      <c r="K13" s="31">
        <f>(Table3[[#This Row],[MarketValue]]-F12)/F12</f>
        <v>-0.17491760404894918</v>
      </c>
    </row>
    <row r="14" spans="2:11" x14ac:dyDescent="0.25">
      <c r="B14" t="s">
        <v>87</v>
      </c>
      <c r="C14" s="3">
        <v>67468</v>
      </c>
      <c r="D14" s="3">
        <v>10593</v>
      </c>
      <c r="E14" s="3">
        <v>-4239</v>
      </c>
      <c r="F14" s="3">
        <v>87073.73</v>
      </c>
      <c r="G14">
        <v>2832</v>
      </c>
      <c r="H14" s="31">
        <f>(Table3[[#This Row],[SharesOutstanding]]-G13)/G13</f>
        <v>1.541771244173539E-2</v>
      </c>
      <c r="I14" s="31">
        <f>(Table3[[#This Row],[Revenue]]-C13)/C13</f>
        <v>6.1441183488427581E-3</v>
      </c>
      <c r="J14" s="31">
        <f>(Table3[[#This Row],[Dividend]]-E13)/E13</f>
        <v>9.285714285714286E-3</v>
      </c>
      <c r="K14" s="31">
        <f>(Table3[[#This Row],[MarketValue]]-F13)/F13</f>
        <v>-8.7429127999743866E-2</v>
      </c>
    </row>
    <row r="15" spans="2:11" x14ac:dyDescent="0.25">
      <c r="B15" t="s">
        <v>88</v>
      </c>
      <c r="C15" s="3">
        <v>65751</v>
      </c>
      <c r="D15" s="3">
        <v>8997</v>
      </c>
      <c r="E15" s="3">
        <v>-4262</v>
      </c>
      <c r="F15" s="3">
        <v>100632.647</v>
      </c>
      <c r="G15">
        <v>2831</v>
      </c>
      <c r="H15" s="31">
        <f>(Table3[[#This Row],[SharesOutstanding]]-G14)/G14</f>
        <v>-3.5310734463276836E-4</v>
      </c>
      <c r="I15" s="31">
        <f>(Table3[[#This Row],[Revenue]]-C14)/C14</f>
        <v>-2.5449101796407185E-2</v>
      </c>
      <c r="J15" s="31">
        <f>(Table3[[#This Row],[Dividend]]-E14)/E14</f>
        <v>5.4258079735786738E-3</v>
      </c>
      <c r="K15" s="31">
        <f>(Table3[[#This Row],[MarketValue]]-F14)/F14</f>
        <v>0.15571765445215224</v>
      </c>
    </row>
    <row r="16" spans="2:11" x14ac:dyDescent="0.25">
      <c r="B16" t="s">
        <v>89</v>
      </c>
      <c r="C16" s="3">
        <v>69518</v>
      </c>
      <c r="D16" s="3">
        <v>7061</v>
      </c>
      <c r="E16" s="3">
        <v>-4427</v>
      </c>
      <c r="F16" s="3">
        <v>74639.703999999998</v>
      </c>
      <c r="G16">
        <v>2817</v>
      </c>
      <c r="H16" s="31">
        <f>(Table3[[#This Row],[SharesOutstanding]]-G15)/G15</f>
        <v>-4.9452490286117983E-3</v>
      </c>
      <c r="I16" s="31">
        <f>(Table3[[#This Row],[Revenue]]-C15)/C15</f>
        <v>5.7291904305637936E-2</v>
      </c>
      <c r="J16" s="31">
        <f>(Table3[[#This Row],[Dividend]]-E15)/E15</f>
        <v>3.8714218676677618E-2</v>
      </c>
      <c r="K16" s="31">
        <f>(Table3[[#This Row],[MarketValue]]-F15)/F15</f>
        <v>-0.2582953323288813</v>
      </c>
    </row>
    <row r="17" spans="2:11" x14ac:dyDescent="0.25">
      <c r="B17" t="s">
        <v>90</v>
      </c>
      <c r="C17" s="3">
        <v>88182</v>
      </c>
      <c r="D17" s="3">
        <v>7005</v>
      </c>
      <c r="E17" s="3">
        <v>-4719</v>
      </c>
      <c r="F17" s="3">
        <v>100912.93700000001</v>
      </c>
      <c r="G17">
        <v>2938</v>
      </c>
      <c r="H17" s="31">
        <f>(Table3[[#This Row],[SharesOutstanding]]-G16)/G16</f>
        <v>4.2953496627618035E-2</v>
      </c>
      <c r="I17" s="31">
        <f>(Table3[[#This Row],[Revenue]]-C16)/C16</f>
        <v>0.26847722891912884</v>
      </c>
      <c r="J17" s="31">
        <f>(Table3[[#This Row],[Dividend]]-E16)/E16</f>
        <v>6.5958888637903779E-2</v>
      </c>
      <c r="K17" s="31">
        <f>(Table3[[#This Row],[MarketValue]]-F16)/F16</f>
        <v>0.35200076624098092</v>
      </c>
    </row>
    <row r="18" spans="2:11" x14ac:dyDescent="0.25">
      <c r="B18" t="s">
        <v>91</v>
      </c>
      <c r="C18" s="3">
        <v>93469</v>
      </c>
      <c r="D18" s="3">
        <v>9301</v>
      </c>
      <c r="E18" s="3">
        <v>-4773</v>
      </c>
      <c r="F18" s="3">
        <v>116971.501</v>
      </c>
      <c r="G18">
        <v>2902</v>
      </c>
      <c r="H18" s="31">
        <f>(Table3[[#This Row],[SharesOutstanding]]-G17)/G17</f>
        <v>-1.2253233492171545E-2</v>
      </c>
      <c r="I18" s="31">
        <f>(Table3[[#This Row],[Revenue]]-C17)/C17</f>
        <v>5.9955546483409311E-2</v>
      </c>
      <c r="J18" s="31">
        <f>(Table3[[#This Row],[Dividend]]-E17)/E17</f>
        <v>1.1443102352193261E-2</v>
      </c>
      <c r="K18" s="31">
        <f>(Table3[[#This Row],[MarketValue]]-F17)/F17</f>
        <v>0.15913285726685367</v>
      </c>
    </row>
    <row r="19" spans="2:11" x14ac:dyDescent="0.25">
      <c r="B19" t="s">
        <v>92</v>
      </c>
      <c r="C19" s="3">
        <v>97354</v>
      </c>
      <c r="D19" s="3">
        <v>10319</v>
      </c>
      <c r="E19" s="3">
        <v>-4994</v>
      </c>
      <c r="F19" s="3">
        <v>94043.561000000002</v>
      </c>
      <c r="G19">
        <v>2849</v>
      </c>
      <c r="H19" s="31">
        <f>(Table3[[#This Row],[SharesOutstanding]]-G18)/G18</f>
        <v>-1.826326671261199E-2</v>
      </c>
      <c r="I19" s="31">
        <f>(Table3[[#This Row],[Revenue]]-C18)/C18</f>
        <v>4.1564582909841767E-2</v>
      </c>
      <c r="J19" s="31">
        <f>(Table3[[#This Row],[Dividend]]-E18)/E18</f>
        <v>4.6302116069557933E-2</v>
      </c>
      <c r="K19" s="31">
        <f>(Table3[[#This Row],[MarketValue]]-F18)/F18</f>
        <v>-0.19601304423715996</v>
      </c>
    </row>
    <row r="20" spans="2:11" x14ac:dyDescent="0.25">
      <c r="B20" t="s">
        <v>93</v>
      </c>
      <c r="C20" s="3">
        <v>107808</v>
      </c>
      <c r="D20" s="3">
        <v>14518</v>
      </c>
      <c r="E20" s="3">
        <v>-5271</v>
      </c>
      <c r="F20" s="3">
        <v>91906.881999999998</v>
      </c>
      <c r="G20">
        <v>2841</v>
      </c>
      <c r="H20" s="31">
        <f>(Table3[[#This Row],[SharesOutstanding]]-G19)/G19</f>
        <v>-2.8080028080028079E-3</v>
      </c>
      <c r="I20" s="31">
        <f>(Table3[[#This Row],[Revenue]]-C19)/C19</f>
        <v>0.10738130944799391</v>
      </c>
      <c r="J20" s="31">
        <f>(Table3[[#This Row],[Dividend]]-E19)/E19</f>
        <v>5.5466559871846219E-2</v>
      </c>
      <c r="K20" s="31">
        <f>(Table3[[#This Row],[MarketValue]]-F19)/F19</f>
        <v>-2.2720098827393443E-2</v>
      </c>
    </row>
    <row r="21" spans="2:11" x14ac:dyDescent="0.25">
      <c r="B21" t="s">
        <v>94</v>
      </c>
      <c r="C21" s="3">
        <v>106565</v>
      </c>
      <c r="D21" s="3">
        <v>16119</v>
      </c>
      <c r="E21" s="3">
        <v>-5412</v>
      </c>
      <c r="F21" s="3">
        <v>101150.776</v>
      </c>
      <c r="G21">
        <v>2833</v>
      </c>
      <c r="H21" s="31">
        <f>(Table3[[#This Row],[SharesOutstanding]]-G20)/G20</f>
        <v>-2.8159098908834917E-3</v>
      </c>
      <c r="I21" s="31">
        <f>(Table3[[#This Row],[Revenue]]-C20)/C20</f>
        <v>-1.152975660433363E-2</v>
      </c>
      <c r="J21" s="31">
        <f>(Table3[[#This Row],[Dividend]]-E20)/E20</f>
        <v>2.6750142287990893E-2</v>
      </c>
      <c r="K21" s="31">
        <f>(Table3[[#This Row],[MarketValue]]-F20)/F20</f>
        <v>0.10057890985791468</v>
      </c>
    </row>
    <row r="22" spans="2:11" x14ac:dyDescent="0.25">
      <c r="B22" t="s">
        <v>95</v>
      </c>
      <c r="C22" s="3">
        <v>110875</v>
      </c>
      <c r="D22" s="3">
        <v>13315</v>
      </c>
      <c r="E22" s="3">
        <v>-5555</v>
      </c>
      <c r="F22" s="3">
        <v>113700.882</v>
      </c>
      <c r="G22">
        <v>2839</v>
      </c>
      <c r="H22" s="31">
        <f>(Table3[[#This Row],[SharesOutstanding]]-G21)/G21</f>
        <v>2.1178962230850688E-3</v>
      </c>
      <c r="I22" s="31">
        <f>(Table3[[#This Row],[Revenue]]-C21)/C21</f>
        <v>4.0444798948998266E-2</v>
      </c>
      <c r="J22" s="31">
        <f>(Table3[[#This Row],[Dividend]]-E21)/E21</f>
        <v>2.6422764227642278E-2</v>
      </c>
      <c r="K22" s="31">
        <f>(Table3[[#This Row],[MarketValue]]-F21)/F21</f>
        <v>0.12407325476178255</v>
      </c>
    </row>
    <row r="23" spans="2:11" x14ac:dyDescent="0.25">
      <c r="B23" t="s">
        <v>96</v>
      </c>
      <c r="C23" s="3">
        <v>115846</v>
      </c>
      <c r="D23" s="3">
        <v>11013</v>
      </c>
      <c r="E23" s="3">
        <v>-5230</v>
      </c>
      <c r="F23" s="3">
        <v>123690.32399999999</v>
      </c>
      <c r="G23">
        <v>2862</v>
      </c>
      <c r="H23" s="31">
        <f>(Table3[[#This Row],[SharesOutstanding]]-G22)/G22</f>
        <v>8.1014441704825649E-3</v>
      </c>
      <c r="I23" s="31">
        <f>(Table3[[#This Row],[Revenue]]-C22)/C22</f>
        <v>4.4834272829763246E-2</v>
      </c>
      <c r="J23" s="31">
        <f>(Table3[[#This Row],[Dividend]]-E22)/E22</f>
        <v>-5.8505850585058507E-2</v>
      </c>
      <c r="K23" s="31">
        <f>(Table3[[#This Row],[MarketValue]]-F22)/F22</f>
        <v>8.7857207651212382E-2</v>
      </c>
    </row>
    <row r="24" spans="2:11" x14ac:dyDescent="0.25">
      <c r="B24" t="s">
        <v>97</v>
      </c>
      <c r="C24" s="3">
        <v>120550</v>
      </c>
      <c r="D24" s="3">
        <v>21634</v>
      </c>
      <c r="E24" s="3">
        <v>-5936</v>
      </c>
      <c r="F24" s="3">
        <v>140638.68</v>
      </c>
      <c r="G24">
        <v>2874</v>
      </c>
      <c r="H24" s="31">
        <f>(Table3[[#This Row],[SharesOutstanding]]-G23)/G23</f>
        <v>4.1928721174004195E-3</v>
      </c>
      <c r="I24" s="31">
        <f>(Table3[[#This Row],[Revenue]]-C23)/C23</f>
        <v>4.0605631614384616E-2</v>
      </c>
      <c r="J24" s="31">
        <f>(Table3[[#This Row],[Dividend]]-E23)/E23</f>
        <v>0.1349904397705545</v>
      </c>
      <c r="K24" s="31">
        <f>(Table3[[#This Row],[MarketValue]]-F23)/F23</f>
        <v>0.13702248851737184</v>
      </c>
    </row>
    <row r="25" spans="2:11" x14ac:dyDescent="0.25">
      <c r="B25" t="s">
        <v>98</v>
      </c>
      <c r="C25" s="3">
        <v>127079</v>
      </c>
      <c r="D25" s="3">
        <v>13086</v>
      </c>
      <c r="E25" s="3">
        <v>-7803</v>
      </c>
      <c r="F25" s="3">
        <v>194369.02900000001</v>
      </c>
      <c r="G25">
        <v>3981</v>
      </c>
      <c r="H25" s="31">
        <f>(Table3[[#This Row],[SharesOutstanding]]-G24)/G24</f>
        <v>0.38517745302713985</v>
      </c>
      <c r="I25" s="31">
        <f>(Table3[[#This Row],[Revenue]]-C24)/C24</f>
        <v>5.4160099543757778E-2</v>
      </c>
      <c r="J25" s="31">
        <f>(Table3[[#This Row],[Dividend]]-E24)/E24</f>
        <v>0.31452156334231807</v>
      </c>
      <c r="K25" s="31">
        <f>(Table3[[#This Row],[MarketValue]]-F24)/F24</f>
        <v>0.3820453164093976</v>
      </c>
    </row>
    <row r="26" spans="2:11" x14ac:dyDescent="0.25">
      <c r="B26" t="s">
        <v>99</v>
      </c>
      <c r="C26" s="3">
        <v>131620</v>
      </c>
      <c r="D26" s="3">
        <v>11310</v>
      </c>
      <c r="E26" s="3">
        <v>-8538</v>
      </c>
      <c r="F26" s="3">
        <v>188262.38</v>
      </c>
      <c r="G26">
        <v>4093</v>
      </c>
      <c r="H26" s="31">
        <f>(Table3[[#This Row],[SharesOutstanding]]-G25)/G25</f>
        <v>2.8133634765134388E-2</v>
      </c>
      <c r="I26" s="31">
        <f>(Table3[[#This Row],[Revenue]]-C25)/C25</f>
        <v>3.5733677476215579E-2</v>
      </c>
      <c r="J26" s="31">
        <f>(Table3[[#This Row],[Dividend]]-E25)/E25</f>
        <v>9.4194540561322565E-2</v>
      </c>
      <c r="K26" s="31">
        <f>(Table3[[#This Row],[MarketValue]]-F25)/F25</f>
        <v>-3.1417808852664507E-2</v>
      </c>
    </row>
    <row r="27" spans="2:11" x14ac:dyDescent="0.25">
      <c r="B27" t="s">
        <v>100</v>
      </c>
      <c r="C27" s="3">
        <v>125980</v>
      </c>
      <c r="D27" s="3">
        <v>4096</v>
      </c>
      <c r="E27" s="3">
        <v>-9262</v>
      </c>
      <c r="F27" s="3">
        <v>217613.17800000001</v>
      </c>
      <c r="G27">
        <v>4086</v>
      </c>
      <c r="H27" s="31">
        <f>(Table3[[#This Row],[SharesOutstanding]]-G26)/G26</f>
        <v>-1.7102369899828977E-3</v>
      </c>
      <c r="I27" s="31">
        <f>(Table3[[#This Row],[Revenue]]-C26)/C26</f>
        <v>-4.2850630603251783E-2</v>
      </c>
      <c r="J27" s="31">
        <f>(Table3[[#This Row],[Dividend]]-E26)/E26</f>
        <v>8.4797376434762234E-2</v>
      </c>
      <c r="K27" s="31">
        <f>(Table3[[#This Row],[MarketValue]]-F26)/F26</f>
        <v>0.15590368080972952</v>
      </c>
    </row>
    <row r="28" spans="2:11" x14ac:dyDescent="0.25">
      <c r="B28" t="s">
        <v>101</v>
      </c>
      <c r="C28" s="3">
        <v>126034</v>
      </c>
      <c r="D28" s="3">
        <v>6488</v>
      </c>
      <c r="E28" s="3">
        <v>-9472</v>
      </c>
      <c r="F28" s="3">
        <v>215926.87599999999</v>
      </c>
      <c r="G28">
        <v>4089</v>
      </c>
      <c r="H28" s="31">
        <f>(Table3[[#This Row],[SharesOutstanding]]-G27)/G27</f>
        <v>7.3421439060205576E-4</v>
      </c>
      <c r="I28" s="31">
        <f>(Table3[[#This Row],[Revenue]]-C27)/C27</f>
        <v>4.2863946658199713E-4</v>
      </c>
      <c r="J28" s="31">
        <f>(Table3[[#This Row],[Dividend]]-E27)/E27</f>
        <v>2.2673288706542862E-2</v>
      </c>
      <c r="K28" s="31">
        <f>(Table3[[#This Row],[MarketValue]]-F27)/F27</f>
        <v>-7.7490803429194214E-3</v>
      </c>
    </row>
    <row r="29" spans="2:11" x14ac:dyDescent="0.25">
      <c r="B29" t="s">
        <v>102</v>
      </c>
      <c r="C29" s="3">
        <v>130863</v>
      </c>
      <c r="D29" s="3">
        <v>16252</v>
      </c>
      <c r="E29" s="3">
        <v>-9772</v>
      </c>
      <c r="F29" s="3">
        <v>232302.72700000001</v>
      </c>
      <c r="G29">
        <v>4132</v>
      </c>
      <c r="H29" s="31">
        <f>(Table3[[#This Row],[SharesOutstanding]]-G28)/G28</f>
        <v>1.0516018586451455E-2</v>
      </c>
      <c r="I29" s="31">
        <f>(Table3[[#This Row],[Revenue]]-C28)/C28</f>
        <v>3.8315057841534821E-2</v>
      </c>
      <c r="J29" s="31">
        <f>(Table3[[#This Row],[Dividend]]-E28)/E28</f>
        <v>3.16722972972973E-2</v>
      </c>
      <c r="K29" s="31">
        <f>(Table3[[#This Row],[MarketValue]]-F28)/F28</f>
        <v>7.5839799581039757E-2</v>
      </c>
    </row>
    <row r="30" spans="2:11" x14ac:dyDescent="0.25">
      <c r="B30" t="s">
        <v>103</v>
      </c>
      <c r="C30" s="3">
        <v>131868</v>
      </c>
      <c r="D30" s="3">
        <v>16909</v>
      </c>
      <c r="E30" s="3">
        <v>-10016</v>
      </c>
      <c r="F30" s="3">
        <v>253939.962</v>
      </c>
      <c r="G30">
        <v>4140</v>
      </c>
      <c r="H30" s="31">
        <f>(Table3[[#This Row],[SharesOutstanding]]-G29)/G29</f>
        <v>1.9361084220716361E-3</v>
      </c>
      <c r="I30" s="31">
        <f>(Table3[[#This Row],[Revenue]]-C29)/C29</f>
        <v>7.6797872584305725E-3</v>
      </c>
      <c r="J30" s="31">
        <f>(Table3[[#This Row],[Dividend]]-E29)/E29</f>
        <v>2.4969300040933277E-2</v>
      </c>
      <c r="K30" s="31">
        <f>(Table3[[#This Row],[MarketValue]]-F29)/F29</f>
        <v>9.3142406373903586E-2</v>
      </c>
    </row>
    <row r="31" spans="2:11" x14ac:dyDescent="0.25">
      <c r="B31" t="s">
        <v>104</v>
      </c>
      <c r="C31" s="3">
        <v>128292</v>
      </c>
      <c r="D31" s="3">
        <v>19680</v>
      </c>
      <c r="E31" s="3">
        <v>-10232</v>
      </c>
      <c r="F31" s="3">
        <v>243115.13800000001</v>
      </c>
      <c r="G31">
        <v>4142</v>
      </c>
      <c r="H31" s="31">
        <f>(Table3[[#This Row],[SharesOutstanding]]-G30)/G30</f>
        <v>4.8309178743961351E-4</v>
      </c>
      <c r="I31" s="31">
        <f>(Table3[[#This Row],[Revenue]]-C30)/C30</f>
        <v>-2.7118027118027119E-2</v>
      </c>
      <c r="J31" s="31">
        <f>(Table3[[#This Row],[Dividend]]-E30)/E30</f>
        <v>2.1565495207667731E-2</v>
      </c>
      <c r="K31" s="31">
        <f>(Table3[[#This Row],[MarketValue]]-F30)/F30</f>
        <v>-4.2627493186755669E-2</v>
      </c>
    </row>
    <row r="32" spans="2:11" x14ac:dyDescent="0.25">
      <c r="B32" t="s">
        <v>105</v>
      </c>
      <c r="C32" s="3">
        <v>133613</v>
      </c>
      <c r="D32" s="3">
        <v>-28343</v>
      </c>
      <c r="E32" s="3">
        <v>-10445</v>
      </c>
      <c r="F32" s="3">
        <v>218117.68799999999</v>
      </c>
      <c r="G32">
        <v>4150</v>
      </c>
      <c r="H32" s="31">
        <f>(Table3[[#This Row],[SharesOutstanding]]-G31)/G31</f>
        <v>1.9314340898116851E-3</v>
      </c>
      <c r="I32" s="31">
        <f>(Table3[[#This Row],[Revenue]]-C31)/C31</f>
        <v>4.1475696068344087E-2</v>
      </c>
      <c r="J32" s="31">
        <f>(Table3[[#This Row],[Dividend]]-E31)/E31</f>
        <v>2.0817044566067242E-2</v>
      </c>
      <c r="K32" s="31">
        <f>(Table3[[#This Row],[MarketValue]]-F31)/F31</f>
        <v>-0.10282144586159012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D15" sqref="D15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2.28515625" bestFit="1" customWidth="1"/>
    <col min="5" max="5" width="11.140625" customWidth="1"/>
    <col min="6" max="6" width="20.5703125" customWidth="1"/>
    <col min="7" max="7" width="12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72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76</v>
      </c>
      <c r="C3" s="3">
        <v>3929.7</v>
      </c>
      <c r="D3" s="3">
        <v>1441.6</v>
      </c>
      <c r="E3" s="3">
        <v>122.1</v>
      </c>
      <c r="F3" s="3">
        <v>-0.1</v>
      </c>
      <c r="G3" s="3">
        <v>-1069.7</v>
      </c>
      <c r="H3" s="3">
        <v>-947.7</v>
      </c>
    </row>
    <row r="4" spans="2:8" x14ac:dyDescent="0.25">
      <c r="B4" t="s">
        <v>77</v>
      </c>
      <c r="C4" s="3">
        <v>4234</v>
      </c>
      <c r="D4" s="3">
        <v>1716.6</v>
      </c>
      <c r="E4" s="3">
        <v>33.700000000000003</v>
      </c>
      <c r="F4" s="3">
        <v>0</v>
      </c>
      <c r="G4" s="3">
        <v>-1156.5</v>
      </c>
      <c r="H4" s="3">
        <v>-1122.8</v>
      </c>
    </row>
    <row r="5" spans="2:8" x14ac:dyDescent="0.25">
      <c r="B5" t="s">
        <v>78</v>
      </c>
      <c r="C5" s="3">
        <v>3752.6</v>
      </c>
      <c r="D5" s="3">
        <v>1104.3</v>
      </c>
      <c r="E5" s="3">
        <v>6.9</v>
      </c>
      <c r="F5" s="3">
        <v>-8.6999999999999993</v>
      </c>
      <c r="G5" s="3">
        <v>-1195.0999999999999</v>
      </c>
      <c r="H5" s="3">
        <v>-1196.8999999999901</v>
      </c>
    </row>
    <row r="6" spans="2:8" x14ac:dyDescent="0.25">
      <c r="B6" t="s">
        <v>79</v>
      </c>
      <c r="C6" s="3">
        <v>7894.4</v>
      </c>
      <c r="D6" s="3">
        <v>1589.7</v>
      </c>
      <c r="E6" s="3">
        <v>969.4</v>
      </c>
      <c r="F6" s="3">
        <v>-11.2</v>
      </c>
      <c r="G6" s="3">
        <v>-2117.4</v>
      </c>
      <c r="H6" s="3">
        <v>-1159.2</v>
      </c>
    </row>
    <row r="7" spans="2:8" x14ac:dyDescent="0.25">
      <c r="B7" t="s">
        <v>80</v>
      </c>
      <c r="C7" s="3">
        <v>8780.7999999999993</v>
      </c>
      <c r="D7" s="3">
        <v>2386.1</v>
      </c>
      <c r="E7" s="3">
        <v>328.3</v>
      </c>
      <c r="F7" s="3">
        <v>-118.3</v>
      </c>
      <c r="G7" s="3">
        <v>-2204.1</v>
      </c>
      <c r="H7" s="3">
        <v>-1994.1</v>
      </c>
    </row>
    <row r="8" spans="2:8" x14ac:dyDescent="0.25">
      <c r="B8" t="s">
        <v>81</v>
      </c>
      <c r="C8" s="3">
        <v>8858.7000000000007</v>
      </c>
      <c r="D8" s="3">
        <v>2221</v>
      </c>
      <c r="E8" s="3">
        <v>776.2</v>
      </c>
      <c r="F8" s="3">
        <v>-929.8</v>
      </c>
      <c r="G8" s="3">
        <v>-2340.4</v>
      </c>
      <c r="H8" s="3">
        <v>-2494</v>
      </c>
    </row>
    <row r="9" spans="2:8" x14ac:dyDescent="0.25">
      <c r="B9" t="s">
        <v>82</v>
      </c>
      <c r="C9" s="3">
        <v>15724</v>
      </c>
      <c r="D9" s="3">
        <v>2904</v>
      </c>
      <c r="E9" s="3">
        <v>1006</v>
      </c>
      <c r="F9" s="3">
        <v>-1002</v>
      </c>
      <c r="G9" s="3">
        <v>-4186</v>
      </c>
      <c r="H9" s="3">
        <v>-4182</v>
      </c>
    </row>
    <row r="10" spans="2:8" x14ac:dyDescent="0.25">
      <c r="B10" t="s">
        <v>83</v>
      </c>
      <c r="C10" s="3">
        <v>17017</v>
      </c>
      <c r="D10" s="3">
        <v>4004</v>
      </c>
      <c r="E10" s="3">
        <v>1166</v>
      </c>
      <c r="F10" s="3">
        <v>-2037</v>
      </c>
      <c r="G10" s="3">
        <v>-4227</v>
      </c>
      <c r="H10" s="3">
        <v>-5098</v>
      </c>
    </row>
    <row r="11" spans="2:8" x14ac:dyDescent="0.25">
      <c r="B11" t="s">
        <v>84</v>
      </c>
      <c r="C11" s="3">
        <v>15827</v>
      </c>
      <c r="D11" s="3">
        <v>-1806</v>
      </c>
      <c r="E11" s="3">
        <v>576</v>
      </c>
      <c r="F11" s="3">
        <v>-2294</v>
      </c>
      <c r="G11" s="3">
        <v>-4421</v>
      </c>
      <c r="H11" s="3">
        <v>-6139</v>
      </c>
    </row>
    <row r="12" spans="2:8" x14ac:dyDescent="0.25">
      <c r="B12" t="s">
        <v>85</v>
      </c>
      <c r="C12" s="3">
        <v>19526</v>
      </c>
      <c r="D12" s="3">
        <v>1157</v>
      </c>
      <c r="E12" s="3">
        <v>501</v>
      </c>
      <c r="F12" s="3">
        <v>-18</v>
      </c>
      <c r="G12" s="3">
        <v>-4168</v>
      </c>
      <c r="H12" s="3">
        <v>-3685</v>
      </c>
    </row>
    <row r="13" spans="2:8" x14ac:dyDescent="0.25">
      <c r="B13" t="s">
        <v>86</v>
      </c>
      <c r="C13" s="3">
        <v>22082</v>
      </c>
      <c r="D13" s="3">
        <v>9030</v>
      </c>
      <c r="E13" s="3">
        <v>915</v>
      </c>
      <c r="F13" s="3">
        <v>0</v>
      </c>
      <c r="G13" s="3">
        <v>-4200</v>
      </c>
      <c r="H13" s="3">
        <v>-3285</v>
      </c>
    </row>
    <row r="14" spans="2:8" x14ac:dyDescent="0.25">
      <c r="B14" t="s">
        <v>87</v>
      </c>
      <c r="C14" s="3">
        <v>22467</v>
      </c>
      <c r="D14" s="3">
        <v>10593</v>
      </c>
      <c r="E14" s="3">
        <v>839</v>
      </c>
      <c r="F14" s="3">
        <v>0</v>
      </c>
      <c r="G14" s="3">
        <v>-4239</v>
      </c>
      <c r="H14" s="3">
        <v>-3400</v>
      </c>
    </row>
    <row r="15" spans="2:8" x14ac:dyDescent="0.25">
      <c r="B15" t="s">
        <v>88</v>
      </c>
      <c r="C15" s="3">
        <v>21791</v>
      </c>
      <c r="D15" s="3">
        <v>8997</v>
      </c>
      <c r="E15" s="3">
        <v>320</v>
      </c>
      <c r="F15" s="3">
        <v>-370</v>
      </c>
      <c r="G15" s="3">
        <v>-4262</v>
      </c>
      <c r="H15" s="3">
        <v>-4312</v>
      </c>
    </row>
    <row r="16" spans="2:8" x14ac:dyDescent="0.25">
      <c r="B16" t="s">
        <v>89</v>
      </c>
      <c r="C16" s="3">
        <v>22025</v>
      </c>
      <c r="D16" s="3">
        <v>7061</v>
      </c>
      <c r="E16" s="3">
        <v>37</v>
      </c>
      <c r="F16" s="3">
        <v>-271</v>
      </c>
      <c r="G16" s="3">
        <v>-4427</v>
      </c>
      <c r="H16" s="3">
        <v>-4661</v>
      </c>
    </row>
    <row r="17" spans="2:8" x14ac:dyDescent="0.25">
      <c r="B17" t="s">
        <v>90</v>
      </c>
      <c r="C17" s="3">
        <v>24106</v>
      </c>
      <c r="D17" s="3">
        <v>7005</v>
      </c>
      <c r="E17" s="3">
        <v>174</v>
      </c>
      <c r="F17" s="3">
        <v>-1700</v>
      </c>
      <c r="G17" s="3">
        <v>-4719</v>
      </c>
      <c r="H17" s="3">
        <v>-6245</v>
      </c>
    </row>
    <row r="18" spans="2:8" x14ac:dyDescent="0.25">
      <c r="B18" t="s">
        <v>91</v>
      </c>
      <c r="C18" s="3">
        <v>26839</v>
      </c>
      <c r="D18" s="3">
        <v>9301</v>
      </c>
      <c r="E18" s="3">
        <v>1274</v>
      </c>
      <c r="F18" s="3">
        <v>-2843</v>
      </c>
      <c r="G18" s="3">
        <v>-4773</v>
      </c>
      <c r="H18" s="3">
        <v>-6342</v>
      </c>
    </row>
    <row r="19" spans="2:8" x14ac:dyDescent="0.25">
      <c r="B19" t="s">
        <v>92</v>
      </c>
      <c r="C19" s="3">
        <v>27452</v>
      </c>
      <c r="D19" s="3">
        <v>10319</v>
      </c>
      <c r="E19" s="3">
        <v>16</v>
      </c>
      <c r="F19" s="3">
        <v>-1368</v>
      </c>
      <c r="G19" s="3">
        <v>-4994</v>
      </c>
      <c r="H19" s="3">
        <v>-6346</v>
      </c>
    </row>
    <row r="20" spans="2:8" x14ac:dyDescent="0.25">
      <c r="B20" t="s">
        <v>93</v>
      </c>
      <c r="C20" s="3">
        <v>31390</v>
      </c>
      <c r="D20" s="3">
        <v>14518</v>
      </c>
      <c r="E20" s="3">
        <v>0</v>
      </c>
      <c r="F20" s="3">
        <v>0</v>
      </c>
      <c r="G20" s="3">
        <v>-5271</v>
      </c>
      <c r="H20" s="3">
        <v>-5271</v>
      </c>
    </row>
    <row r="21" spans="2:8" x14ac:dyDescent="0.25">
      <c r="B21" t="s">
        <v>94</v>
      </c>
      <c r="C21" s="3">
        <v>33363</v>
      </c>
      <c r="D21" s="3">
        <v>16119</v>
      </c>
      <c r="E21" s="3">
        <v>0</v>
      </c>
      <c r="F21" s="3">
        <v>0</v>
      </c>
      <c r="G21" s="3">
        <v>-5412</v>
      </c>
      <c r="H21" s="3">
        <v>-5412</v>
      </c>
    </row>
    <row r="22" spans="2:8" x14ac:dyDescent="0.25">
      <c r="B22" t="s">
        <v>95</v>
      </c>
      <c r="C22" s="3">
        <v>29780</v>
      </c>
      <c r="D22" s="3">
        <v>13315</v>
      </c>
      <c r="E22" s="3">
        <v>241</v>
      </c>
      <c r="F22" s="3">
        <v>0</v>
      </c>
      <c r="G22" s="3">
        <v>-5555</v>
      </c>
      <c r="H22" s="3">
        <v>-5314</v>
      </c>
    </row>
    <row r="23" spans="2:8" x14ac:dyDescent="0.25">
      <c r="B23" t="s">
        <v>96</v>
      </c>
      <c r="C23" s="3">
        <v>31486</v>
      </c>
      <c r="D23" s="3">
        <v>11013</v>
      </c>
      <c r="E23" s="3">
        <v>315</v>
      </c>
      <c r="F23" s="3">
        <v>0</v>
      </c>
      <c r="G23" s="3">
        <v>-5230</v>
      </c>
      <c r="H23" s="3">
        <v>-4915</v>
      </c>
    </row>
    <row r="24" spans="2:8" x14ac:dyDescent="0.25">
      <c r="B24" t="s">
        <v>97</v>
      </c>
      <c r="C24" s="3">
        <v>38818</v>
      </c>
      <c r="D24" s="3">
        <v>21634</v>
      </c>
      <c r="E24" s="3">
        <v>85</v>
      </c>
      <c r="F24" s="3">
        <v>-153</v>
      </c>
      <c r="G24" s="3">
        <v>-5936</v>
      </c>
      <c r="H24" s="3">
        <v>-6004</v>
      </c>
    </row>
    <row r="25" spans="2:8" x14ac:dyDescent="0.25">
      <c r="B25" t="s">
        <v>98</v>
      </c>
      <c r="C25" s="3">
        <v>30631</v>
      </c>
      <c r="D25" s="3">
        <v>13086</v>
      </c>
      <c r="E25" s="3">
        <v>34</v>
      </c>
      <c r="F25" s="3">
        <v>0</v>
      </c>
      <c r="G25" s="3">
        <v>-7803</v>
      </c>
      <c r="H25" s="3">
        <v>-7769</v>
      </c>
    </row>
    <row r="26" spans="2:8" x14ac:dyDescent="0.25">
      <c r="B26" t="s">
        <v>99</v>
      </c>
      <c r="C26" s="3">
        <v>39027</v>
      </c>
      <c r="D26" s="3">
        <v>11310</v>
      </c>
      <c r="E26" s="3">
        <v>40</v>
      </c>
      <c r="F26" s="3">
        <v>-5134</v>
      </c>
      <c r="G26" s="3">
        <v>-8538</v>
      </c>
      <c r="H26" s="3">
        <v>-13632</v>
      </c>
    </row>
    <row r="27" spans="2:8" x14ac:dyDescent="0.25">
      <c r="B27" t="s">
        <v>100</v>
      </c>
      <c r="C27" s="3">
        <v>21689</v>
      </c>
      <c r="D27" s="3">
        <v>4096</v>
      </c>
      <c r="E27" s="3">
        <v>3</v>
      </c>
      <c r="F27" s="3">
        <v>0</v>
      </c>
      <c r="G27" s="3">
        <v>-9262</v>
      </c>
      <c r="H27" s="3">
        <v>-9259</v>
      </c>
    </row>
    <row r="28" spans="2:8" x14ac:dyDescent="0.25">
      <c r="B28" t="s">
        <v>101</v>
      </c>
      <c r="C28" s="3">
        <v>24318</v>
      </c>
      <c r="D28" s="3">
        <v>6488</v>
      </c>
      <c r="E28" s="3">
        <v>0</v>
      </c>
      <c r="F28" s="3">
        <v>0</v>
      </c>
      <c r="G28" s="3">
        <v>-9472</v>
      </c>
      <c r="H28" s="3">
        <v>-9472</v>
      </c>
    </row>
    <row r="29" spans="2:8" x14ac:dyDescent="0.25">
      <c r="B29" t="s">
        <v>102</v>
      </c>
      <c r="C29" s="3">
        <v>34339</v>
      </c>
      <c r="D29" s="3">
        <v>16252</v>
      </c>
      <c r="E29" s="3">
        <v>0</v>
      </c>
      <c r="F29" s="3">
        <v>0</v>
      </c>
      <c r="G29" s="3">
        <v>-9772</v>
      </c>
      <c r="H29" s="3">
        <v>-9772</v>
      </c>
    </row>
    <row r="30" spans="2:8" x14ac:dyDescent="0.25">
      <c r="B30" t="s">
        <v>103</v>
      </c>
      <c r="C30" s="3">
        <v>35746</v>
      </c>
      <c r="D30" s="3">
        <v>16909</v>
      </c>
      <c r="E30" s="3">
        <v>0</v>
      </c>
      <c r="F30" s="3">
        <v>0</v>
      </c>
      <c r="G30" s="3">
        <v>-10016</v>
      </c>
      <c r="H30" s="3">
        <v>-10016</v>
      </c>
    </row>
    <row r="31" spans="2:8" x14ac:dyDescent="0.25">
      <c r="B31" t="s">
        <v>104</v>
      </c>
      <c r="C31" s="3">
        <v>41768</v>
      </c>
      <c r="D31" s="3">
        <v>19680</v>
      </c>
      <c r="E31" s="3">
        <v>0</v>
      </c>
      <c r="F31" s="3">
        <v>0</v>
      </c>
      <c r="G31" s="3">
        <v>-10232</v>
      </c>
      <c r="H31" s="3">
        <v>-10232</v>
      </c>
    </row>
    <row r="32" spans="2:8" x14ac:dyDescent="0.25">
      <c r="B32" t="s">
        <v>105</v>
      </c>
      <c r="C32" s="3">
        <v>39539</v>
      </c>
      <c r="D32" s="3">
        <v>-28343</v>
      </c>
      <c r="E32" s="3">
        <v>0</v>
      </c>
      <c r="F32" s="3">
        <v>0</v>
      </c>
      <c r="G32" s="3">
        <v>-10445</v>
      </c>
      <c r="H32" s="3">
        <v>-10445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F16" sqref="F16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2.285156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B4" t="s">
        <v>76</v>
      </c>
      <c r="C4" s="3">
        <v>3929.7</v>
      </c>
      <c r="D4" s="3">
        <v>1441.6</v>
      </c>
      <c r="E4" s="3">
        <v>296</v>
      </c>
      <c r="F4" s="3">
        <v>0</v>
      </c>
      <c r="G4" s="3">
        <v>296</v>
      </c>
      <c r="H4" s="3">
        <v>0</v>
      </c>
      <c r="I4" s="3">
        <v>3991.3</v>
      </c>
      <c r="J4" s="3">
        <v>24108.2</v>
      </c>
      <c r="K4" s="3">
        <v>5872.2</v>
      </c>
      <c r="L4" s="3">
        <v>14411</v>
      </c>
      <c r="M4" s="39">
        <v>0.67969415210653505</v>
      </c>
    </row>
    <row r="5" spans="2:13" x14ac:dyDescent="0.25">
      <c r="B5" t="s">
        <v>77</v>
      </c>
      <c r="C5" s="3">
        <v>4234</v>
      </c>
      <c r="D5" s="3">
        <v>1716.6</v>
      </c>
      <c r="E5" s="3">
        <v>146.1</v>
      </c>
      <c r="F5" s="3">
        <v>0</v>
      </c>
      <c r="G5" s="3">
        <v>146.1</v>
      </c>
      <c r="H5" s="3">
        <v>0</v>
      </c>
      <c r="I5" s="3">
        <v>3870.8</v>
      </c>
      <c r="J5" s="3">
        <v>25673.4</v>
      </c>
      <c r="K5" s="3">
        <v>6123.9</v>
      </c>
      <c r="L5" s="3">
        <v>15195.9</v>
      </c>
      <c r="M5" s="39">
        <v>0.63208086350201598</v>
      </c>
    </row>
    <row r="6" spans="2:13" x14ac:dyDescent="0.25">
      <c r="B6" t="s">
        <v>78</v>
      </c>
      <c r="C6" s="3">
        <v>3752.6</v>
      </c>
      <c r="D6" s="3">
        <v>1104.3</v>
      </c>
      <c r="E6" s="3">
        <v>142.9</v>
      </c>
      <c r="F6" s="3">
        <v>0</v>
      </c>
      <c r="G6" s="3">
        <v>142.9</v>
      </c>
      <c r="H6" s="3">
        <v>-11</v>
      </c>
      <c r="I6" s="3">
        <v>3783.3</v>
      </c>
      <c r="J6" s="3">
        <v>20488.5</v>
      </c>
      <c r="K6" s="3">
        <v>5576.7</v>
      </c>
      <c r="L6" s="3">
        <v>12528.8</v>
      </c>
      <c r="M6" s="39">
        <v>0.678411964064769</v>
      </c>
    </row>
    <row r="7" spans="2:13" x14ac:dyDescent="0.25">
      <c r="B7" t="s">
        <v>79</v>
      </c>
      <c r="C7" s="3">
        <v>7894.4</v>
      </c>
      <c r="D7" s="3">
        <v>1589.7</v>
      </c>
      <c r="E7" s="3">
        <v>356.8</v>
      </c>
      <c r="F7" s="3">
        <v>0</v>
      </c>
      <c r="G7" s="3">
        <v>356.8</v>
      </c>
      <c r="H7" s="3">
        <v>0</v>
      </c>
      <c r="I7" s="3">
        <v>3872.7</v>
      </c>
      <c r="J7" s="3">
        <v>20284.099999999999</v>
      </c>
      <c r="K7" s="3">
        <v>5373</v>
      </c>
      <c r="L7" s="3">
        <v>12100.2</v>
      </c>
      <c r="M7" s="39">
        <v>0.72077051926298097</v>
      </c>
    </row>
    <row r="8" spans="2:13" x14ac:dyDescent="0.25">
      <c r="B8" t="s">
        <v>80</v>
      </c>
      <c r="C8" s="3">
        <v>8780.7999999999993</v>
      </c>
      <c r="D8" s="3">
        <v>2386.1</v>
      </c>
      <c r="E8" s="3">
        <v>249.4</v>
      </c>
      <c r="F8" s="3">
        <v>0</v>
      </c>
      <c r="G8" s="3">
        <v>249.4</v>
      </c>
      <c r="H8" s="3">
        <v>-589.29999999999995</v>
      </c>
      <c r="I8" s="3">
        <v>8456.7999999999993</v>
      </c>
      <c r="J8" s="3">
        <v>44904.3</v>
      </c>
      <c r="K8" s="3">
        <v>10349.9</v>
      </c>
      <c r="L8" s="3">
        <v>27875.599999999999</v>
      </c>
      <c r="M8" s="39">
        <v>0.81709002019343102</v>
      </c>
    </row>
    <row r="9" spans="2:13" x14ac:dyDescent="0.25">
      <c r="B9" t="s">
        <v>81</v>
      </c>
      <c r="C9" s="3">
        <v>8858.7000000000007</v>
      </c>
      <c r="D9" s="3">
        <v>2221</v>
      </c>
      <c r="E9" s="3">
        <v>322.8</v>
      </c>
      <c r="F9" s="3">
        <v>0</v>
      </c>
      <c r="G9" s="3">
        <v>322.8</v>
      </c>
      <c r="H9" s="3">
        <v>-590.5</v>
      </c>
      <c r="I9" s="3">
        <v>9000.7999999999993</v>
      </c>
      <c r="J9" s="3">
        <v>44963.3</v>
      </c>
      <c r="K9" s="3">
        <v>13664.2</v>
      </c>
      <c r="L9" s="3">
        <v>26399.1</v>
      </c>
      <c r="M9" s="39">
        <v>0.65871401179725098</v>
      </c>
    </row>
    <row r="10" spans="2:13" x14ac:dyDescent="0.25">
      <c r="B10" t="s">
        <v>82</v>
      </c>
      <c r="C10" s="3">
        <v>15724</v>
      </c>
      <c r="D10" s="3">
        <v>2904</v>
      </c>
      <c r="E10" s="3">
        <v>237</v>
      </c>
      <c r="F10" s="3">
        <v>0</v>
      </c>
      <c r="G10" s="3">
        <v>237</v>
      </c>
      <c r="H10" s="3">
        <v>-593</v>
      </c>
      <c r="I10" s="3">
        <v>9082</v>
      </c>
      <c r="J10" s="3">
        <v>46062</v>
      </c>
      <c r="K10" s="3">
        <v>10531</v>
      </c>
      <c r="L10" s="3">
        <v>31057</v>
      </c>
      <c r="M10" s="39">
        <v>0.86240622922799304</v>
      </c>
    </row>
    <row r="11" spans="2:13" x14ac:dyDescent="0.25">
      <c r="B11" t="s">
        <v>83</v>
      </c>
      <c r="C11" s="3">
        <v>17017</v>
      </c>
      <c r="D11" s="3">
        <v>4004</v>
      </c>
      <c r="E11" s="3">
        <v>2033</v>
      </c>
      <c r="F11" s="3">
        <v>1035</v>
      </c>
      <c r="G11" s="3">
        <v>3068</v>
      </c>
      <c r="H11" s="3">
        <v>-640</v>
      </c>
      <c r="I11" s="3">
        <v>19995</v>
      </c>
      <c r="J11" s="3">
        <v>92835</v>
      </c>
      <c r="K11" s="3">
        <v>29750</v>
      </c>
      <c r="L11" s="3">
        <v>54804</v>
      </c>
      <c r="M11" s="39">
        <v>0.67210084033613404</v>
      </c>
    </row>
    <row r="12" spans="2:13" x14ac:dyDescent="0.25">
      <c r="B12" t="s">
        <v>84</v>
      </c>
      <c r="C12" s="3">
        <v>15827</v>
      </c>
      <c r="D12" s="3">
        <v>-1806</v>
      </c>
      <c r="E12" s="3">
        <v>757</v>
      </c>
      <c r="F12" s="3">
        <v>1613</v>
      </c>
      <c r="G12" s="3">
        <v>2370</v>
      </c>
      <c r="H12" s="3">
        <v>-1861</v>
      </c>
      <c r="I12" s="3">
        <v>22121</v>
      </c>
      <c r="J12" s="3">
        <v>142614</v>
      </c>
      <c r="K12" s="3">
        <v>34236</v>
      </c>
      <c r="L12" s="3">
        <v>74091</v>
      </c>
      <c r="M12" s="39">
        <v>0.64613272578572201</v>
      </c>
    </row>
    <row r="13" spans="2:13" x14ac:dyDescent="0.25">
      <c r="B13" t="s">
        <v>85</v>
      </c>
      <c r="C13" s="3">
        <v>19526</v>
      </c>
      <c r="D13" s="3">
        <v>1157</v>
      </c>
      <c r="E13" s="3">
        <v>979</v>
      </c>
      <c r="F13" s="3">
        <v>1991</v>
      </c>
      <c r="G13" s="3">
        <v>2970</v>
      </c>
      <c r="H13" s="3">
        <v>-1182</v>
      </c>
      <c r="I13" s="3">
        <v>23187</v>
      </c>
      <c r="J13" s="3">
        <v>147608</v>
      </c>
      <c r="K13" s="3">
        <v>38020</v>
      </c>
      <c r="L13" s="3">
        <v>78087</v>
      </c>
      <c r="M13" s="39">
        <v>0.60986322987901098</v>
      </c>
    </row>
    <row r="14" spans="2:13" x14ac:dyDescent="0.25">
      <c r="B14" t="s">
        <v>86</v>
      </c>
      <c r="C14" s="3">
        <v>22082</v>
      </c>
      <c r="D14" s="3">
        <v>9030</v>
      </c>
      <c r="E14" s="3">
        <v>1422</v>
      </c>
      <c r="F14" s="3">
        <v>2042</v>
      </c>
      <c r="G14" s="3">
        <v>3464</v>
      </c>
      <c r="H14" s="3">
        <v>-218</v>
      </c>
      <c r="I14" s="3">
        <v>22093</v>
      </c>
      <c r="J14" s="3">
        <v>145375</v>
      </c>
      <c r="K14" s="3">
        <v>27929</v>
      </c>
      <c r="L14" s="3">
        <v>82866</v>
      </c>
      <c r="M14" s="39">
        <v>0.79104156969458195</v>
      </c>
    </row>
    <row r="15" spans="2:13" x14ac:dyDescent="0.25">
      <c r="B15" t="s">
        <v>87</v>
      </c>
      <c r="C15" s="3">
        <v>22467</v>
      </c>
      <c r="D15" s="3">
        <v>10593</v>
      </c>
      <c r="E15" s="3">
        <v>669</v>
      </c>
      <c r="F15" s="3">
        <v>2172</v>
      </c>
      <c r="G15" s="3">
        <v>2841</v>
      </c>
      <c r="H15" s="3">
        <v>-115</v>
      </c>
      <c r="I15" s="3">
        <v>18895</v>
      </c>
      <c r="J15" s="3">
        <v>147073</v>
      </c>
      <c r="K15" s="3">
        <v>26580</v>
      </c>
      <c r="L15" s="3">
        <v>81574</v>
      </c>
      <c r="M15" s="39">
        <v>0.71087283671933699</v>
      </c>
    </row>
    <row r="16" spans="2:13" x14ac:dyDescent="0.25">
      <c r="B16" t="s">
        <v>88</v>
      </c>
      <c r="C16" s="3">
        <v>21791</v>
      </c>
      <c r="D16" s="3">
        <v>8997</v>
      </c>
      <c r="E16" s="3">
        <v>2290</v>
      </c>
      <c r="F16" s="3">
        <v>2257</v>
      </c>
      <c r="G16" s="3">
        <v>4547</v>
      </c>
      <c r="H16" s="3">
        <v>-142</v>
      </c>
      <c r="I16" s="3">
        <v>19479</v>
      </c>
      <c r="J16" s="3">
        <v>146479</v>
      </c>
      <c r="K16" s="3">
        <v>23129</v>
      </c>
      <c r="L16" s="3">
        <v>80216</v>
      </c>
      <c r="M16" s="39">
        <v>0.84218945912058396</v>
      </c>
    </row>
    <row r="17" spans="2:13" x14ac:dyDescent="0.25">
      <c r="B17" t="s">
        <v>89</v>
      </c>
      <c r="C17" s="3">
        <v>22025</v>
      </c>
      <c r="D17" s="3">
        <v>7061</v>
      </c>
      <c r="E17" s="3">
        <v>760</v>
      </c>
      <c r="F17" s="3">
        <v>2146</v>
      </c>
      <c r="G17" s="3">
        <v>2906</v>
      </c>
      <c r="H17" s="3">
        <v>-353</v>
      </c>
      <c r="I17" s="3">
        <v>19320</v>
      </c>
      <c r="J17" s="3">
        <v>148810</v>
      </c>
      <c r="K17" s="3">
        <v>26700</v>
      </c>
      <c r="L17" s="3">
        <v>75317</v>
      </c>
      <c r="M17" s="39">
        <v>0.72359550561797703</v>
      </c>
    </row>
    <row r="18" spans="2:13" x14ac:dyDescent="0.25">
      <c r="B18" t="s">
        <v>90</v>
      </c>
      <c r="C18" s="3">
        <v>24106</v>
      </c>
      <c r="D18" s="3">
        <v>7005</v>
      </c>
      <c r="E18" s="3">
        <v>3219</v>
      </c>
      <c r="F18" s="3">
        <v>2434</v>
      </c>
      <c r="G18" s="3">
        <v>5653</v>
      </c>
      <c r="H18" s="3">
        <v>-1871</v>
      </c>
      <c r="I18" s="3">
        <v>22538</v>
      </c>
      <c r="J18" s="3">
        <v>166266</v>
      </c>
      <c r="K18" s="3">
        <v>32280</v>
      </c>
      <c r="L18" s="3">
        <v>79652</v>
      </c>
      <c r="M18" s="39">
        <v>0.69820322180916905</v>
      </c>
    </row>
    <row r="19" spans="2:13" x14ac:dyDescent="0.25">
      <c r="B19" t="s">
        <v>91</v>
      </c>
      <c r="C19" s="3">
        <v>26839</v>
      </c>
      <c r="D19" s="3">
        <v>9301</v>
      </c>
      <c r="E19" s="3">
        <v>1153</v>
      </c>
      <c r="F19" s="3">
        <v>2244</v>
      </c>
      <c r="G19" s="3">
        <v>3397</v>
      </c>
      <c r="H19" s="3">
        <v>-3489</v>
      </c>
      <c r="I19" s="3">
        <v>18698</v>
      </c>
      <c r="J19" s="3">
        <v>168261</v>
      </c>
      <c r="K19" s="3">
        <v>24741</v>
      </c>
      <c r="L19" s="3">
        <v>79349</v>
      </c>
      <c r="M19" s="39">
        <v>0.75574956549856498</v>
      </c>
    </row>
    <row r="20" spans="2:13" x14ac:dyDescent="0.25">
      <c r="B20" t="s">
        <v>92</v>
      </c>
      <c r="C20" s="3">
        <v>27452</v>
      </c>
      <c r="D20" s="3">
        <v>10319</v>
      </c>
      <c r="E20" s="3">
        <v>9782</v>
      </c>
      <c r="F20" s="3">
        <v>509</v>
      </c>
      <c r="G20" s="3">
        <v>10291</v>
      </c>
      <c r="H20" s="3">
        <v>-4839</v>
      </c>
      <c r="I20" s="3">
        <v>26075</v>
      </c>
      <c r="J20" s="3">
        <v>176277</v>
      </c>
      <c r="K20" s="3">
        <v>25906</v>
      </c>
      <c r="L20" s="3">
        <v>97541</v>
      </c>
      <c r="M20" s="39">
        <v>1.00652358526982</v>
      </c>
    </row>
    <row r="21" spans="2:13" x14ac:dyDescent="0.25">
      <c r="B21" t="s">
        <v>93</v>
      </c>
      <c r="C21" s="3">
        <v>31390</v>
      </c>
      <c r="D21" s="3">
        <v>14518</v>
      </c>
      <c r="E21" s="3">
        <v>2009</v>
      </c>
      <c r="F21" s="3">
        <v>490</v>
      </c>
      <c r="G21" s="3">
        <v>2499</v>
      </c>
      <c r="H21" s="3">
        <v>-5000</v>
      </c>
      <c r="I21" s="3">
        <v>21745</v>
      </c>
      <c r="J21" s="3">
        <v>205162</v>
      </c>
      <c r="K21" s="3">
        <v>29136</v>
      </c>
      <c r="L21" s="3">
        <v>113628</v>
      </c>
      <c r="M21" s="39">
        <v>0.74632756727073002</v>
      </c>
    </row>
    <row r="22" spans="2:13" x14ac:dyDescent="0.25">
      <c r="B22" t="s">
        <v>94</v>
      </c>
      <c r="C22" s="3">
        <v>33363</v>
      </c>
      <c r="D22" s="3">
        <v>16119</v>
      </c>
      <c r="E22" s="3">
        <v>6668</v>
      </c>
      <c r="F22" s="3">
        <v>545</v>
      </c>
      <c r="G22" s="3">
        <v>7213</v>
      </c>
      <c r="H22" s="3">
        <v>-5267</v>
      </c>
      <c r="I22" s="3">
        <v>22348</v>
      </c>
      <c r="J22" s="3">
        <v>197657</v>
      </c>
      <c r="K22" s="3">
        <v>30597</v>
      </c>
      <c r="L22" s="3">
        <v>102496</v>
      </c>
      <c r="M22" s="39">
        <v>0.73039840507239195</v>
      </c>
    </row>
    <row r="23" spans="2:13" x14ac:dyDescent="0.25">
      <c r="B23" t="s">
        <v>95</v>
      </c>
      <c r="C23" s="3">
        <v>29780</v>
      </c>
      <c r="D23" s="3">
        <v>13315</v>
      </c>
      <c r="E23" s="3">
        <v>13362</v>
      </c>
      <c r="F23" s="3">
        <v>592</v>
      </c>
      <c r="G23" s="3">
        <v>13954</v>
      </c>
      <c r="H23" s="3">
        <v>-5002</v>
      </c>
      <c r="I23" s="3">
        <v>30939</v>
      </c>
      <c r="J23" s="3">
        <v>199522</v>
      </c>
      <c r="K23" s="3">
        <v>30761</v>
      </c>
      <c r="L23" s="3">
        <v>113792</v>
      </c>
      <c r="M23" s="39">
        <v>1.00578654790156</v>
      </c>
    </row>
    <row r="24" spans="2:13" x14ac:dyDescent="0.25">
      <c r="B24" t="s">
        <v>96</v>
      </c>
      <c r="C24" s="3">
        <v>31486</v>
      </c>
      <c r="D24" s="3">
        <v>11013</v>
      </c>
      <c r="E24" s="3">
        <v>3093</v>
      </c>
      <c r="F24" s="3">
        <v>470</v>
      </c>
      <c r="G24" s="3">
        <v>3563</v>
      </c>
      <c r="H24" s="3">
        <v>-4071</v>
      </c>
      <c r="I24" s="3">
        <v>21235</v>
      </c>
      <c r="J24" s="3">
        <v>203987</v>
      </c>
      <c r="K24" s="3">
        <v>26956</v>
      </c>
      <c r="L24" s="3">
        <v>112733</v>
      </c>
      <c r="M24" s="39">
        <v>0.78776524706929796</v>
      </c>
    </row>
    <row r="25" spans="2:13" x14ac:dyDescent="0.25">
      <c r="B25" t="s">
        <v>97</v>
      </c>
      <c r="C25" s="3">
        <v>38818</v>
      </c>
      <c r="D25" s="3">
        <v>21634</v>
      </c>
      <c r="E25" s="3">
        <v>53528</v>
      </c>
      <c r="F25" s="3">
        <v>601</v>
      </c>
      <c r="G25" s="3">
        <v>54129</v>
      </c>
      <c r="H25" s="3">
        <v>-3961</v>
      </c>
      <c r="I25" s="3">
        <v>70994</v>
      </c>
      <c r="J25" s="3">
        <v>203104</v>
      </c>
      <c r="K25" s="3">
        <v>27050</v>
      </c>
      <c r="L25" s="3">
        <v>151632</v>
      </c>
      <c r="M25" s="39">
        <v>2.6245471349353</v>
      </c>
    </row>
    <row r="26" spans="2:13" x14ac:dyDescent="0.25">
      <c r="B26" t="s">
        <v>98</v>
      </c>
      <c r="C26" s="3">
        <v>30631</v>
      </c>
      <c r="D26" s="3">
        <v>13086</v>
      </c>
      <c r="E26" s="3">
        <v>10598</v>
      </c>
      <c r="F26" s="3">
        <v>555</v>
      </c>
      <c r="G26" s="3">
        <v>11153</v>
      </c>
      <c r="H26" s="3">
        <v>-3263</v>
      </c>
      <c r="I26" s="3">
        <v>29499</v>
      </c>
      <c r="J26" s="3">
        <v>203117</v>
      </c>
      <c r="K26" s="3">
        <v>27987</v>
      </c>
      <c r="L26" s="3">
        <v>190953</v>
      </c>
      <c r="M26" s="39">
        <v>1.0540250830742799</v>
      </c>
    </row>
    <row r="27" spans="2:13" x14ac:dyDescent="0.25">
      <c r="B27" t="s">
        <v>99</v>
      </c>
      <c r="C27" s="3">
        <v>39027</v>
      </c>
      <c r="D27" s="3">
        <v>11310</v>
      </c>
      <c r="E27" s="3">
        <v>4470</v>
      </c>
      <c r="F27" s="3">
        <v>350</v>
      </c>
      <c r="G27" s="3">
        <v>4820</v>
      </c>
      <c r="H27" s="3">
        <v>-7416</v>
      </c>
      <c r="I27" s="3">
        <v>22355</v>
      </c>
      <c r="J27" s="3">
        <v>221820</v>
      </c>
      <c r="K27" s="3">
        <v>35052</v>
      </c>
      <c r="L27" s="3">
        <v>191281</v>
      </c>
      <c r="M27" s="39">
        <v>0.63776674654798504</v>
      </c>
    </row>
    <row r="28" spans="2:13" x14ac:dyDescent="0.25">
      <c r="B28" t="s">
        <v>100</v>
      </c>
      <c r="C28" s="3">
        <v>21689</v>
      </c>
      <c r="D28" s="3">
        <v>4096</v>
      </c>
      <c r="E28" s="3">
        <v>2880</v>
      </c>
      <c r="F28" s="3">
        <v>0</v>
      </c>
      <c r="G28" s="3">
        <v>2880</v>
      </c>
      <c r="H28" s="3">
        <v>-7263</v>
      </c>
      <c r="I28" s="3">
        <v>26395</v>
      </c>
      <c r="J28" s="3">
        <v>217785</v>
      </c>
      <c r="K28" s="3">
        <v>30340</v>
      </c>
      <c r="L28" s="3">
        <v>189808</v>
      </c>
      <c r="M28" s="39">
        <v>0.86997363216875401</v>
      </c>
    </row>
    <row r="29" spans="2:13" x14ac:dyDescent="0.25">
      <c r="B29" t="s">
        <v>101</v>
      </c>
      <c r="C29" s="3">
        <v>24318</v>
      </c>
      <c r="D29" s="3">
        <v>6488</v>
      </c>
      <c r="E29" s="3">
        <v>2079</v>
      </c>
      <c r="F29" s="3">
        <v>0</v>
      </c>
      <c r="G29" s="3">
        <v>2079</v>
      </c>
      <c r="H29" s="3">
        <v>-7139</v>
      </c>
      <c r="I29" s="3">
        <v>29913</v>
      </c>
      <c r="J29" s="3">
        <v>227230</v>
      </c>
      <c r="K29" s="3">
        <v>33037</v>
      </c>
      <c r="L29" s="3">
        <v>179419</v>
      </c>
      <c r="M29" s="39">
        <v>0.90543935587371704</v>
      </c>
    </row>
    <row r="30" spans="2:13" x14ac:dyDescent="0.25">
      <c r="B30" t="s">
        <v>102</v>
      </c>
      <c r="C30" s="3">
        <v>34339</v>
      </c>
      <c r="D30" s="3">
        <v>16252</v>
      </c>
      <c r="E30" s="3">
        <v>2745</v>
      </c>
      <c r="F30" s="3">
        <v>0</v>
      </c>
      <c r="G30" s="3">
        <v>2745</v>
      </c>
      <c r="H30" s="3">
        <v>-6986</v>
      </c>
      <c r="I30" s="3">
        <v>34636</v>
      </c>
      <c r="J30" s="3">
        <v>230193</v>
      </c>
      <c r="K30" s="3">
        <v>37930</v>
      </c>
      <c r="L30" s="3">
        <v>172189</v>
      </c>
      <c r="M30" s="39">
        <v>0.913155813340363</v>
      </c>
    </row>
    <row r="31" spans="2:13" x14ac:dyDescent="0.25">
      <c r="B31" t="s">
        <v>103</v>
      </c>
      <c r="C31" s="3">
        <v>35746</v>
      </c>
      <c r="D31" s="3">
        <v>16909</v>
      </c>
      <c r="E31" s="3">
        <v>2594</v>
      </c>
      <c r="F31" s="3">
        <v>0</v>
      </c>
      <c r="G31" s="3">
        <v>2594</v>
      </c>
      <c r="H31" s="3">
        <v>-6820</v>
      </c>
      <c r="I31" s="3">
        <v>37473</v>
      </c>
      <c r="J31" s="3">
        <v>254254</v>
      </c>
      <c r="K31" s="3">
        <v>44868</v>
      </c>
      <c r="L31" s="3">
        <v>184024</v>
      </c>
      <c r="M31" s="39">
        <v>0.83518320406525803</v>
      </c>
    </row>
    <row r="32" spans="2:13" x14ac:dyDescent="0.25">
      <c r="B32" t="s">
        <v>104</v>
      </c>
      <c r="C32" s="3">
        <v>41768</v>
      </c>
      <c r="D32" s="3">
        <v>19680</v>
      </c>
      <c r="E32" s="3">
        <v>22171</v>
      </c>
      <c r="F32" s="3">
        <v>0</v>
      </c>
      <c r="G32" s="3">
        <v>22171</v>
      </c>
      <c r="H32" s="3">
        <v>-6719</v>
      </c>
      <c r="I32" s="3">
        <v>54594</v>
      </c>
      <c r="J32" s="3">
        <v>261887</v>
      </c>
      <c r="K32" s="3">
        <v>39660</v>
      </c>
      <c r="L32" s="3">
        <v>207549</v>
      </c>
      <c r="M32" s="39">
        <v>1.3765506807866801</v>
      </c>
    </row>
    <row r="33" spans="2:13" x14ac:dyDescent="0.25">
      <c r="B33" t="s">
        <v>105</v>
      </c>
      <c r="C33" s="3">
        <v>39539</v>
      </c>
      <c r="D33" s="3">
        <v>-28343</v>
      </c>
      <c r="E33" s="3">
        <v>2921</v>
      </c>
      <c r="F33" s="3">
        <v>0</v>
      </c>
      <c r="G33" s="3">
        <v>2921</v>
      </c>
      <c r="H33" s="3">
        <v>-4104</v>
      </c>
      <c r="I33" s="3">
        <v>36728</v>
      </c>
      <c r="J33" s="3">
        <v>329868</v>
      </c>
      <c r="K33" s="3">
        <v>47160</v>
      </c>
      <c r="L33" s="3">
        <v>236236</v>
      </c>
      <c r="M33" s="39">
        <v>0.77879558948261196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E32" sqref="E32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3" t="s">
        <v>75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B3">
        <v>1993</v>
      </c>
      <c r="C3" s="3">
        <v>1.3</v>
      </c>
      <c r="D3" s="1">
        <v>25.56</v>
      </c>
      <c r="E3" s="2">
        <f>Table7[[#This Row],[Div]]/Table7[[#This Row],[PriceMedian]]</f>
        <v>5.0860719874804387E-2</v>
      </c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3">
        <v>1.34</v>
      </c>
      <c r="D4" s="1">
        <v>23.99</v>
      </c>
      <c r="E4" s="2">
        <f>Table7[[#This Row],[Div]]/Table7[[#This Row],[PriceMedian]]</f>
        <v>5.5856606919549821E-2</v>
      </c>
      <c r="I4" t="s">
        <v>10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B5">
        <v>1995</v>
      </c>
      <c r="C5" s="3">
        <v>1.38</v>
      </c>
      <c r="D5" s="1">
        <v>25.56</v>
      </c>
      <c r="E5" s="2">
        <f>Table7[[#This Row],[Div]]/Table7[[#This Row],[PriceMedian]]</f>
        <v>5.3990610328638493E-2</v>
      </c>
      <c r="I5" t="s">
        <v>47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B6">
        <v>1996</v>
      </c>
      <c r="C6" s="3">
        <v>1.4</v>
      </c>
      <c r="D6" s="1">
        <v>27.69</v>
      </c>
      <c r="E6" s="2">
        <f>Table7[[#This Row],[Div]]/Table7[[#This Row],[PriceMedian]]</f>
        <v>5.055976886962802E-2</v>
      </c>
      <c r="I6" t="s">
        <v>48</v>
      </c>
      <c r="J6" s="17">
        <v>0</v>
      </c>
    </row>
    <row r="7" spans="2:20" x14ac:dyDescent="0.25">
      <c r="B7">
        <v>1997</v>
      </c>
      <c r="C7" s="3">
        <v>1.44</v>
      </c>
      <c r="D7" s="1">
        <v>32.619999999999997</v>
      </c>
      <c r="E7" s="2">
        <f>Table7[[#This Row],[Div]]/Table7[[#This Row],[PriceMedian]]</f>
        <v>4.4144696505211529E-2</v>
      </c>
      <c r="I7" t="s">
        <v>49</v>
      </c>
      <c r="J7" s="2">
        <v>0</v>
      </c>
    </row>
    <row r="8" spans="2:20" x14ac:dyDescent="0.25">
      <c r="B8">
        <v>1998</v>
      </c>
      <c r="C8" s="3">
        <v>1.5249999999999999</v>
      </c>
      <c r="D8" s="1">
        <v>42.06</v>
      </c>
      <c r="E8" s="2">
        <f>Table7[[#This Row],[Div]]/Table7[[#This Row],[PriceMedian]]</f>
        <v>3.6257727056585823E-2</v>
      </c>
      <c r="I8" t="s">
        <v>50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B9">
        <v>1999</v>
      </c>
      <c r="C9" s="3">
        <v>1.54</v>
      </c>
      <c r="D9" s="1">
        <v>55.064999999999998</v>
      </c>
      <c r="E9" s="2">
        <f>Table7[[#This Row],[Div]]/Table7[[#This Row],[PriceMedian]]</f>
        <v>2.7966948152183785E-2</v>
      </c>
    </row>
    <row r="10" spans="2:20" x14ac:dyDescent="0.25">
      <c r="B10">
        <v>2000</v>
      </c>
      <c r="C10" s="3">
        <v>1.54</v>
      </c>
      <c r="D10" s="1">
        <v>48.62</v>
      </c>
      <c r="E10" s="2">
        <f>Table7[[#This Row],[Div]]/Table7[[#This Row],[PriceMedian]]</f>
        <v>3.1674208144796386E-2</v>
      </c>
    </row>
    <row r="11" spans="2:20" x14ac:dyDescent="0.25">
      <c r="B11">
        <v>2001</v>
      </c>
      <c r="C11" s="3">
        <v>1.54</v>
      </c>
      <c r="D11" s="1">
        <v>47.085000000000001</v>
      </c>
      <c r="E11" s="2">
        <f>Table7[[#This Row],[Div]]/Table7[[#This Row],[PriceMedian]]</f>
        <v>3.2706806838695979E-2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B12">
        <v>2002</v>
      </c>
      <c r="C12" s="3">
        <v>1.54</v>
      </c>
      <c r="D12" s="1">
        <v>35.79</v>
      </c>
      <c r="E12" s="2">
        <f>Table7[[#This Row],[Div]]/Table7[[#This Row],[PriceMedian]]</f>
        <v>4.3028778988544285E-2</v>
      </c>
    </row>
    <row r="13" spans="2:20" x14ac:dyDescent="0.25">
      <c r="B13">
        <v>2003</v>
      </c>
      <c r="C13" s="3">
        <v>1.54</v>
      </c>
      <c r="D13" s="1">
        <v>31.954999999999998</v>
      </c>
      <c r="E13" s="2">
        <f>Table7[[#This Row],[Div]]/Table7[[#This Row],[PriceMedian]]</f>
        <v>4.8192771084337352E-2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B14">
        <v>2004</v>
      </c>
      <c r="C14" s="3">
        <v>1.54</v>
      </c>
      <c r="D14" s="1">
        <v>33.984999999999999</v>
      </c>
      <c r="E14" s="2">
        <f>Table7[[#This Row],[Div]]/Table7[[#This Row],[PriceMedian]]</f>
        <v>4.5314109165808449E-2</v>
      </c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2005</v>
      </c>
      <c r="C15" s="3">
        <v>1.54</v>
      </c>
      <c r="D15" s="1">
        <v>30.765000000000001</v>
      </c>
      <c r="E15" s="2">
        <f>Table7[[#This Row],[Div]]/Table7[[#This Row],[PriceMedian]]</f>
        <v>5.0056882821387941E-2</v>
      </c>
      <c r="J15" s="17"/>
    </row>
    <row r="16" spans="2:20" x14ac:dyDescent="0.25">
      <c r="B16">
        <v>2006</v>
      </c>
      <c r="C16" s="3">
        <v>1.62</v>
      </c>
      <c r="D16" s="1">
        <v>30.42</v>
      </c>
      <c r="E16" s="2">
        <f>Table7[[#This Row],[Div]]/Table7[[#This Row],[PriceMedian]]</f>
        <v>5.3254437869822487E-2</v>
      </c>
      <c r="J16" s="2"/>
    </row>
    <row r="17" spans="2:20" x14ac:dyDescent="0.25">
      <c r="B17">
        <v>2007</v>
      </c>
      <c r="C17" s="3">
        <v>1.62</v>
      </c>
      <c r="D17" s="1">
        <v>39.06</v>
      </c>
      <c r="E17" s="2">
        <f>Table7[[#This Row],[Div]]/Table7[[#This Row],[PriceMedian]]</f>
        <v>4.1474654377880185E-2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2008</v>
      </c>
      <c r="C18" s="3">
        <v>1.67</v>
      </c>
      <c r="D18" s="1">
        <v>32.86</v>
      </c>
      <c r="E18" s="2">
        <f>Table7[[#This Row],[Div]]/Table7[[#This Row],[PriceMedian]]</f>
        <v>5.0821667681071207E-2</v>
      </c>
    </row>
    <row r="19" spans="2:20" x14ac:dyDescent="0.25">
      <c r="B19">
        <v>2009</v>
      </c>
      <c r="C19" s="3">
        <v>1.78</v>
      </c>
      <c r="D19" s="1">
        <v>28.364999999999998</v>
      </c>
      <c r="E19" s="2">
        <f>Table7[[#This Row],[Div]]/Table7[[#This Row],[PriceMedian]]</f>
        <v>6.2753393266349378E-2</v>
      </c>
    </row>
    <row r="20" spans="2:20" x14ac:dyDescent="0.25">
      <c r="B20">
        <v>2010</v>
      </c>
      <c r="C20" s="3">
        <v>1.87</v>
      </c>
      <c r="D20" s="1">
        <v>28.795000000000002</v>
      </c>
      <c r="E20" s="2">
        <f>Table7[[#This Row],[Div]]/Table7[[#This Row],[PriceMedian]]</f>
        <v>6.4941830178850496E-2</v>
      </c>
    </row>
    <row r="21" spans="2:20" x14ac:dyDescent="0.25">
      <c r="B21">
        <v>2011</v>
      </c>
      <c r="C21" s="3">
        <v>1.925</v>
      </c>
      <c r="D21" s="1">
        <v>36.534999999999997</v>
      </c>
      <c r="E21" s="2">
        <f>Table7[[#This Row],[Div]]/Table7[[#This Row],[PriceMedian]]</f>
        <v>5.2689202134939106E-2</v>
      </c>
    </row>
    <row r="22" spans="2:20" x14ac:dyDescent="0.25">
      <c r="B22">
        <v>2012</v>
      </c>
      <c r="C22" s="3">
        <v>1.9750000000000001</v>
      </c>
      <c r="D22" s="1">
        <v>42.854999999999997</v>
      </c>
      <c r="E22" s="2">
        <f>Table7[[#This Row],[Div]]/Table7[[#This Row],[PriceMedian]]</f>
        <v>4.6085637615214101E-2</v>
      </c>
    </row>
    <row r="23" spans="2:20" x14ac:dyDescent="0.25">
      <c r="B23">
        <v>2013</v>
      </c>
      <c r="C23" s="3">
        <v>2.0299999999999998</v>
      </c>
      <c r="D23" s="3">
        <v>49.15</v>
      </c>
      <c r="E23" s="2">
        <f>Table7[[#This Row],[Div]]/Table7[[#This Row],[PriceMedian]]</f>
        <v>4.1302136317395724E-2</v>
      </c>
    </row>
    <row r="24" spans="2:20" x14ac:dyDescent="0.25">
      <c r="B24">
        <v>2014</v>
      </c>
      <c r="C24" s="3">
        <v>2.09</v>
      </c>
      <c r="D24" s="3">
        <v>48.754999999999903</v>
      </c>
      <c r="E24" s="2">
        <f>Table7[[#This Row],[Div]]/Table7[[#This Row],[PriceMedian]]</f>
        <v>4.2867398215567717E-2</v>
      </c>
    </row>
    <row r="25" spans="2:20" x14ac:dyDescent="0.25">
      <c r="B25">
        <v>2015</v>
      </c>
      <c r="C25" s="3">
        <v>2.16</v>
      </c>
      <c r="D25" s="3">
        <v>47.06</v>
      </c>
      <c r="E25" s="2">
        <f>Table7[[#This Row],[Div]]/Table7[[#This Row],[PriceMedian]]</f>
        <v>4.5898852528686786E-2</v>
      </c>
    </row>
    <row r="26" spans="2:20" x14ac:dyDescent="0.25">
      <c r="B26">
        <v>2016</v>
      </c>
      <c r="C26" s="3">
        <v>2.23</v>
      </c>
      <c r="D26" s="3">
        <v>51.53</v>
      </c>
      <c r="E26" s="2">
        <f>Table7[[#This Row],[Div]]/Table7[[#This Row],[PriceMedian]]</f>
        <v>4.3275761692218126E-2</v>
      </c>
    </row>
    <row r="27" spans="2:20" x14ac:dyDescent="0.25">
      <c r="B27">
        <v>2017</v>
      </c>
      <c r="C27" s="3">
        <v>2.2850000000000001</v>
      </c>
      <c r="D27" s="3">
        <v>48.41</v>
      </c>
      <c r="E27" s="2">
        <f>Table7[[#This Row],[Div]]/Table7[[#This Row],[PriceMedian]]</f>
        <v>4.7200991530675487E-2</v>
      </c>
    </row>
    <row r="28" spans="2:20" x14ac:dyDescent="0.25">
      <c r="B28">
        <v>2018</v>
      </c>
      <c r="C28" s="3">
        <v>2.335</v>
      </c>
      <c r="D28" s="3">
        <v>51.72</v>
      </c>
      <c r="E28" s="2">
        <f>Table7[[#This Row],[Div]]/Table7[[#This Row],[PriceMedian]]</f>
        <v>4.5146945088940446E-2</v>
      </c>
    </row>
    <row r="29" spans="2:20" x14ac:dyDescent="0.25">
      <c r="B29">
        <v>2019</v>
      </c>
      <c r="C29" s="3">
        <v>2.3849999999999998</v>
      </c>
      <c r="D29" s="3">
        <v>57.975000000000001</v>
      </c>
      <c r="E29" s="2">
        <f>Table7[[#This Row],[Div]]/Table7[[#This Row],[PriceMedian]]</f>
        <v>4.113842173350582E-2</v>
      </c>
    </row>
    <row r="30" spans="2:20" x14ac:dyDescent="0.25">
      <c r="B30">
        <v>2020</v>
      </c>
      <c r="C30" s="3">
        <v>2.4350000000000001</v>
      </c>
      <c r="D30" s="3">
        <v>58.09</v>
      </c>
      <c r="E30" s="2">
        <f>Table7[[#This Row],[Div]]/Table7[[#This Row],[PriceMedian]]</f>
        <v>4.1917713892236183E-2</v>
      </c>
    </row>
    <row r="31" spans="2:20" x14ac:dyDescent="0.25">
      <c r="B31">
        <v>2021</v>
      </c>
      <c r="C31" s="3">
        <v>2.4849999999999999</v>
      </c>
      <c r="D31" s="3">
        <v>55.64</v>
      </c>
      <c r="E31" s="2">
        <f>Table7[[#This Row],[Div]]/Table7[[#This Row],[PriceMedian]]</f>
        <v>4.466211358734723E-2</v>
      </c>
    </row>
    <row r="32" spans="2:20" x14ac:dyDescent="0.25">
      <c r="B32">
        <v>2022</v>
      </c>
      <c r="C32" s="3">
        <v>2.5350000000000001</v>
      </c>
      <c r="D32" s="3">
        <v>52.96</v>
      </c>
      <c r="E32" s="2">
        <f>Table7[[#This Row],[Div]]/Table7[[#This Row],[PriceMedian]]</f>
        <v>4.7866314199395771E-2</v>
      </c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2022-06-01T17:46:50Z</dcterms:modified>
</cp:coreProperties>
</file>