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Gro Beta/UPS/"/>
    </mc:Choice>
  </mc:AlternateContent>
  <xr:revisionPtr revIDLastSave="0" documentId="8_{6BBBAB97-308A-4A0B-8BA9-9C1BCC6EF4CE}" xr6:coauthVersionLast="47" xr6:coauthVersionMax="47" xr10:uidLastSave="{00000000-0000-0000-0000-000000000000}"/>
  <bookViews>
    <workbookView xWindow="-120" yWindow="-120" windowWidth="29040" windowHeight="15720" tabRatio="720" activeTab="2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1" l="1"/>
  <c r="R28" i="11"/>
  <c r="S28" i="11"/>
  <c r="T28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<sst xmlns="http://schemas.openxmlformats.org/spreadsheetml/2006/main" count="223" uniqueCount="100">
  <si>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</si>
  <si>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</si>
  <si>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</si>
  <si>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</si>
  <si>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</si>
  <si>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</si>
  <si>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</si>
  <si>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</si>
  <si>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</si>
  <si>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</si>
  <si>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</si>
  <si>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</si>
  <si>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</si>
  <si>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</si>
  <si>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</si>
  <si>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</si>
  <si>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</si>
  <si>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</si>
  <si>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</si>
  <si>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</si>
  <si>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</si>
  <si>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</si>
  <si>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</si>
  <si>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</si>
  <si>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</si>
  <si>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</si>
  <si>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</si>
  <si>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</si>
  <si>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</si>
  <si>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</si>
  <si>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</si>
  <si>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</si>
  <si>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</si>
  <si>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</si>
  <si>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</si>
  <si>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</si>
  <si>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</si>
  <si>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</si>
  <si>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</si>
  <si>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</si>
  <si>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</si>
  <si>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</si>
  <si>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</si>
  <si>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</si>
  <si>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</si>
  <si>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</si>
  <si>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</si>
  <si>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</si>
  <si>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</si>
  <si>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</si>
  <si>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</si>
  <si>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</si>
  <si>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</si>
  <si>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</si>
  <si>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</si>
  <si>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</si>
  <si>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</si>
  <si>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</si>
  <si>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</si>
  <si>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</si>
  <si>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</si>
  <si>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</si>
  <si>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</si>
  <si>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</si>
  <si>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</si>
  <si>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</si>
  <si>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</si>
  <si>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</si>
  <si>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</si>
  <si>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</si>
  <si>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</si>
  <si>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</si>
  <si>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</si>
  <si>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</si>
  <si>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</si>
  <si>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</si>
  <si>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</si>
  <si>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</si>
  <si>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</si>
  <si>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</si>
  <si>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</si>
  <si>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</si>
  <si>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</si>
  <si>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</si>
  <si>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</si>
  <si>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</si>
  <si>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</si>
  <si>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</si>
  <si>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</si>
  <si>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</si>
  <si>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</si>
  <si>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</si>
  <si>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</si>
  <si>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</si>
  <si>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</si>
  <si>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</si>
  <si>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</si>
  <si>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</si>
  <si>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</si>
  <si>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] [Div: 4.8 ][PivotRange: 2.7 - 3 ][Growth: 10 - 14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</si>
</sst>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7" totalsRowShown="0">
  <autoFilter ref="B3:K27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8" totalsRowShown="0">
  <autoFilter ref="B3:T28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6" totalsRowShown="0">
  <autoFilter ref="B2:T26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6" totalsRowShown="0">
  <autoFilter ref="B2:K26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6" totalsRowShown="0" dataCellStyle="Currency">
  <autoFilter ref="B2:H26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7" totalsRowShown="0">
  <autoFilter ref="B3:M27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7"/>
  <sheetViews>
    <sheetView workbookViewId="0">
      <selection activeCell="J27" sqref="J27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1999</v>
      </c>
      <c r="C4" s="27">
        <v>63.13</v>
      </c>
      <c r="D4" s="22">
        <v>73.5</v>
      </c>
      <c r="E4" s="1">
        <v>67.306944444444397</v>
      </c>
      <c r="F4" s="30">
        <v>67.44</v>
      </c>
      <c r="G4" s="28">
        <v>0</v>
      </c>
      <c r="H4" s="23">
        <v>1.8823529411764701E-2</v>
      </c>
      <c r="I4" s="2">
        <v>1.28949503724943E-2</v>
      </c>
      <c r="J4" s="29">
        <v>1.75980248782753E-2</v>
      </c>
      <c r="K4" s="33">
        <v>5.6500000000000002E-2</v>
      </c>
    </row>
    <row r="5" spans="2:11" x14ac:dyDescent="0.25">
      <c r="B5">
        <v>2000</v>
      </c>
      <c r="C5" s="27">
        <v>50.06</v>
      </c>
      <c r="D5" s="22">
        <v>69.06</v>
      </c>
      <c r="E5" s="1">
        <v>59.333730158729999</v>
      </c>
      <c r="F5" s="30">
        <v>59.31</v>
      </c>
      <c r="G5" s="28">
        <v>1.02255639097744E-2</v>
      </c>
      <c r="H5" s="23">
        <v>2.2066936373666701E-2</v>
      </c>
      <c r="I5" s="2">
        <v>1.2706138313980301E-2</v>
      </c>
      <c r="J5" s="29">
        <v>1.16179767409275E-2</v>
      </c>
      <c r="K5" s="33">
        <v>6.0299999999999999E-2</v>
      </c>
    </row>
    <row r="6" spans="2:11" x14ac:dyDescent="0.25">
      <c r="B6">
        <v>2001</v>
      </c>
      <c r="C6" s="27">
        <v>47.95</v>
      </c>
      <c r="D6" s="22">
        <v>61.9</v>
      </c>
      <c r="E6" s="1">
        <v>56.141653225806401</v>
      </c>
      <c r="F6" s="30">
        <v>56.41</v>
      </c>
      <c r="G6" s="28">
        <v>1.09854604200323E-2</v>
      </c>
      <c r="H6" s="23">
        <v>1.5849843587069801E-2</v>
      </c>
      <c r="I6" s="2">
        <v>1.33877105281464E-2</v>
      </c>
      <c r="J6" s="29">
        <v>1.3468013890957999E-2</v>
      </c>
      <c r="K6" s="33">
        <v>5.0200000000000002E-2</v>
      </c>
    </row>
    <row r="7" spans="2:11" x14ac:dyDescent="0.25">
      <c r="B7">
        <v>2002</v>
      </c>
      <c r="C7" s="27">
        <v>54.46</v>
      </c>
      <c r="D7" s="22">
        <v>67</v>
      </c>
      <c r="E7" s="1">
        <v>61.1084126984127</v>
      </c>
      <c r="F7" s="30">
        <v>61.26</v>
      </c>
      <c r="G7" s="28">
        <v>1.1343283582089501E-2</v>
      </c>
      <c r="H7" s="23">
        <v>1.39551964744766E-2</v>
      </c>
      <c r="I7" s="2">
        <v>1.24591012549225E-2</v>
      </c>
      <c r="J7" s="29">
        <v>1.24061381040093E-2</v>
      </c>
      <c r="K7" s="33">
        <v>4.6100000000000002E-2</v>
      </c>
    </row>
    <row r="8" spans="2:11" x14ac:dyDescent="0.25">
      <c r="B8">
        <v>2003</v>
      </c>
      <c r="C8" s="27">
        <v>53.18</v>
      </c>
      <c r="D8" s="22">
        <v>74.81</v>
      </c>
      <c r="E8" s="1">
        <v>64.026309523809502</v>
      </c>
      <c r="F8" s="30">
        <v>63.564999999999998</v>
      </c>
      <c r="G8" s="28">
        <v>1.1836162591496601E-2</v>
      </c>
      <c r="H8" s="23">
        <v>1.62575191025849E-2</v>
      </c>
      <c r="I8" s="2">
        <v>1.38798416161301E-2</v>
      </c>
      <c r="J8" s="29">
        <v>1.3625569359310599E-2</v>
      </c>
      <c r="K8" s="33">
        <v>4.0099999999999997E-2</v>
      </c>
    </row>
    <row r="9" spans="2:11" x14ac:dyDescent="0.25">
      <c r="B9">
        <v>2004</v>
      </c>
      <c r="C9" s="27">
        <v>67.98</v>
      </c>
      <c r="D9" s="22">
        <v>87.53</v>
      </c>
      <c r="E9" s="1">
        <v>74.313412698412606</v>
      </c>
      <c r="F9" s="30">
        <v>72.72</v>
      </c>
      <c r="G9" s="28">
        <v>1.27956129327087E-2</v>
      </c>
      <c r="H9" s="23">
        <v>1.6475433951162102E-2</v>
      </c>
      <c r="I9" s="2">
        <v>1.49277537666234E-2</v>
      </c>
      <c r="J9" s="29">
        <v>1.5233952482147E-2</v>
      </c>
      <c r="K9" s="33">
        <v>4.2700000000000002E-2</v>
      </c>
    </row>
    <row r="10" spans="2:11" x14ac:dyDescent="0.25">
      <c r="B10">
        <v>2005</v>
      </c>
      <c r="C10" s="27">
        <v>66.86</v>
      </c>
      <c r="D10" s="22">
        <v>85</v>
      </c>
      <c r="E10" s="1">
        <v>73.235317460317404</v>
      </c>
      <c r="F10" s="30">
        <v>73.025000000000006</v>
      </c>
      <c r="G10" s="28">
        <v>1.3176470588235199E-2</v>
      </c>
      <c r="H10" s="23">
        <v>1.9742746036494101E-2</v>
      </c>
      <c r="I10" s="2">
        <v>1.7734448812782001E-2</v>
      </c>
      <c r="J10" s="29">
        <v>1.8076001454136102E-2</v>
      </c>
      <c r="K10" s="33">
        <v>4.2900000000000001E-2</v>
      </c>
    </row>
    <row r="11" spans="2:11" x14ac:dyDescent="0.25">
      <c r="B11">
        <v>2006</v>
      </c>
      <c r="C11" s="27">
        <v>65.92</v>
      </c>
      <c r="D11" s="22">
        <v>83.35</v>
      </c>
      <c r="E11" s="1">
        <v>76.382629482071707</v>
      </c>
      <c r="F11" s="30">
        <v>76.25</v>
      </c>
      <c r="G11" s="28">
        <v>1.7196456487753999E-2</v>
      </c>
      <c r="H11" s="23">
        <v>2.30582524271844E-2</v>
      </c>
      <c r="I11" s="2">
        <v>1.9627351027695399E-2</v>
      </c>
      <c r="J11" s="29">
        <v>1.9432370237790798E-2</v>
      </c>
      <c r="K11" s="33">
        <v>4.8000000000000001E-2</v>
      </c>
    </row>
    <row r="12" spans="2:11" x14ac:dyDescent="0.25">
      <c r="B12">
        <v>2007</v>
      </c>
      <c r="C12" s="27">
        <v>69.260000000000005</v>
      </c>
      <c r="D12" s="22">
        <v>78.37</v>
      </c>
      <c r="E12" s="1">
        <v>73.324621513944194</v>
      </c>
      <c r="F12" s="30">
        <v>73.62</v>
      </c>
      <c r="G12" s="28">
        <v>2.0242375815687799E-2</v>
      </c>
      <c r="H12" s="23">
        <v>2.4256425064972501E-2</v>
      </c>
      <c r="I12" s="2">
        <v>2.2672966444635401E-2</v>
      </c>
      <c r="J12" s="29">
        <v>2.27549776513612E-2</v>
      </c>
      <c r="K12" s="33">
        <v>4.6300000000000001E-2</v>
      </c>
    </row>
    <row r="13" spans="2:11" x14ac:dyDescent="0.25">
      <c r="B13">
        <v>2008</v>
      </c>
      <c r="C13" s="27">
        <v>44.68</v>
      </c>
      <c r="D13" s="22">
        <v>74.73</v>
      </c>
      <c r="E13" s="1">
        <v>64.428260869565193</v>
      </c>
      <c r="F13" s="30">
        <v>66.14</v>
      </c>
      <c r="G13" s="28">
        <v>2.2770398481973399E-2</v>
      </c>
      <c r="H13" s="23">
        <v>4.0286481647269397E-2</v>
      </c>
      <c r="I13" s="2">
        <v>2.82018315655643E-2</v>
      </c>
      <c r="J13" s="29">
        <v>2.72149984880556E-2</v>
      </c>
      <c r="K13" s="33">
        <v>3.6600000000000001E-2</v>
      </c>
    </row>
    <row r="14" spans="2:11" x14ac:dyDescent="0.25">
      <c r="B14">
        <v>2009</v>
      </c>
      <c r="C14" s="27">
        <v>38.299999999999997</v>
      </c>
      <c r="D14" s="22">
        <v>59.29</v>
      </c>
      <c r="E14" s="1">
        <v>52.1666666666666</v>
      </c>
      <c r="F14" s="30">
        <v>53.2</v>
      </c>
      <c r="G14" s="28">
        <v>3.0359251138471901E-2</v>
      </c>
      <c r="H14" s="23">
        <v>4.6997389033942502E-2</v>
      </c>
      <c r="I14" s="2">
        <v>3.4845313817143397E-2</v>
      </c>
      <c r="J14" s="29">
        <v>3.3834605593648898E-2</v>
      </c>
      <c r="K14" s="33">
        <v>3.2599999999999997E-2</v>
      </c>
    </row>
    <row r="15" spans="2:11" x14ac:dyDescent="0.25">
      <c r="B15">
        <v>2010</v>
      </c>
      <c r="C15" s="27">
        <v>56.15</v>
      </c>
      <c r="D15" s="22">
        <v>73.760000000000005</v>
      </c>
      <c r="E15" s="1">
        <v>64.734563492063501</v>
      </c>
      <c r="F15" s="30">
        <v>64.84</v>
      </c>
      <c r="G15" s="28">
        <v>2.5488069414316701E-2</v>
      </c>
      <c r="H15" s="23">
        <v>3.3481745325022197E-2</v>
      </c>
      <c r="I15" s="2">
        <v>2.90348785114398E-2</v>
      </c>
      <c r="J15" s="29">
        <v>2.8923076923076899E-2</v>
      </c>
      <c r="K15" s="33">
        <v>3.2199999999999999E-2</v>
      </c>
    </row>
    <row r="16" spans="2:11" x14ac:dyDescent="0.25">
      <c r="B16">
        <v>2011</v>
      </c>
      <c r="C16" s="27">
        <v>61.7</v>
      </c>
      <c r="D16" s="22">
        <v>76.47</v>
      </c>
      <c r="E16" s="1">
        <v>70.735753968253903</v>
      </c>
      <c r="F16" s="30">
        <v>71.935000000000002</v>
      </c>
      <c r="G16" s="28">
        <v>2.5204450998793398E-2</v>
      </c>
      <c r="H16" s="23">
        <v>3.3711507293354898E-2</v>
      </c>
      <c r="I16" s="2">
        <v>2.91884975794445E-2</v>
      </c>
      <c r="J16" s="29">
        <v>2.8888891117969901E-2</v>
      </c>
      <c r="K16" s="33">
        <v>2.7799999999999998E-2</v>
      </c>
    </row>
    <row r="17" spans="2:11" x14ac:dyDescent="0.25">
      <c r="B17">
        <v>2012</v>
      </c>
      <c r="C17" s="27">
        <v>70.02</v>
      </c>
      <c r="D17" s="22">
        <v>81.11</v>
      </c>
      <c r="E17" s="1">
        <v>75.655360000000002</v>
      </c>
      <c r="F17" s="30">
        <v>75.635000000000005</v>
      </c>
      <c r="G17" s="28">
        <v>2.6911631517660701E-2</v>
      </c>
      <c r="H17" s="23">
        <v>3.2562125107112198E-2</v>
      </c>
      <c r="I17" s="2">
        <v>2.9842568413147402E-2</v>
      </c>
      <c r="J17" s="29">
        <v>2.99271511428831E-2</v>
      </c>
      <c r="K17" s="33">
        <v>1.7999999999999999E-2</v>
      </c>
    </row>
    <row r="18" spans="2:11" x14ac:dyDescent="0.25">
      <c r="B18">
        <v>2013</v>
      </c>
      <c r="C18" s="27">
        <v>76.14</v>
      </c>
      <c r="D18" s="22">
        <v>105.08</v>
      </c>
      <c r="E18" s="1">
        <v>88.642142857142801</v>
      </c>
      <c r="F18" s="30">
        <v>86.78</v>
      </c>
      <c r="G18" s="28">
        <v>2.3601065854586899E-2</v>
      </c>
      <c r="H18" s="23">
        <v>3.0266048328044901E-2</v>
      </c>
      <c r="I18" s="2">
        <v>2.7799778371732801E-2</v>
      </c>
      <c r="J18" s="29">
        <v>2.83493403253301E-2</v>
      </c>
      <c r="K18" s="33">
        <v>2.35E-2</v>
      </c>
    </row>
    <row r="19" spans="2:11" x14ac:dyDescent="0.25">
      <c r="B19">
        <v>2014</v>
      </c>
      <c r="C19" s="27">
        <v>93.62</v>
      </c>
      <c r="D19" s="22">
        <v>112.45</v>
      </c>
      <c r="E19" s="1">
        <v>100.732182539682</v>
      </c>
      <c r="F19" s="30">
        <v>98.88</v>
      </c>
      <c r="G19" s="28">
        <v>2.38328145842596E-2</v>
      </c>
      <c r="H19" s="23">
        <v>2.8308862364001201E-2</v>
      </c>
      <c r="I19" s="2">
        <v>2.6392129051510199E-2</v>
      </c>
      <c r="J19" s="29">
        <v>2.6449375187143999E-2</v>
      </c>
      <c r="K19" s="33">
        <v>2.5399999999999999E-2</v>
      </c>
    </row>
    <row r="20" spans="2:11" x14ac:dyDescent="0.25">
      <c r="B20">
        <v>2015</v>
      </c>
      <c r="C20" s="27">
        <v>94.46</v>
      </c>
      <c r="D20" s="22">
        <v>114.25</v>
      </c>
      <c r="E20" s="1">
        <v>100.700595238095</v>
      </c>
      <c r="F20" s="30">
        <v>100.51</v>
      </c>
      <c r="G20" s="28">
        <v>2.3457330415754901E-2</v>
      </c>
      <c r="H20" s="23">
        <v>3.0912555579081E-2</v>
      </c>
      <c r="I20" s="2">
        <v>2.87386656735047E-2</v>
      </c>
      <c r="J20" s="29">
        <v>2.9043167186067E-2</v>
      </c>
      <c r="K20" s="33">
        <v>2.1399999999999999E-2</v>
      </c>
    </row>
    <row r="21" spans="2:11" x14ac:dyDescent="0.25">
      <c r="B21">
        <v>2016</v>
      </c>
      <c r="C21" s="27">
        <v>88.7</v>
      </c>
      <c r="D21" s="22">
        <v>120.16</v>
      </c>
      <c r="E21" s="1">
        <v>105.86698412698399</v>
      </c>
      <c r="F21" s="30">
        <v>106.86</v>
      </c>
      <c r="G21" s="28">
        <v>2.5965379494007901E-2</v>
      </c>
      <c r="H21" s="23">
        <v>3.2919954904171302E-2</v>
      </c>
      <c r="I21" s="2">
        <v>2.9329359160075601E-2</v>
      </c>
      <c r="J21" s="29">
        <v>2.9197080291970798E-2</v>
      </c>
      <c r="K21" s="33">
        <v>1.84E-2</v>
      </c>
    </row>
    <row r="22" spans="2:11" x14ac:dyDescent="0.25">
      <c r="B22">
        <v>2017</v>
      </c>
      <c r="C22" s="27">
        <v>102.87</v>
      </c>
      <c r="D22" s="22">
        <v>123.72</v>
      </c>
      <c r="E22" s="1">
        <v>111.8124</v>
      </c>
      <c r="F22" s="30">
        <v>111.96</v>
      </c>
      <c r="G22" s="28">
        <v>2.6420526716910801E-2</v>
      </c>
      <c r="H22" s="23">
        <v>3.2273743559832799E-2</v>
      </c>
      <c r="I22" s="2">
        <v>2.9531450681077501E-2</v>
      </c>
      <c r="J22" s="29">
        <v>2.9440639858577901E-2</v>
      </c>
      <c r="K22" s="33">
        <v>2.3300000000000001E-2</v>
      </c>
    </row>
    <row r="23" spans="2:11" x14ac:dyDescent="0.25">
      <c r="B23">
        <v>2018</v>
      </c>
      <c r="C23" s="27">
        <v>89.89</v>
      </c>
      <c r="D23" s="22">
        <v>134.09</v>
      </c>
      <c r="E23" s="1">
        <v>113.48115537848599</v>
      </c>
      <c r="F23" s="30">
        <v>113.26</v>
      </c>
      <c r="G23" s="28">
        <v>2.4759489894846699E-2</v>
      </c>
      <c r="H23" s="23">
        <v>4.0493937034152799E-2</v>
      </c>
      <c r="I23" s="2">
        <v>3.19146388608939E-2</v>
      </c>
      <c r="J23" s="29">
        <v>3.1977510322410599E-2</v>
      </c>
      <c r="K23" s="33">
        <v>2.9100000000000001E-2</v>
      </c>
    </row>
    <row r="24" spans="2:11" x14ac:dyDescent="0.25">
      <c r="B24">
        <v>2019</v>
      </c>
      <c r="C24" s="27">
        <v>92.92</v>
      </c>
      <c r="D24" s="22">
        <v>124.3</v>
      </c>
      <c r="E24" s="1">
        <v>110.77706349206299</v>
      </c>
      <c r="F24" s="30">
        <v>112.995</v>
      </c>
      <c r="G24" s="28">
        <v>3.0893000804505199E-2</v>
      </c>
      <c r="H24" s="23">
        <v>4.1325871717606502E-2</v>
      </c>
      <c r="I24" s="2">
        <v>3.4581280147084101E-2</v>
      </c>
      <c r="J24" s="29">
        <v>3.3687166577866003E-2</v>
      </c>
      <c r="K24" s="33">
        <v>2.1399999999999999E-2</v>
      </c>
    </row>
    <row r="25" spans="2:11" x14ac:dyDescent="0.25">
      <c r="B25">
        <v>2020</v>
      </c>
      <c r="C25" s="27">
        <v>86.17</v>
      </c>
      <c r="D25" s="22">
        <v>176.54</v>
      </c>
      <c r="E25" s="1">
        <v>129.77035573122501</v>
      </c>
      <c r="F25" s="30">
        <v>116.93</v>
      </c>
      <c r="G25" s="28">
        <v>2.28843321626826E-2</v>
      </c>
      <c r="H25" s="23">
        <v>4.6884066380410802E-2</v>
      </c>
      <c r="I25" s="2">
        <v>3.2740633631629497E-2</v>
      </c>
      <c r="J25" s="29">
        <v>3.3284216000693402E-2</v>
      </c>
      <c r="K25" s="33">
        <v>8.8999999999999999E-3</v>
      </c>
    </row>
    <row r="26" spans="2:11" x14ac:dyDescent="0.25">
      <c r="B26">
        <v>2021</v>
      </c>
      <c r="C26" s="27">
        <v>155</v>
      </c>
      <c r="D26" s="22">
        <v>218.07</v>
      </c>
      <c r="E26" s="1">
        <v>191.12444015444001</v>
      </c>
      <c r="F26" s="30">
        <v>194.15</v>
      </c>
      <c r="G26" s="28">
        <v>1.87095886641904E-2</v>
      </c>
      <c r="H26" s="23">
        <v>2.6064516129032201E-2</v>
      </c>
      <c r="I26" s="2">
        <v>2.15583681367023E-2</v>
      </c>
      <c r="J26" s="29">
        <v>2.1014679371619799E-2</v>
      </c>
      <c r="K26" s="33">
        <v>1.4500000000000001E-2</v>
      </c>
    </row>
    <row r="27" spans="2:11" x14ac:dyDescent="0.25">
      <c r="B27">
        <v>2022</v>
      </c>
      <c r="C27" s="27">
        <v>167.39</v>
      </c>
      <c r="D27" s="22">
        <v>232.11</v>
      </c>
      <c r="E27" s="1">
        <v>201.417904761904</v>
      </c>
      <c r="F27" s="30">
        <v>204.48</v>
      </c>
      <c r="G27" s="28">
        <v>1.75778725604239E-2</v>
      </c>
      <c r="H27" s="23">
        <v>3.6322360953461898E-2</v>
      </c>
      <c r="I27" s="2">
        <v>2.7331534987245901E-2</v>
      </c>
      <c r="J27" s="29">
        <v>2.9040886511272401E-2</v>
      </c>
      <c r="K27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8"/>
  <sheetViews>
    <sheetView workbookViewId="0">
      <selection activeCell="T17" sqref="T17:T2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75</v>
      </c>
      <c r="C4" s="24">
        <v>0</v>
      </c>
      <c r="D4" s="20">
        <v>0</v>
      </c>
      <c r="E4" s="3">
        <v>22.353000000000002</v>
      </c>
      <c r="F4" s="25">
        <v>0</v>
      </c>
      <c r="G4" s="21">
        <v>0</v>
      </c>
      <c r="H4" s="3">
        <v>1.147</v>
      </c>
      <c r="I4" s="25">
        <v>0</v>
      </c>
      <c r="J4" s="21">
        <v>0</v>
      </c>
      <c r="K4" s="3">
        <v>1.57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76</v>
      </c>
      <c r="C5" s="24">
        <v>0</v>
      </c>
      <c r="D5" s="20">
        <v>73.5</v>
      </c>
      <c r="E5" s="3">
        <v>23.59</v>
      </c>
      <c r="F5" s="25">
        <v>0</v>
      </c>
      <c r="G5" s="21">
        <v>3.1157270029673501</v>
      </c>
      <c r="H5" s="3">
        <v>0.68300000000000005</v>
      </c>
      <c r="I5" s="25">
        <v>0</v>
      </c>
      <c r="J5" s="21">
        <v>107.61346998535799</v>
      </c>
      <c r="K5" s="3">
        <v>0.77</v>
      </c>
      <c r="L5" s="25">
        <v>0</v>
      </c>
      <c r="M5" s="21">
        <v>95.454545454545396</v>
      </c>
      <c r="N5" s="3">
        <v>0.3</v>
      </c>
      <c r="O5" s="4">
        <v>0</v>
      </c>
      <c r="P5" s="19">
        <v>245</v>
      </c>
      <c r="Q5" s="31">
        <f>(Table2[[#This Row],[Rev]]-E4)/E4</f>
        <v>5.5339328054399776E-2</v>
      </c>
      <c r="R5" s="31">
        <f>(Table2[[#This Row],[FCF]]-H4)/H4</f>
        <v>-0.40453356582388839</v>
      </c>
      <c r="S5" s="31">
        <f>(Table2[[#This Row],[EPS]]-K4)/K4</f>
        <v>-0.50955414012738853</v>
      </c>
      <c r="T5" s="31" t="e">
        <f>(Table2[[#This Row],[Div]]-N4)/N4</f>
        <v>#DIV/0!</v>
      </c>
    </row>
    <row r="6" spans="2:20" x14ac:dyDescent="0.25">
      <c r="B6" t="s">
        <v>77</v>
      </c>
      <c r="C6" s="24">
        <v>50.06</v>
      </c>
      <c r="D6" s="20">
        <v>69.06</v>
      </c>
      <c r="E6" s="3">
        <v>25.135000000000002</v>
      </c>
      <c r="F6" s="25">
        <v>1.99164511637159</v>
      </c>
      <c r="G6" s="21">
        <v>2.74756315894171</v>
      </c>
      <c r="H6" s="3">
        <v>0.56000000000000005</v>
      </c>
      <c r="I6" s="25">
        <v>89.392857142857096</v>
      </c>
      <c r="J6" s="21">
        <v>123.321428571428</v>
      </c>
      <c r="K6" s="3">
        <v>2.5</v>
      </c>
      <c r="L6" s="25">
        <v>20.024000000000001</v>
      </c>
      <c r="M6" s="21">
        <v>27.623999999999999</v>
      </c>
      <c r="N6" s="3">
        <v>0.68</v>
      </c>
      <c r="O6" s="4">
        <v>73.617647058823493</v>
      </c>
      <c r="P6" s="19">
        <v>101.558823529411</v>
      </c>
      <c r="Q6" s="31">
        <f>(Table2[[#This Row],[Rev]]-E5)/E5</f>
        <v>6.549385332768129E-2</v>
      </c>
      <c r="R6" s="31">
        <f>(Table2[[#This Row],[FCF]]-H5)/H5</f>
        <v>-0.18008784773060027</v>
      </c>
      <c r="S6" s="31">
        <f>(Table2[[#This Row],[EPS]]-K5)/K5</f>
        <v>2.2467532467532467</v>
      </c>
      <c r="T6" s="31">
        <f>(Table2[[#This Row],[Div]]-N5)/N5</f>
        <v>1.2666666666666668</v>
      </c>
    </row>
    <row r="7" spans="2:20" x14ac:dyDescent="0.25">
      <c r="B7" t="s">
        <v>78</v>
      </c>
      <c r="C7" s="24">
        <v>47.95</v>
      </c>
      <c r="D7" s="20">
        <v>61.9</v>
      </c>
      <c r="E7" s="3">
        <v>26.542000000000002</v>
      </c>
      <c r="F7" s="25">
        <v>1.80657071810715</v>
      </c>
      <c r="G7" s="21">
        <v>2.3321528144073498</v>
      </c>
      <c r="H7" s="3">
        <v>1.889</v>
      </c>
      <c r="I7" s="25">
        <v>25.3838009528851</v>
      </c>
      <c r="J7" s="21">
        <v>32.768660667019503</v>
      </c>
      <c r="K7" s="3">
        <v>2.1</v>
      </c>
      <c r="L7" s="25">
        <v>22.8333333333333</v>
      </c>
      <c r="M7" s="21">
        <v>29.4761904761904</v>
      </c>
      <c r="N7" s="3">
        <v>0.76</v>
      </c>
      <c r="O7" s="4">
        <v>63.092105263157897</v>
      </c>
      <c r="P7" s="19">
        <v>81.447368421052602</v>
      </c>
      <c r="Q7" s="31">
        <f>(Table2[[#This Row],[Rev]]-E6)/E6</f>
        <v>5.5977720310324247E-2</v>
      </c>
      <c r="R7" s="31">
        <f>(Table2[[#This Row],[FCF]]-H6)/H6</f>
        <v>2.3732142857142855</v>
      </c>
      <c r="S7" s="31">
        <f>(Table2[[#This Row],[EPS]]-K6)/K6</f>
        <v>-0.15999999999999998</v>
      </c>
      <c r="T7" s="31">
        <f>(Table2[[#This Row],[Div]]-N6)/N6</f>
        <v>0.11764705882352934</v>
      </c>
    </row>
    <row r="8" spans="2:20" x14ac:dyDescent="0.25">
      <c r="B8" t="s">
        <v>79</v>
      </c>
      <c r="C8" s="24">
        <v>54.46</v>
      </c>
      <c r="D8" s="20">
        <v>67</v>
      </c>
      <c r="E8" s="3">
        <v>27.616</v>
      </c>
      <c r="F8" s="25">
        <v>1.97204519119351</v>
      </c>
      <c r="G8" s="21">
        <v>2.4261297798377699</v>
      </c>
      <c r="H8" s="3">
        <v>3.5590000000000002</v>
      </c>
      <c r="I8" s="25">
        <v>15.302051137960101</v>
      </c>
      <c r="J8" s="21">
        <v>18.825512784490002</v>
      </c>
      <c r="K8" s="3">
        <v>2.81</v>
      </c>
      <c r="L8" s="25">
        <v>19.3807829181494</v>
      </c>
      <c r="M8" s="21">
        <v>23.843416370106699</v>
      </c>
      <c r="N8" s="3">
        <v>0.76</v>
      </c>
      <c r="O8" s="4">
        <v>71.657894736842096</v>
      </c>
      <c r="P8" s="19">
        <v>88.157894736842096</v>
      </c>
      <c r="Q8" s="31">
        <f>(Table2[[#This Row],[Rev]]-E7)/E7</f>
        <v>4.0464169994725269E-2</v>
      </c>
      <c r="R8" s="31">
        <f>(Table2[[#This Row],[FCF]]-H7)/H7</f>
        <v>0.88406564319745906</v>
      </c>
      <c r="S8" s="31">
        <f>(Table2[[#This Row],[EPS]]-K7)/K7</f>
        <v>0.33809523809523806</v>
      </c>
      <c r="T8" s="31">
        <f>(Table2[[#This Row],[Div]]-N7)/N7</f>
        <v>0</v>
      </c>
    </row>
    <row r="9" spans="2:20" x14ac:dyDescent="0.25">
      <c r="B9" t="s">
        <v>80</v>
      </c>
      <c r="C9" s="24">
        <v>53.18</v>
      </c>
      <c r="D9" s="20">
        <v>74.81</v>
      </c>
      <c r="E9" s="3">
        <v>29.463999999999999</v>
      </c>
      <c r="F9" s="25">
        <v>1.8049144718979</v>
      </c>
      <c r="G9" s="21">
        <v>2.53903068150963</v>
      </c>
      <c r="H9" s="3">
        <v>2.3130000000000002</v>
      </c>
      <c r="I9" s="25">
        <v>22.991785559878899</v>
      </c>
      <c r="J9" s="21">
        <v>32.343277129269303</v>
      </c>
      <c r="K9" s="3">
        <v>2.5499999999999998</v>
      </c>
      <c r="L9" s="25">
        <v>20.8549019607843</v>
      </c>
      <c r="M9" s="21">
        <v>29.337254901960701</v>
      </c>
      <c r="N9" s="3">
        <v>0.92</v>
      </c>
      <c r="O9" s="4">
        <v>57.804347826086897</v>
      </c>
      <c r="P9" s="19">
        <v>81.315217391304301</v>
      </c>
      <c r="Q9" s="31">
        <f>(Table2[[#This Row],[Rev]]-E8)/E8</f>
        <v>6.6917728852838892E-2</v>
      </c>
      <c r="R9" s="31">
        <f>(Table2[[#This Row],[FCF]]-H8)/H8</f>
        <v>-0.35009834223096375</v>
      </c>
      <c r="S9" s="31">
        <f>(Table2[[#This Row],[EPS]]-K8)/K8</f>
        <v>-9.2526690391459152E-2</v>
      </c>
      <c r="T9" s="31">
        <f>(Table2[[#This Row],[Div]]-N8)/N8</f>
        <v>0.21052631578947373</v>
      </c>
    </row>
    <row r="10" spans="2:20" x14ac:dyDescent="0.25">
      <c r="B10" t="s">
        <v>81</v>
      </c>
      <c r="C10" s="24">
        <v>67.98</v>
      </c>
      <c r="D10" s="20">
        <v>87.53</v>
      </c>
      <c r="E10" s="3">
        <v>32.158999999999999</v>
      </c>
      <c r="F10" s="25">
        <v>2.1138716999906699</v>
      </c>
      <c r="G10" s="21">
        <v>2.7217886128300002</v>
      </c>
      <c r="H10" s="3">
        <v>2.8170000000000002</v>
      </c>
      <c r="I10" s="25">
        <v>24.1320553780617</v>
      </c>
      <c r="J10" s="21">
        <v>31.072062477813201</v>
      </c>
      <c r="K10" s="3">
        <v>2.93</v>
      </c>
      <c r="L10" s="25">
        <v>23.2013651877133</v>
      </c>
      <c r="M10" s="21">
        <v>29.873720136518699</v>
      </c>
      <c r="N10" s="3">
        <v>1.1200000000000001</v>
      </c>
      <c r="O10" s="4">
        <v>60.696428571428498</v>
      </c>
      <c r="P10" s="19">
        <v>78.151785714285694</v>
      </c>
      <c r="Q10" s="31">
        <f>(Table2[[#This Row],[Rev]]-E9)/E9</f>
        <v>9.1467553624762429E-2</v>
      </c>
      <c r="R10" s="31">
        <f>(Table2[[#This Row],[FCF]]-H9)/H9</f>
        <v>0.21789883268482488</v>
      </c>
      <c r="S10" s="31">
        <f>(Table2[[#This Row],[EPS]]-K9)/K9</f>
        <v>0.14901960784313739</v>
      </c>
      <c r="T10" s="31">
        <f>(Table2[[#This Row],[Div]]-N9)/N9</f>
        <v>0.21739130434782614</v>
      </c>
    </row>
    <row r="11" spans="2:20" x14ac:dyDescent="0.25">
      <c r="B11" t="s">
        <v>82</v>
      </c>
      <c r="C11" s="24">
        <v>66.86</v>
      </c>
      <c r="D11" s="20">
        <v>85</v>
      </c>
      <c r="E11" s="3">
        <v>38.18</v>
      </c>
      <c r="F11" s="25">
        <v>1.75117862755369</v>
      </c>
      <c r="G11" s="21">
        <v>2.2262964903090601</v>
      </c>
      <c r="H11" s="3">
        <v>3.2330000000000001</v>
      </c>
      <c r="I11" s="25">
        <v>20.680482523971499</v>
      </c>
      <c r="J11" s="21">
        <v>26.291370244355001</v>
      </c>
      <c r="K11" s="3">
        <v>3.47</v>
      </c>
      <c r="L11" s="25">
        <v>19.268011527377499</v>
      </c>
      <c r="M11" s="21">
        <v>24.495677233429301</v>
      </c>
      <c r="N11" s="3">
        <v>1.32</v>
      </c>
      <c r="O11" s="4">
        <v>50.651515151515099</v>
      </c>
      <c r="P11" s="19">
        <v>64.393939393939306</v>
      </c>
      <c r="Q11" s="31">
        <f>(Table2[[#This Row],[Rev]]-E10)/E10</f>
        <v>0.1872259709568084</v>
      </c>
      <c r="R11" s="31">
        <f>(Table2[[#This Row],[FCF]]-H10)/H10</f>
        <v>0.14767483138090162</v>
      </c>
      <c r="S11" s="31">
        <f>(Table2[[#This Row],[EPS]]-K10)/K10</f>
        <v>0.18430034129692832</v>
      </c>
      <c r="T11" s="31">
        <f>(Table2[[#This Row],[Div]]-N10)/N10</f>
        <v>0.17857142857142852</v>
      </c>
    </row>
    <row r="12" spans="2:20" x14ac:dyDescent="0.25">
      <c r="B12" t="s">
        <v>83</v>
      </c>
      <c r="C12" s="24">
        <v>65.92</v>
      </c>
      <c r="D12" s="20">
        <v>83.35</v>
      </c>
      <c r="E12" s="3">
        <v>43.661000000000001</v>
      </c>
      <c r="F12" s="25">
        <v>1.50981425070428</v>
      </c>
      <c r="G12" s="21">
        <v>1.9090263621996699</v>
      </c>
      <c r="H12" s="3">
        <v>2.2989999999999999</v>
      </c>
      <c r="I12" s="25">
        <v>28.673336233144799</v>
      </c>
      <c r="J12" s="21">
        <v>36.254893431926902</v>
      </c>
      <c r="K12" s="3">
        <v>3.86</v>
      </c>
      <c r="L12" s="25">
        <v>17.077720207253801</v>
      </c>
      <c r="M12" s="21">
        <v>21.5932642487046</v>
      </c>
      <c r="N12" s="3">
        <v>1.52</v>
      </c>
      <c r="O12" s="4">
        <v>43.368421052631497</v>
      </c>
      <c r="P12" s="19">
        <v>54.835526315789402</v>
      </c>
      <c r="Q12" s="31">
        <f>(Table2[[#This Row],[Rev]]-E11)/E11</f>
        <v>0.14355683603981145</v>
      </c>
      <c r="R12" s="31">
        <f>(Table2[[#This Row],[FCF]]-H11)/H11</f>
        <v>-0.28889576244973714</v>
      </c>
      <c r="S12" s="31">
        <f>(Table2[[#This Row],[EPS]]-K11)/K11</f>
        <v>0.11239193083573477</v>
      </c>
      <c r="T12" s="31">
        <f>(Table2[[#This Row],[Div]]-N11)/N11</f>
        <v>0.15151515151515146</v>
      </c>
    </row>
    <row r="13" spans="2:20" x14ac:dyDescent="0.25">
      <c r="B13" t="s">
        <v>84</v>
      </c>
      <c r="C13" s="24">
        <v>69.260000000000005</v>
      </c>
      <c r="D13" s="20">
        <v>78.37</v>
      </c>
      <c r="E13" s="3">
        <v>46.747</v>
      </c>
      <c r="F13" s="25">
        <v>1.4815924016514399</v>
      </c>
      <c r="G13" s="21">
        <v>1.6764712174043199</v>
      </c>
      <c r="H13" s="3">
        <v>-1.5960000000000001</v>
      </c>
      <c r="I13" s="25">
        <v>-43.395989974937301</v>
      </c>
      <c r="J13" s="21">
        <v>-49.1040100250626</v>
      </c>
      <c r="K13" s="3">
        <v>0.36</v>
      </c>
      <c r="L13" s="25">
        <v>192.388888888888</v>
      </c>
      <c r="M13" s="21">
        <v>217.694444444444</v>
      </c>
      <c r="N13" s="3">
        <v>1.68</v>
      </c>
      <c r="O13" s="4">
        <v>41.226190476190403</v>
      </c>
      <c r="P13" s="19">
        <v>46.648809523809497</v>
      </c>
      <c r="Q13" s="31">
        <f>(Table2[[#This Row],[Rev]]-E12)/E12</f>
        <v>7.0680928059366446E-2</v>
      </c>
      <c r="R13" s="31">
        <f>(Table2[[#This Row],[FCF]]-H12)/H12</f>
        <v>-1.694214876033058</v>
      </c>
      <c r="S13" s="31">
        <f>(Table2[[#This Row],[EPS]]-K12)/K12</f>
        <v>-0.90673575129533679</v>
      </c>
      <c r="T13" s="31">
        <f>(Table2[[#This Row],[Div]]-N12)/N12</f>
        <v>0.10526315789473679</v>
      </c>
    </row>
    <row r="14" spans="2:20" x14ac:dyDescent="0.25">
      <c r="B14" t="s">
        <v>85</v>
      </c>
      <c r="C14" s="24">
        <v>44.68</v>
      </c>
      <c r="D14" s="20">
        <v>74.73</v>
      </c>
      <c r="E14" s="3">
        <v>50.378</v>
      </c>
      <c r="F14" s="25">
        <v>0.88689507324625805</v>
      </c>
      <c r="G14" s="21">
        <v>1.4833856048275</v>
      </c>
      <c r="H14" s="3">
        <v>5.665</v>
      </c>
      <c r="I14" s="25">
        <v>7.8870255957634496</v>
      </c>
      <c r="J14" s="21">
        <v>13.1915269196822</v>
      </c>
      <c r="K14" s="3">
        <v>2.94</v>
      </c>
      <c r="L14" s="25">
        <v>15.197278911564601</v>
      </c>
      <c r="M14" s="21">
        <v>25.418367346938702</v>
      </c>
      <c r="N14" s="3">
        <v>1.8</v>
      </c>
      <c r="O14" s="4">
        <v>24.822222222222202</v>
      </c>
      <c r="P14" s="19">
        <v>41.516666666666602</v>
      </c>
      <c r="Q14" s="31">
        <f>(Table2[[#This Row],[Rev]]-E13)/E13</f>
        <v>7.7673433589321245E-2</v>
      </c>
      <c r="R14" s="31">
        <f>(Table2[[#This Row],[FCF]]-H13)/H13</f>
        <v>-4.5494987468671679</v>
      </c>
      <c r="S14" s="31">
        <f>(Table2[[#This Row],[EPS]]-K13)/K13</f>
        <v>7.166666666666667</v>
      </c>
      <c r="T14" s="31">
        <f>(Table2[[#This Row],[Div]]-N13)/N13</f>
        <v>7.1428571428571494E-2</v>
      </c>
    </row>
    <row r="15" spans="2:20" x14ac:dyDescent="0.25">
      <c r="B15" t="s">
        <v>86</v>
      </c>
      <c r="C15" s="24">
        <v>38.299999999999997</v>
      </c>
      <c r="D15" s="20">
        <v>59.29</v>
      </c>
      <c r="E15" s="3">
        <v>45.116999999999997</v>
      </c>
      <c r="F15" s="25">
        <v>0.84890396081299702</v>
      </c>
      <c r="G15" s="21">
        <v>1.3141387946893599</v>
      </c>
      <c r="H15" s="3">
        <v>3.6680000000000001</v>
      </c>
      <c r="I15" s="25">
        <v>10.441657579062101</v>
      </c>
      <c r="J15" s="21">
        <v>16.164122137404501</v>
      </c>
      <c r="K15" s="3">
        <v>2.14</v>
      </c>
      <c r="L15" s="25">
        <v>17.8971962616822</v>
      </c>
      <c r="M15" s="21">
        <v>27.7056074766355</v>
      </c>
      <c r="N15" s="3">
        <v>1.8</v>
      </c>
      <c r="O15" s="4">
        <v>21.2777777777777</v>
      </c>
      <c r="P15" s="19">
        <v>32.938888888888798</v>
      </c>
      <c r="Q15" s="31">
        <f>(Table2[[#This Row],[Rev]]-E14)/E14</f>
        <v>-0.10443050537933231</v>
      </c>
      <c r="R15" s="31">
        <f>(Table2[[#This Row],[FCF]]-H14)/H14</f>
        <v>-0.35251544571932919</v>
      </c>
      <c r="S15" s="31">
        <f>(Table2[[#This Row],[EPS]]-K14)/K14</f>
        <v>-0.27210884353741494</v>
      </c>
      <c r="T15" s="31">
        <f>(Table2[[#This Row],[Div]]-N14)/N14</f>
        <v>0</v>
      </c>
    </row>
    <row r="16" spans="2:20" x14ac:dyDescent="0.25">
      <c r="B16" t="s">
        <v>87</v>
      </c>
      <c r="C16" s="24">
        <v>56.15</v>
      </c>
      <c r="D16" s="20">
        <v>73.760000000000005</v>
      </c>
      <c r="E16" s="3">
        <v>49.396999999999998</v>
      </c>
      <c r="F16" s="25">
        <v>1.1367087070064901</v>
      </c>
      <c r="G16" s="21">
        <v>1.4932080895600901</v>
      </c>
      <c r="H16" s="3">
        <v>2.4390000000000001</v>
      </c>
      <c r="I16" s="25">
        <v>23.0217302173021</v>
      </c>
      <c r="J16" s="21">
        <v>30.2419024190241</v>
      </c>
      <c r="K16" s="3">
        <v>3.33</v>
      </c>
      <c r="L16" s="25">
        <v>16.861861861861801</v>
      </c>
      <c r="M16" s="21">
        <v>22.1501501501501</v>
      </c>
      <c r="N16" s="3">
        <v>1.88</v>
      </c>
      <c r="O16" s="4">
        <v>29.8670212765957</v>
      </c>
      <c r="P16" s="19">
        <v>39.234042553191401</v>
      </c>
      <c r="Q16" s="31">
        <f>(Table2[[#This Row],[Rev]]-E15)/E15</f>
        <v>9.4864463505995547E-2</v>
      </c>
      <c r="R16" s="31">
        <f>(Table2[[#This Row],[FCF]]-H15)/H15</f>
        <v>-0.3350599781897492</v>
      </c>
      <c r="S16" s="31">
        <f>(Table2[[#This Row],[EPS]]-K15)/K15</f>
        <v>0.55607476635514008</v>
      </c>
      <c r="T16" s="31">
        <f>(Table2[[#This Row],[Div]]-N15)/N15</f>
        <v>4.4444444444444363E-2</v>
      </c>
    </row>
    <row r="17" spans="2:20" x14ac:dyDescent="0.25">
      <c r="B17" t="s">
        <v>88</v>
      </c>
      <c r="C17" s="24">
        <v>61.7</v>
      </c>
      <c r="D17" s="20">
        <v>76.47</v>
      </c>
      <c r="E17" s="3">
        <v>53.587000000000003</v>
      </c>
      <c r="F17" s="25">
        <v>1.1513986601227899</v>
      </c>
      <c r="G17" s="21">
        <v>1.42702521133857</v>
      </c>
      <c r="H17" s="3">
        <v>5.1139999999999999</v>
      </c>
      <c r="I17" s="25">
        <v>12.064919827923299</v>
      </c>
      <c r="J17" s="21">
        <v>14.953070003910801</v>
      </c>
      <c r="K17" s="3">
        <v>3.84</v>
      </c>
      <c r="L17" s="25">
        <v>16.0677083333333</v>
      </c>
      <c r="M17" s="21">
        <v>19.9140625</v>
      </c>
      <c r="N17" s="3">
        <v>2.08</v>
      </c>
      <c r="O17" s="4">
        <v>29.663461538461501</v>
      </c>
      <c r="P17" s="19">
        <v>36.764423076923002</v>
      </c>
      <c r="Q17" s="31">
        <f>(Table2[[#This Row],[Rev]]-E16)/E16</f>
        <v>8.4822964957386171E-2</v>
      </c>
      <c r="R17" s="31">
        <f>(Table2[[#This Row],[FCF]]-H16)/H16</f>
        <v>1.0967609676096759</v>
      </c>
      <c r="S17" s="31">
        <f>(Table2[[#This Row],[EPS]]-K16)/K16</f>
        <v>0.15315315315315309</v>
      </c>
      <c r="T17" s="31">
        <f>(Table2[[#This Row],[Div]]-N16)/N16</f>
        <v>0.10638297872340435</v>
      </c>
    </row>
    <row r="18" spans="2:20" x14ac:dyDescent="0.25">
      <c r="B18" t="s">
        <v>89</v>
      </c>
      <c r="C18" s="24">
        <v>70.02</v>
      </c>
      <c r="D18" s="20">
        <v>81.11</v>
      </c>
      <c r="E18" s="3">
        <v>55.859000000000002</v>
      </c>
      <c r="F18" s="25">
        <v>1.25351331029914</v>
      </c>
      <c r="G18" s="21">
        <v>1.4520489088598001</v>
      </c>
      <c r="H18" s="3">
        <v>5.2249999999999996</v>
      </c>
      <c r="I18" s="25">
        <v>13.400956937799</v>
      </c>
      <c r="J18" s="21">
        <v>15.523444976076499</v>
      </c>
      <c r="K18" s="3">
        <v>0.83</v>
      </c>
      <c r="L18" s="25">
        <v>84.361445783132496</v>
      </c>
      <c r="M18" s="21">
        <v>97.722891566265005</v>
      </c>
      <c r="N18" s="3">
        <v>2.2799999999999998</v>
      </c>
      <c r="O18" s="4">
        <v>30.710526315789402</v>
      </c>
      <c r="P18" s="19">
        <v>35.574561403508703</v>
      </c>
      <c r="Q18" s="31">
        <f>(Table2[[#This Row],[Rev]]-E17)/E17</f>
        <v>4.2398342881669028E-2</v>
      </c>
      <c r="R18" s="31">
        <f>(Table2[[#This Row],[FCF]]-H17)/H17</f>
        <v>2.1705123191239687E-2</v>
      </c>
      <c r="S18" s="31">
        <f>(Table2[[#This Row],[EPS]]-K17)/K17</f>
        <v>-0.78385416666666663</v>
      </c>
      <c r="T18" s="31">
        <f>(Table2[[#This Row],[Div]]-N17)/N17</f>
        <v>9.615384615384602E-2</v>
      </c>
    </row>
    <row r="19" spans="2:20" x14ac:dyDescent="0.25">
      <c r="B19" t="s">
        <v>90</v>
      </c>
      <c r="C19" s="24">
        <v>76.14</v>
      </c>
      <c r="D19" s="20">
        <v>105.08</v>
      </c>
      <c r="E19" s="3">
        <v>58.478999999999999</v>
      </c>
      <c r="F19" s="25">
        <v>1.30200584825321</v>
      </c>
      <c r="G19" s="21">
        <v>1.7968843516476001</v>
      </c>
      <c r="H19" s="3">
        <v>5.5259999999999998</v>
      </c>
      <c r="I19" s="25">
        <v>13.778501628664401</v>
      </c>
      <c r="J19" s="21">
        <v>19.015562794064401</v>
      </c>
      <c r="K19" s="3">
        <v>4.6100000000000003</v>
      </c>
      <c r="L19" s="25">
        <v>16.5162689804772</v>
      </c>
      <c r="M19" s="21">
        <v>22.7939262472885</v>
      </c>
      <c r="N19" s="3">
        <v>2.48</v>
      </c>
      <c r="O19" s="4">
        <v>30.701612903225801</v>
      </c>
      <c r="P19" s="19">
        <v>42.370967741935402</v>
      </c>
      <c r="Q19" s="31">
        <f>(Table2[[#This Row],[Rev]]-E18)/E18</f>
        <v>4.6903811382230209E-2</v>
      </c>
      <c r="R19" s="31">
        <f>(Table2[[#This Row],[FCF]]-H18)/H18</f>
        <v>5.7607655502392378E-2</v>
      </c>
      <c r="S19" s="31">
        <f>(Table2[[#This Row],[EPS]]-K18)/K18</f>
        <v>4.5542168674698802</v>
      </c>
      <c r="T19" s="31">
        <f>(Table2[[#This Row],[Div]]-N18)/N18</f>
        <v>8.7719298245614127E-2</v>
      </c>
    </row>
    <row r="20" spans="2:20" x14ac:dyDescent="0.25">
      <c r="B20" t="s">
        <v>91</v>
      </c>
      <c r="C20" s="24">
        <v>93.62</v>
      </c>
      <c r="D20" s="20">
        <v>112.45</v>
      </c>
      <c r="E20" s="3">
        <v>63.021999999999998</v>
      </c>
      <c r="F20" s="25">
        <v>1.4855129954619</v>
      </c>
      <c r="G20" s="21">
        <v>1.7842975468883799</v>
      </c>
      <c r="H20" s="3">
        <v>3.677</v>
      </c>
      <c r="I20" s="25">
        <v>25.4609736197987</v>
      </c>
      <c r="J20" s="21">
        <v>30.5819961925482</v>
      </c>
      <c r="K20" s="3">
        <v>3.28</v>
      </c>
      <c r="L20" s="25">
        <v>28.542682926829201</v>
      </c>
      <c r="M20" s="21">
        <v>34.283536585365802</v>
      </c>
      <c r="N20" s="3">
        <v>2.68</v>
      </c>
      <c r="O20" s="4">
        <v>34.932835820895498</v>
      </c>
      <c r="P20" s="19">
        <v>41.958955223880501</v>
      </c>
      <c r="Q20" s="31">
        <f>(Table2[[#This Row],[Rev]]-E19)/E19</f>
        <v>7.7686006942663172E-2</v>
      </c>
      <c r="R20" s="31">
        <f>(Table2[[#This Row],[FCF]]-H19)/H19</f>
        <v>-0.33460007238508865</v>
      </c>
      <c r="S20" s="31">
        <f>(Table2[[#This Row],[EPS]]-K19)/K19</f>
        <v>-0.28850325379609554</v>
      </c>
      <c r="T20" s="31">
        <f>(Table2[[#This Row],[Div]]-N19)/N19</f>
        <v>8.0645161290322648E-2</v>
      </c>
    </row>
    <row r="21" spans="2:20" x14ac:dyDescent="0.25">
      <c r="B21" t="s">
        <v>92</v>
      </c>
      <c r="C21" s="24">
        <v>94.46</v>
      </c>
      <c r="D21" s="20">
        <v>114.25</v>
      </c>
      <c r="E21" s="3">
        <v>64.418000000000006</v>
      </c>
      <c r="F21" s="25">
        <v>1.4663603340681099</v>
      </c>
      <c r="G21" s="21">
        <v>1.7735726039305699</v>
      </c>
      <c r="H21" s="3">
        <v>5.5750000000000002</v>
      </c>
      <c r="I21" s="25">
        <v>16.943497757847499</v>
      </c>
      <c r="J21" s="21">
        <v>20.4932735426008</v>
      </c>
      <c r="K21" s="3">
        <v>5.35</v>
      </c>
      <c r="L21" s="25">
        <v>17.656074766355101</v>
      </c>
      <c r="M21" s="21">
        <v>21.355140186915801</v>
      </c>
      <c r="N21" s="3">
        <v>2.92</v>
      </c>
      <c r="O21" s="4">
        <v>32.349315068493098</v>
      </c>
      <c r="P21" s="19">
        <v>39.126712328767098</v>
      </c>
      <c r="Q21" s="31">
        <f>(Table2[[#This Row],[Rev]]-E20)/E20</f>
        <v>2.2150994890673223E-2</v>
      </c>
      <c r="R21" s="31">
        <f>(Table2[[#This Row],[FCF]]-H20)/H20</f>
        <v>0.51618166983954317</v>
      </c>
      <c r="S21" s="31">
        <f>(Table2[[#This Row],[EPS]]-K20)/K20</f>
        <v>0.63109756097560976</v>
      </c>
      <c r="T21" s="31">
        <f>(Table2[[#This Row],[Div]]-N20)/N20</f>
        <v>8.9552238805970061E-2</v>
      </c>
    </row>
    <row r="22" spans="2:20" x14ac:dyDescent="0.25">
      <c r="B22" t="s">
        <v>93</v>
      </c>
      <c r="C22" s="24">
        <v>88.7</v>
      </c>
      <c r="D22" s="20">
        <v>120.16</v>
      </c>
      <c r="E22" s="3">
        <v>69.459000000000003</v>
      </c>
      <c r="F22" s="25">
        <v>1.27701233821391</v>
      </c>
      <c r="G22" s="21">
        <v>1.7299414042816601</v>
      </c>
      <c r="H22" s="3">
        <v>3.9550000000000001</v>
      </c>
      <c r="I22" s="25">
        <v>22.4273072060682</v>
      </c>
      <c r="J22" s="21">
        <v>30.3817951959544</v>
      </c>
      <c r="K22" s="3">
        <v>3.86</v>
      </c>
      <c r="L22" s="25">
        <v>22.9792746113989</v>
      </c>
      <c r="M22" s="21">
        <v>31.129533678756399</v>
      </c>
      <c r="N22" s="3">
        <v>3.12</v>
      </c>
      <c r="O22" s="4">
        <v>28.429487179487101</v>
      </c>
      <c r="P22" s="19">
        <v>38.512820512820497</v>
      </c>
      <c r="Q22" s="31">
        <f>(Table2[[#This Row],[Rev]]-E21)/E21</f>
        <v>7.8254525132726821E-2</v>
      </c>
      <c r="R22" s="31">
        <f>(Table2[[#This Row],[FCF]]-H21)/H21</f>
        <v>-0.29058295964125563</v>
      </c>
      <c r="S22" s="31">
        <f>(Table2[[#This Row],[EPS]]-K21)/K21</f>
        <v>-0.27850467289719621</v>
      </c>
      <c r="T22" s="31">
        <f>(Table2[[#This Row],[Div]]-N21)/N21</f>
        <v>6.8493150684931572E-2</v>
      </c>
    </row>
    <row r="23" spans="2:20" x14ac:dyDescent="0.25">
      <c r="B23" t="s">
        <v>94</v>
      </c>
      <c r="C23" s="24">
        <v>102.87</v>
      </c>
      <c r="D23" s="20">
        <v>123.72</v>
      </c>
      <c r="E23" s="3">
        <v>76.096999999999994</v>
      </c>
      <c r="F23" s="25">
        <v>1.35182727308566</v>
      </c>
      <c r="G23" s="21">
        <v>1.6258196775168501</v>
      </c>
      <c r="H23" s="3">
        <v>-4.2830000000000004</v>
      </c>
      <c r="I23" s="25">
        <v>-24.018211533971499</v>
      </c>
      <c r="J23" s="21">
        <v>-28.886294653280402</v>
      </c>
      <c r="K23" s="3">
        <v>5.61</v>
      </c>
      <c r="L23" s="25">
        <v>18.336898395721899</v>
      </c>
      <c r="M23" s="21">
        <v>22.0534759358288</v>
      </c>
      <c r="N23" s="3">
        <v>3.32</v>
      </c>
      <c r="O23" s="4">
        <v>30.984939759036099</v>
      </c>
      <c r="P23" s="19">
        <v>37.265060240963798</v>
      </c>
      <c r="Q23" s="31">
        <f>(Table2[[#This Row],[Rev]]-E22)/E22</f>
        <v>9.5567169121352033E-2</v>
      </c>
      <c r="R23" s="31">
        <f>(Table2[[#This Row],[FCF]]-H22)/H22</f>
        <v>-2.0829329962073322</v>
      </c>
      <c r="S23" s="31">
        <f>(Table2[[#This Row],[EPS]]-K22)/K22</f>
        <v>0.45336787564766851</v>
      </c>
      <c r="T23" s="31">
        <f>(Table2[[#This Row],[Div]]-N22)/N22</f>
        <v>6.4102564102564014E-2</v>
      </c>
    </row>
    <row r="24" spans="2:20" x14ac:dyDescent="0.25">
      <c r="B24" t="s">
        <v>95</v>
      </c>
      <c r="C24" s="24">
        <v>89.89</v>
      </c>
      <c r="D24" s="20">
        <v>134.09</v>
      </c>
      <c r="E24" s="3">
        <v>82.599000000000004</v>
      </c>
      <c r="F24" s="25">
        <v>1.0882698337752199</v>
      </c>
      <c r="G24" s="21">
        <v>1.62338527100812</v>
      </c>
      <c r="H24" s="3">
        <v>7.3890000000000002</v>
      </c>
      <c r="I24" s="25">
        <v>12.165380971714701</v>
      </c>
      <c r="J24" s="21">
        <v>18.147245906076598</v>
      </c>
      <c r="K24" s="3">
        <v>5.51</v>
      </c>
      <c r="L24" s="25">
        <v>16.313974591651501</v>
      </c>
      <c r="M24" s="21">
        <v>24.3357531760435</v>
      </c>
      <c r="N24" s="3">
        <v>3.64</v>
      </c>
      <c r="O24" s="4">
        <v>24.695054945054899</v>
      </c>
      <c r="P24" s="19">
        <v>36.837912087912002</v>
      </c>
      <c r="Q24" s="31">
        <f>(Table2[[#This Row],[Rev]]-E23)/E23</f>
        <v>8.5443578590483335E-2</v>
      </c>
      <c r="R24" s="31">
        <f>(Table2[[#This Row],[FCF]]-H23)/H23</f>
        <v>-2.7251926219939295</v>
      </c>
      <c r="S24" s="31">
        <f>(Table2[[#This Row],[EPS]]-K23)/K23</f>
        <v>-1.7825311942959096E-2</v>
      </c>
      <c r="T24" s="31">
        <f>(Table2[[#This Row],[Div]]-N23)/N23</f>
        <v>9.6385542168674787E-2</v>
      </c>
    </row>
    <row r="25" spans="2:20" x14ac:dyDescent="0.25">
      <c r="B25" t="s">
        <v>96</v>
      </c>
      <c r="C25" s="24">
        <v>92.92</v>
      </c>
      <c r="D25" s="20">
        <v>124.3</v>
      </c>
      <c r="E25" s="3">
        <v>85.263999999999996</v>
      </c>
      <c r="F25" s="25">
        <v>1.0897917057609301</v>
      </c>
      <c r="G25" s="21">
        <v>1.4578251079001601</v>
      </c>
      <c r="H25" s="3">
        <v>2.6</v>
      </c>
      <c r="I25" s="25">
        <v>35.7384615384615</v>
      </c>
      <c r="J25" s="21">
        <v>47.807692307692299</v>
      </c>
      <c r="K25" s="3">
        <v>5.1100000000000003</v>
      </c>
      <c r="L25" s="25">
        <v>18.1839530332681</v>
      </c>
      <c r="M25" s="21">
        <v>24.324853228962802</v>
      </c>
      <c r="N25" s="3">
        <v>3.84</v>
      </c>
      <c r="O25" s="4">
        <v>24.1979166666666</v>
      </c>
      <c r="P25" s="19">
        <v>32.3697916666666</v>
      </c>
      <c r="Q25" s="31">
        <f>(Table2[[#This Row],[Rev]]-E24)/E24</f>
        <v>3.2264313127277469E-2</v>
      </c>
      <c r="R25" s="31">
        <f>(Table2[[#This Row],[FCF]]-H24)/H24</f>
        <v>-0.64812559209635934</v>
      </c>
      <c r="S25" s="31">
        <f>(Table2[[#This Row],[EPS]]-K24)/K24</f>
        <v>-7.259528130671497E-2</v>
      </c>
      <c r="T25" s="31">
        <f>(Table2[[#This Row],[Div]]-N24)/N24</f>
        <v>5.4945054945054868E-2</v>
      </c>
    </row>
    <row r="26" spans="2:20" x14ac:dyDescent="0.25">
      <c r="B26" t="s">
        <v>97</v>
      </c>
      <c r="C26" s="24">
        <v>86.17</v>
      </c>
      <c r="D26" s="20">
        <v>176.54</v>
      </c>
      <c r="E26" s="3">
        <v>97.162000000000006</v>
      </c>
      <c r="F26" s="25">
        <v>0.88686935221588603</v>
      </c>
      <c r="G26" s="21">
        <v>1.81696548033181</v>
      </c>
      <c r="H26" s="3">
        <v>5.7939999999999996</v>
      </c>
      <c r="I26" s="25">
        <v>14.8722816706938</v>
      </c>
      <c r="J26" s="21">
        <v>30.469451156368599</v>
      </c>
      <c r="K26" s="3">
        <v>1.54</v>
      </c>
      <c r="L26" s="25">
        <v>55.954545454545404</v>
      </c>
      <c r="M26" s="21">
        <v>114.636363636363</v>
      </c>
      <c r="N26" s="3">
        <v>4.04</v>
      </c>
      <c r="O26" s="4">
        <v>21.329207920792001</v>
      </c>
      <c r="P26" s="19">
        <v>43.698019801980102</v>
      </c>
      <c r="Q26" s="31">
        <f>(Table2[[#This Row],[Rev]]-E25)/E25</f>
        <v>0.13954306624132121</v>
      </c>
      <c r="R26" s="31">
        <f>(Table2[[#This Row],[FCF]]-H25)/H25</f>
        <v>1.2284615384615383</v>
      </c>
      <c r="S26" s="31">
        <f>(Table2[[#This Row],[EPS]]-K25)/K25</f>
        <v>-0.69863013698630139</v>
      </c>
      <c r="T26" s="31">
        <f>(Table2[[#This Row],[Div]]-N25)/N25</f>
        <v>5.2083333333333384E-2</v>
      </c>
    </row>
    <row r="27" spans="2:20" x14ac:dyDescent="0.25">
      <c r="B27" t="s">
        <v>98</v>
      </c>
      <c r="C27" s="24">
        <v>155</v>
      </c>
      <c r="D27" s="20">
        <v>218.07</v>
      </c>
      <c r="E27" s="3">
        <v>110.80500000000001</v>
      </c>
      <c r="F27" s="25">
        <v>1.39885384233563</v>
      </c>
      <c r="G27" s="21">
        <v>1.96805198321375</v>
      </c>
      <c r="H27" s="3">
        <v>12.315</v>
      </c>
      <c r="I27" s="25">
        <v>12.5862768980917</v>
      </c>
      <c r="J27" s="21">
        <v>17.7076735688185</v>
      </c>
      <c r="K27" s="3">
        <v>14.68</v>
      </c>
      <c r="L27" s="25">
        <v>10.558583106266999</v>
      </c>
      <c r="M27" s="21">
        <v>14.8549046321525</v>
      </c>
      <c r="N27" s="3">
        <v>4.08</v>
      </c>
      <c r="O27" s="4">
        <v>37.990196078431303</v>
      </c>
      <c r="P27" s="19">
        <v>53.448529411764703</v>
      </c>
      <c r="Q27" s="31">
        <f>(Table2[[#This Row],[Rev]]-E26)/E26</f>
        <v>0.14041497704864042</v>
      </c>
      <c r="R27" s="31">
        <f>(Table2[[#This Row],[FCF]]-H26)/H26</f>
        <v>1.1254746289264757</v>
      </c>
      <c r="S27" s="31">
        <f>(Table2[[#This Row],[EPS]]-K26)/K26</f>
        <v>8.5324675324675319</v>
      </c>
      <c r="T27" s="31">
        <f>(Table2[[#This Row],[Div]]-N26)/N26</f>
        <v>9.9009900990099098E-3</v>
      </c>
    </row>
    <row r="28" spans="2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6.08</v>
      </c>
      <c r="O28" s="4"/>
      <c r="P28" s="19"/>
      <c r="Q28" s="31">
        <f>(Table2[[#This Row],[Rev]]-E27)/E27</f>
        <v>-1</v>
      </c>
      <c r="R28" s="31">
        <f>(Table2[[#This Row],[FCF]]-H27)/H27</f>
        <v>-1</v>
      </c>
      <c r="S28" s="31">
        <f>(Table2[[#This Row],[EPS]]-K27)/K27</f>
        <v>-1</v>
      </c>
      <c r="T28" s="31">
        <f>(Table2[[#This Row],[Div]]-N27)/N27</f>
        <v>0.49019607843137253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6"/>
  <sheetViews>
    <sheetView tabSelected="1" workbookViewId="0">
      <selection activeCell="L31" sqref="L31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75</v>
      </c>
      <c r="C3" s="3">
        <v>24788</v>
      </c>
      <c r="D3" s="3">
        <v>6240</v>
      </c>
      <c r="E3" s="3">
        <v>18548</v>
      </c>
      <c r="F3" s="5">
        <v>0.74826528965628503</v>
      </c>
      <c r="G3" s="3">
        <v>-3150</v>
      </c>
      <c r="H3" s="3">
        <v>21698</v>
      </c>
      <c r="I3" s="6">
        <v>-0.127077618202355</v>
      </c>
      <c r="J3" s="3">
        <v>1741</v>
      </c>
      <c r="K3" s="6">
        <v>7.0235597869936994E-2</v>
      </c>
      <c r="L3" s="3">
        <v>2917</v>
      </c>
      <c r="M3" s="6">
        <v>0.117677908665483</v>
      </c>
      <c r="N3" s="3">
        <v>-1645</v>
      </c>
      <c r="O3" s="6">
        <v>-6.63627561723414E-2</v>
      </c>
      <c r="P3" s="3">
        <v>1272</v>
      </c>
      <c r="Q3" s="6">
        <v>5.1315152493141801E-2</v>
      </c>
      <c r="R3" s="3">
        <v>-466</v>
      </c>
      <c r="S3" s="6">
        <v>-1.8799419073745299E-2</v>
      </c>
      <c r="T3" s="6">
        <v>-0.366352201257861</v>
      </c>
    </row>
    <row r="4" spans="2:20" x14ac:dyDescent="0.25">
      <c r="B4" t="s">
        <v>76</v>
      </c>
      <c r="C4" s="3">
        <v>27052</v>
      </c>
      <c r="D4" s="3">
        <v>6640</v>
      </c>
      <c r="E4" s="3">
        <v>20412</v>
      </c>
      <c r="F4" s="5">
        <v>0.75454679875794695</v>
      </c>
      <c r="G4" s="3">
        <v>-2735</v>
      </c>
      <c r="H4" s="3">
        <v>23147</v>
      </c>
      <c r="I4" s="6">
        <v>-0.101101582138104</v>
      </c>
      <c r="J4" s="3">
        <v>883</v>
      </c>
      <c r="K4" s="6">
        <v>3.2640839863965598E-2</v>
      </c>
      <c r="L4" s="3">
        <v>2259</v>
      </c>
      <c r="M4" s="6">
        <v>8.3505840603282505E-2</v>
      </c>
      <c r="N4" s="3">
        <v>-1476</v>
      </c>
      <c r="O4" s="6">
        <v>-5.4561585095371803E-2</v>
      </c>
      <c r="P4" s="3">
        <v>783</v>
      </c>
      <c r="Q4" s="6">
        <v>2.8944255507910601E-2</v>
      </c>
      <c r="R4" s="3">
        <v>-672</v>
      </c>
      <c r="S4" s="6">
        <v>-2.48410468726896E-2</v>
      </c>
      <c r="T4" s="6">
        <v>-0.85823754789272</v>
      </c>
    </row>
    <row r="5" spans="2:20" x14ac:dyDescent="0.25">
      <c r="B5" t="s">
        <v>77</v>
      </c>
      <c r="C5" s="3">
        <v>29498</v>
      </c>
      <c r="D5" s="3">
        <v>7540</v>
      </c>
      <c r="E5" s="3">
        <v>21958</v>
      </c>
      <c r="F5" s="5">
        <v>0.74438945013221203</v>
      </c>
      <c r="G5" s="3">
        <v>-3028</v>
      </c>
      <c r="H5" s="3">
        <v>24986</v>
      </c>
      <c r="I5" s="6">
        <v>-0.10265102718828301</v>
      </c>
      <c r="J5" s="3">
        <v>2934</v>
      </c>
      <c r="K5" s="6">
        <v>9.9464370465794205E-2</v>
      </c>
      <c r="L5" s="3">
        <v>2804</v>
      </c>
      <c r="M5" s="6">
        <v>9.5057292019797901E-2</v>
      </c>
      <c r="N5" s="3">
        <v>-2147</v>
      </c>
      <c r="O5" s="6">
        <v>-7.2784595565800997E-2</v>
      </c>
      <c r="P5" s="3">
        <v>657</v>
      </c>
      <c r="Q5" s="6">
        <v>2.22726964539968E-2</v>
      </c>
      <c r="R5" s="3">
        <v>-786</v>
      </c>
      <c r="S5" s="6">
        <v>-2.66458742965624E-2</v>
      </c>
      <c r="T5" s="6">
        <v>-1.1963470319634699</v>
      </c>
    </row>
    <row r="6" spans="2:20" x14ac:dyDescent="0.25">
      <c r="B6" t="s">
        <v>78</v>
      </c>
      <c r="C6" s="3">
        <v>30321</v>
      </c>
      <c r="D6" s="3">
        <v>7891</v>
      </c>
      <c r="E6" s="3">
        <v>22755</v>
      </c>
      <c r="F6" s="5">
        <v>0.75046997130701498</v>
      </c>
      <c r="G6" s="3">
        <v>3962</v>
      </c>
      <c r="H6" s="3">
        <v>18793</v>
      </c>
      <c r="I6" s="6">
        <v>0.13066851357145201</v>
      </c>
      <c r="J6" s="3">
        <v>2399</v>
      </c>
      <c r="K6" s="6">
        <v>7.9120081791497598E-2</v>
      </c>
      <c r="L6" s="3">
        <v>4530</v>
      </c>
      <c r="M6" s="6">
        <v>0.149401404966854</v>
      </c>
      <c r="N6" s="3">
        <v>-2372</v>
      </c>
      <c r="O6" s="6">
        <v>-7.8229609841363998E-2</v>
      </c>
      <c r="P6" s="3">
        <v>2158</v>
      </c>
      <c r="Q6" s="6">
        <v>7.1171795125490503E-2</v>
      </c>
      <c r="R6" s="3">
        <v>-856</v>
      </c>
      <c r="S6" s="6">
        <v>-2.82312588634939E-2</v>
      </c>
      <c r="T6" s="6">
        <v>-0.39666357738646801</v>
      </c>
    </row>
    <row r="7" spans="2:20" x14ac:dyDescent="0.25">
      <c r="B7" t="s">
        <v>79</v>
      </c>
      <c r="C7" s="3">
        <v>31272</v>
      </c>
      <c r="D7" s="3">
        <v>7666</v>
      </c>
      <c r="E7" s="3">
        <v>23606</v>
      </c>
      <c r="F7" s="5">
        <v>0.75486057815298002</v>
      </c>
      <c r="G7" s="3">
        <v>3179</v>
      </c>
      <c r="H7" s="3">
        <v>20427</v>
      </c>
      <c r="I7" s="6">
        <v>0.10165643387055499</v>
      </c>
      <c r="J7" s="3">
        <v>3182</v>
      </c>
      <c r="K7" s="6">
        <v>0.10175236633409999</v>
      </c>
      <c r="L7" s="3">
        <v>5688</v>
      </c>
      <c r="M7" s="6">
        <v>0.181887950882578</v>
      </c>
      <c r="N7" s="3">
        <v>-1658</v>
      </c>
      <c r="O7" s="6">
        <v>-5.30186748529035E-2</v>
      </c>
      <c r="P7" s="3">
        <v>4030</v>
      </c>
      <c r="Q7" s="6">
        <v>0.12886927602967499</v>
      </c>
      <c r="R7" s="3">
        <v>-840</v>
      </c>
      <c r="S7" s="6">
        <v>-2.68610897927858E-2</v>
      </c>
      <c r="T7" s="6">
        <v>-0.20843672456575599</v>
      </c>
    </row>
    <row r="8" spans="2:20" x14ac:dyDescent="0.25">
      <c r="B8" t="s">
        <v>80</v>
      </c>
      <c r="C8" s="3">
        <v>33485</v>
      </c>
      <c r="D8" s="3">
        <v>8240</v>
      </c>
      <c r="E8" s="3">
        <v>25245</v>
      </c>
      <c r="F8" s="5">
        <v>0.75391966552187495</v>
      </c>
      <c r="G8" s="3">
        <v>-3823</v>
      </c>
      <c r="H8" s="3">
        <v>29068</v>
      </c>
      <c r="I8" s="6">
        <v>-0.11417052411527499</v>
      </c>
      <c r="J8" s="3">
        <v>2898</v>
      </c>
      <c r="K8" s="6">
        <v>8.6546214723010301E-2</v>
      </c>
      <c r="L8" s="3">
        <v>4576</v>
      </c>
      <c r="M8" s="6">
        <v>0.13665820516649199</v>
      </c>
      <c r="N8" s="3">
        <v>-1947</v>
      </c>
      <c r="O8" s="6">
        <v>-5.8145438255935399E-2</v>
      </c>
      <c r="P8" s="3">
        <v>2629</v>
      </c>
      <c r="Q8" s="6">
        <v>7.8512766910556905E-2</v>
      </c>
      <c r="R8" s="3">
        <v>-956</v>
      </c>
      <c r="S8" s="6">
        <v>-2.8550097058384301E-2</v>
      </c>
      <c r="T8" s="6">
        <v>-0.36363636363636298</v>
      </c>
    </row>
    <row r="9" spans="2:20" x14ac:dyDescent="0.25">
      <c r="B9" t="s">
        <v>81</v>
      </c>
      <c r="C9" s="3">
        <v>36582</v>
      </c>
      <c r="D9" s="3">
        <v>10677</v>
      </c>
      <c r="E9" s="3">
        <v>25905</v>
      </c>
      <c r="F9" s="5">
        <v>0.70813514843365499</v>
      </c>
      <c r="G9" s="3">
        <v>-5688</v>
      </c>
      <c r="H9" s="3">
        <v>31593</v>
      </c>
      <c r="I9" s="6">
        <v>-0.155486304740036</v>
      </c>
      <c r="J9" s="3">
        <v>3333</v>
      </c>
      <c r="K9" s="6">
        <v>9.1110382155158195E-2</v>
      </c>
      <c r="L9" s="3">
        <v>5331</v>
      </c>
      <c r="M9" s="6">
        <v>0.14572740692143599</v>
      </c>
      <c r="N9" s="3">
        <v>-2127</v>
      </c>
      <c r="O9" s="6">
        <v>-5.8143349188125297E-2</v>
      </c>
      <c r="P9" s="3">
        <v>3204</v>
      </c>
      <c r="Q9" s="6">
        <v>8.7584057733311405E-2</v>
      </c>
      <c r="R9" s="3">
        <v>-1208</v>
      </c>
      <c r="S9" s="6">
        <v>-3.3021704663495702E-2</v>
      </c>
      <c r="T9" s="6">
        <v>-0.37702871410736499</v>
      </c>
    </row>
    <row r="10" spans="2:20" x14ac:dyDescent="0.25">
      <c r="B10" t="s">
        <v>82</v>
      </c>
      <c r="C10" s="3">
        <v>42581</v>
      </c>
      <c r="D10" s="3">
        <v>12277</v>
      </c>
      <c r="E10" s="3">
        <v>30304</v>
      </c>
      <c r="F10" s="5">
        <v>0.71167891782719905</v>
      </c>
      <c r="G10" s="3">
        <v>6143</v>
      </c>
      <c r="H10" s="3">
        <v>24161</v>
      </c>
      <c r="I10" s="6">
        <v>0.14426622202390699</v>
      </c>
      <c r="J10" s="3">
        <v>3870</v>
      </c>
      <c r="K10" s="6">
        <v>9.0885606256311494E-2</v>
      </c>
      <c r="L10" s="3">
        <v>5793</v>
      </c>
      <c r="M10" s="6">
        <v>0.13604659355111401</v>
      </c>
      <c r="N10" s="3">
        <v>-2187</v>
      </c>
      <c r="O10" s="6">
        <v>-5.1360935628566702E-2</v>
      </c>
      <c r="P10" s="3">
        <v>3606</v>
      </c>
      <c r="Q10" s="6">
        <v>8.4685657922547605E-2</v>
      </c>
      <c r="R10" s="3">
        <v>-1391</v>
      </c>
      <c r="S10" s="6">
        <v>-3.26671520161574E-2</v>
      </c>
      <c r="T10" s="6">
        <v>-0.38574597892401502</v>
      </c>
    </row>
    <row r="11" spans="2:20" x14ac:dyDescent="0.25">
      <c r="B11" t="s">
        <v>83</v>
      </c>
      <c r="C11" s="3">
        <v>47547</v>
      </c>
      <c r="D11" s="3">
        <v>9306</v>
      </c>
      <c r="E11" s="3">
        <v>38241</v>
      </c>
      <c r="F11" s="5">
        <v>0.80427787242097204</v>
      </c>
      <c r="G11" s="3">
        <v>6635</v>
      </c>
      <c r="H11" s="3">
        <v>31606</v>
      </c>
      <c r="I11" s="6">
        <v>0.13954613329968199</v>
      </c>
      <c r="J11" s="3">
        <v>4202</v>
      </c>
      <c r="K11" s="6">
        <v>8.8375712452941305E-2</v>
      </c>
      <c r="L11" s="3">
        <v>5589</v>
      </c>
      <c r="M11" s="6">
        <v>0.117546848381601</v>
      </c>
      <c r="N11" s="3">
        <v>-3085</v>
      </c>
      <c r="O11" s="6">
        <v>-6.4883168233537306E-2</v>
      </c>
      <c r="P11" s="3">
        <v>2504</v>
      </c>
      <c r="Q11" s="6">
        <v>5.2663680148064003E-2</v>
      </c>
      <c r="R11" s="3">
        <v>-1577</v>
      </c>
      <c r="S11" s="6">
        <v>-3.31671819462847E-2</v>
      </c>
      <c r="T11" s="6">
        <v>-0.62979233226836995</v>
      </c>
    </row>
    <row r="12" spans="2:20" x14ac:dyDescent="0.25">
      <c r="B12" t="s">
        <v>84</v>
      </c>
      <c r="C12" s="3">
        <v>49692</v>
      </c>
      <c r="D12" s="3">
        <v>10033</v>
      </c>
      <c r="E12" s="3">
        <v>39659</v>
      </c>
      <c r="F12" s="5">
        <v>0.79809627304193798</v>
      </c>
      <c r="G12" s="3">
        <v>578</v>
      </c>
      <c r="H12" s="3">
        <v>39081</v>
      </c>
      <c r="I12" s="6">
        <v>1.1631650969975E-2</v>
      </c>
      <c r="J12" s="3">
        <v>382</v>
      </c>
      <c r="K12" s="6">
        <v>7.6873541012637799E-3</v>
      </c>
      <c r="L12" s="3">
        <v>1123</v>
      </c>
      <c r="M12" s="6">
        <v>2.2599211140626199E-2</v>
      </c>
      <c r="N12" s="3">
        <v>-2820</v>
      </c>
      <c r="O12" s="6">
        <v>-5.6749577396763999E-2</v>
      </c>
      <c r="P12" s="3">
        <v>-1697</v>
      </c>
      <c r="Q12" s="6">
        <v>-3.41503662561378E-2</v>
      </c>
      <c r="R12" s="3">
        <v>-1703</v>
      </c>
      <c r="S12" s="6">
        <v>-3.4271110037833001E-2</v>
      </c>
      <c r="T12" s="6">
        <v>1.0035356511490801</v>
      </c>
    </row>
    <row r="13" spans="2:20" x14ac:dyDescent="0.25">
      <c r="B13" t="s">
        <v>85</v>
      </c>
      <c r="C13" s="3">
        <v>51486</v>
      </c>
      <c r="D13" s="3">
        <v>11878</v>
      </c>
      <c r="E13" s="3">
        <v>39608</v>
      </c>
      <c r="F13" s="5">
        <v>0.76929650778852499</v>
      </c>
      <c r="G13" s="3">
        <v>5382</v>
      </c>
      <c r="H13" s="3">
        <v>34226</v>
      </c>
      <c r="I13" s="6">
        <v>0.104533271180515</v>
      </c>
      <c r="J13" s="3">
        <v>3003</v>
      </c>
      <c r="K13" s="6">
        <v>5.8326535368838098E-2</v>
      </c>
      <c r="L13" s="3">
        <v>8426</v>
      </c>
      <c r="M13" s="6">
        <v>0.16365613953307601</v>
      </c>
      <c r="N13" s="3">
        <v>-2636</v>
      </c>
      <c r="O13" s="6">
        <v>-5.1198384026725698E-2</v>
      </c>
      <c r="P13" s="3">
        <v>5790</v>
      </c>
      <c r="Q13" s="6">
        <v>0.112457755506351</v>
      </c>
      <c r="R13" s="3">
        <v>-2219</v>
      </c>
      <c r="S13" s="6">
        <v>-4.30990948995843E-2</v>
      </c>
      <c r="T13" s="6">
        <v>-0.38324697754749498</v>
      </c>
    </row>
    <row r="14" spans="2:20" x14ac:dyDescent="0.25">
      <c r="B14" t="s">
        <v>86</v>
      </c>
      <c r="C14" s="3">
        <v>45297</v>
      </c>
      <c r="D14" s="3">
        <v>8819</v>
      </c>
      <c r="E14" s="3">
        <v>36478</v>
      </c>
      <c r="F14" s="5">
        <v>0.805307194736958</v>
      </c>
      <c r="G14" s="3">
        <v>3801</v>
      </c>
      <c r="H14" s="3">
        <v>32677</v>
      </c>
      <c r="I14" s="6">
        <v>8.3912841910060196E-2</v>
      </c>
      <c r="J14" s="3">
        <v>2152</v>
      </c>
      <c r="K14" s="6">
        <v>4.7508665033004299E-2</v>
      </c>
      <c r="L14" s="3">
        <v>5285</v>
      </c>
      <c r="M14" s="6">
        <v>0.116674393447689</v>
      </c>
      <c r="N14" s="3">
        <v>-1602</v>
      </c>
      <c r="O14" s="6">
        <v>-3.5366580568249498E-2</v>
      </c>
      <c r="P14" s="3">
        <v>3683</v>
      </c>
      <c r="Q14" s="6">
        <v>8.1307812879440097E-2</v>
      </c>
      <c r="R14" s="3">
        <v>-1751</v>
      </c>
      <c r="S14" s="6">
        <v>-3.8655981632337598E-2</v>
      </c>
      <c r="T14" s="6">
        <v>-0.475427640510453</v>
      </c>
    </row>
    <row r="15" spans="2:20" x14ac:dyDescent="0.25">
      <c r="B15" t="s">
        <v>87</v>
      </c>
      <c r="C15" s="3">
        <v>49545</v>
      </c>
      <c r="D15" s="3">
        <v>40031</v>
      </c>
      <c r="E15" s="3">
        <v>9514</v>
      </c>
      <c r="F15" s="5">
        <v>0.19202744979311701</v>
      </c>
      <c r="G15" s="3">
        <v>5641</v>
      </c>
      <c r="H15" s="3">
        <v>3873</v>
      </c>
      <c r="I15" s="6">
        <v>0.113856090422847</v>
      </c>
      <c r="J15" s="3">
        <v>3338</v>
      </c>
      <c r="K15" s="6">
        <v>6.7373095166010699E-2</v>
      </c>
      <c r="L15" s="3">
        <v>3835</v>
      </c>
      <c r="M15" s="6">
        <v>7.7404379856695904E-2</v>
      </c>
      <c r="N15" s="3">
        <v>-1389</v>
      </c>
      <c r="O15" s="6">
        <v>-2.80351195882531E-2</v>
      </c>
      <c r="P15" s="3">
        <v>2446</v>
      </c>
      <c r="Q15" s="6">
        <v>4.9369260268442801E-2</v>
      </c>
      <c r="R15" s="3">
        <v>-1818</v>
      </c>
      <c r="S15" s="6">
        <v>-3.6693914623069902E-2</v>
      </c>
      <c r="T15" s="6">
        <v>-0.74325429272281196</v>
      </c>
    </row>
    <row r="16" spans="2:20" x14ac:dyDescent="0.25">
      <c r="B16" t="s">
        <v>88</v>
      </c>
      <c r="C16" s="3">
        <v>53105</v>
      </c>
      <c r="D16" s="3">
        <v>42864</v>
      </c>
      <c r="E16" s="3">
        <v>10241</v>
      </c>
      <c r="F16" s="5">
        <v>0.19284436493738799</v>
      </c>
      <c r="G16" s="3">
        <v>6080</v>
      </c>
      <c r="H16" s="3">
        <v>4161</v>
      </c>
      <c r="I16" s="6">
        <v>0.11449016100178799</v>
      </c>
      <c r="J16" s="3">
        <v>3804</v>
      </c>
      <c r="K16" s="6">
        <v>7.1631673100461299E-2</v>
      </c>
      <c r="L16" s="3">
        <v>7073</v>
      </c>
      <c r="M16" s="6">
        <v>0.13318896525750801</v>
      </c>
      <c r="N16" s="3">
        <v>-2005</v>
      </c>
      <c r="O16" s="6">
        <v>-3.7755390264570102E-2</v>
      </c>
      <c r="P16" s="3">
        <v>5068</v>
      </c>
      <c r="Q16" s="6">
        <v>9.5433574992938502E-2</v>
      </c>
      <c r="R16" s="3">
        <v>-1997</v>
      </c>
      <c r="S16" s="6">
        <v>-3.7604745315883599E-2</v>
      </c>
      <c r="T16" s="6">
        <v>-0.39404104183109701</v>
      </c>
    </row>
    <row r="17" spans="2:20" x14ac:dyDescent="0.25">
      <c r="B17" t="s">
        <v>89</v>
      </c>
      <c r="C17" s="3">
        <v>54127</v>
      </c>
      <c r="D17" s="3">
        <v>48534</v>
      </c>
      <c r="E17" s="3">
        <v>5593</v>
      </c>
      <c r="F17" s="5">
        <v>0.103331054741626</v>
      </c>
      <c r="G17" s="3">
        <v>1343</v>
      </c>
      <c r="H17" s="3">
        <v>4250</v>
      </c>
      <c r="I17" s="6">
        <v>2.4812016184159399E-2</v>
      </c>
      <c r="J17" s="3">
        <v>807</v>
      </c>
      <c r="K17" s="6">
        <v>1.4909379791970699E-2</v>
      </c>
      <c r="L17" s="3">
        <v>7216</v>
      </c>
      <c r="M17" s="6">
        <v>0.13331608993662999</v>
      </c>
      <c r="N17" s="3">
        <v>-2153</v>
      </c>
      <c r="O17" s="6">
        <v>-3.9776821179817803E-2</v>
      </c>
      <c r="P17" s="3">
        <v>5063</v>
      </c>
      <c r="Q17" s="6">
        <v>9.3539268756812594E-2</v>
      </c>
      <c r="R17" s="3">
        <v>-2130</v>
      </c>
      <c r="S17" s="6">
        <v>-3.9351894618212702E-2</v>
      </c>
      <c r="T17" s="6">
        <v>-0.42069919020343599</v>
      </c>
    </row>
    <row r="18" spans="2:20" x14ac:dyDescent="0.25">
      <c r="B18" t="s">
        <v>90</v>
      </c>
      <c r="C18" s="3">
        <v>55438</v>
      </c>
      <c r="D18" s="3">
        <v>44127</v>
      </c>
      <c r="E18" s="3">
        <v>11311</v>
      </c>
      <c r="F18" s="5">
        <v>0.20402972690212401</v>
      </c>
      <c r="G18" s="3">
        <v>7034</v>
      </c>
      <c r="H18" s="3">
        <v>4277</v>
      </c>
      <c r="I18" s="6">
        <v>0.12688047909376199</v>
      </c>
      <c r="J18" s="3">
        <v>4372</v>
      </c>
      <c r="K18" s="6">
        <v>7.8862873841047607E-2</v>
      </c>
      <c r="L18" s="3">
        <v>7304</v>
      </c>
      <c r="M18" s="6">
        <v>0.13175078466034101</v>
      </c>
      <c r="N18" s="3">
        <v>-2065</v>
      </c>
      <c r="O18" s="6">
        <v>-3.7248818499945803E-2</v>
      </c>
      <c r="P18" s="3">
        <v>5239</v>
      </c>
      <c r="Q18" s="6">
        <v>9.4501966160395398E-2</v>
      </c>
      <c r="R18" s="3">
        <v>-2260</v>
      </c>
      <c r="S18" s="6">
        <v>-4.0766261409141698E-2</v>
      </c>
      <c r="T18" s="6">
        <v>-0.431380034357701</v>
      </c>
    </row>
    <row r="19" spans="2:20" x14ac:dyDescent="0.25">
      <c r="B19" t="s">
        <v>91</v>
      </c>
      <c r="C19" s="3">
        <v>58232</v>
      </c>
      <c r="D19" s="3">
        <v>48726</v>
      </c>
      <c r="E19" s="3">
        <v>9506</v>
      </c>
      <c r="F19" s="5">
        <v>0.16324357741448001</v>
      </c>
      <c r="G19" s="3">
        <v>4968</v>
      </c>
      <c r="H19" s="3">
        <v>4538</v>
      </c>
      <c r="I19" s="6">
        <v>8.5313916746805801E-2</v>
      </c>
      <c r="J19" s="3">
        <v>3032</v>
      </c>
      <c r="K19" s="6">
        <v>5.2067591702156801E-2</v>
      </c>
      <c r="L19" s="3">
        <v>5726</v>
      </c>
      <c r="M19" s="6">
        <v>9.8330814672345099E-2</v>
      </c>
      <c r="N19" s="3">
        <v>-2328</v>
      </c>
      <c r="O19" s="6">
        <v>-3.9978018958648102E-2</v>
      </c>
      <c r="P19" s="3">
        <v>3398</v>
      </c>
      <c r="Q19" s="6">
        <v>5.8352795713696899E-2</v>
      </c>
      <c r="R19" s="3">
        <v>-2366</v>
      </c>
      <c r="S19" s="6">
        <v>-4.06305811237807E-2</v>
      </c>
      <c r="T19" s="6">
        <v>-0.69629193643319598</v>
      </c>
    </row>
    <row r="20" spans="2:20" x14ac:dyDescent="0.25">
      <c r="B20" t="s">
        <v>92</v>
      </c>
      <c r="C20" s="3">
        <v>58363</v>
      </c>
      <c r="D20" s="3">
        <v>46059</v>
      </c>
      <c r="E20" s="3">
        <v>12304</v>
      </c>
      <c r="F20" s="5">
        <v>0.210818498021006</v>
      </c>
      <c r="G20" s="3">
        <v>7668</v>
      </c>
      <c r="H20" s="3">
        <v>4636</v>
      </c>
      <c r="I20" s="6">
        <v>0.13138461011257099</v>
      </c>
      <c r="J20" s="3">
        <v>4844</v>
      </c>
      <c r="K20" s="6">
        <v>8.2997789695526195E-2</v>
      </c>
      <c r="L20" s="3">
        <v>7430</v>
      </c>
      <c r="M20" s="6">
        <v>0.12730668402926501</v>
      </c>
      <c r="N20" s="3">
        <v>-2379</v>
      </c>
      <c r="O20" s="6">
        <v>-4.0762126689854801E-2</v>
      </c>
      <c r="P20" s="3">
        <v>5051</v>
      </c>
      <c r="Q20" s="6">
        <v>8.6544557339410202E-2</v>
      </c>
      <c r="R20" s="3">
        <v>-2525</v>
      </c>
      <c r="S20" s="6">
        <v>-4.3263711598101502E-2</v>
      </c>
      <c r="T20" s="6">
        <v>-0.499901009701049</v>
      </c>
    </row>
    <row r="21" spans="2:20" x14ac:dyDescent="0.25">
      <c r="B21" t="s">
        <v>93</v>
      </c>
      <c r="C21" s="3">
        <v>61610</v>
      </c>
      <c r="D21" s="3">
        <v>49303</v>
      </c>
      <c r="E21" s="3">
        <v>12307</v>
      </c>
      <c r="F21" s="5">
        <v>0.19975653303035201</v>
      </c>
      <c r="G21" s="3">
        <v>7688</v>
      </c>
      <c r="H21" s="3">
        <v>4619</v>
      </c>
      <c r="I21" s="6">
        <v>0.124784937510144</v>
      </c>
      <c r="J21" s="3">
        <v>3422</v>
      </c>
      <c r="K21" s="6">
        <v>5.55429313423145E-2</v>
      </c>
      <c r="L21" s="3">
        <v>6473</v>
      </c>
      <c r="M21" s="6">
        <v>0.105064112968673</v>
      </c>
      <c r="N21" s="3">
        <v>-2965</v>
      </c>
      <c r="O21" s="6">
        <v>-4.8125304333712003E-2</v>
      </c>
      <c r="P21" s="3">
        <v>3508</v>
      </c>
      <c r="Q21" s="6">
        <v>5.6938808634961799E-2</v>
      </c>
      <c r="R21" s="3">
        <v>-2643</v>
      </c>
      <c r="S21" s="6">
        <v>-4.2898880051939599E-2</v>
      </c>
      <c r="T21" s="6">
        <v>-0.75342075256556396</v>
      </c>
    </row>
    <row r="22" spans="2:20" x14ac:dyDescent="0.25">
      <c r="B22" t="s">
        <v>94</v>
      </c>
      <c r="C22" s="3">
        <v>66585</v>
      </c>
      <c r="D22" s="3">
        <v>54001</v>
      </c>
      <c r="E22" s="3">
        <v>12584</v>
      </c>
      <c r="F22" s="5">
        <v>0.18899151460539099</v>
      </c>
      <c r="G22" s="3">
        <v>7529</v>
      </c>
      <c r="H22" s="3">
        <v>5055</v>
      </c>
      <c r="I22" s="6">
        <v>0.113073515055943</v>
      </c>
      <c r="J22" s="3">
        <v>4905</v>
      </c>
      <c r="K22" s="6">
        <v>7.3665239918900602E-2</v>
      </c>
      <c r="L22" s="3">
        <v>1479</v>
      </c>
      <c r="M22" s="6">
        <v>2.2212209957197498E-2</v>
      </c>
      <c r="N22" s="3">
        <v>-5227</v>
      </c>
      <c r="O22" s="6">
        <v>-7.8501163925809095E-2</v>
      </c>
      <c r="P22" s="3">
        <v>-3748</v>
      </c>
      <c r="Q22" s="6">
        <v>-5.6288953968611499E-2</v>
      </c>
      <c r="R22" s="3">
        <v>-2771</v>
      </c>
      <c r="S22" s="6">
        <v>-4.1615979574979298E-2</v>
      </c>
      <c r="T22" s="6">
        <v>0.73932764140875096</v>
      </c>
    </row>
    <row r="23" spans="2:20" x14ac:dyDescent="0.25">
      <c r="B23" t="s">
        <v>95</v>
      </c>
      <c r="C23" s="3">
        <v>71861</v>
      </c>
      <c r="D23" s="3">
        <v>59372</v>
      </c>
      <c r="E23" s="3">
        <v>12489</v>
      </c>
      <c r="F23" s="5">
        <v>0.17379385201987099</v>
      </c>
      <c r="G23" s="3">
        <v>7024</v>
      </c>
      <c r="H23" s="3">
        <v>5465</v>
      </c>
      <c r="I23" s="6">
        <v>9.77442562725261E-2</v>
      </c>
      <c r="J23" s="3">
        <v>4791</v>
      </c>
      <c r="K23" s="6">
        <v>6.6670377534406702E-2</v>
      </c>
      <c r="L23" s="3">
        <v>12711</v>
      </c>
      <c r="M23" s="6">
        <v>0.17688314941345001</v>
      </c>
      <c r="N23" s="3">
        <v>-6283</v>
      </c>
      <c r="O23" s="6">
        <v>-8.7432682539903397E-2</v>
      </c>
      <c r="P23" s="3">
        <v>6428</v>
      </c>
      <c r="Q23" s="6">
        <v>8.9450466873547504E-2</v>
      </c>
      <c r="R23" s="3">
        <v>-3011</v>
      </c>
      <c r="S23" s="6">
        <v>-4.1900335369671998E-2</v>
      </c>
      <c r="T23" s="6">
        <v>-0.468419415059116</v>
      </c>
    </row>
    <row r="24" spans="2:20" x14ac:dyDescent="0.25">
      <c r="B24" t="s">
        <v>96</v>
      </c>
      <c r="C24" s="3">
        <v>74094</v>
      </c>
      <c r="D24" s="3">
        <v>60377</v>
      </c>
      <c r="E24" s="3">
        <v>13717</v>
      </c>
      <c r="F24" s="5">
        <v>0.18512970011067001</v>
      </c>
      <c r="G24" s="3">
        <v>7798</v>
      </c>
      <c r="H24" s="3">
        <v>5919</v>
      </c>
      <c r="I24" s="6">
        <v>0.10524468917861</v>
      </c>
      <c r="J24" s="3">
        <v>4440</v>
      </c>
      <c r="K24" s="6">
        <v>5.9923880476151901E-2</v>
      </c>
      <c r="L24" s="3">
        <v>8639</v>
      </c>
      <c r="M24" s="6">
        <v>0.11659513590844001</v>
      </c>
      <c r="N24" s="3">
        <v>-6380</v>
      </c>
      <c r="O24" s="6">
        <v>-8.6106837260776795E-2</v>
      </c>
      <c r="P24" s="3">
        <v>2259</v>
      </c>
      <c r="Q24" s="6">
        <v>3.0488298647663701E-2</v>
      </c>
      <c r="R24" s="3">
        <v>-3194</v>
      </c>
      <c r="S24" s="6">
        <v>-4.3107404108294799E-2</v>
      </c>
      <c r="T24" s="6">
        <v>-1.41389995573262</v>
      </c>
    </row>
    <row r="25" spans="2:20" x14ac:dyDescent="0.25">
      <c r="B25" t="s">
        <v>97</v>
      </c>
      <c r="C25" s="3">
        <v>84628</v>
      </c>
      <c r="D25" s="3">
        <v>69344</v>
      </c>
      <c r="E25" s="3">
        <v>15284</v>
      </c>
      <c r="F25" s="5">
        <v>0.18060216476816099</v>
      </c>
      <c r="G25" s="3">
        <v>7684</v>
      </c>
      <c r="H25" s="3">
        <v>7600</v>
      </c>
      <c r="I25" s="6">
        <v>9.0797372028170301E-2</v>
      </c>
      <c r="J25" s="3">
        <v>1343</v>
      </c>
      <c r="K25" s="6">
        <v>1.5869452190764199E-2</v>
      </c>
      <c r="L25" s="3">
        <v>10459</v>
      </c>
      <c r="M25" s="6">
        <v>0.12358793779836399</v>
      </c>
      <c r="N25" s="3">
        <v>-5412</v>
      </c>
      <c r="O25" s="6">
        <v>-6.3950465566951803E-2</v>
      </c>
      <c r="P25" s="3">
        <v>5047</v>
      </c>
      <c r="Q25" s="6">
        <v>5.9637472231412698E-2</v>
      </c>
      <c r="R25" s="3">
        <v>-3374</v>
      </c>
      <c r="S25" s="6">
        <v>-3.9868601408517203E-2</v>
      </c>
      <c r="T25" s="6">
        <v>-0.66851595006934805</v>
      </c>
    </row>
    <row r="26" spans="2:20" x14ac:dyDescent="0.25">
      <c r="B26" t="s">
        <v>98</v>
      </c>
      <c r="C26" s="3">
        <v>97287</v>
      </c>
      <c r="D26" s="3">
        <v>76706</v>
      </c>
      <c r="E26" s="3">
        <v>20581</v>
      </c>
      <c r="F26" s="5">
        <v>0.21154933341556401</v>
      </c>
      <c r="G26" s="3">
        <v>12810</v>
      </c>
      <c r="H26" s="3">
        <v>7771</v>
      </c>
      <c r="I26" s="6">
        <v>0.13167226864843101</v>
      </c>
      <c r="J26" s="3">
        <v>12890</v>
      </c>
      <c r="K26" s="6">
        <v>0.13249457789838301</v>
      </c>
      <c r="L26" s="3">
        <v>15007</v>
      </c>
      <c r="M26" s="6">
        <v>0.15425493642521601</v>
      </c>
      <c r="N26" s="3">
        <v>-4194</v>
      </c>
      <c r="O26" s="6">
        <v>-4.3109562428690303E-2</v>
      </c>
      <c r="P26" s="3">
        <v>10813</v>
      </c>
      <c r="Q26" s="6">
        <v>0.11114537399652499</v>
      </c>
      <c r="R26" s="3">
        <v>-3437</v>
      </c>
      <c r="S26" s="6">
        <v>-3.53284611510273E-2</v>
      </c>
      <c r="T26" s="6">
        <v>-0.31785813372791999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6"/>
  <sheetViews>
    <sheetView workbookViewId="0">
      <selection activeCell="J26" sqref="J15:J26"/>
    </sheetView>
  </sheetViews>
  <sheetFormatPr defaultRowHeight="15" x14ac:dyDescent="0.25"/>
  <cols>
    <col min="2" max="2" width="12.42578125" customWidth="1"/>
    <col min="3" max="3" width="11.710937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75</v>
      </c>
      <c r="C3" s="3">
        <v>24788</v>
      </c>
      <c r="D3" s="3">
        <v>1272</v>
      </c>
      <c r="E3" s="3">
        <v>-466</v>
      </c>
      <c r="F3" s="3">
        <v>0</v>
      </c>
      <c r="G3">
        <v>1108.9169999999999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76</v>
      </c>
      <c r="C4" s="3">
        <v>27052</v>
      </c>
      <c r="D4" s="3">
        <v>783</v>
      </c>
      <c r="E4" s="3">
        <v>-672</v>
      </c>
      <c r="F4" s="3">
        <v>75989.7</v>
      </c>
      <c r="G4">
        <v>1146.7529999999999</v>
      </c>
      <c r="H4" s="31">
        <f>(Table3[[#This Row],[SharesOutstanding]]-G3)/G3</f>
        <v>3.4119776322303667E-2</v>
      </c>
      <c r="I4" s="31">
        <f>(Table3[[#This Row],[Revenue]]-C3)/C3</f>
        <v>9.1334516701629814E-2</v>
      </c>
      <c r="J4" s="31">
        <f>(Table3[[#This Row],[Dividend]]-E3)/E3</f>
        <v>0.44206008583690987</v>
      </c>
      <c r="K4" s="31" t="e">
        <f>(Table3[[#This Row],[MarketValue]]-F3)/F3</f>
        <v>#DIV/0!</v>
      </c>
    </row>
    <row r="5" spans="2:11" x14ac:dyDescent="0.25">
      <c r="B5" t="s">
        <v>77</v>
      </c>
      <c r="C5" s="3">
        <v>29498</v>
      </c>
      <c r="D5" s="3">
        <v>657</v>
      </c>
      <c r="E5" s="3">
        <v>-786</v>
      </c>
      <c r="F5" s="3">
        <v>66731.119000000006</v>
      </c>
      <c r="G5">
        <v>1173.5999999999999</v>
      </c>
      <c r="H5" s="31">
        <f>(Table3[[#This Row],[SharesOutstanding]]-G4)/G4</f>
        <v>2.3411318740827348E-2</v>
      </c>
      <c r="I5" s="31">
        <f>(Table3[[#This Row],[Revenue]]-C4)/C4</f>
        <v>9.0418453349105421E-2</v>
      </c>
      <c r="J5" s="31">
        <f>(Table3[[#This Row],[Dividend]]-E4)/E4</f>
        <v>0.16964285714285715</v>
      </c>
      <c r="K5" s="31">
        <f>(Table3[[#This Row],[MarketValue]]-F4)/F4</f>
        <v>-0.12183994672962245</v>
      </c>
    </row>
    <row r="6" spans="2:11" x14ac:dyDescent="0.25">
      <c r="B6" t="s">
        <v>78</v>
      </c>
      <c r="C6" s="3">
        <v>30321</v>
      </c>
      <c r="D6" s="3">
        <v>2158</v>
      </c>
      <c r="E6" s="3">
        <v>-856</v>
      </c>
      <c r="F6" s="3">
        <v>61023.105000000003</v>
      </c>
      <c r="G6">
        <v>1142.3810000000001</v>
      </c>
      <c r="H6" s="31">
        <f>(Table3[[#This Row],[SharesOutstanding]]-G5)/G5</f>
        <v>-2.6601056578050297E-2</v>
      </c>
      <c r="I6" s="31">
        <f>(Table3[[#This Row],[Revenue]]-C5)/C5</f>
        <v>2.79001966234999E-2</v>
      </c>
      <c r="J6" s="31">
        <f>(Table3[[#This Row],[Dividend]]-E5)/E5</f>
        <v>8.9058524173027995E-2</v>
      </c>
      <c r="K6" s="31">
        <f>(Table3[[#This Row],[MarketValue]]-F5)/F5</f>
        <v>-8.5537513614899849E-2</v>
      </c>
    </row>
    <row r="7" spans="2:11" x14ac:dyDescent="0.25">
      <c r="B7" t="s">
        <v>79</v>
      </c>
      <c r="C7" s="3">
        <v>31272</v>
      </c>
      <c r="D7" s="3">
        <v>4030</v>
      </c>
      <c r="E7" s="3">
        <v>-840</v>
      </c>
      <c r="F7" s="3">
        <v>70775.759999999995</v>
      </c>
      <c r="G7">
        <v>1132.384</v>
      </c>
      <c r="H7" s="31">
        <f>(Table3[[#This Row],[SharesOutstanding]]-G6)/G6</f>
        <v>-8.7510208940800582E-3</v>
      </c>
      <c r="I7" s="31">
        <f>(Table3[[#This Row],[Revenue]]-C6)/C6</f>
        <v>3.1364400910260215E-2</v>
      </c>
      <c r="J7" s="31">
        <f>(Table3[[#This Row],[Dividend]]-E6)/E6</f>
        <v>-1.8691588785046728E-2</v>
      </c>
      <c r="K7" s="31">
        <f>(Table3[[#This Row],[MarketValue]]-F6)/F6</f>
        <v>0.15981905542171265</v>
      </c>
    </row>
    <row r="8" spans="2:11" x14ac:dyDescent="0.25">
      <c r="B8" t="s">
        <v>80</v>
      </c>
      <c r="C8" s="3">
        <v>33485</v>
      </c>
      <c r="D8" s="3">
        <v>2629</v>
      </c>
      <c r="E8" s="3">
        <v>-956</v>
      </c>
      <c r="F8" s="3">
        <v>84166.95</v>
      </c>
      <c r="G8">
        <v>1136.471</v>
      </c>
      <c r="H8" s="31">
        <f>(Table3[[#This Row],[SharesOutstanding]]-G7)/G7</f>
        <v>3.6091997061067525E-3</v>
      </c>
      <c r="I8" s="31">
        <f>(Table3[[#This Row],[Revenue]]-C7)/C7</f>
        <v>7.076618060885137E-2</v>
      </c>
      <c r="J8" s="31">
        <f>(Table3[[#This Row],[Dividend]]-E7)/E7</f>
        <v>0.1380952380952381</v>
      </c>
      <c r="K8" s="31">
        <f>(Table3[[#This Row],[MarketValue]]-F7)/F7</f>
        <v>0.18920588065744548</v>
      </c>
    </row>
    <row r="9" spans="2:11" x14ac:dyDescent="0.25">
      <c r="B9" t="s">
        <v>81</v>
      </c>
      <c r="C9" s="3">
        <v>36582</v>
      </c>
      <c r="D9" s="3">
        <v>3204</v>
      </c>
      <c r="E9" s="3">
        <v>-1208</v>
      </c>
      <c r="F9" s="3">
        <v>96227.96</v>
      </c>
      <c r="G9">
        <v>1137.5429999999999</v>
      </c>
      <c r="H9" s="31">
        <f>(Table3[[#This Row],[SharesOutstanding]]-G8)/G8</f>
        <v>9.4327087976718192E-4</v>
      </c>
      <c r="I9" s="31">
        <f>(Table3[[#This Row],[Revenue]]-C8)/C8</f>
        <v>9.2489174257130061E-2</v>
      </c>
      <c r="J9" s="31">
        <f>(Table3[[#This Row],[Dividend]]-E8)/E8</f>
        <v>0.26359832635983266</v>
      </c>
      <c r="K9" s="31">
        <f>(Table3[[#This Row],[MarketValue]]-F8)/F8</f>
        <v>0.14329864632138872</v>
      </c>
    </row>
    <row r="10" spans="2:11" x14ac:dyDescent="0.25">
      <c r="B10" t="s">
        <v>82</v>
      </c>
      <c r="C10" s="3">
        <v>42581</v>
      </c>
      <c r="D10" s="3">
        <v>3606</v>
      </c>
      <c r="E10" s="3">
        <v>-1391</v>
      </c>
      <c r="F10" s="3">
        <v>82439.55</v>
      </c>
      <c r="G10">
        <v>1115.2739999999999</v>
      </c>
      <c r="H10" s="31">
        <f>(Table3[[#This Row],[SharesOutstanding]]-G9)/G9</f>
        <v>-1.9576402826090977E-2</v>
      </c>
      <c r="I10" s="31">
        <f>(Table3[[#This Row],[Revenue]]-C9)/C9</f>
        <v>0.16398775353999234</v>
      </c>
      <c r="J10" s="31">
        <f>(Table3[[#This Row],[Dividend]]-E9)/E9</f>
        <v>0.15149006622516556</v>
      </c>
      <c r="K10" s="31">
        <f>(Table3[[#This Row],[MarketValue]]-F9)/F9</f>
        <v>-0.14328901911668918</v>
      </c>
    </row>
    <row r="11" spans="2:11" x14ac:dyDescent="0.25">
      <c r="B11" t="s">
        <v>83</v>
      </c>
      <c r="C11" s="3">
        <v>47547</v>
      </c>
      <c r="D11" s="3">
        <v>2504</v>
      </c>
      <c r="E11" s="3">
        <v>-1577</v>
      </c>
      <c r="F11" s="3">
        <v>80228.600000000006</v>
      </c>
      <c r="G11">
        <v>1089</v>
      </c>
      <c r="H11" s="31">
        <f>(Table3[[#This Row],[SharesOutstanding]]-G10)/G10</f>
        <v>-2.3558336337079398E-2</v>
      </c>
      <c r="I11" s="31">
        <f>(Table3[[#This Row],[Revenue]]-C10)/C10</f>
        <v>0.11662478570254339</v>
      </c>
      <c r="J11" s="31">
        <f>(Table3[[#This Row],[Dividend]]-E10)/E10</f>
        <v>0.13371675053918045</v>
      </c>
      <c r="K11" s="31">
        <f>(Table3[[#This Row],[MarketValue]]-F10)/F10</f>
        <v>-2.6819044985082974E-2</v>
      </c>
    </row>
    <row r="12" spans="2:11" x14ac:dyDescent="0.25">
      <c r="B12" t="s">
        <v>84</v>
      </c>
      <c r="C12" s="3">
        <v>49692</v>
      </c>
      <c r="D12" s="3">
        <v>-1697</v>
      </c>
      <c r="E12" s="3">
        <v>-1703</v>
      </c>
      <c r="F12" s="3">
        <v>73619.520000000004</v>
      </c>
      <c r="G12">
        <v>1063</v>
      </c>
      <c r="H12" s="31">
        <f>(Table3[[#This Row],[SharesOutstanding]]-G11)/G11</f>
        <v>-2.3875114784205693E-2</v>
      </c>
      <c r="I12" s="31">
        <f>(Table3[[#This Row],[Revenue]]-C11)/C11</f>
        <v>4.5113256356867942E-2</v>
      </c>
      <c r="J12" s="31">
        <f>(Table3[[#This Row],[Dividend]]-E11)/E11</f>
        <v>7.9898541534559289E-2</v>
      </c>
      <c r="K12" s="31">
        <f>(Table3[[#This Row],[MarketValue]]-F11)/F11</f>
        <v>-8.2378104566202093E-2</v>
      </c>
    </row>
    <row r="13" spans="2:11" x14ac:dyDescent="0.25">
      <c r="B13" t="s">
        <v>85</v>
      </c>
      <c r="C13" s="3">
        <v>51486</v>
      </c>
      <c r="D13" s="3">
        <v>5790</v>
      </c>
      <c r="E13" s="3">
        <v>-2219</v>
      </c>
      <c r="F13" s="3">
        <v>54908.415000000001</v>
      </c>
      <c r="G13">
        <v>1022</v>
      </c>
      <c r="H13" s="31">
        <f>(Table3[[#This Row],[SharesOutstanding]]-G12)/G12</f>
        <v>-3.8570084666039513E-2</v>
      </c>
      <c r="I13" s="31">
        <f>(Table3[[#This Row],[Revenue]]-C12)/C12</f>
        <v>3.6102390726877563E-2</v>
      </c>
      <c r="J13" s="31">
        <f>(Table3[[#This Row],[Dividend]]-E12)/E12</f>
        <v>0.30299471520845567</v>
      </c>
      <c r="K13" s="31">
        <f>(Table3[[#This Row],[MarketValue]]-F12)/F12</f>
        <v>-0.25415956257253514</v>
      </c>
    </row>
    <row r="14" spans="2:11" x14ac:dyDescent="0.25">
      <c r="B14" t="s">
        <v>86</v>
      </c>
      <c r="C14" s="3">
        <v>45297</v>
      </c>
      <c r="D14" s="3">
        <v>3683</v>
      </c>
      <c r="E14" s="3">
        <v>-1751</v>
      </c>
      <c r="F14" s="3">
        <v>57140.52</v>
      </c>
      <c r="G14">
        <v>1004</v>
      </c>
      <c r="H14" s="31">
        <f>(Table3[[#This Row],[SharesOutstanding]]-G13)/G13</f>
        <v>-1.7612524461839529E-2</v>
      </c>
      <c r="I14" s="31">
        <f>(Table3[[#This Row],[Revenue]]-C13)/C13</f>
        <v>-0.12020743503088219</v>
      </c>
      <c r="J14" s="31">
        <f>(Table3[[#This Row],[Dividend]]-E13)/E13</f>
        <v>-0.21090581342947273</v>
      </c>
      <c r="K14" s="31">
        <f>(Table3[[#This Row],[MarketValue]]-F13)/F13</f>
        <v>4.0651419276990529E-2</v>
      </c>
    </row>
    <row r="15" spans="2:11" x14ac:dyDescent="0.25">
      <c r="B15" t="s">
        <v>87</v>
      </c>
      <c r="C15" s="3">
        <v>49545</v>
      </c>
      <c r="D15" s="3">
        <v>2446</v>
      </c>
      <c r="E15" s="3">
        <v>-1818</v>
      </c>
      <c r="F15" s="3">
        <v>71926.78</v>
      </c>
      <c r="G15">
        <v>1003</v>
      </c>
      <c r="H15" s="31">
        <f>(Table3[[#This Row],[SharesOutstanding]]-G14)/G14</f>
        <v>-9.9601593625498006E-4</v>
      </c>
      <c r="I15" s="31">
        <f>(Table3[[#This Row],[Revenue]]-C14)/C14</f>
        <v>9.3781045102324656E-2</v>
      </c>
      <c r="J15" s="31">
        <f>(Table3[[#This Row],[Dividend]]-E14)/E14</f>
        <v>3.8263849229011992E-2</v>
      </c>
      <c r="K15" s="31">
        <f>(Table3[[#This Row],[MarketValue]]-F14)/F14</f>
        <v>0.2587701336984683</v>
      </c>
    </row>
    <row r="16" spans="2:11" x14ac:dyDescent="0.25">
      <c r="B16" t="s">
        <v>88</v>
      </c>
      <c r="C16" s="3">
        <v>53105</v>
      </c>
      <c r="D16" s="3">
        <v>5068</v>
      </c>
      <c r="E16" s="3">
        <v>-1997</v>
      </c>
      <c r="F16" s="3">
        <v>70481.97</v>
      </c>
      <c r="G16">
        <v>991</v>
      </c>
      <c r="H16" s="31">
        <f>(Table3[[#This Row],[SharesOutstanding]]-G15)/G15</f>
        <v>-1.1964107676969093E-2</v>
      </c>
      <c r="I16" s="31">
        <f>(Table3[[#This Row],[Revenue]]-C15)/C15</f>
        <v>7.1853870218992838E-2</v>
      </c>
      <c r="J16" s="31">
        <f>(Table3[[#This Row],[Dividend]]-E15)/E15</f>
        <v>9.8459845984598462E-2</v>
      </c>
      <c r="K16" s="31">
        <f>(Table3[[#This Row],[MarketValue]]-F15)/F15</f>
        <v>-2.008723315571749E-2</v>
      </c>
    </row>
    <row r="17" spans="2:11" x14ac:dyDescent="0.25">
      <c r="B17" t="s">
        <v>89</v>
      </c>
      <c r="C17" s="3">
        <v>54127</v>
      </c>
      <c r="D17" s="3">
        <v>5063</v>
      </c>
      <c r="E17" s="3">
        <v>-2130</v>
      </c>
      <c r="F17" s="3">
        <v>70264.69</v>
      </c>
      <c r="G17">
        <v>969</v>
      </c>
      <c r="H17" s="31">
        <f>(Table3[[#This Row],[SharesOutstanding]]-G16)/G16</f>
        <v>-2.2199798183652877E-2</v>
      </c>
      <c r="I17" s="31">
        <f>(Table3[[#This Row],[Revenue]]-C16)/C16</f>
        <v>1.9244892194708596E-2</v>
      </c>
      <c r="J17" s="31">
        <f>(Table3[[#This Row],[Dividend]]-E16)/E16</f>
        <v>6.6599899849774657E-2</v>
      </c>
      <c r="K17" s="31">
        <f>(Table3[[#This Row],[MarketValue]]-F16)/F16</f>
        <v>-3.0827742187115206E-3</v>
      </c>
    </row>
    <row r="18" spans="2:11" x14ac:dyDescent="0.25">
      <c r="B18" t="s">
        <v>90</v>
      </c>
      <c r="C18" s="3">
        <v>55438</v>
      </c>
      <c r="D18" s="3">
        <v>5239</v>
      </c>
      <c r="E18" s="3">
        <v>-2260</v>
      </c>
      <c r="F18" s="3">
        <v>96988.84</v>
      </c>
      <c r="G18">
        <v>948</v>
      </c>
      <c r="H18" s="31">
        <f>(Table3[[#This Row],[SharesOutstanding]]-G17)/G17</f>
        <v>-2.1671826625386997E-2</v>
      </c>
      <c r="I18" s="31">
        <f>(Table3[[#This Row],[Revenue]]-C17)/C17</f>
        <v>2.4220814011491492E-2</v>
      </c>
      <c r="J18" s="31">
        <f>(Table3[[#This Row],[Dividend]]-E17)/E17</f>
        <v>6.1032863849765258E-2</v>
      </c>
      <c r="K18" s="31">
        <f>(Table3[[#This Row],[MarketValue]]-F17)/F17</f>
        <v>0.38033541455886299</v>
      </c>
    </row>
    <row r="19" spans="2:11" x14ac:dyDescent="0.25">
      <c r="B19" t="s">
        <v>91</v>
      </c>
      <c r="C19" s="3">
        <v>58232</v>
      </c>
      <c r="D19" s="3">
        <v>3398</v>
      </c>
      <c r="E19" s="3">
        <v>-2366</v>
      </c>
      <c r="F19" s="3">
        <v>100608.85</v>
      </c>
      <c r="G19">
        <v>924</v>
      </c>
      <c r="H19" s="31">
        <f>(Table3[[#This Row],[SharesOutstanding]]-G18)/G18</f>
        <v>-2.5316455696202531E-2</v>
      </c>
      <c r="I19" s="31">
        <f>(Table3[[#This Row],[Revenue]]-C18)/C18</f>
        <v>5.0398643529708867E-2</v>
      </c>
      <c r="J19" s="31">
        <f>(Table3[[#This Row],[Dividend]]-E18)/E18</f>
        <v>4.6902654867256637E-2</v>
      </c>
      <c r="K19" s="31">
        <f>(Table3[[#This Row],[MarketValue]]-F18)/F18</f>
        <v>3.7323984903830272E-2</v>
      </c>
    </row>
    <row r="20" spans="2:11" x14ac:dyDescent="0.25">
      <c r="B20" t="s">
        <v>92</v>
      </c>
      <c r="C20" s="3">
        <v>58363</v>
      </c>
      <c r="D20" s="3">
        <v>5051</v>
      </c>
      <c r="E20" s="3">
        <v>-2525</v>
      </c>
      <c r="F20" s="3">
        <v>85259.78</v>
      </c>
      <c r="G20">
        <v>906</v>
      </c>
      <c r="H20" s="31">
        <f>(Table3[[#This Row],[SharesOutstanding]]-G19)/G19</f>
        <v>-1.948051948051948E-2</v>
      </c>
      <c r="I20" s="31">
        <f>(Table3[[#This Row],[Revenue]]-C19)/C19</f>
        <v>2.2496222008517655E-3</v>
      </c>
      <c r="J20" s="31">
        <f>(Table3[[#This Row],[Dividend]]-E19)/E19</f>
        <v>6.7202028740490277E-2</v>
      </c>
      <c r="K20" s="31">
        <f>(Table3[[#This Row],[MarketValue]]-F19)/F19</f>
        <v>-0.15256182731439635</v>
      </c>
    </row>
    <row r="21" spans="2:11" x14ac:dyDescent="0.25">
      <c r="B21" t="s">
        <v>93</v>
      </c>
      <c r="C21" s="3">
        <v>61610</v>
      </c>
      <c r="D21" s="3">
        <v>3508</v>
      </c>
      <c r="E21" s="3">
        <v>-2643</v>
      </c>
      <c r="F21" s="3">
        <v>99548.79</v>
      </c>
      <c r="G21">
        <v>887</v>
      </c>
      <c r="H21" s="31">
        <f>(Table3[[#This Row],[SharesOutstanding]]-G20)/G20</f>
        <v>-2.097130242825607E-2</v>
      </c>
      <c r="I21" s="31">
        <f>(Table3[[#This Row],[Revenue]]-C20)/C20</f>
        <v>5.56345629936775E-2</v>
      </c>
      <c r="J21" s="31">
        <f>(Table3[[#This Row],[Dividend]]-E20)/E20</f>
        <v>4.6732673267326733E-2</v>
      </c>
      <c r="K21" s="31">
        <f>(Table3[[#This Row],[MarketValue]]-F20)/F20</f>
        <v>0.16759379393191015</v>
      </c>
    </row>
    <row r="22" spans="2:11" x14ac:dyDescent="0.25">
      <c r="B22" t="s">
        <v>94</v>
      </c>
      <c r="C22" s="3">
        <v>66585</v>
      </c>
      <c r="D22" s="3">
        <v>-3748</v>
      </c>
      <c r="E22" s="3">
        <v>-2771</v>
      </c>
      <c r="F22" s="3">
        <v>102349.85</v>
      </c>
      <c r="G22">
        <v>875</v>
      </c>
      <c r="H22" s="31">
        <f>(Table3[[#This Row],[SharesOutstanding]]-G21)/G21</f>
        <v>-1.3528748590755355E-2</v>
      </c>
      <c r="I22" s="31">
        <f>(Table3[[#This Row],[Revenue]]-C21)/C21</f>
        <v>8.0749878266515182E-2</v>
      </c>
      <c r="J22" s="31">
        <f>(Table3[[#This Row],[Dividend]]-E21)/E21</f>
        <v>4.842981460461597E-2</v>
      </c>
      <c r="K22" s="31">
        <f>(Table3[[#This Row],[MarketValue]]-F21)/F21</f>
        <v>2.8137559482139484E-2</v>
      </c>
    </row>
    <row r="23" spans="2:11" x14ac:dyDescent="0.25">
      <c r="B23" t="s">
        <v>95</v>
      </c>
      <c r="C23" s="3">
        <v>71861</v>
      </c>
      <c r="D23" s="3">
        <v>6428</v>
      </c>
      <c r="E23" s="3">
        <v>-3011</v>
      </c>
      <c r="F23" s="3">
        <v>83680.740000000005</v>
      </c>
      <c r="G23">
        <v>870</v>
      </c>
      <c r="H23" s="31">
        <f>(Table3[[#This Row],[SharesOutstanding]]-G22)/G22</f>
        <v>-5.7142857142857143E-3</v>
      </c>
      <c r="I23" s="31">
        <f>(Table3[[#This Row],[Revenue]]-C22)/C22</f>
        <v>7.9237065405121279E-2</v>
      </c>
      <c r="J23" s="31">
        <f>(Table3[[#This Row],[Dividend]]-E22)/E22</f>
        <v>8.6611331649224105E-2</v>
      </c>
      <c r="K23" s="31">
        <f>(Table3[[#This Row],[MarketValue]]-F22)/F22</f>
        <v>-0.18240485941112761</v>
      </c>
    </row>
    <row r="24" spans="2:11" x14ac:dyDescent="0.25">
      <c r="B24" t="s">
        <v>96</v>
      </c>
      <c r="C24" s="3">
        <v>74094</v>
      </c>
      <c r="D24" s="3">
        <v>2259</v>
      </c>
      <c r="E24" s="3">
        <v>-3194</v>
      </c>
      <c r="F24" s="3">
        <v>100320.42</v>
      </c>
      <c r="G24">
        <v>869</v>
      </c>
      <c r="H24" s="31">
        <f>(Table3[[#This Row],[SharesOutstanding]]-G23)/G23</f>
        <v>-1.1494252873563218E-3</v>
      </c>
      <c r="I24" s="31">
        <f>(Table3[[#This Row],[Revenue]]-C23)/C23</f>
        <v>3.1073878738119426E-2</v>
      </c>
      <c r="J24" s="31">
        <f>(Table3[[#This Row],[Dividend]]-E23)/E23</f>
        <v>6.0777150448356028E-2</v>
      </c>
      <c r="K24" s="31">
        <f>(Table3[[#This Row],[MarketValue]]-F23)/F23</f>
        <v>0.19884718992685763</v>
      </c>
    </row>
    <row r="25" spans="2:11" x14ac:dyDescent="0.25">
      <c r="B25" t="s">
        <v>97</v>
      </c>
      <c r="C25" s="3">
        <v>84628</v>
      </c>
      <c r="D25" s="3">
        <v>5047</v>
      </c>
      <c r="E25" s="3">
        <v>-3374</v>
      </c>
      <c r="F25" s="3">
        <v>145598.64000000001</v>
      </c>
      <c r="G25">
        <v>871</v>
      </c>
      <c r="H25" s="31">
        <f>(Table3[[#This Row],[SharesOutstanding]]-G24)/G24</f>
        <v>2.3014959723820483E-3</v>
      </c>
      <c r="I25" s="31">
        <f>(Table3[[#This Row],[Revenue]]-C24)/C24</f>
        <v>0.14217075606661808</v>
      </c>
      <c r="J25" s="31">
        <f>(Table3[[#This Row],[Dividend]]-E24)/E24</f>
        <v>5.6355666875391355E-2</v>
      </c>
      <c r="K25" s="31">
        <f>(Table3[[#This Row],[MarketValue]]-F24)/F24</f>
        <v>0.45133602909557213</v>
      </c>
    </row>
    <row r="26" spans="2:11" x14ac:dyDescent="0.25">
      <c r="B26" t="s">
        <v>98</v>
      </c>
      <c r="C26" s="3">
        <v>97287</v>
      </c>
      <c r="D26" s="3">
        <v>10813</v>
      </c>
      <c r="E26" s="3">
        <v>-3437</v>
      </c>
      <c r="F26" s="3">
        <v>186411.49799999999</v>
      </c>
      <c r="G26">
        <v>878</v>
      </c>
      <c r="H26" s="31">
        <f>(Table3[[#This Row],[SharesOutstanding]]-G25)/G25</f>
        <v>8.0367393800229621E-3</v>
      </c>
      <c r="I26" s="31">
        <f>(Table3[[#This Row],[Revenue]]-C25)/C25</f>
        <v>0.14958406201257268</v>
      </c>
      <c r="J26" s="31">
        <f>(Table3[[#This Row],[Dividend]]-E25)/E25</f>
        <v>1.8672199170124481E-2</v>
      </c>
      <c r="K26" s="31">
        <f>(Table3[[#This Row],[MarketValue]]-F25)/F25</f>
        <v>0.28031070894618226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6"/>
  <sheetViews>
    <sheetView workbookViewId="0">
      <selection activeCell="A27" sqref="A27:XFD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75</v>
      </c>
      <c r="C3" s="3">
        <v>2917</v>
      </c>
      <c r="D3" s="3">
        <v>1272</v>
      </c>
      <c r="E3" s="3">
        <v>785</v>
      </c>
      <c r="F3" s="3">
        <v>-823</v>
      </c>
      <c r="G3" s="3">
        <v>-466</v>
      </c>
      <c r="H3" s="3">
        <v>-504</v>
      </c>
    </row>
    <row r="4" spans="2:8" x14ac:dyDescent="0.25">
      <c r="B4" t="s">
        <v>76</v>
      </c>
      <c r="C4" s="3">
        <v>2259</v>
      </c>
      <c r="D4" s="3">
        <v>783</v>
      </c>
      <c r="E4" s="3">
        <v>5951</v>
      </c>
      <c r="F4" s="3">
        <v>-1232</v>
      </c>
      <c r="G4" s="3">
        <v>-672</v>
      </c>
      <c r="H4" s="3">
        <v>4047</v>
      </c>
    </row>
    <row r="5" spans="2:8" x14ac:dyDescent="0.25">
      <c r="B5" t="s">
        <v>77</v>
      </c>
      <c r="C5" s="3">
        <v>2804</v>
      </c>
      <c r="D5" s="3">
        <v>657</v>
      </c>
      <c r="E5" s="3">
        <v>88</v>
      </c>
      <c r="F5" s="3">
        <v>-5465</v>
      </c>
      <c r="G5" s="3">
        <v>-786</v>
      </c>
      <c r="H5" s="3">
        <v>-6163</v>
      </c>
    </row>
    <row r="6" spans="2:8" x14ac:dyDescent="0.25">
      <c r="B6" t="s">
        <v>78</v>
      </c>
      <c r="C6" s="3">
        <v>4530</v>
      </c>
      <c r="D6" s="3">
        <v>2158</v>
      </c>
      <c r="E6" s="3">
        <v>228</v>
      </c>
      <c r="F6" s="3">
        <v>-2019</v>
      </c>
      <c r="G6" s="3">
        <v>-856</v>
      </c>
      <c r="H6" s="3">
        <v>-2647</v>
      </c>
    </row>
    <row r="7" spans="2:8" x14ac:dyDescent="0.25">
      <c r="B7" t="s">
        <v>79</v>
      </c>
      <c r="C7" s="3">
        <v>5688</v>
      </c>
      <c r="D7" s="3">
        <v>4030</v>
      </c>
      <c r="E7" s="3">
        <v>116</v>
      </c>
      <c r="F7" s="3">
        <v>-604</v>
      </c>
      <c r="G7" s="3">
        <v>-840</v>
      </c>
      <c r="H7" s="3">
        <v>-1328</v>
      </c>
    </row>
    <row r="8" spans="2:8" x14ac:dyDescent="0.25">
      <c r="B8" t="s">
        <v>80</v>
      </c>
      <c r="C8" s="3">
        <v>4576</v>
      </c>
      <c r="D8" s="3">
        <v>2629</v>
      </c>
      <c r="E8" s="3">
        <v>154</v>
      </c>
      <c r="F8" s="3">
        <v>-398</v>
      </c>
      <c r="G8" s="3">
        <v>-956</v>
      </c>
      <c r="H8" s="3">
        <v>-1200</v>
      </c>
    </row>
    <row r="9" spans="2:8" x14ac:dyDescent="0.25">
      <c r="B9" t="s">
        <v>81</v>
      </c>
      <c r="C9" s="3">
        <v>5331</v>
      </c>
      <c r="D9" s="3">
        <v>3204</v>
      </c>
      <c r="E9" s="3">
        <v>193</v>
      </c>
      <c r="F9" s="3">
        <v>-1310</v>
      </c>
      <c r="G9" s="3">
        <v>-1208</v>
      </c>
      <c r="H9" s="3">
        <v>-2325</v>
      </c>
    </row>
    <row r="10" spans="2:8" x14ac:dyDescent="0.25">
      <c r="B10" t="s">
        <v>82</v>
      </c>
      <c r="C10" s="3">
        <v>5793</v>
      </c>
      <c r="D10" s="3">
        <v>3606</v>
      </c>
      <c r="E10" s="3">
        <v>164</v>
      </c>
      <c r="F10" s="3">
        <v>-2479</v>
      </c>
      <c r="G10" s="3">
        <v>-1391</v>
      </c>
      <c r="H10" s="3">
        <v>-3706</v>
      </c>
    </row>
    <row r="11" spans="2:8" x14ac:dyDescent="0.25">
      <c r="B11" t="s">
        <v>83</v>
      </c>
      <c r="C11" s="3">
        <v>5589</v>
      </c>
      <c r="D11" s="3">
        <v>2504</v>
      </c>
      <c r="E11" s="3">
        <v>164</v>
      </c>
      <c r="F11" s="3">
        <v>-2460</v>
      </c>
      <c r="G11" s="3">
        <v>-1577</v>
      </c>
      <c r="H11" s="3">
        <v>-3873</v>
      </c>
    </row>
    <row r="12" spans="2:8" x14ac:dyDescent="0.25">
      <c r="B12" t="s">
        <v>84</v>
      </c>
      <c r="C12" s="3">
        <v>1123</v>
      </c>
      <c r="D12" s="3">
        <v>-1697</v>
      </c>
      <c r="E12" s="3">
        <v>174</v>
      </c>
      <c r="F12" s="3">
        <v>-2639</v>
      </c>
      <c r="G12" s="3">
        <v>-1703</v>
      </c>
      <c r="H12" s="3">
        <v>-4168</v>
      </c>
    </row>
    <row r="13" spans="2:8" x14ac:dyDescent="0.25">
      <c r="B13" t="s">
        <v>85</v>
      </c>
      <c r="C13" s="3">
        <v>8426</v>
      </c>
      <c r="D13" s="3">
        <v>5790</v>
      </c>
      <c r="E13" s="3">
        <v>169</v>
      </c>
      <c r="F13" s="3">
        <v>-3570</v>
      </c>
      <c r="G13" s="3">
        <v>-2219</v>
      </c>
      <c r="H13" s="3">
        <v>-5620</v>
      </c>
    </row>
    <row r="14" spans="2:8" x14ac:dyDescent="0.25">
      <c r="B14" t="s">
        <v>86</v>
      </c>
      <c r="C14" s="3">
        <v>5285</v>
      </c>
      <c r="D14" s="3">
        <v>3683</v>
      </c>
      <c r="E14" s="3">
        <v>149</v>
      </c>
      <c r="F14" s="3">
        <v>-561</v>
      </c>
      <c r="G14" s="3">
        <v>-1751</v>
      </c>
      <c r="H14" s="3">
        <v>-2163</v>
      </c>
    </row>
    <row r="15" spans="2:8" x14ac:dyDescent="0.25">
      <c r="B15" t="s">
        <v>87</v>
      </c>
      <c r="C15" s="3">
        <v>3835</v>
      </c>
      <c r="D15" s="3">
        <v>2446</v>
      </c>
      <c r="E15" s="3">
        <v>218</v>
      </c>
      <c r="F15" s="3">
        <v>-817</v>
      </c>
      <c r="G15" s="3">
        <v>-1818</v>
      </c>
      <c r="H15" s="3">
        <v>-2417</v>
      </c>
    </row>
    <row r="16" spans="2:8" x14ac:dyDescent="0.25">
      <c r="B16" t="s">
        <v>88</v>
      </c>
      <c r="C16" s="3">
        <v>7073</v>
      </c>
      <c r="D16" s="3">
        <v>5068</v>
      </c>
      <c r="E16" s="3">
        <v>290</v>
      </c>
      <c r="F16" s="3">
        <v>-2665</v>
      </c>
      <c r="G16" s="3">
        <v>-1997</v>
      </c>
      <c r="H16" s="3">
        <v>-4372</v>
      </c>
    </row>
    <row r="17" spans="2:8" x14ac:dyDescent="0.25">
      <c r="B17" t="s">
        <v>89</v>
      </c>
      <c r="C17" s="3">
        <v>7216</v>
      </c>
      <c r="D17" s="3">
        <v>5063</v>
      </c>
      <c r="E17" s="3">
        <v>301</v>
      </c>
      <c r="F17" s="3">
        <v>-1621</v>
      </c>
      <c r="G17" s="3">
        <v>-2130</v>
      </c>
      <c r="H17" s="3">
        <v>-3450</v>
      </c>
    </row>
    <row r="18" spans="2:8" x14ac:dyDescent="0.25">
      <c r="B18" t="s">
        <v>90</v>
      </c>
      <c r="C18" s="3">
        <v>7304</v>
      </c>
      <c r="D18" s="3">
        <v>5239</v>
      </c>
      <c r="E18" s="3">
        <v>491</v>
      </c>
      <c r="F18" s="3">
        <v>-3838</v>
      </c>
      <c r="G18" s="3">
        <v>-2260</v>
      </c>
      <c r="H18" s="3">
        <v>-5607</v>
      </c>
    </row>
    <row r="19" spans="2:8" x14ac:dyDescent="0.25">
      <c r="B19" t="s">
        <v>91</v>
      </c>
      <c r="C19" s="3">
        <v>5726</v>
      </c>
      <c r="D19" s="3">
        <v>3398</v>
      </c>
      <c r="E19" s="3">
        <v>274</v>
      </c>
      <c r="F19" s="3">
        <v>-2695</v>
      </c>
      <c r="G19" s="3">
        <v>-2366</v>
      </c>
      <c r="H19" s="3">
        <v>-4787</v>
      </c>
    </row>
    <row r="20" spans="2:8" x14ac:dyDescent="0.25">
      <c r="B20" t="s">
        <v>92</v>
      </c>
      <c r="C20" s="3">
        <v>7430</v>
      </c>
      <c r="D20" s="3">
        <v>5051</v>
      </c>
      <c r="E20" s="3">
        <v>249</v>
      </c>
      <c r="F20" s="3">
        <v>-2702</v>
      </c>
      <c r="G20" s="3">
        <v>-2525</v>
      </c>
      <c r="H20" s="3">
        <v>-4978</v>
      </c>
    </row>
    <row r="21" spans="2:8" x14ac:dyDescent="0.25">
      <c r="B21" t="s">
        <v>93</v>
      </c>
      <c r="C21" s="3">
        <v>6473</v>
      </c>
      <c r="D21" s="3">
        <v>3508</v>
      </c>
      <c r="E21" s="3">
        <v>245</v>
      </c>
      <c r="F21" s="3">
        <v>-2678</v>
      </c>
      <c r="G21" s="3">
        <v>-2643</v>
      </c>
      <c r="H21" s="3">
        <v>-5076</v>
      </c>
    </row>
    <row r="22" spans="2:8" x14ac:dyDescent="0.25">
      <c r="B22" t="s">
        <v>94</v>
      </c>
      <c r="C22" s="3">
        <v>1479</v>
      </c>
      <c r="D22" s="3">
        <v>-3748</v>
      </c>
      <c r="E22" s="3">
        <v>247</v>
      </c>
      <c r="F22" s="3">
        <v>-1813</v>
      </c>
      <c r="G22" s="3">
        <v>-2771</v>
      </c>
      <c r="H22" s="3">
        <v>-4337</v>
      </c>
    </row>
    <row r="23" spans="2:8" x14ac:dyDescent="0.25">
      <c r="B23" t="s">
        <v>95</v>
      </c>
      <c r="C23" s="3">
        <v>12711</v>
      </c>
      <c r="D23" s="3">
        <v>6428</v>
      </c>
      <c r="E23" s="3">
        <v>240</v>
      </c>
      <c r="F23" s="3">
        <v>-1011</v>
      </c>
      <c r="G23" s="3">
        <v>-3011</v>
      </c>
      <c r="H23" s="3">
        <v>-3782</v>
      </c>
    </row>
    <row r="24" spans="2:8" x14ac:dyDescent="0.25">
      <c r="B24" t="s">
        <v>96</v>
      </c>
      <c r="C24" s="3">
        <v>8639</v>
      </c>
      <c r="D24" s="3">
        <v>2259</v>
      </c>
      <c r="E24" s="3">
        <v>218</v>
      </c>
      <c r="F24" s="3">
        <v>-1004</v>
      </c>
      <c r="G24" s="3">
        <v>-3194</v>
      </c>
      <c r="H24" s="3">
        <v>-3980</v>
      </c>
    </row>
    <row r="25" spans="2:8" x14ac:dyDescent="0.25">
      <c r="B25" t="s">
        <v>97</v>
      </c>
      <c r="C25" s="3">
        <v>10459</v>
      </c>
      <c r="D25" s="3">
        <v>5047</v>
      </c>
      <c r="E25" s="3">
        <v>285</v>
      </c>
      <c r="F25" s="3">
        <v>-224</v>
      </c>
      <c r="G25" s="3">
        <v>-3374</v>
      </c>
      <c r="H25" s="3">
        <v>-3313</v>
      </c>
    </row>
    <row r="26" spans="2:8" x14ac:dyDescent="0.25">
      <c r="B26" t="s">
        <v>98</v>
      </c>
      <c r="C26" s="3">
        <v>15007</v>
      </c>
      <c r="D26" s="3">
        <v>10813</v>
      </c>
      <c r="E26" s="3">
        <v>251</v>
      </c>
      <c r="F26" s="3">
        <v>-500</v>
      </c>
      <c r="G26" s="3">
        <v>-3437</v>
      </c>
      <c r="H26" s="3">
        <v>-3686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7"/>
  <sheetViews>
    <sheetView workbookViewId="0">
      <selection activeCell="A28" sqref="A28:XFD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8" width="10.85546875" bestFit="1" customWidth="1"/>
    <col min="9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75</v>
      </c>
      <c r="C4" s="3">
        <v>2917</v>
      </c>
      <c r="D4" s="3">
        <v>1272</v>
      </c>
      <c r="E4" s="3">
        <v>1240</v>
      </c>
      <c r="F4" s="3">
        <v>389</v>
      </c>
      <c r="G4" s="3">
        <v>1629</v>
      </c>
      <c r="H4" s="3">
        <v>-425</v>
      </c>
      <c r="I4" s="3">
        <v>5425</v>
      </c>
      <c r="J4" s="3">
        <v>11642</v>
      </c>
      <c r="K4" s="3">
        <v>3717</v>
      </c>
      <c r="L4" s="3">
        <v>6177</v>
      </c>
      <c r="M4" s="3">
        <v>1.45951035781544</v>
      </c>
    </row>
    <row r="5" spans="2:13" x14ac:dyDescent="0.25">
      <c r="B5" t="s">
        <v>76</v>
      </c>
      <c r="C5" s="3">
        <v>2259</v>
      </c>
      <c r="D5" s="3">
        <v>783</v>
      </c>
      <c r="E5" s="3">
        <v>4204</v>
      </c>
      <c r="F5" s="3">
        <v>0</v>
      </c>
      <c r="G5" s="3">
        <v>4204</v>
      </c>
      <c r="H5" s="3">
        <v>0</v>
      </c>
      <c r="I5" s="3">
        <v>10192</v>
      </c>
      <c r="J5" s="3">
        <v>12836</v>
      </c>
      <c r="K5" s="3">
        <v>4198</v>
      </c>
      <c r="L5" s="3">
        <v>6356</v>
      </c>
      <c r="M5" s="3">
        <v>2.4278227727489199</v>
      </c>
    </row>
    <row r="6" spans="2:13" x14ac:dyDescent="0.25">
      <c r="B6" t="s">
        <v>77</v>
      </c>
      <c r="C6" s="3">
        <v>2804</v>
      </c>
      <c r="D6" s="3">
        <v>657</v>
      </c>
      <c r="E6" s="3">
        <v>879</v>
      </c>
      <c r="F6" s="3">
        <v>1073</v>
      </c>
      <c r="G6" s="3">
        <v>1952</v>
      </c>
      <c r="H6" s="3">
        <v>0</v>
      </c>
      <c r="I6" s="3">
        <v>7124</v>
      </c>
      <c r="J6" s="3">
        <v>14538</v>
      </c>
      <c r="K6" s="3">
        <v>4501</v>
      </c>
      <c r="L6" s="3">
        <v>7426</v>
      </c>
      <c r="M6" s="3">
        <v>1.5827593868029299</v>
      </c>
    </row>
    <row r="7" spans="2:13" x14ac:dyDescent="0.25">
      <c r="B7" t="s">
        <v>78</v>
      </c>
      <c r="C7" s="3">
        <v>4530</v>
      </c>
      <c r="D7" s="3">
        <v>2158</v>
      </c>
      <c r="E7" s="3">
        <v>858</v>
      </c>
      <c r="F7" s="3">
        <v>758</v>
      </c>
      <c r="G7" s="3">
        <v>1616</v>
      </c>
      <c r="H7" s="3">
        <v>-47</v>
      </c>
      <c r="I7" s="3">
        <v>7597</v>
      </c>
      <c r="J7" s="3">
        <v>17039</v>
      </c>
      <c r="K7" s="3">
        <v>4786</v>
      </c>
      <c r="L7" s="3">
        <v>9602</v>
      </c>
      <c r="M7" s="3">
        <v>1.58733806936899</v>
      </c>
    </row>
    <row r="8" spans="2:13" x14ac:dyDescent="0.25">
      <c r="B8" t="s">
        <v>79</v>
      </c>
      <c r="C8" s="3">
        <v>5688</v>
      </c>
      <c r="D8" s="3">
        <v>4030</v>
      </c>
      <c r="E8" s="3">
        <v>2211</v>
      </c>
      <c r="F8" s="3">
        <v>803</v>
      </c>
      <c r="G8" s="3">
        <v>3014</v>
      </c>
      <c r="H8" s="3">
        <v>-84</v>
      </c>
      <c r="I8" s="3">
        <v>8738</v>
      </c>
      <c r="J8" s="3">
        <v>17619</v>
      </c>
      <c r="K8" s="3">
        <v>5555</v>
      </c>
      <c r="L8" s="3">
        <v>8347</v>
      </c>
      <c r="M8" s="3">
        <v>1.5729972997299699</v>
      </c>
    </row>
    <row r="9" spans="2:13" x14ac:dyDescent="0.25">
      <c r="B9" t="s">
        <v>80</v>
      </c>
      <c r="C9" s="3">
        <v>4576</v>
      </c>
      <c r="D9" s="3">
        <v>2629</v>
      </c>
      <c r="E9" s="3">
        <v>1064</v>
      </c>
      <c r="F9" s="3">
        <v>2888</v>
      </c>
      <c r="G9" s="3">
        <v>3952</v>
      </c>
      <c r="H9" s="3">
        <v>-136</v>
      </c>
      <c r="I9" s="3">
        <v>9959</v>
      </c>
      <c r="J9" s="3">
        <v>19775</v>
      </c>
      <c r="K9" s="3">
        <v>5624</v>
      </c>
      <c r="L9" s="3">
        <v>9258</v>
      </c>
      <c r="M9" s="3">
        <v>1.77080369843527</v>
      </c>
    </row>
    <row r="10" spans="2:13" x14ac:dyDescent="0.25">
      <c r="B10" t="s">
        <v>81</v>
      </c>
      <c r="C10" s="3">
        <v>5331</v>
      </c>
      <c r="D10" s="3">
        <v>3204</v>
      </c>
      <c r="E10" s="3">
        <v>739</v>
      </c>
      <c r="F10" s="3">
        <v>4458</v>
      </c>
      <c r="G10" s="3">
        <v>5197</v>
      </c>
      <c r="H10" s="3">
        <v>-169</v>
      </c>
      <c r="I10" s="3">
        <v>12605</v>
      </c>
      <c r="J10" s="3">
        <v>20421</v>
      </c>
      <c r="K10" s="3">
        <v>6483</v>
      </c>
      <c r="L10" s="3">
        <v>10159</v>
      </c>
      <c r="M10" s="3">
        <v>1.94431590313126</v>
      </c>
    </row>
    <row r="11" spans="2:13" x14ac:dyDescent="0.25">
      <c r="B11" t="s">
        <v>82</v>
      </c>
      <c r="C11" s="3">
        <v>5793</v>
      </c>
      <c r="D11" s="3">
        <v>3606</v>
      </c>
      <c r="E11" s="3">
        <v>1369</v>
      </c>
      <c r="F11" s="3">
        <v>1672</v>
      </c>
      <c r="G11" s="3">
        <v>3041</v>
      </c>
      <c r="H11" s="3">
        <v>-161</v>
      </c>
      <c r="I11" s="3">
        <v>10728</v>
      </c>
      <c r="J11" s="3">
        <v>24219</v>
      </c>
      <c r="K11" s="3">
        <v>6518</v>
      </c>
      <c r="L11" s="3">
        <v>11545</v>
      </c>
      <c r="M11" s="3">
        <v>1.6459036514268099</v>
      </c>
    </row>
    <row r="12" spans="2:13" x14ac:dyDescent="0.25">
      <c r="B12" t="s">
        <v>83</v>
      </c>
      <c r="C12" s="3">
        <v>5589</v>
      </c>
      <c r="D12" s="3">
        <v>2504</v>
      </c>
      <c r="E12" s="3">
        <v>794</v>
      </c>
      <c r="F12" s="3">
        <v>1189</v>
      </c>
      <c r="G12" s="3">
        <v>1983</v>
      </c>
      <c r="H12" s="3">
        <v>-147</v>
      </c>
      <c r="I12" s="3">
        <v>9377</v>
      </c>
      <c r="J12" s="3">
        <v>23833</v>
      </c>
      <c r="K12" s="3">
        <v>6719</v>
      </c>
      <c r="L12" s="3">
        <v>11009</v>
      </c>
      <c r="M12" s="3">
        <v>1.3955945825271601</v>
      </c>
    </row>
    <row r="13" spans="2:13" x14ac:dyDescent="0.25">
      <c r="B13" t="s">
        <v>84</v>
      </c>
      <c r="C13" s="3">
        <v>1123</v>
      </c>
      <c r="D13" s="3">
        <v>-1697</v>
      </c>
      <c r="E13" s="3">
        <v>2027</v>
      </c>
      <c r="F13" s="3">
        <v>577</v>
      </c>
      <c r="G13" s="3">
        <v>2604</v>
      </c>
      <c r="H13" s="3">
        <v>-137</v>
      </c>
      <c r="I13" s="3">
        <v>11760</v>
      </c>
      <c r="J13" s="3">
        <v>27282</v>
      </c>
      <c r="K13" s="3">
        <v>9840</v>
      </c>
      <c r="L13" s="3">
        <v>17019</v>
      </c>
      <c r="M13" s="3">
        <v>1.1951219512195099</v>
      </c>
    </row>
    <row r="14" spans="2:13" x14ac:dyDescent="0.25">
      <c r="B14" t="s">
        <v>85</v>
      </c>
      <c r="C14" s="3">
        <v>8426</v>
      </c>
      <c r="D14" s="3">
        <v>5790</v>
      </c>
      <c r="E14" s="3">
        <v>507</v>
      </c>
      <c r="F14" s="3">
        <v>542</v>
      </c>
      <c r="G14" s="3">
        <v>1049</v>
      </c>
      <c r="H14" s="3">
        <v>-121</v>
      </c>
      <c r="I14" s="3">
        <v>8845</v>
      </c>
      <c r="J14" s="3">
        <v>23034</v>
      </c>
      <c r="K14" s="3">
        <v>7817</v>
      </c>
      <c r="L14" s="3">
        <v>17282</v>
      </c>
      <c r="M14" s="3">
        <v>1.1315082512472801</v>
      </c>
    </row>
    <row r="15" spans="2:13" x14ac:dyDescent="0.25">
      <c r="B15" t="s">
        <v>86</v>
      </c>
      <c r="C15" s="3">
        <v>5285</v>
      </c>
      <c r="D15" s="3">
        <v>3683</v>
      </c>
      <c r="E15" s="3">
        <v>1542</v>
      </c>
      <c r="F15" s="3">
        <v>558</v>
      </c>
      <c r="G15" s="3">
        <v>2100</v>
      </c>
      <c r="H15" s="3">
        <v>-108</v>
      </c>
      <c r="I15" s="3">
        <v>9275</v>
      </c>
      <c r="J15" s="3">
        <v>22608</v>
      </c>
      <c r="K15" s="3">
        <v>6239</v>
      </c>
      <c r="L15" s="3">
        <v>17948</v>
      </c>
      <c r="M15" s="3">
        <v>1.4866164449430901</v>
      </c>
    </row>
    <row r="16" spans="2:13" x14ac:dyDescent="0.25">
      <c r="B16" t="s">
        <v>87</v>
      </c>
      <c r="C16" s="3">
        <v>3835</v>
      </c>
      <c r="D16" s="3">
        <v>2446</v>
      </c>
      <c r="E16" s="3">
        <v>3370</v>
      </c>
      <c r="F16" s="3">
        <v>711</v>
      </c>
      <c r="G16" s="3">
        <v>4081</v>
      </c>
      <c r="H16" s="3">
        <v>-103</v>
      </c>
      <c r="I16" s="3">
        <v>11569</v>
      </c>
      <c r="J16" s="3">
        <v>22028</v>
      </c>
      <c r="K16" s="3">
        <v>5902</v>
      </c>
      <c r="L16" s="3">
        <v>19648</v>
      </c>
      <c r="M16" s="3">
        <v>1.9601829888173501</v>
      </c>
    </row>
    <row r="17" spans="2:13" x14ac:dyDescent="0.25">
      <c r="B17" t="s">
        <v>88</v>
      </c>
      <c r="C17" s="3">
        <v>7073</v>
      </c>
      <c r="D17" s="3">
        <v>5068</v>
      </c>
      <c r="E17" s="3">
        <v>3034</v>
      </c>
      <c r="F17" s="3">
        <v>1241</v>
      </c>
      <c r="G17" s="3">
        <v>4275</v>
      </c>
      <c r="H17" s="3">
        <v>-88</v>
      </c>
      <c r="I17" s="3">
        <v>12284</v>
      </c>
      <c r="J17" s="3">
        <v>22417</v>
      </c>
      <c r="K17" s="3">
        <v>6514</v>
      </c>
      <c r="L17" s="3">
        <v>21079</v>
      </c>
      <c r="M17" s="3">
        <v>1.8857844642308801</v>
      </c>
    </row>
    <row r="18" spans="2:13" x14ac:dyDescent="0.25">
      <c r="B18" t="s">
        <v>89</v>
      </c>
      <c r="C18" s="3">
        <v>7216</v>
      </c>
      <c r="D18" s="3">
        <v>5063</v>
      </c>
      <c r="E18" s="3">
        <v>7327</v>
      </c>
      <c r="F18" s="3">
        <v>597</v>
      </c>
      <c r="G18" s="3">
        <v>7924</v>
      </c>
      <c r="H18" s="3">
        <v>-78</v>
      </c>
      <c r="I18" s="3">
        <v>15591</v>
      </c>
      <c r="J18" s="3">
        <v>23272</v>
      </c>
      <c r="K18" s="3">
        <v>8390</v>
      </c>
      <c r="L18" s="3">
        <v>25740</v>
      </c>
      <c r="M18" s="3">
        <v>1.8582836710369399</v>
      </c>
    </row>
    <row r="19" spans="2:13" x14ac:dyDescent="0.25">
      <c r="B19" t="s">
        <v>90</v>
      </c>
      <c r="C19" s="3">
        <v>7304</v>
      </c>
      <c r="D19" s="3">
        <v>5239</v>
      </c>
      <c r="E19" s="3">
        <v>4665</v>
      </c>
      <c r="F19" s="3">
        <v>580</v>
      </c>
      <c r="G19" s="3">
        <v>5245</v>
      </c>
      <c r="H19" s="3">
        <v>-69</v>
      </c>
      <c r="I19" s="3">
        <v>13387</v>
      </c>
      <c r="J19" s="3">
        <v>22825</v>
      </c>
      <c r="K19" s="3">
        <v>7131</v>
      </c>
      <c r="L19" s="3">
        <v>22593</v>
      </c>
      <c r="M19" s="3">
        <v>1.87729631187771</v>
      </c>
    </row>
    <row r="20" spans="2:13" x14ac:dyDescent="0.25">
      <c r="B20" t="s">
        <v>91</v>
      </c>
      <c r="C20" s="3">
        <v>5726</v>
      </c>
      <c r="D20" s="3">
        <v>3398</v>
      </c>
      <c r="E20" s="3">
        <v>2291</v>
      </c>
      <c r="F20" s="3">
        <v>992</v>
      </c>
      <c r="G20" s="3">
        <v>3283</v>
      </c>
      <c r="H20" s="3">
        <v>-59</v>
      </c>
      <c r="I20" s="3">
        <v>11218</v>
      </c>
      <c r="J20" s="3">
        <v>24222</v>
      </c>
      <c r="K20" s="3">
        <v>8621</v>
      </c>
      <c r="L20" s="3">
        <v>24661</v>
      </c>
      <c r="M20" s="3">
        <v>1.3012411553184</v>
      </c>
    </row>
    <row r="21" spans="2:13" x14ac:dyDescent="0.25">
      <c r="B21" t="s">
        <v>92</v>
      </c>
      <c r="C21" s="3">
        <v>7430</v>
      </c>
      <c r="D21" s="3">
        <v>5051</v>
      </c>
      <c r="E21" s="3">
        <v>2730</v>
      </c>
      <c r="F21" s="3">
        <v>1996</v>
      </c>
      <c r="G21" s="3">
        <v>4726</v>
      </c>
      <c r="H21" s="3">
        <v>-51</v>
      </c>
      <c r="I21" s="3">
        <v>13208</v>
      </c>
      <c r="J21" s="3">
        <v>25103</v>
      </c>
      <c r="K21" s="3">
        <v>10696</v>
      </c>
      <c r="L21" s="3">
        <v>25124</v>
      </c>
      <c r="M21" s="3">
        <v>1.2348541510845099</v>
      </c>
    </row>
    <row r="22" spans="2:13" x14ac:dyDescent="0.25">
      <c r="B22" t="s">
        <v>93</v>
      </c>
      <c r="C22" s="3">
        <v>6473</v>
      </c>
      <c r="D22" s="3">
        <v>3508</v>
      </c>
      <c r="E22" s="3">
        <v>3476</v>
      </c>
      <c r="F22" s="3">
        <v>1091</v>
      </c>
      <c r="G22" s="3">
        <v>4567</v>
      </c>
      <c r="H22" s="3">
        <v>-45</v>
      </c>
      <c r="I22" s="3">
        <v>13849</v>
      </c>
      <c r="J22" s="3">
        <v>26528</v>
      </c>
      <c r="K22" s="3">
        <v>11730</v>
      </c>
      <c r="L22" s="3">
        <v>28218</v>
      </c>
      <c r="M22" s="3">
        <v>1.18064791133844</v>
      </c>
    </row>
    <row r="23" spans="2:13" x14ac:dyDescent="0.25">
      <c r="B23" t="s">
        <v>94</v>
      </c>
      <c r="C23" s="3">
        <v>1479</v>
      </c>
      <c r="D23" s="3">
        <v>-3748</v>
      </c>
      <c r="E23" s="3">
        <v>3320</v>
      </c>
      <c r="F23" s="3">
        <v>749</v>
      </c>
      <c r="G23" s="3">
        <v>4069</v>
      </c>
      <c r="H23" s="3">
        <v>-37</v>
      </c>
      <c r="I23" s="3">
        <v>15718</v>
      </c>
      <c r="J23" s="3">
        <v>29856</v>
      </c>
      <c r="K23" s="3">
        <v>12886</v>
      </c>
      <c r="L23" s="3">
        <v>31664</v>
      </c>
      <c r="M23" s="3">
        <v>1.21977339748564</v>
      </c>
    </row>
    <row r="24" spans="2:13" x14ac:dyDescent="0.25">
      <c r="B24" t="s">
        <v>95</v>
      </c>
      <c r="C24" s="3">
        <v>12711</v>
      </c>
      <c r="D24" s="3">
        <v>6428</v>
      </c>
      <c r="E24" s="3">
        <v>4225</v>
      </c>
      <c r="F24" s="3">
        <v>810</v>
      </c>
      <c r="G24" s="3">
        <v>5035</v>
      </c>
      <c r="H24" s="3">
        <v>-32</v>
      </c>
      <c r="I24" s="3">
        <v>16210</v>
      </c>
      <c r="J24" s="3">
        <v>33806</v>
      </c>
      <c r="K24" s="3">
        <v>14087</v>
      </c>
      <c r="L24" s="3">
        <v>32892</v>
      </c>
      <c r="M24" s="3">
        <v>1.1507063249804701</v>
      </c>
    </row>
    <row r="25" spans="2:13" x14ac:dyDescent="0.25">
      <c r="B25" t="s">
        <v>96</v>
      </c>
      <c r="C25" s="3">
        <v>8639</v>
      </c>
      <c r="D25" s="3">
        <v>2259</v>
      </c>
      <c r="E25" s="3">
        <v>5238</v>
      </c>
      <c r="F25" s="3">
        <v>503</v>
      </c>
      <c r="G25" s="3">
        <v>5741</v>
      </c>
      <c r="H25" s="3">
        <v>-26</v>
      </c>
      <c r="I25" s="3">
        <v>17103</v>
      </c>
      <c r="J25" s="3">
        <v>40754</v>
      </c>
      <c r="K25" s="3">
        <v>15413</v>
      </c>
      <c r="L25" s="3">
        <v>39161</v>
      </c>
      <c r="M25" s="3">
        <v>1.1096476999935101</v>
      </c>
    </row>
    <row r="26" spans="2:13" x14ac:dyDescent="0.25">
      <c r="B26" t="s">
        <v>97</v>
      </c>
      <c r="C26" s="3">
        <v>10459</v>
      </c>
      <c r="D26" s="3">
        <v>5047</v>
      </c>
      <c r="E26" s="3">
        <v>5910</v>
      </c>
      <c r="F26" s="3">
        <v>406</v>
      </c>
      <c r="G26" s="3">
        <v>6316</v>
      </c>
      <c r="H26" s="3">
        <v>-20</v>
      </c>
      <c r="I26" s="3">
        <v>20216</v>
      </c>
      <c r="J26" s="3">
        <v>42192</v>
      </c>
      <c r="K26" s="3">
        <v>17016</v>
      </c>
      <c r="L26" s="3">
        <v>44723</v>
      </c>
      <c r="M26" s="3">
        <v>1.1880582980723999</v>
      </c>
    </row>
    <row r="27" spans="2:13" x14ac:dyDescent="0.25">
      <c r="B27" t="s">
        <v>98</v>
      </c>
      <c r="C27" s="3">
        <v>15007</v>
      </c>
      <c r="D27" s="3">
        <v>10813</v>
      </c>
      <c r="E27" s="3">
        <v>10255</v>
      </c>
      <c r="F27" s="3">
        <v>338</v>
      </c>
      <c r="G27" s="3">
        <v>10593</v>
      </c>
      <c r="H27" s="3">
        <v>-16</v>
      </c>
      <c r="I27" s="3">
        <v>24934</v>
      </c>
      <c r="J27" s="3">
        <v>44471</v>
      </c>
      <c r="K27" s="3">
        <v>17569</v>
      </c>
      <c r="L27" s="3">
        <v>37567</v>
      </c>
      <c r="M27" s="3">
        <v>1.41920428026637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M17" sqref="M17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4" t="s">
        <v>99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2022-05-30T11:40:15Z</dcterms:modified>
</cp:coreProperties>
</file>