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Research/Dividend Potential/GOOGL/"/>
    </mc:Choice>
  </mc:AlternateContent>
  <xr:revisionPtr revIDLastSave="21" documentId="8_{CA4FD078-CC92-4EB1-B6E3-D0F77FA4781D}" xr6:coauthVersionLast="47" xr6:coauthVersionMax="47" xr10:uidLastSave="{9AAF8E60-4337-44C2-8A94-505D05490D15}"/>
  <bookViews>
    <workbookView xWindow="28680" yWindow="-120" windowWidth="29040" windowHeight="15720" tabRatio="720" activeTab="6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9" l="1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K4" i="9"/>
  <c r="J4" i="9"/>
  <c r="I4" i="9"/>
  <c r="H4" i="9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<sst xmlns="http://schemas.openxmlformats.org/spreadsheetml/2006/main" count="248" uniqueCount="100">
  <si>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</si>
  <si>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</si>
  <si>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</si>
  <si>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</si>
  <si>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</si>
  <si>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</si>
  <si>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</si>
  <si>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</si>
  <si>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</si>
  <si>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</si>
  <si>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</si>
  <si>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</si>
  <si>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</si>
  <si>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</si>
  <si>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</si>
  <si>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</si>
  <si>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</si>
  <si>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</si>
  <si>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</si>
  <si>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</si>
  <si>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</si>
  <si>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</si>
  <si>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</si>
  <si>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</si>
  <si>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</si>
  <si>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</si>
  <si>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</si>
  <si>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</si>
  <si>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</si>
  <si>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</si>
  <si>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</si>
  <si>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</si>
  <si>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</si>
  <si>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</si>
  <si>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</si>
  <si>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</si>
  <si>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</si>
  <si>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</si>
  <si>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</si>
  <si>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</si>
  <si>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</si>
  <si>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</si>
  <si>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</si>
  <si>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</si>
  <si>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</si>
  <si>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</si>
  <si>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</si>
  <si>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</si>
  <si>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</si>
  <si>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</si>
  <si>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</si>
  <si>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</si>
  <si>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</si>
  <si>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</si>
  <si>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</si>
  <si>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</si>
  <si>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</si>
  <si>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</si>
  <si>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</si>
  <si>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</si>
  <si>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</si>
  <si>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</si>
  <si>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</si>
  <si>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</si>
  <si>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</si>
  <si>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</si>
  <si>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</si>
  <si>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</si>
  <si>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</si>
  <si>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</si>
  <si>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</si>
  <si>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</si>
  <si>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</si>
  <si>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</si>
  <si>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DivFCF</t>
  </si>
  <si>
    <t>10YT</t>
  </si>
  <si>
    <t>2000-12</t>
  </si>
  <si>
    <t>2001-12</t>
  </si>
  <si>
    <t>2002-12</t>
  </si>
  <si>
    <t>2003-12</t>
  </si>
  <si>
    <t>2004-12</t>
  </si>
  <si>
    <t>inf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</si>
  <si>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</si>
  <si>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</si>
  <si>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</si>
  <si>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</si>
  <si>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</si>
  <si>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</si>
  <si>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</si>
  <si>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</si>
  <si>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</si>
  <si>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</si>
  <si>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</si>
  <si>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</si>
  <si>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</si>
  <si>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</si>
  <si>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</si>
  <si>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</si>
  <si>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</si>
  <si>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[AnalysisDate:  ] [Div:][PivotRange:  ][Growth: 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</si>
</sst>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45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37" dataCellStyle="Percent"/>
    <tableColumn id="10" xr3:uid="{C10088D7-01FC-4262-A4A2-81AA879ABE83}" name="10YT" dataDxfId="36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25" totalsRowShown="0">
  <autoFilter ref="B3:T25" xr:uid="{10671DA0-6975-463D-88D8-DF5B851D74DD}"/>
  <tableColumns count="19">
    <tableColumn id="1" xr3:uid="{E95A5EA6-8C37-450D-BF76-C50C15336E54}" name="FY"/>
    <tableColumn id="2" xr3:uid="{8747F51E-820F-4468-BCC3-48363D5907BA}" name="PriceLow" dataDxfId="35" dataCellStyle="Currency"/>
    <tableColumn id="3" xr3:uid="{0384F1EE-FFB5-407C-BEE1-9ACA12902632}" name="PriceHigh" dataDxfId="34" dataCellStyle="Currency"/>
    <tableColumn id="4" xr3:uid="{CB7E9246-F4BD-4729-AEEF-6B492176E463}" name="Rev" dataCellStyle="Currency"/>
    <tableColumn id="5" xr3:uid="{38E590BD-6779-455E-AAD6-D6BF73040176}" name="RevLow" dataDxfId="33"/>
    <tableColumn id="6" xr3:uid="{A824D407-B985-4B0A-963D-1C4B29E61195}" name="RevHigh" dataDxfId="32"/>
    <tableColumn id="7" xr3:uid="{8449A9C0-E2CF-4912-B46C-514654E50275}" name="FCF" dataCellStyle="Currency"/>
    <tableColumn id="8" xr3:uid="{05F0B1A5-314B-4E98-8ECF-282F17A63780}" name="FCFLow" dataDxfId="31"/>
    <tableColumn id="9" xr3:uid="{2F81A370-4427-43EF-9614-E702E70853F8}" name="FCFHigh" dataDxfId="30"/>
    <tableColumn id="10" xr3:uid="{C216ACE0-25C2-44B8-9536-29C417ACD356}" name="EPS" dataCellStyle="Currency"/>
    <tableColumn id="11" xr3:uid="{0194C2E4-463D-4C97-B0B9-2713EB0DADE9}" name="EPSLow" dataDxfId="29"/>
    <tableColumn id="12" xr3:uid="{7E27F257-4F4B-47A6-BE74-21F38CA09F32}" name="EPSHigh" dataDxfId="28"/>
    <tableColumn id="13" xr3:uid="{62E4CEDC-B5C5-4284-A3D3-670D7BC4FD02}" name="Div" dataCellStyle="Currency"/>
    <tableColumn id="14" xr3:uid="{EB74DD92-9E7F-48A7-AE9F-413C8D7251CD}" name="DivLow" dataDxfId="27"/>
    <tableColumn id="15" xr3:uid="{770C5EEB-09CD-42F9-842E-34230217C9C6}" name="DivHigh" dataDxfId="26"/>
    <tableColumn id="16" xr3:uid="{E6FED66A-5F7A-45B1-8AE3-DC2E925490AF}" name="RevGro" dataDxfId="25" dataCellStyle="Percent"/>
    <tableColumn id="17" xr3:uid="{10B36EBE-D179-42F0-91B7-35130E27E2E4}" name="FCFGro" dataDxfId="24" dataCellStyle="Percent"/>
    <tableColumn id="18" xr3:uid="{01FB4025-6FED-4479-9C79-4C9929B4E07E}" name="EPSGro" dataDxfId="23" dataCellStyle="Percent"/>
    <tableColumn id="19" xr3:uid="{A0F36E0A-BED1-4884-8B05-429AC70F5C35}" name="DivGro" dataDxfId="22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24" totalsRowShown="0">
  <autoFilter ref="B2:T24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1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0" dataCellStyle="Percent"/>
    <tableColumn id="9" xr3:uid="{6F33ACA0-58FC-4A42-AE23-29CB12B46808}" name="NetProfit" dataCellStyle="Currency"/>
    <tableColumn id="10" xr3:uid="{C35EB3C6-5BDB-4D32-AE01-CD9DB9910314}" name="NetMargin" dataDxfId="19" dataCellStyle="Percent"/>
    <tableColumn id="11" xr3:uid="{F0364200-1EE9-45E1-B7A7-2B6C5AC7A838}" name="CashFromOps" dataCellStyle="Currency"/>
    <tableColumn id="12" xr3:uid="{0119C3F0-E3BA-465F-BA8C-1C6E43BFD01B}" name="CFOMargin" dataDxfId="18" dataCellStyle="Percent"/>
    <tableColumn id="13" xr3:uid="{A8179D66-84F1-4F36-8FB7-10813A416F83}" name="CAPEX" dataCellStyle="Currency"/>
    <tableColumn id="14" xr3:uid="{AA40C489-FB64-4695-8679-DF4FA0272927}" name="CapexMargin" dataDxfId="17" dataCellStyle="Percent"/>
    <tableColumn id="15" xr3:uid="{343D3F24-35EA-43E4-9FF6-71A091DF978D}" name="FCF" dataCellStyle="Currency"/>
    <tableColumn id="16" xr3:uid="{A0353AB7-F60E-4E4E-9A76-3F64464B1E0E}" name="FCFMargin" dataDxfId="16" dataCellStyle="Percent"/>
    <tableColumn id="17" xr3:uid="{06343001-9D9F-49FB-B0BE-9993266C63C8}" name="Dividends" dataCellStyle="Currency"/>
    <tableColumn id="18" xr3:uid="{94B42F0E-2425-4CD1-A347-8FD257F65F7A}" name="DivMargin" dataDxfId="15" dataCellStyle="Percent"/>
    <tableColumn id="19" xr3:uid="{A7B0613E-2510-403B-84F1-CC47FA5761A0}" name="DivFCF" dataDxfId="1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24" totalsRowShown="0">
  <autoFilter ref="B2:K24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3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2"/>
    <tableColumn id="3" xr3:uid="{90D268FB-EEBA-43ED-973B-1C46E55CA5B7}" name="RevGro" dataDxfId="11" dataCellStyle="Currency"/>
    <tableColumn id="5" xr3:uid="{D11E9BA3-DAAF-47B8-A118-CF07526260D6}" name="DivGro" dataDxfId="10" dataCellStyle="Currency"/>
    <tableColumn id="6" xr3:uid="{D77C996E-20E0-4B4F-8363-FC1AB4244869}" name="MarketGro" dataDxfId="9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24" totalsRowShown="0" dataCellStyle="Currency">
  <autoFilter ref="B2:H24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25" totalsRowShown="0">
  <autoFilter ref="B3:M25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8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7" dataCellStyle="Percent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G12" sqref="G12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52</v>
      </c>
      <c r="D3" s="19" t="s">
        <v>53</v>
      </c>
      <c r="E3" t="s">
        <v>0</v>
      </c>
      <c r="F3" s="18" t="s">
        <v>1</v>
      </c>
      <c r="G3" s="4" t="s">
        <v>54</v>
      </c>
      <c r="H3" s="19" t="s">
        <v>55</v>
      </c>
      <c r="I3" t="s">
        <v>2</v>
      </c>
      <c r="J3" s="18" t="s">
        <v>3</v>
      </c>
      <c r="K3" s="32" t="s">
        <v>75</v>
      </c>
    </row>
    <row r="4" spans="2:11" x14ac:dyDescent="0.25">
      <c r="C4" s="27"/>
      <c r="D4" s="22"/>
      <c r="E4" s="1"/>
      <c r="F4" s="30"/>
      <c r="G4" s="28"/>
      <c r="H4" s="23"/>
      <c r="I4" s="2"/>
      <c r="J4" s="29"/>
      <c r="K4" s="32"/>
    </row>
    <row r="5" spans="2:11" x14ac:dyDescent="0.25">
      <c r="C5" s="27"/>
      <c r="D5" s="22"/>
      <c r="E5" s="1"/>
      <c r="F5" s="30"/>
      <c r="G5" s="28"/>
      <c r="H5" s="23"/>
      <c r="I5" s="2"/>
      <c r="J5" s="29"/>
      <c r="K5" s="32"/>
    </row>
    <row r="6" spans="2:11" x14ac:dyDescent="0.25">
      <c r="C6" s="27"/>
      <c r="D6" s="22"/>
      <c r="E6" s="1"/>
      <c r="F6" s="30"/>
      <c r="G6" s="28"/>
      <c r="H6" s="23"/>
      <c r="I6" s="2"/>
      <c r="J6" s="29"/>
      <c r="K6" s="32"/>
    </row>
    <row r="7" spans="2:11" x14ac:dyDescent="0.25">
      <c r="C7" s="27"/>
      <c r="D7" s="22"/>
      <c r="E7" s="1"/>
      <c r="F7" s="30"/>
      <c r="G7" s="28"/>
      <c r="H7" s="23"/>
      <c r="I7" s="2"/>
      <c r="J7" s="29"/>
      <c r="K7" s="32"/>
    </row>
    <row r="8" spans="2:11" x14ac:dyDescent="0.25">
      <c r="C8" s="27"/>
      <c r="D8" s="22"/>
      <c r="E8" s="1"/>
      <c r="F8" s="30"/>
      <c r="G8" s="28"/>
      <c r="H8" s="23"/>
      <c r="I8" s="2"/>
      <c r="J8" s="29"/>
      <c r="K8" s="32"/>
    </row>
    <row r="9" spans="2:11" x14ac:dyDescent="0.25">
      <c r="C9" s="27"/>
      <c r="D9" s="22"/>
      <c r="E9" s="1"/>
      <c r="F9" s="30"/>
      <c r="G9" s="28"/>
      <c r="H9" s="23"/>
      <c r="I9" s="2"/>
      <c r="J9" s="29"/>
      <c r="K9" s="32"/>
    </row>
    <row r="10" spans="2:11" x14ac:dyDescent="0.25">
      <c r="C10" s="27"/>
      <c r="D10" s="22"/>
      <c r="E10" s="1"/>
      <c r="F10" s="30"/>
      <c r="G10" s="28"/>
      <c r="H10" s="23"/>
      <c r="I10" s="2"/>
      <c r="J10" s="29"/>
      <c r="K10" s="32"/>
    </row>
    <row r="11" spans="2:11" x14ac:dyDescent="0.25">
      <c r="C11" s="27"/>
      <c r="D11" s="22"/>
      <c r="E11" s="1"/>
      <c r="F11" s="30"/>
      <c r="G11" s="28"/>
      <c r="H11" s="23"/>
      <c r="I11" s="2"/>
      <c r="J11" s="29"/>
      <c r="K11" s="32"/>
    </row>
    <row r="12" spans="2:11" x14ac:dyDescent="0.25">
      <c r="C12" s="27"/>
      <c r="D12" s="22"/>
      <c r="E12" s="1"/>
      <c r="F12" s="30"/>
      <c r="G12" s="28"/>
      <c r="H12" s="23"/>
      <c r="I12" s="2"/>
      <c r="J12" s="29"/>
      <c r="K12" s="32"/>
    </row>
    <row r="13" spans="2:11" x14ac:dyDescent="0.25">
      <c r="C13" s="27"/>
      <c r="D13" s="22"/>
      <c r="E13" s="1"/>
      <c r="F13" s="30"/>
      <c r="G13" s="28"/>
      <c r="H13" s="23"/>
      <c r="I13" s="2"/>
      <c r="J13" s="29"/>
      <c r="K13" s="32"/>
    </row>
    <row r="14" spans="2:11" x14ac:dyDescent="0.25">
      <c r="C14" s="27"/>
      <c r="D14" s="22"/>
      <c r="E14" s="1"/>
      <c r="F14" s="30"/>
      <c r="G14" s="28"/>
      <c r="H14" s="23"/>
      <c r="I14" s="2"/>
      <c r="J14" s="29"/>
      <c r="K14" s="32"/>
    </row>
    <row r="15" spans="2:11" x14ac:dyDescent="0.25">
      <c r="C15" s="27"/>
      <c r="D15" s="22"/>
      <c r="E15" s="1"/>
      <c r="F15" s="30"/>
      <c r="G15" s="28"/>
      <c r="H15" s="23"/>
      <c r="I15" s="2"/>
      <c r="J15" s="29"/>
      <c r="K15" s="32"/>
    </row>
    <row r="16" spans="2:11" x14ac:dyDescent="0.25">
      <c r="C16" s="27"/>
      <c r="D16" s="22"/>
      <c r="E16" s="1"/>
      <c r="F16" s="30"/>
      <c r="G16" s="28"/>
      <c r="H16" s="23"/>
      <c r="I16" s="2"/>
      <c r="J16" s="29"/>
      <c r="K16" s="32"/>
    </row>
    <row r="17" spans="3:11" x14ac:dyDescent="0.25">
      <c r="C17" s="27"/>
      <c r="D17" s="22"/>
      <c r="E17" s="1"/>
      <c r="F17" s="30"/>
      <c r="G17" s="28"/>
      <c r="H17" s="23"/>
      <c r="I17" s="2"/>
      <c r="J17" s="29"/>
      <c r="K17" s="32"/>
    </row>
    <row r="18" spans="3:11" x14ac:dyDescent="0.25">
      <c r="C18" s="27"/>
      <c r="D18" s="22"/>
      <c r="E18" s="1"/>
      <c r="F18" s="30"/>
      <c r="G18" s="28"/>
      <c r="H18" s="23"/>
      <c r="I18" s="2"/>
      <c r="J18" s="29"/>
      <c r="K18" s="32"/>
    </row>
    <row r="19" spans="3:11" x14ac:dyDescent="0.25">
      <c r="C19" s="27"/>
      <c r="D19" s="22"/>
      <c r="E19" s="1"/>
      <c r="F19" s="30"/>
      <c r="G19" s="28"/>
      <c r="H19" s="23"/>
      <c r="I19" s="2"/>
      <c r="J19" s="29"/>
      <c r="K19" s="32"/>
    </row>
    <row r="20" spans="3:11" x14ac:dyDescent="0.25">
      <c r="C20" s="27"/>
      <c r="D20" s="22"/>
      <c r="E20" s="1"/>
      <c r="F20" s="30"/>
      <c r="G20" s="28"/>
      <c r="H20" s="23"/>
      <c r="I20" s="2"/>
      <c r="J20" s="29"/>
      <c r="K20" s="32"/>
    </row>
    <row r="21" spans="3:11" x14ac:dyDescent="0.25">
      <c r="C21" s="27"/>
      <c r="D21" s="22"/>
      <c r="E21" s="1"/>
      <c r="F21" s="30"/>
      <c r="G21" s="28"/>
      <c r="H21" s="23"/>
      <c r="I21" s="2"/>
      <c r="J21" s="29"/>
      <c r="K21" s="32"/>
    </row>
    <row r="22" spans="3:11" x14ac:dyDescent="0.25">
      <c r="C22" s="27"/>
      <c r="D22" s="22"/>
      <c r="E22" s="1"/>
      <c r="F22" s="30"/>
      <c r="G22" s="28"/>
      <c r="H22" s="23"/>
      <c r="I22" s="2"/>
      <c r="J22" s="29"/>
      <c r="K22" s="32"/>
    </row>
    <row r="23" spans="3:11" x14ac:dyDescent="0.25">
      <c r="C23" s="27"/>
      <c r="D23" s="22"/>
      <c r="E23" s="1"/>
      <c r="F23" s="30"/>
      <c r="G23" s="28"/>
      <c r="H23" s="23"/>
      <c r="I23" s="2"/>
      <c r="J23" s="29"/>
      <c r="K23" s="32"/>
    </row>
    <row r="24" spans="3:11" x14ac:dyDescent="0.25">
      <c r="C24" s="27"/>
      <c r="D24" s="22"/>
      <c r="E24" s="1"/>
      <c r="F24" s="30"/>
      <c r="G24" s="28"/>
      <c r="H24" s="23"/>
      <c r="I24" s="2"/>
      <c r="J24" s="29"/>
      <c r="K24" s="32"/>
    </row>
    <row r="25" spans="3:11" x14ac:dyDescent="0.25">
      <c r="C25" s="27"/>
      <c r="D25" s="22"/>
      <c r="E25" s="1"/>
      <c r="F25" s="30"/>
      <c r="G25" s="28"/>
      <c r="H25" s="23"/>
      <c r="I25" s="2"/>
      <c r="J25" s="29"/>
      <c r="K25" s="32"/>
    </row>
    <row r="26" spans="3:11" x14ac:dyDescent="0.25">
      <c r="C26" s="27"/>
      <c r="D26" s="22"/>
      <c r="E26" s="1"/>
      <c r="F26" s="30"/>
      <c r="G26" s="28"/>
      <c r="H26" s="23"/>
      <c r="I26" s="2"/>
      <c r="J26" s="29"/>
      <c r="K26" s="32"/>
    </row>
    <row r="27" spans="3:11" x14ac:dyDescent="0.25">
      <c r="C27" s="27"/>
      <c r="D27" s="22"/>
      <c r="E27" s="1"/>
      <c r="F27" s="30"/>
      <c r="G27" s="28"/>
      <c r="H27" s="23"/>
      <c r="I27" s="2"/>
      <c r="J27" s="29"/>
      <c r="K27" s="32"/>
    </row>
    <row r="28" spans="3:11" x14ac:dyDescent="0.25">
      <c r="C28" s="27"/>
      <c r="D28" s="22"/>
      <c r="E28" s="1"/>
      <c r="F28" s="30"/>
      <c r="G28" s="28"/>
      <c r="H28" s="23"/>
      <c r="I28" s="2"/>
      <c r="J28" s="29"/>
      <c r="K28" s="32"/>
    </row>
    <row r="29" spans="3:11" x14ac:dyDescent="0.25">
      <c r="C29" s="27"/>
      <c r="D29" s="22"/>
      <c r="E29" s="1"/>
      <c r="F29" s="30"/>
      <c r="G29" s="28"/>
      <c r="H29" s="23"/>
      <c r="I29" s="2"/>
      <c r="J29" s="29"/>
      <c r="K29" s="32"/>
    </row>
    <row r="30" spans="3:11" x14ac:dyDescent="0.25">
      <c r="C30" s="27"/>
      <c r="D30" s="22"/>
      <c r="E30" s="1"/>
      <c r="F30" s="30"/>
      <c r="G30" s="28"/>
      <c r="H30" s="23"/>
      <c r="I30" s="2"/>
      <c r="J30" s="29"/>
      <c r="K30" s="32"/>
    </row>
    <row r="31" spans="3:11" x14ac:dyDescent="0.25">
      <c r="C31" s="27"/>
      <c r="D31" s="22"/>
      <c r="E31" s="1"/>
      <c r="F31" s="30"/>
      <c r="G31" s="28"/>
      <c r="H31" s="23"/>
      <c r="I31" s="2"/>
      <c r="J31" s="29"/>
      <c r="K31" s="32"/>
    </row>
    <row r="32" spans="3:11" x14ac:dyDescent="0.25">
      <c r="C32" s="27"/>
      <c r="D32" s="22"/>
      <c r="E32" s="1"/>
      <c r="F32" s="30"/>
      <c r="G32" s="28"/>
      <c r="H32" s="23"/>
      <c r="I32" s="2"/>
      <c r="J32" s="29"/>
      <c r="K32" s="32"/>
    </row>
    <row r="33" spans="3:11" x14ac:dyDescent="0.25">
      <c r="C33" s="27"/>
      <c r="D33" s="22"/>
      <c r="E33" s="1"/>
      <c r="F33" s="30"/>
      <c r="G33" s="28"/>
      <c r="H33" s="23"/>
      <c r="I33" s="2"/>
      <c r="J33" s="29"/>
      <c r="K33" s="3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25"/>
  <sheetViews>
    <sheetView workbookViewId="0">
      <selection activeCell="A26" sqref="A26:XFD34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56</v>
      </c>
      <c r="D3" s="19" t="s">
        <v>57</v>
      </c>
      <c r="E3" t="s">
        <v>58</v>
      </c>
      <c r="F3" s="4" t="s">
        <v>59</v>
      </c>
      <c r="G3" s="19" t="s">
        <v>60</v>
      </c>
      <c r="H3" t="s">
        <v>16</v>
      </c>
      <c r="I3" s="4" t="s">
        <v>61</v>
      </c>
      <c r="J3" s="19" t="s">
        <v>62</v>
      </c>
      <c r="K3" t="s">
        <v>6</v>
      </c>
      <c r="L3" s="4" t="s">
        <v>63</v>
      </c>
      <c r="M3" s="19" t="s">
        <v>64</v>
      </c>
      <c r="N3" t="s">
        <v>65</v>
      </c>
      <c r="O3" s="4" t="s">
        <v>54</v>
      </c>
      <c r="P3" s="19" t="s">
        <v>55</v>
      </c>
      <c r="Q3" s="26" t="s">
        <v>9</v>
      </c>
      <c r="R3" s="26" t="s">
        <v>66</v>
      </c>
      <c r="S3" s="26" t="s">
        <v>67</v>
      </c>
      <c r="T3" s="26" t="s">
        <v>11</v>
      </c>
    </row>
    <row r="4" spans="2:20" x14ac:dyDescent="0.25">
      <c r="B4" t="s">
        <v>76</v>
      </c>
      <c r="C4" s="24">
        <v>0</v>
      </c>
      <c r="D4" s="20">
        <v>0</v>
      </c>
      <c r="E4" s="3">
        <v>0.14299999999999999</v>
      </c>
      <c r="F4" s="25">
        <v>0</v>
      </c>
      <c r="G4" s="21">
        <v>0</v>
      </c>
      <c r="H4" s="3">
        <v>0</v>
      </c>
      <c r="I4" s="25"/>
      <c r="J4" s="21"/>
      <c r="K4" s="3">
        <v>-0.11</v>
      </c>
      <c r="L4" s="25">
        <v>0</v>
      </c>
      <c r="M4" s="21">
        <v>0</v>
      </c>
      <c r="N4" s="3">
        <v>0</v>
      </c>
      <c r="O4" s="4"/>
      <c r="P4" s="19"/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77</v>
      </c>
      <c r="C5" s="24">
        <v>0</v>
      </c>
      <c r="D5" s="20">
        <v>0</v>
      </c>
      <c r="E5" s="3">
        <v>0.23200000000000001</v>
      </c>
      <c r="F5" s="25">
        <v>0</v>
      </c>
      <c r="G5" s="21">
        <v>0</v>
      </c>
      <c r="H5" s="3">
        <v>0</v>
      </c>
      <c r="I5" s="25"/>
      <c r="J5" s="21"/>
      <c r="K5" s="3">
        <v>0.02</v>
      </c>
      <c r="L5" s="25">
        <v>0</v>
      </c>
      <c r="M5" s="21">
        <v>0</v>
      </c>
      <c r="N5" s="3">
        <v>0</v>
      </c>
      <c r="O5" s="4"/>
      <c r="P5" s="19"/>
      <c r="Q5" s="31">
        <f>(Table2[[#This Row],[Rev]]-E4)/E4</f>
        <v>0.62237762237762262</v>
      </c>
      <c r="R5" s="31" t="e">
        <f>(Table2[[#This Row],[FCF]]-H4)/H4</f>
        <v>#DIV/0!</v>
      </c>
      <c r="S5" s="31">
        <f>(Table2[[#This Row],[EPS]]-K4)/K4</f>
        <v>-1.1818181818181819</v>
      </c>
      <c r="T5" s="31" t="e">
        <f>(Table2[[#This Row],[Div]]-N4)/N4</f>
        <v>#DIV/0!</v>
      </c>
    </row>
    <row r="6" spans="2:20" x14ac:dyDescent="0.25">
      <c r="B6" t="s">
        <v>78</v>
      </c>
      <c r="C6" s="24">
        <v>0</v>
      </c>
      <c r="D6" s="20">
        <v>0</v>
      </c>
      <c r="E6" s="3">
        <v>0.85699999999999998</v>
      </c>
      <c r="F6" s="25">
        <v>0</v>
      </c>
      <c r="G6" s="21">
        <v>0</v>
      </c>
      <c r="H6" s="3">
        <v>0.23</v>
      </c>
      <c r="I6" s="25">
        <v>0</v>
      </c>
      <c r="J6" s="21">
        <v>0</v>
      </c>
      <c r="K6" s="3">
        <v>0.20499999999999999</v>
      </c>
      <c r="L6" s="25">
        <v>0</v>
      </c>
      <c r="M6" s="21">
        <v>0</v>
      </c>
      <c r="N6" s="3">
        <v>0</v>
      </c>
      <c r="O6" s="4"/>
      <c r="P6" s="19"/>
      <c r="Q6" s="31">
        <f>(Table2[[#This Row],[Rev]]-E5)/E5</f>
        <v>2.693965517241379</v>
      </c>
      <c r="R6" s="31" t="e">
        <f>(Table2[[#This Row],[FCF]]-H5)/H5</f>
        <v>#DIV/0!</v>
      </c>
      <c r="S6" s="31">
        <f>(Table2[[#This Row],[EPS]]-K5)/K5</f>
        <v>9.25</v>
      </c>
      <c r="T6" s="31" t="e">
        <f>(Table2[[#This Row],[Div]]-N5)/N5</f>
        <v>#DIV/0!</v>
      </c>
    </row>
    <row r="7" spans="2:20" x14ac:dyDescent="0.25">
      <c r="B7" t="s">
        <v>79</v>
      </c>
      <c r="C7" s="24">
        <v>0</v>
      </c>
      <c r="D7" s="20">
        <v>0</v>
      </c>
      <c r="E7" s="3">
        <v>2.859</v>
      </c>
      <c r="F7" s="25">
        <v>0</v>
      </c>
      <c r="G7" s="21">
        <v>0</v>
      </c>
      <c r="H7" s="3">
        <v>0.42599999999999999</v>
      </c>
      <c r="I7" s="25">
        <v>0</v>
      </c>
      <c r="J7" s="21">
        <v>0</v>
      </c>
      <c r="K7" s="3">
        <v>0.20499999999999999</v>
      </c>
      <c r="L7" s="25">
        <v>0</v>
      </c>
      <c r="M7" s="21">
        <v>0</v>
      </c>
      <c r="N7" s="3">
        <v>0</v>
      </c>
      <c r="O7" s="4"/>
      <c r="P7" s="19"/>
      <c r="Q7" s="31">
        <f>(Table2[[#This Row],[Rev]]-E6)/E6</f>
        <v>2.336056009334889</v>
      </c>
      <c r="R7" s="31">
        <f>(Table2[[#This Row],[FCF]]-H6)/H6</f>
        <v>0.85217391304347812</v>
      </c>
      <c r="S7" s="31">
        <f>(Table2[[#This Row],[EPS]]-K6)/K6</f>
        <v>0</v>
      </c>
      <c r="T7" s="31" t="e">
        <f>(Table2[[#This Row],[Div]]-N6)/N6</f>
        <v>#DIV/0!</v>
      </c>
    </row>
    <row r="8" spans="2:20" x14ac:dyDescent="0.25">
      <c r="B8" t="s">
        <v>80</v>
      </c>
      <c r="C8" s="24">
        <v>0</v>
      </c>
      <c r="D8" s="20">
        <v>98.896000000000001</v>
      </c>
      <c r="E8" s="3">
        <v>5.851</v>
      </c>
      <c r="F8" s="25">
        <v>0</v>
      </c>
      <c r="G8" s="21">
        <v>16.902409844470998</v>
      </c>
      <c r="H8" s="3">
        <v>1.2070000000000001</v>
      </c>
      <c r="I8" s="25">
        <v>0</v>
      </c>
      <c r="J8" s="21">
        <v>81.935376967688399</v>
      </c>
      <c r="K8" s="3">
        <v>0.73099999999999998</v>
      </c>
      <c r="L8" s="25">
        <v>0</v>
      </c>
      <c r="M8" s="21">
        <v>135.28864569083399</v>
      </c>
      <c r="N8" s="3">
        <v>0</v>
      </c>
      <c r="O8" s="4"/>
      <c r="P8" s="19" t="s">
        <v>81</v>
      </c>
      <c r="Q8" s="31">
        <f>(Table2[[#This Row],[Rev]]-E7)/E7</f>
        <v>1.0465197621545994</v>
      </c>
      <c r="R8" s="31">
        <f>(Table2[[#This Row],[FCF]]-H7)/H7</f>
        <v>1.8333333333333337</v>
      </c>
      <c r="S8" s="31">
        <f>(Table2[[#This Row],[EPS]]-K7)/K7</f>
        <v>2.5658536585365854</v>
      </c>
      <c r="T8" s="31" t="e">
        <f>(Table2[[#This Row],[Div]]-N7)/N7</f>
        <v>#DIV/0!</v>
      </c>
    </row>
    <row r="9" spans="2:20" x14ac:dyDescent="0.25">
      <c r="B9" t="s">
        <v>82</v>
      </c>
      <c r="C9" s="24">
        <v>87.58</v>
      </c>
      <c r="D9" s="20">
        <v>216.22900000000001</v>
      </c>
      <c r="E9" s="3">
        <v>10.526</v>
      </c>
      <c r="F9" s="25">
        <v>8.3203496104883108</v>
      </c>
      <c r="G9" s="21">
        <v>20.542371271138101</v>
      </c>
      <c r="H9" s="3">
        <v>2.78</v>
      </c>
      <c r="I9" s="25">
        <v>31.5035971223021</v>
      </c>
      <c r="J9" s="21">
        <v>77.780215827338097</v>
      </c>
      <c r="K9" s="3">
        <v>2.512</v>
      </c>
      <c r="L9" s="25">
        <v>34.864649681528597</v>
      </c>
      <c r="M9" s="21">
        <v>86.078423566878897</v>
      </c>
      <c r="N9" s="3">
        <v>0</v>
      </c>
      <c r="O9" s="4" t="s">
        <v>81</v>
      </c>
      <c r="P9" s="19" t="s">
        <v>81</v>
      </c>
      <c r="Q9" s="31">
        <f>(Table2[[#This Row],[Rev]]-E8)/E8</f>
        <v>0.79900871645872495</v>
      </c>
      <c r="R9" s="31">
        <f>(Table2[[#This Row],[FCF]]-H8)/H8</f>
        <v>1.3032311516155755</v>
      </c>
      <c r="S9" s="31">
        <f>(Table2[[#This Row],[EPS]]-K8)/K8</f>
        <v>2.436388508891929</v>
      </c>
      <c r="T9" s="31" t="e">
        <f>(Table2[[#This Row],[Div]]-N8)/N8</f>
        <v>#DIV/0!</v>
      </c>
    </row>
    <row r="10" spans="2:20" x14ac:dyDescent="0.25">
      <c r="B10" t="s">
        <v>83</v>
      </c>
      <c r="C10" s="24">
        <v>168.69300000000001</v>
      </c>
      <c r="D10" s="20">
        <v>255.072</v>
      </c>
      <c r="E10" s="3">
        <v>17.146000000000001</v>
      </c>
      <c r="F10" s="25">
        <v>9.8386212527703201</v>
      </c>
      <c r="G10" s="21">
        <v>14.8764726466814</v>
      </c>
      <c r="H10" s="3">
        <v>2.7130000000000001</v>
      </c>
      <c r="I10" s="25">
        <v>62.179506081828201</v>
      </c>
      <c r="J10" s="21">
        <v>94.0184297825285</v>
      </c>
      <c r="K10" s="3">
        <v>4.9749999999999996</v>
      </c>
      <c r="L10" s="25">
        <v>33.908140703517503</v>
      </c>
      <c r="M10" s="21">
        <v>51.270753768844202</v>
      </c>
      <c r="N10" s="3">
        <v>0</v>
      </c>
      <c r="O10" s="4" t="s">
        <v>81</v>
      </c>
      <c r="P10" s="19" t="s">
        <v>81</v>
      </c>
      <c r="Q10" s="31">
        <f>(Table2[[#This Row],[Rev]]-E9)/E9</f>
        <v>0.62891886756602711</v>
      </c>
      <c r="R10" s="31">
        <f>(Table2[[#This Row],[FCF]]-H9)/H9</f>
        <v>-2.4100719424460335E-2</v>
      </c>
      <c r="S10" s="31">
        <f>(Table2[[#This Row],[EPS]]-K9)/K9</f>
        <v>0.98049363057324823</v>
      </c>
      <c r="T10" s="31" t="e">
        <f>(Table2[[#This Row],[Div]]-N9)/N9</f>
        <v>#DIV/0!</v>
      </c>
    </row>
    <row r="11" spans="2:20" x14ac:dyDescent="0.25">
      <c r="B11" t="s">
        <v>84</v>
      </c>
      <c r="C11" s="24">
        <v>219.553</v>
      </c>
      <c r="D11" s="20">
        <v>371.25400000000002</v>
      </c>
      <c r="E11" s="3">
        <v>26.263999999999999</v>
      </c>
      <c r="F11" s="25">
        <v>8.3594654279622294</v>
      </c>
      <c r="G11" s="21">
        <v>14.1354706061529</v>
      </c>
      <c r="H11" s="3">
        <v>5.3380000000000001</v>
      </c>
      <c r="I11" s="25">
        <v>41.130198576245697</v>
      </c>
      <c r="J11" s="21">
        <v>69.549269389284305</v>
      </c>
      <c r="K11" s="3">
        <v>6.6509999999999998</v>
      </c>
      <c r="L11" s="25">
        <v>33.0105247331228</v>
      </c>
      <c r="M11" s="21">
        <v>55.819275296947801</v>
      </c>
      <c r="N11" s="3">
        <v>0</v>
      </c>
      <c r="O11" s="4" t="s">
        <v>81</v>
      </c>
      <c r="P11" s="19" t="s">
        <v>81</v>
      </c>
      <c r="Q11" s="31">
        <f>(Table2[[#This Row],[Rev]]-E10)/E10</f>
        <v>0.53178583926280176</v>
      </c>
      <c r="R11" s="31">
        <f>(Table2[[#This Row],[FCF]]-H10)/H10</f>
        <v>0.96756358274972354</v>
      </c>
      <c r="S11" s="31">
        <f>(Table2[[#This Row],[EPS]]-K10)/K10</f>
        <v>0.33688442211055281</v>
      </c>
      <c r="T11" s="31" t="e">
        <f>(Table2[[#This Row],[Div]]-N10)/N10</f>
        <v>#DIV/0!</v>
      </c>
    </row>
    <row r="12" spans="2:20" x14ac:dyDescent="0.25">
      <c r="B12" t="s">
        <v>85</v>
      </c>
      <c r="C12" s="24">
        <v>128.845</v>
      </c>
      <c r="D12" s="20">
        <v>342.99700000000001</v>
      </c>
      <c r="E12" s="3">
        <v>34.354999999999997</v>
      </c>
      <c r="F12" s="25">
        <v>3.7504002328627499</v>
      </c>
      <c r="G12" s="21">
        <v>9.98390336195604</v>
      </c>
      <c r="H12" s="3">
        <v>8.6609999999999996</v>
      </c>
      <c r="I12" s="25">
        <v>14.8764576838702</v>
      </c>
      <c r="J12" s="21">
        <v>39.602470846322497</v>
      </c>
      <c r="K12" s="3">
        <v>6.6609999999999996</v>
      </c>
      <c r="L12" s="25">
        <v>19.343191712955999</v>
      </c>
      <c r="M12" s="21">
        <v>51.493319321423201</v>
      </c>
      <c r="N12" s="3">
        <v>0</v>
      </c>
      <c r="O12" s="4" t="s">
        <v>81</v>
      </c>
      <c r="P12" s="19" t="s">
        <v>81</v>
      </c>
      <c r="Q12" s="31">
        <f>(Table2[[#This Row],[Rev]]-E11)/E11</f>
        <v>0.30806427048431306</v>
      </c>
      <c r="R12" s="31">
        <f>(Table2[[#This Row],[FCF]]-H11)/H11</f>
        <v>0.62251779692768816</v>
      </c>
      <c r="S12" s="31">
        <f>(Table2[[#This Row],[EPS]]-K11)/K11</f>
        <v>1.5035333032626353E-3</v>
      </c>
      <c r="T12" s="31" t="e">
        <f>(Table2[[#This Row],[Div]]-N11)/N11</f>
        <v>#DIV/0!</v>
      </c>
    </row>
    <row r="13" spans="2:20" x14ac:dyDescent="0.25">
      <c r="B13" t="s">
        <v>86</v>
      </c>
      <c r="C13" s="24">
        <v>141.512</v>
      </c>
      <c r="D13" s="20">
        <v>311.73700000000002</v>
      </c>
      <c r="E13" s="3">
        <v>37.058</v>
      </c>
      <c r="F13" s="25">
        <v>3.8186626369474799</v>
      </c>
      <c r="G13" s="21">
        <v>8.4121377300447904</v>
      </c>
      <c r="H13" s="3">
        <v>13.327999999999999</v>
      </c>
      <c r="I13" s="25">
        <v>10.617647058823501</v>
      </c>
      <c r="J13" s="21">
        <v>23.3896308523409</v>
      </c>
      <c r="K13" s="3">
        <v>10.215</v>
      </c>
      <c r="L13" s="25">
        <v>13.8533529123837</v>
      </c>
      <c r="M13" s="21">
        <v>30.5175721977484</v>
      </c>
      <c r="N13" s="3">
        <v>0</v>
      </c>
      <c r="O13" s="4" t="s">
        <v>81</v>
      </c>
      <c r="P13" s="19" t="s">
        <v>81</v>
      </c>
      <c r="Q13" s="31">
        <f>(Table2[[#This Row],[Rev]]-E12)/E12</f>
        <v>7.8678503856789497E-2</v>
      </c>
      <c r="R13" s="31">
        <f>(Table2[[#This Row],[FCF]]-H12)/H12</f>
        <v>0.53885232652118698</v>
      </c>
      <c r="S13" s="31">
        <f>(Table2[[#This Row],[EPS]]-K12)/K12</f>
        <v>0.53355352049241866</v>
      </c>
      <c r="T13" s="31" t="e">
        <f>(Table2[[#This Row],[Div]]-N12)/N12</f>
        <v>#DIV/0!</v>
      </c>
    </row>
    <row r="14" spans="2:20" x14ac:dyDescent="0.25">
      <c r="B14" t="s">
        <v>87</v>
      </c>
      <c r="C14" s="24">
        <v>218.24600000000001</v>
      </c>
      <c r="D14" s="20">
        <v>313.68900000000002</v>
      </c>
      <c r="E14" s="3">
        <v>45.396999999999998</v>
      </c>
      <c r="F14" s="25">
        <v>4.80749829283873</v>
      </c>
      <c r="G14" s="21">
        <v>6.9099059409211998</v>
      </c>
      <c r="H14" s="3">
        <v>10.936</v>
      </c>
      <c r="I14" s="25">
        <v>19.956656912947999</v>
      </c>
      <c r="J14" s="21">
        <v>28.684070958302801</v>
      </c>
      <c r="K14" s="3">
        <v>13.167999999999999</v>
      </c>
      <c r="L14" s="25">
        <v>16.5739671931956</v>
      </c>
      <c r="M14" s="21">
        <v>23.822068651275799</v>
      </c>
      <c r="N14" s="3">
        <v>0</v>
      </c>
      <c r="O14" s="4" t="s">
        <v>81</v>
      </c>
      <c r="P14" s="19" t="s">
        <v>81</v>
      </c>
      <c r="Q14" s="31">
        <f>(Table2[[#This Row],[Rev]]-E13)/E13</f>
        <v>0.22502563549031246</v>
      </c>
      <c r="R14" s="31">
        <f>(Table2[[#This Row],[FCF]]-H13)/H13</f>
        <v>-0.17947178871548616</v>
      </c>
      <c r="S14" s="31">
        <f>(Table2[[#This Row],[EPS]]-K13)/K13</f>
        <v>0.28908467939304938</v>
      </c>
      <c r="T14" s="31" t="e">
        <f>(Table2[[#This Row],[Div]]-N13)/N13</f>
        <v>#DIV/0!</v>
      </c>
    </row>
    <row r="15" spans="2:20" x14ac:dyDescent="0.25">
      <c r="B15" t="s">
        <v>88</v>
      </c>
      <c r="C15" s="24">
        <v>237.67</v>
      </c>
      <c r="D15" s="20">
        <v>323.26299999999998</v>
      </c>
      <c r="E15" s="3">
        <v>57.976999999999997</v>
      </c>
      <c r="F15" s="25">
        <v>4.0993842385773602</v>
      </c>
      <c r="G15" s="21">
        <v>5.5757110578332698</v>
      </c>
      <c r="H15" s="3">
        <v>17.018999999999998</v>
      </c>
      <c r="I15" s="25">
        <v>13.964980316117201</v>
      </c>
      <c r="J15" s="21">
        <v>18.994241729831302</v>
      </c>
      <c r="K15" s="3">
        <v>14.894</v>
      </c>
      <c r="L15" s="25">
        <v>15.9574325231636</v>
      </c>
      <c r="M15" s="21">
        <v>21.704243319457401</v>
      </c>
      <c r="N15" s="3">
        <v>0</v>
      </c>
      <c r="O15" s="4" t="s">
        <v>81</v>
      </c>
      <c r="P15" s="19" t="s">
        <v>81</v>
      </c>
      <c r="Q15" s="31">
        <f>(Table2[[#This Row],[Rev]]-E14)/E14</f>
        <v>0.27711082230103307</v>
      </c>
      <c r="R15" s="31">
        <f>(Table2[[#This Row],[FCF]]-H14)/H14</f>
        <v>0.55623628383321122</v>
      </c>
      <c r="S15" s="31">
        <f>(Table2[[#This Row],[EPS]]-K14)/K14</f>
        <v>0.13107533414337796</v>
      </c>
      <c r="T15" s="31" t="e">
        <f>(Table2[[#This Row],[Div]]-N14)/N14</f>
        <v>#DIV/0!</v>
      </c>
    </row>
    <row r="16" spans="2:20" x14ac:dyDescent="0.25">
      <c r="B16" t="s">
        <v>89</v>
      </c>
      <c r="C16" s="24">
        <v>279.82100000000003</v>
      </c>
      <c r="D16" s="20">
        <v>384.42200000000003</v>
      </c>
      <c r="E16" s="3">
        <v>69.272000000000006</v>
      </c>
      <c r="F16" s="25">
        <v>4.0394531701120204</v>
      </c>
      <c r="G16" s="21">
        <v>5.5494572121491998</v>
      </c>
      <c r="H16" s="3">
        <v>20.081</v>
      </c>
      <c r="I16" s="25">
        <v>13.934614810019401</v>
      </c>
      <c r="J16" s="21">
        <v>19.143568547383101</v>
      </c>
      <c r="K16" s="3">
        <v>16.16</v>
      </c>
      <c r="L16" s="25">
        <v>17.315655940593999</v>
      </c>
      <c r="M16" s="21">
        <v>23.788490099009898</v>
      </c>
      <c r="N16" s="3">
        <v>0</v>
      </c>
      <c r="O16" s="4" t="s">
        <v>81</v>
      </c>
      <c r="P16" s="19" t="s">
        <v>81</v>
      </c>
      <c r="Q16" s="31">
        <f>(Table2[[#This Row],[Rev]]-E15)/E15</f>
        <v>0.1948186349759389</v>
      </c>
      <c r="R16" s="31">
        <f>(Table2[[#This Row],[FCF]]-H15)/H15</f>
        <v>0.17991656384041374</v>
      </c>
      <c r="S16" s="31">
        <f>(Table2[[#This Row],[EPS]]-K15)/K15</f>
        <v>8.5000671411306572E-2</v>
      </c>
      <c r="T16" s="31" t="e">
        <f>(Table2[[#This Row],[Div]]-N15)/N15</f>
        <v>#DIV/0!</v>
      </c>
    </row>
    <row r="17" spans="2:20" x14ac:dyDescent="0.25">
      <c r="B17" t="s">
        <v>90</v>
      </c>
      <c r="C17" s="24">
        <v>351.791</v>
      </c>
      <c r="D17" s="20">
        <v>560.89300000000003</v>
      </c>
      <c r="E17" s="3">
        <v>81.933000000000007</v>
      </c>
      <c r="F17" s="25">
        <v>4.2936423663237004</v>
      </c>
      <c r="G17" s="21">
        <v>6.8457520168918498</v>
      </c>
      <c r="H17" s="3">
        <v>16.678000000000001</v>
      </c>
      <c r="I17" s="25">
        <v>21.093116680657101</v>
      </c>
      <c r="J17" s="21">
        <v>33.6307111164408</v>
      </c>
      <c r="K17" s="3">
        <v>18.79</v>
      </c>
      <c r="L17" s="25">
        <v>18.7222458754656</v>
      </c>
      <c r="M17" s="21">
        <v>29.850612027674298</v>
      </c>
      <c r="N17" s="3">
        <v>0</v>
      </c>
      <c r="O17" s="4" t="s">
        <v>81</v>
      </c>
      <c r="P17" s="19" t="s">
        <v>81</v>
      </c>
      <c r="Q17" s="31">
        <f>(Table2[[#This Row],[Rev]]-E16)/E16</f>
        <v>0.18277226007622127</v>
      </c>
      <c r="R17" s="31">
        <f>(Table2[[#This Row],[FCF]]-H16)/H16</f>
        <v>-0.16946367212788202</v>
      </c>
      <c r="S17" s="31">
        <f>(Table2[[#This Row],[EPS]]-K16)/K16</f>
        <v>0.1627475247524752</v>
      </c>
      <c r="T17" s="31" t="e">
        <f>(Table2[[#This Row],[Div]]-N16)/N16</f>
        <v>#DIV/0!</v>
      </c>
    </row>
    <row r="18" spans="2:20" x14ac:dyDescent="0.25">
      <c r="B18" t="s">
        <v>91</v>
      </c>
      <c r="C18" s="24">
        <v>498.2</v>
      </c>
      <c r="D18" s="20">
        <v>610.69100000000003</v>
      </c>
      <c r="E18" s="3">
        <v>96.061999999999998</v>
      </c>
      <c r="F18" s="25">
        <v>5.1862338906123098</v>
      </c>
      <c r="G18" s="21">
        <v>6.3572588536570098</v>
      </c>
      <c r="H18" s="3">
        <v>17.48</v>
      </c>
      <c r="I18" s="25">
        <v>28.501144164759701</v>
      </c>
      <c r="J18" s="21">
        <v>34.936556064073201</v>
      </c>
      <c r="K18" s="3">
        <v>20.57</v>
      </c>
      <c r="L18" s="25">
        <v>24.219737481769499</v>
      </c>
      <c r="M18" s="21">
        <v>29.688429752066099</v>
      </c>
      <c r="N18" s="3">
        <v>0</v>
      </c>
      <c r="O18" s="4" t="s">
        <v>81</v>
      </c>
      <c r="P18" s="19" t="s">
        <v>81</v>
      </c>
      <c r="Q18" s="31">
        <f>(Table2[[#This Row],[Rev]]-E17)/E17</f>
        <v>0.17244577886809942</v>
      </c>
      <c r="R18" s="31">
        <f>(Table2[[#This Row],[FCF]]-H17)/H17</f>
        <v>4.8087300635567785E-2</v>
      </c>
      <c r="S18" s="31">
        <f>(Table2[[#This Row],[EPS]]-K17)/K17</f>
        <v>9.473124002128798E-2</v>
      </c>
      <c r="T18" s="31" t="e">
        <f>(Table2[[#This Row],[Div]]-N17)/N17</f>
        <v>#DIV/0!</v>
      </c>
    </row>
    <row r="19" spans="2:20" x14ac:dyDescent="0.25">
      <c r="B19" t="s">
        <v>92</v>
      </c>
      <c r="C19" s="24">
        <v>497.1</v>
      </c>
      <c r="D19" s="20">
        <v>793.96</v>
      </c>
      <c r="E19" s="3">
        <v>108.22</v>
      </c>
      <c r="F19" s="25">
        <v>4.5934208094622004</v>
      </c>
      <c r="G19" s="21">
        <v>7.3365366845315103</v>
      </c>
      <c r="H19" s="3">
        <v>23.988</v>
      </c>
      <c r="I19" s="25">
        <v>20.722861430715302</v>
      </c>
      <c r="J19" s="21">
        <v>33.0982157745539</v>
      </c>
      <c r="K19" s="3">
        <v>22.84</v>
      </c>
      <c r="L19" s="25">
        <v>21.764448336252102</v>
      </c>
      <c r="M19" s="21">
        <v>34.761821366024499</v>
      </c>
      <c r="N19" s="3">
        <v>0</v>
      </c>
      <c r="O19" s="4" t="s">
        <v>81</v>
      </c>
      <c r="P19" s="19" t="s">
        <v>81</v>
      </c>
      <c r="Q19" s="31">
        <f>(Table2[[#This Row],[Rev]]-E18)/E18</f>
        <v>0.1265640940226104</v>
      </c>
      <c r="R19" s="31">
        <f>(Table2[[#This Row],[FCF]]-H18)/H18</f>
        <v>0.37231121281464524</v>
      </c>
      <c r="S19" s="31">
        <f>(Table2[[#This Row],[EPS]]-K18)/K18</f>
        <v>0.11035488575595526</v>
      </c>
      <c r="T19" s="31" t="e">
        <f>(Table2[[#This Row],[Div]]-N18)/N18</f>
        <v>#DIV/0!</v>
      </c>
    </row>
    <row r="20" spans="2:20" x14ac:dyDescent="0.25">
      <c r="B20" t="s">
        <v>93</v>
      </c>
      <c r="C20" s="24">
        <v>681.14</v>
      </c>
      <c r="D20" s="20">
        <v>835.74</v>
      </c>
      <c r="E20" s="3">
        <v>129.19900000000001</v>
      </c>
      <c r="F20" s="25">
        <v>5.2720222292742198</v>
      </c>
      <c r="G20" s="21">
        <v>6.4686259181572598</v>
      </c>
      <c r="H20" s="3">
        <v>36.96</v>
      </c>
      <c r="I20" s="25">
        <v>18.4291125541125</v>
      </c>
      <c r="J20" s="21">
        <v>22.6120129870129</v>
      </c>
      <c r="K20" s="3">
        <v>27.85</v>
      </c>
      <c r="L20" s="25">
        <v>24.4574506283662</v>
      </c>
      <c r="M20" s="21">
        <v>30.0086175942549</v>
      </c>
      <c r="N20" s="3">
        <v>0</v>
      </c>
      <c r="O20" s="4" t="s">
        <v>81</v>
      </c>
      <c r="P20" s="19" t="s">
        <v>81</v>
      </c>
      <c r="Q20" s="31">
        <f>(Table2[[#This Row],[Rev]]-E19)/E19</f>
        <v>0.19385510996119029</v>
      </c>
      <c r="R20" s="31">
        <f>(Table2[[#This Row],[FCF]]-H19)/H19</f>
        <v>0.54077038519259635</v>
      </c>
      <c r="S20" s="31">
        <f>(Table2[[#This Row],[EPS]]-K19)/K19</f>
        <v>0.21935201401050794</v>
      </c>
      <c r="T20" s="31" t="e">
        <f>(Table2[[#This Row],[Div]]-N19)/N19</f>
        <v>#DIV/0!</v>
      </c>
    </row>
    <row r="21" spans="2:20" x14ac:dyDescent="0.25">
      <c r="B21" t="s">
        <v>94</v>
      </c>
      <c r="C21" s="24">
        <v>807.77</v>
      </c>
      <c r="D21" s="20">
        <v>1085.0899999999999</v>
      </c>
      <c r="E21" s="3">
        <v>157.55799999999999</v>
      </c>
      <c r="F21" s="25">
        <v>5.12681044440777</v>
      </c>
      <c r="G21" s="21">
        <v>6.8869241803018504</v>
      </c>
      <c r="H21" s="3">
        <v>33.978999999999999</v>
      </c>
      <c r="I21" s="25">
        <v>23.772624267930102</v>
      </c>
      <c r="J21" s="21">
        <v>31.9341357897524</v>
      </c>
      <c r="K21" s="3">
        <v>18</v>
      </c>
      <c r="L21" s="25">
        <v>44.876111111111101</v>
      </c>
      <c r="M21" s="21">
        <v>60.282777777777703</v>
      </c>
      <c r="N21" s="3">
        <v>0</v>
      </c>
      <c r="O21" s="4" t="s">
        <v>81</v>
      </c>
      <c r="P21" s="19" t="s">
        <v>81</v>
      </c>
      <c r="Q21" s="31">
        <f>(Table2[[#This Row],[Rev]]-E20)/E20</f>
        <v>0.21949860293036308</v>
      </c>
      <c r="R21" s="31">
        <f>(Table2[[#This Row],[FCF]]-H20)/H20</f>
        <v>-8.0654761904761951E-2</v>
      </c>
      <c r="S21" s="31">
        <f>(Table2[[#This Row],[EPS]]-K20)/K20</f>
        <v>-0.35368043087971279</v>
      </c>
      <c r="T21" s="31" t="e">
        <f>(Table2[[#This Row],[Div]]-N20)/N20</f>
        <v>#DIV/0!</v>
      </c>
    </row>
    <row r="22" spans="2:20" x14ac:dyDescent="0.25">
      <c r="B22" t="s">
        <v>95</v>
      </c>
      <c r="C22" s="24">
        <v>984.67</v>
      </c>
      <c r="D22" s="20">
        <v>1285.5</v>
      </c>
      <c r="E22" s="3">
        <v>194.54300000000001</v>
      </c>
      <c r="F22" s="25">
        <v>5.06145170990475</v>
      </c>
      <c r="G22" s="21">
        <v>6.6077936497329599</v>
      </c>
      <c r="H22" s="3">
        <v>32.465000000000003</v>
      </c>
      <c r="I22" s="25">
        <v>30.330201755736901</v>
      </c>
      <c r="J22" s="21">
        <v>39.596488526104999</v>
      </c>
      <c r="K22" s="3">
        <v>43.7</v>
      </c>
      <c r="L22" s="25">
        <v>22.532494279176198</v>
      </c>
      <c r="M22" s="21">
        <v>29.416475972539999</v>
      </c>
      <c r="N22" s="3">
        <v>0</v>
      </c>
      <c r="O22" s="4" t="s">
        <v>81</v>
      </c>
      <c r="P22" s="19" t="s">
        <v>81</v>
      </c>
      <c r="Q22" s="31">
        <f>(Table2[[#This Row],[Rev]]-E21)/E21</f>
        <v>0.23473895327434985</v>
      </c>
      <c r="R22" s="31">
        <f>(Table2[[#This Row],[FCF]]-H21)/H21</f>
        <v>-4.4556932222843397E-2</v>
      </c>
      <c r="S22" s="31">
        <f>(Table2[[#This Row],[EPS]]-K21)/K21</f>
        <v>1.427777777777778</v>
      </c>
      <c r="T22" s="31" t="e">
        <f>(Table2[[#This Row],[Div]]-N21)/N21</f>
        <v>#DIV/0!</v>
      </c>
    </row>
    <row r="23" spans="2:20" x14ac:dyDescent="0.25">
      <c r="B23" t="s">
        <v>96</v>
      </c>
      <c r="C23" s="24">
        <v>1025.47</v>
      </c>
      <c r="D23" s="20">
        <v>1362.47</v>
      </c>
      <c r="E23" s="3">
        <v>231.702</v>
      </c>
      <c r="F23" s="25">
        <v>4.4258141923677803</v>
      </c>
      <c r="G23" s="21">
        <v>5.8802686209009796</v>
      </c>
      <c r="H23" s="3">
        <v>44.337000000000003</v>
      </c>
      <c r="I23" s="25">
        <v>23.128989331709398</v>
      </c>
      <c r="J23" s="21">
        <v>30.729864447301299</v>
      </c>
      <c r="K23" s="3">
        <v>49.16</v>
      </c>
      <c r="L23" s="25">
        <v>20.8598454027664</v>
      </c>
      <c r="M23" s="21">
        <v>27.715012205044701</v>
      </c>
      <c r="N23" s="3">
        <v>0</v>
      </c>
      <c r="O23" s="4" t="s">
        <v>81</v>
      </c>
      <c r="P23" s="19" t="s">
        <v>81</v>
      </c>
      <c r="Q23" s="31">
        <f>(Table2[[#This Row],[Rev]]-E22)/E22</f>
        <v>0.19100661550402734</v>
      </c>
      <c r="R23" s="31">
        <f>(Table2[[#This Row],[FCF]]-H22)/H22</f>
        <v>0.36568612351763435</v>
      </c>
      <c r="S23" s="31">
        <f>(Table2[[#This Row],[EPS]]-K22)/K22</f>
        <v>0.12494279176201357</v>
      </c>
      <c r="T23" s="31" t="e">
        <f>(Table2[[#This Row],[Div]]-N22)/N22</f>
        <v>#DIV/0!</v>
      </c>
    </row>
    <row r="24" spans="2:20" x14ac:dyDescent="0.25">
      <c r="B24" t="s">
        <v>97</v>
      </c>
      <c r="C24" s="24">
        <v>1054.1300000000001</v>
      </c>
      <c r="D24" s="20">
        <v>1824.97</v>
      </c>
      <c r="E24" s="3">
        <v>265.67599999999999</v>
      </c>
      <c r="F24" s="25">
        <v>3.9677276080639499</v>
      </c>
      <c r="G24" s="21">
        <v>6.8691564160857501</v>
      </c>
      <c r="H24" s="3">
        <v>62.36</v>
      </c>
      <c r="I24" s="25">
        <v>16.903944836433599</v>
      </c>
      <c r="J24" s="21">
        <v>29.265073765234099</v>
      </c>
      <c r="K24" s="3">
        <v>58.61</v>
      </c>
      <c r="L24" s="25">
        <v>17.985497355400099</v>
      </c>
      <c r="M24" s="21">
        <v>31.137519194676599</v>
      </c>
      <c r="N24" s="3">
        <v>0</v>
      </c>
      <c r="O24" s="4" t="s">
        <v>81</v>
      </c>
      <c r="P24" s="19" t="s">
        <v>81</v>
      </c>
      <c r="Q24" s="31">
        <f>(Table2[[#This Row],[Rev]]-E23)/E23</f>
        <v>0.14662799630559939</v>
      </c>
      <c r="R24" s="31">
        <f>(Table2[[#This Row],[FCF]]-H23)/H23</f>
        <v>0.40650021426799277</v>
      </c>
      <c r="S24" s="31">
        <f>(Table2[[#This Row],[EPS]]-K23)/K23</f>
        <v>0.1922294548413345</v>
      </c>
      <c r="T24" s="31" t="e">
        <f>(Table2[[#This Row],[Div]]-N23)/N23</f>
        <v>#DIV/0!</v>
      </c>
    </row>
    <row r="25" spans="2:20" x14ac:dyDescent="0.25">
      <c r="B25" t="s">
        <v>98</v>
      </c>
      <c r="C25" s="24">
        <v>1722.88</v>
      </c>
      <c r="D25" s="20">
        <v>2996.77</v>
      </c>
      <c r="E25" s="3">
        <v>380.178</v>
      </c>
      <c r="F25" s="25">
        <v>4.5317719594505697</v>
      </c>
      <c r="G25" s="21">
        <v>7.8825444923167503</v>
      </c>
      <c r="H25" s="3">
        <v>98.885000000000005</v>
      </c>
      <c r="I25" s="25">
        <v>17.423067199271799</v>
      </c>
      <c r="J25" s="21">
        <v>30.3056075238913</v>
      </c>
      <c r="K25" s="3">
        <v>112.2</v>
      </c>
      <c r="L25" s="25">
        <v>15.355436720142601</v>
      </c>
      <c r="M25" s="21">
        <v>26.709180035650601</v>
      </c>
      <c r="N25" s="3">
        <v>0</v>
      </c>
      <c r="O25" s="4" t="s">
        <v>81</v>
      </c>
      <c r="P25" s="19" t="s">
        <v>81</v>
      </c>
      <c r="Q25" s="31">
        <f>(Table2[[#This Row],[Rev]]-E24)/E24</f>
        <v>0.4309836040891914</v>
      </c>
      <c r="R25" s="31">
        <f>(Table2[[#This Row],[FCF]]-H24)/H24</f>
        <v>0.58571199486850556</v>
      </c>
      <c r="S25" s="31">
        <f>(Table2[[#This Row],[EPS]]-K24)/K24</f>
        <v>0.914349087186487</v>
      </c>
      <c r="T25" s="31" t="e">
        <f>(Table2[[#This Row],[Div]]-N24)/N24</f>
        <v>#DIV/0!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24"/>
  <sheetViews>
    <sheetView workbookViewId="0">
      <selection activeCell="A25" sqref="A25:XFD32"/>
    </sheetView>
  </sheetViews>
  <sheetFormatPr defaultRowHeight="15" x14ac:dyDescent="0.25"/>
  <cols>
    <col min="2" max="2" width="12.42578125" customWidth="1"/>
    <col min="3" max="4" width="12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2.28515625" bestFit="1" customWidth="1"/>
    <col min="15" max="15" width="14.85546875" customWidth="1"/>
    <col min="16" max="16" width="11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69</v>
      </c>
      <c r="N2" t="s">
        <v>32</v>
      </c>
      <c r="O2" s="4" t="s">
        <v>33</v>
      </c>
      <c r="P2" t="s">
        <v>16</v>
      </c>
      <c r="Q2" s="4" t="s">
        <v>70</v>
      </c>
      <c r="R2" t="s">
        <v>34</v>
      </c>
      <c r="S2" s="4" t="s">
        <v>35</v>
      </c>
      <c r="T2" s="4" t="s">
        <v>74</v>
      </c>
    </row>
    <row r="3" spans="2:20" x14ac:dyDescent="0.25">
      <c r="B3" t="s">
        <v>76</v>
      </c>
      <c r="C3" s="3">
        <v>19.108000000000001</v>
      </c>
      <c r="D3" s="3">
        <v>6.0810000000000004</v>
      </c>
      <c r="E3" s="3">
        <v>13.026999999999999</v>
      </c>
      <c r="F3" s="5">
        <v>0.68175633242620803</v>
      </c>
      <c r="G3" s="3">
        <v>-14.737</v>
      </c>
      <c r="H3" s="3">
        <v>27.763999999999999</v>
      </c>
      <c r="I3" s="6">
        <v>-0.77124764496545894</v>
      </c>
      <c r="J3" s="3">
        <v>-14.69</v>
      </c>
      <c r="K3" s="6">
        <v>-0.76878794222315205</v>
      </c>
      <c r="L3" s="3">
        <v>0</v>
      </c>
      <c r="M3" s="6">
        <v>0</v>
      </c>
      <c r="N3" s="3">
        <v>0</v>
      </c>
      <c r="O3" s="6">
        <v>0</v>
      </c>
      <c r="P3" s="3">
        <v>0</v>
      </c>
      <c r="Q3" s="6">
        <v>0</v>
      </c>
      <c r="R3" s="3">
        <v>0</v>
      </c>
      <c r="S3" s="6">
        <v>0</v>
      </c>
      <c r="T3" s="6"/>
    </row>
    <row r="4" spans="2:20" x14ac:dyDescent="0.25">
      <c r="B4" t="s">
        <v>77</v>
      </c>
      <c r="C4" s="3">
        <v>86.426000000000002</v>
      </c>
      <c r="D4" s="3">
        <v>14.228</v>
      </c>
      <c r="E4" s="3">
        <v>72.197999999999993</v>
      </c>
      <c r="F4" s="5">
        <v>0.83537361442158597</v>
      </c>
      <c r="G4" s="3">
        <v>55.698</v>
      </c>
      <c r="H4" s="3">
        <v>16.5</v>
      </c>
      <c r="I4" s="6">
        <v>0.64445884340360504</v>
      </c>
      <c r="J4" s="3">
        <v>6.9850000000000003</v>
      </c>
      <c r="K4" s="6">
        <v>8.0820586397611804E-2</v>
      </c>
      <c r="L4" s="3">
        <v>0</v>
      </c>
      <c r="M4" s="6">
        <v>0</v>
      </c>
      <c r="N4" s="3">
        <v>0</v>
      </c>
      <c r="O4" s="6">
        <v>0</v>
      </c>
      <c r="P4" s="3">
        <v>0</v>
      </c>
      <c r="Q4" s="6">
        <v>0</v>
      </c>
      <c r="R4" s="3">
        <v>0</v>
      </c>
      <c r="S4" s="6">
        <v>0</v>
      </c>
      <c r="T4" s="6"/>
    </row>
    <row r="5" spans="2:20" x14ac:dyDescent="0.25">
      <c r="B5" t="s">
        <v>78</v>
      </c>
      <c r="C5" s="3">
        <v>439.50799999999998</v>
      </c>
      <c r="D5" s="3">
        <v>131.51</v>
      </c>
      <c r="E5" s="3">
        <v>307.99799999999999</v>
      </c>
      <c r="F5" s="5">
        <v>0.70077905294101495</v>
      </c>
      <c r="G5" s="3">
        <v>186.46600000000001</v>
      </c>
      <c r="H5" s="3">
        <v>121.532</v>
      </c>
      <c r="I5" s="6">
        <v>0.42426076430918203</v>
      </c>
      <c r="J5" s="3">
        <v>99.656000000000006</v>
      </c>
      <c r="K5" s="6">
        <v>0.226744450612958</v>
      </c>
      <c r="L5" s="3">
        <v>155.26499999999999</v>
      </c>
      <c r="M5" s="6">
        <v>0.35327002011339897</v>
      </c>
      <c r="N5" s="3">
        <v>-37.198</v>
      </c>
      <c r="O5" s="6">
        <v>-8.4635547020759497E-2</v>
      </c>
      <c r="P5" s="3">
        <v>118.06699999999999</v>
      </c>
      <c r="Q5" s="6">
        <v>0.26863447309263899</v>
      </c>
      <c r="R5" s="3">
        <v>0</v>
      </c>
      <c r="S5" s="6">
        <v>0</v>
      </c>
      <c r="T5" s="6">
        <v>0</v>
      </c>
    </row>
    <row r="6" spans="2:20" x14ac:dyDescent="0.25">
      <c r="B6" t="s">
        <v>79</v>
      </c>
      <c r="C6" s="3">
        <v>1465.934</v>
      </c>
      <c r="D6" s="3">
        <v>625.85400000000004</v>
      </c>
      <c r="E6" s="3">
        <v>840.08</v>
      </c>
      <c r="F6" s="5">
        <v>0.57306809174219298</v>
      </c>
      <c r="G6" s="3">
        <v>342.464</v>
      </c>
      <c r="H6" s="3">
        <v>497.61599999999999</v>
      </c>
      <c r="I6" s="6">
        <v>0.23361488307113401</v>
      </c>
      <c r="J6" s="3">
        <v>105.648</v>
      </c>
      <c r="K6" s="6">
        <v>7.2068728878653399E-2</v>
      </c>
      <c r="L6" s="3">
        <v>395.44499999999999</v>
      </c>
      <c r="M6" s="6">
        <v>0.26975634646580199</v>
      </c>
      <c r="N6" s="3">
        <v>-176.80099999999999</v>
      </c>
      <c r="O6" s="6">
        <v>-0.120606384734919</v>
      </c>
      <c r="P6" s="3">
        <v>218.64400000000001</v>
      </c>
      <c r="Q6" s="6">
        <v>0.14914996173088199</v>
      </c>
      <c r="R6" s="3">
        <v>0</v>
      </c>
      <c r="S6" s="6">
        <v>0</v>
      </c>
      <c r="T6" s="6">
        <v>0</v>
      </c>
    </row>
    <row r="7" spans="2:20" x14ac:dyDescent="0.25">
      <c r="B7" t="s">
        <v>80</v>
      </c>
      <c r="C7" s="3">
        <v>3189.223</v>
      </c>
      <c r="D7" s="3">
        <v>1457.653</v>
      </c>
      <c r="E7" s="3">
        <v>1731.57</v>
      </c>
      <c r="F7" s="5">
        <v>0.54294415912590599</v>
      </c>
      <c r="G7" s="3">
        <v>640.19200000000001</v>
      </c>
      <c r="H7" s="3">
        <v>1091.3779999999999</v>
      </c>
      <c r="I7" s="6">
        <v>0.20073604134925599</v>
      </c>
      <c r="J7" s="3">
        <v>399.11900000000003</v>
      </c>
      <c r="K7" s="6">
        <v>0.12514615628947801</v>
      </c>
      <c r="L7" s="3">
        <v>977.04399999999998</v>
      </c>
      <c r="M7" s="6">
        <v>0.30635800632317001</v>
      </c>
      <c r="N7" s="3">
        <v>-318.995</v>
      </c>
      <c r="O7" s="6">
        <v>-0.10002279552104</v>
      </c>
      <c r="P7" s="3">
        <v>658.04899999999998</v>
      </c>
      <c r="Q7" s="6">
        <v>0.20633521080212899</v>
      </c>
      <c r="R7" s="3">
        <v>0</v>
      </c>
      <c r="S7" s="6">
        <v>0</v>
      </c>
      <c r="T7" s="6">
        <v>0</v>
      </c>
    </row>
    <row r="8" spans="2:20" x14ac:dyDescent="0.25">
      <c r="B8" t="s">
        <v>82</v>
      </c>
      <c r="C8" s="3">
        <v>6138.56</v>
      </c>
      <c r="D8" s="3">
        <v>2577.0880000000002</v>
      </c>
      <c r="E8" s="3">
        <v>3561.4720000000002</v>
      </c>
      <c r="F8" s="5">
        <v>0.58018036803419604</v>
      </c>
      <c r="G8" s="3">
        <v>2107.2779999999998</v>
      </c>
      <c r="H8" s="3">
        <v>1454.194</v>
      </c>
      <c r="I8" s="6">
        <v>0.34328539592347301</v>
      </c>
      <c r="J8" s="3">
        <v>1465.3969999999999</v>
      </c>
      <c r="K8" s="6">
        <v>0.238719992962518</v>
      </c>
      <c r="L8" s="3">
        <v>2459.422</v>
      </c>
      <c r="M8" s="6">
        <v>0.40065129281134299</v>
      </c>
      <c r="N8" s="3">
        <v>-838.21699999999998</v>
      </c>
      <c r="O8" s="6">
        <v>-0.13654945133712099</v>
      </c>
      <c r="P8" s="3">
        <v>1621.2049999999999</v>
      </c>
      <c r="Q8" s="6">
        <v>0.264101841474221</v>
      </c>
      <c r="R8" s="3">
        <v>0</v>
      </c>
      <c r="S8" s="6">
        <v>0</v>
      </c>
      <c r="T8" s="6">
        <v>0</v>
      </c>
    </row>
    <row r="9" spans="2:20" x14ac:dyDescent="0.25">
      <c r="B9" t="s">
        <v>83</v>
      </c>
      <c r="C9" s="3">
        <v>10604.916999999999</v>
      </c>
      <c r="D9" s="3">
        <v>4225.027</v>
      </c>
      <c r="E9" s="3">
        <v>6379.89</v>
      </c>
      <c r="F9" s="5">
        <v>0.60159735337862597</v>
      </c>
      <c r="G9" s="3">
        <v>3549.9960000000001</v>
      </c>
      <c r="H9" s="3">
        <v>2829.8939999999998</v>
      </c>
      <c r="I9" s="6">
        <v>0.334750003229634</v>
      </c>
      <c r="J9" s="3">
        <v>3077.4459999999999</v>
      </c>
      <c r="K9" s="6">
        <v>0.29019048428195998</v>
      </c>
      <c r="L9" s="3">
        <v>3580.5079999999998</v>
      </c>
      <c r="M9" s="6">
        <v>0.337627159175314</v>
      </c>
      <c r="N9" s="3">
        <v>-1902.798</v>
      </c>
      <c r="O9" s="6">
        <v>-0.17942601530968999</v>
      </c>
      <c r="P9" s="3">
        <v>1677.71</v>
      </c>
      <c r="Q9" s="6">
        <v>0.15820114386562301</v>
      </c>
      <c r="R9" s="3">
        <v>0</v>
      </c>
      <c r="S9" s="6">
        <v>0</v>
      </c>
      <c r="T9" s="6">
        <v>0</v>
      </c>
    </row>
    <row r="10" spans="2:20" x14ac:dyDescent="0.25">
      <c r="B10" t="s">
        <v>84</v>
      </c>
      <c r="C10" s="3">
        <v>16593.986000000001</v>
      </c>
      <c r="D10" s="3">
        <v>6649.085</v>
      </c>
      <c r="E10" s="3">
        <v>9944.9009999999998</v>
      </c>
      <c r="F10" s="5">
        <v>0.59930754431153499</v>
      </c>
      <c r="G10" s="3">
        <v>5084.3999999999996</v>
      </c>
      <c r="H10" s="3">
        <v>4860.5010000000002</v>
      </c>
      <c r="I10" s="6">
        <v>0.30640016208281701</v>
      </c>
      <c r="J10" s="3">
        <v>4203.72</v>
      </c>
      <c r="K10" s="6">
        <v>0.25332792253771902</v>
      </c>
      <c r="L10" s="3">
        <v>5775.41</v>
      </c>
      <c r="M10" s="6">
        <v>0.34804235703224001</v>
      </c>
      <c r="N10" s="3">
        <v>-2402.84</v>
      </c>
      <c r="O10" s="6">
        <v>-0.144801857733277</v>
      </c>
      <c r="P10" s="3">
        <v>3372.57</v>
      </c>
      <c r="Q10" s="6">
        <v>0.20324049929896201</v>
      </c>
      <c r="R10" s="3">
        <v>0</v>
      </c>
      <c r="S10" s="6">
        <v>0</v>
      </c>
      <c r="T10" s="6">
        <v>0</v>
      </c>
    </row>
    <row r="11" spans="2:20" x14ac:dyDescent="0.25">
      <c r="B11" t="s">
        <v>85</v>
      </c>
      <c r="C11" s="3">
        <v>21795.55</v>
      </c>
      <c r="D11" s="3">
        <v>8621.5059999999994</v>
      </c>
      <c r="E11" s="3">
        <v>13174.044</v>
      </c>
      <c r="F11" s="5">
        <v>0.60443732780315196</v>
      </c>
      <c r="G11" s="3">
        <v>6631.9690000000001</v>
      </c>
      <c r="H11" s="3">
        <v>6542.0749999999998</v>
      </c>
      <c r="I11" s="6">
        <v>0.30428087384810198</v>
      </c>
      <c r="J11" s="3">
        <v>4226.8580000000002</v>
      </c>
      <c r="K11" s="6">
        <v>0.19393215587585499</v>
      </c>
      <c r="L11" s="3">
        <v>7852.857</v>
      </c>
      <c r="M11" s="6">
        <v>0.36029634489609103</v>
      </c>
      <c r="N11" s="3">
        <v>-2358.4609999999998</v>
      </c>
      <c r="O11" s="6">
        <v>-0.108208372810046</v>
      </c>
      <c r="P11" s="3">
        <v>5494.3959999999997</v>
      </c>
      <c r="Q11" s="6">
        <v>0.252087972086045</v>
      </c>
      <c r="R11" s="3">
        <v>0</v>
      </c>
      <c r="S11" s="6">
        <v>0</v>
      </c>
      <c r="T11" s="6">
        <v>0</v>
      </c>
    </row>
    <row r="12" spans="2:20" x14ac:dyDescent="0.25">
      <c r="B12" t="s">
        <v>86</v>
      </c>
      <c r="C12" s="3">
        <v>23651</v>
      </c>
      <c r="D12" s="3">
        <v>8844</v>
      </c>
      <c r="E12" s="3">
        <v>14807</v>
      </c>
      <c r="F12" s="5">
        <v>0.62606232294617503</v>
      </c>
      <c r="G12" s="3">
        <v>8312</v>
      </c>
      <c r="H12" s="3">
        <v>6495</v>
      </c>
      <c r="I12" s="6">
        <v>0.35144391357659199</v>
      </c>
      <c r="J12" s="3">
        <v>6520</v>
      </c>
      <c r="K12" s="6">
        <v>0.27567544712697101</v>
      </c>
      <c r="L12" s="3">
        <v>9316</v>
      </c>
      <c r="M12" s="6">
        <v>0.39389454991332201</v>
      </c>
      <c r="N12" s="3">
        <v>-810</v>
      </c>
      <c r="O12" s="6">
        <v>-3.4248023339393599E-2</v>
      </c>
      <c r="P12" s="3">
        <v>8506</v>
      </c>
      <c r="Q12" s="6">
        <v>0.35964652657392898</v>
      </c>
      <c r="R12" s="3">
        <v>0</v>
      </c>
      <c r="S12" s="6">
        <v>0</v>
      </c>
      <c r="T12" s="6">
        <v>0</v>
      </c>
    </row>
    <row r="13" spans="2:20" x14ac:dyDescent="0.25">
      <c r="B13" t="s">
        <v>87</v>
      </c>
      <c r="C13" s="3">
        <v>29321</v>
      </c>
      <c r="D13" s="3">
        <v>10417</v>
      </c>
      <c r="E13" s="3">
        <v>18904</v>
      </c>
      <c r="F13" s="5">
        <v>0.64472562327342098</v>
      </c>
      <c r="G13" s="3">
        <v>10381</v>
      </c>
      <c r="H13" s="3">
        <v>8523</v>
      </c>
      <c r="I13" s="6">
        <v>0.35404658776985698</v>
      </c>
      <c r="J13" s="3">
        <v>8505</v>
      </c>
      <c r="K13" s="6">
        <v>0.29006514102520298</v>
      </c>
      <c r="L13" s="3">
        <v>11081</v>
      </c>
      <c r="M13" s="6">
        <v>0.37792026192831002</v>
      </c>
      <c r="N13" s="3">
        <v>-4018</v>
      </c>
      <c r="O13" s="6">
        <v>-0.13703488966951999</v>
      </c>
      <c r="P13" s="3">
        <v>7063</v>
      </c>
      <c r="Q13" s="6">
        <v>0.24088537225879</v>
      </c>
      <c r="R13" s="3">
        <v>0</v>
      </c>
      <c r="S13" s="6">
        <v>0</v>
      </c>
      <c r="T13" s="6">
        <v>0</v>
      </c>
    </row>
    <row r="14" spans="2:20" x14ac:dyDescent="0.25">
      <c r="B14" t="s">
        <v>88</v>
      </c>
      <c r="C14" s="3">
        <v>37905</v>
      </c>
      <c r="D14" s="3">
        <v>13188</v>
      </c>
      <c r="E14" s="3">
        <v>24717</v>
      </c>
      <c r="F14" s="5">
        <v>0.65207756232686898</v>
      </c>
      <c r="G14" s="3">
        <v>12242</v>
      </c>
      <c r="H14" s="3">
        <v>12475</v>
      </c>
      <c r="I14" s="6">
        <v>0.32296530800685902</v>
      </c>
      <c r="J14" s="3">
        <v>9737</v>
      </c>
      <c r="K14" s="6">
        <v>0.25687903970452403</v>
      </c>
      <c r="L14" s="3">
        <v>14565</v>
      </c>
      <c r="M14" s="6">
        <v>0.384250098931539</v>
      </c>
      <c r="N14" s="3">
        <v>-3438</v>
      </c>
      <c r="O14" s="6">
        <v>-9.0700435298773197E-2</v>
      </c>
      <c r="P14" s="3">
        <v>11127</v>
      </c>
      <c r="Q14" s="6">
        <v>0.29354966363276602</v>
      </c>
      <c r="R14" s="3">
        <v>0</v>
      </c>
      <c r="S14" s="6">
        <v>0</v>
      </c>
      <c r="T14" s="6">
        <v>0</v>
      </c>
    </row>
    <row r="15" spans="2:20" x14ac:dyDescent="0.25">
      <c r="B15" t="s">
        <v>89</v>
      </c>
      <c r="C15" s="3">
        <v>46039</v>
      </c>
      <c r="D15" s="3">
        <v>17176</v>
      </c>
      <c r="E15" s="3">
        <v>28863</v>
      </c>
      <c r="F15" s="5">
        <v>0.62692499837094595</v>
      </c>
      <c r="G15" s="3">
        <v>13834</v>
      </c>
      <c r="H15" s="3">
        <v>15029</v>
      </c>
      <c r="I15" s="6">
        <v>0.30048437194552402</v>
      </c>
      <c r="J15" s="3">
        <v>10737</v>
      </c>
      <c r="K15" s="6">
        <v>0.23321531744825</v>
      </c>
      <c r="L15" s="3">
        <v>16619</v>
      </c>
      <c r="M15" s="6">
        <v>0.36097656334846501</v>
      </c>
      <c r="N15" s="3">
        <v>-3273</v>
      </c>
      <c r="O15" s="6">
        <v>-7.1091900345359296E-2</v>
      </c>
      <c r="P15" s="3">
        <v>13346</v>
      </c>
      <c r="Q15" s="6">
        <v>0.289884663003106</v>
      </c>
      <c r="R15" s="3">
        <v>0</v>
      </c>
      <c r="S15" s="6">
        <v>0</v>
      </c>
      <c r="T15" s="6">
        <v>0</v>
      </c>
    </row>
    <row r="16" spans="2:20" x14ac:dyDescent="0.25">
      <c r="B16" t="s">
        <v>90</v>
      </c>
      <c r="C16" s="3">
        <v>55519</v>
      </c>
      <c r="D16" s="3">
        <v>21993</v>
      </c>
      <c r="E16" s="3">
        <v>33526</v>
      </c>
      <c r="F16" s="5">
        <v>0.60386534339595399</v>
      </c>
      <c r="G16" s="3">
        <v>15403</v>
      </c>
      <c r="H16" s="3">
        <v>18123</v>
      </c>
      <c r="I16" s="6">
        <v>0.27743655325203898</v>
      </c>
      <c r="J16" s="3">
        <v>12733</v>
      </c>
      <c r="K16" s="6">
        <v>0.22934490895008899</v>
      </c>
      <c r="L16" s="3">
        <v>18659</v>
      </c>
      <c r="M16" s="6">
        <v>0.33608314270790102</v>
      </c>
      <c r="N16" s="3">
        <v>-7358</v>
      </c>
      <c r="O16" s="6">
        <v>-0.13253120553323999</v>
      </c>
      <c r="P16" s="3">
        <v>11301</v>
      </c>
      <c r="Q16" s="6">
        <v>0.20355193717466</v>
      </c>
      <c r="R16" s="3">
        <v>0</v>
      </c>
      <c r="S16" s="6">
        <v>0</v>
      </c>
      <c r="T16" s="6">
        <v>0</v>
      </c>
    </row>
    <row r="17" spans="2:20" x14ac:dyDescent="0.25">
      <c r="B17" t="s">
        <v>91</v>
      </c>
      <c r="C17" s="3">
        <v>66001</v>
      </c>
      <c r="D17" s="3">
        <v>25691</v>
      </c>
      <c r="E17" s="3">
        <v>40310</v>
      </c>
      <c r="F17" s="5">
        <v>0.61074832199512097</v>
      </c>
      <c r="G17" s="3">
        <v>16496</v>
      </c>
      <c r="H17" s="3">
        <v>23814</v>
      </c>
      <c r="I17" s="6">
        <v>0.249935607036257</v>
      </c>
      <c r="J17" s="3">
        <v>14136</v>
      </c>
      <c r="K17" s="6">
        <v>0.214178573051923</v>
      </c>
      <c r="L17" s="3">
        <v>23024</v>
      </c>
      <c r="M17" s="6">
        <v>0.34884319934546398</v>
      </c>
      <c r="N17" s="3">
        <v>-11014</v>
      </c>
      <c r="O17" s="6">
        <v>-0.16687625945061399</v>
      </c>
      <c r="P17" s="3">
        <v>12010</v>
      </c>
      <c r="Q17" s="6">
        <v>0.18196693989484999</v>
      </c>
      <c r="R17" s="3">
        <v>0</v>
      </c>
      <c r="S17" s="6">
        <v>0</v>
      </c>
      <c r="T17" s="6">
        <v>0</v>
      </c>
    </row>
    <row r="18" spans="2:20" x14ac:dyDescent="0.25">
      <c r="B18" t="s">
        <v>92</v>
      </c>
      <c r="C18" s="3">
        <v>74989</v>
      </c>
      <c r="D18" s="3">
        <v>28164</v>
      </c>
      <c r="E18" s="3">
        <v>46825</v>
      </c>
      <c r="F18" s="5">
        <v>0.62442491565429503</v>
      </c>
      <c r="G18" s="3">
        <v>19360</v>
      </c>
      <c r="H18" s="3">
        <v>27465</v>
      </c>
      <c r="I18" s="6">
        <v>0.25817119844243802</v>
      </c>
      <c r="J18" s="3">
        <v>16348</v>
      </c>
      <c r="K18" s="6">
        <v>0.218005307445091</v>
      </c>
      <c r="L18" s="3">
        <v>26572</v>
      </c>
      <c r="M18" s="6">
        <v>0.35434530397791603</v>
      </c>
      <c r="N18" s="3">
        <v>-9950</v>
      </c>
      <c r="O18" s="6">
        <v>-0.13268612729866999</v>
      </c>
      <c r="P18" s="3">
        <v>16622</v>
      </c>
      <c r="Q18" s="6">
        <v>0.22165917667924601</v>
      </c>
      <c r="R18" s="3">
        <v>0</v>
      </c>
      <c r="S18" s="6">
        <v>0</v>
      </c>
      <c r="T18" s="6">
        <v>0</v>
      </c>
    </row>
    <row r="19" spans="2:20" x14ac:dyDescent="0.25">
      <c r="B19" t="s">
        <v>93</v>
      </c>
      <c r="C19" s="3">
        <v>90272</v>
      </c>
      <c r="D19" s="3">
        <v>35138</v>
      </c>
      <c r="E19" s="3">
        <v>55134</v>
      </c>
      <c r="F19" s="5">
        <v>0.61075416518964898</v>
      </c>
      <c r="G19" s="3">
        <v>23716</v>
      </c>
      <c r="H19" s="3">
        <v>31418</v>
      </c>
      <c r="I19" s="6">
        <v>0.26271712158808902</v>
      </c>
      <c r="J19" s="3">
        <v>19478</v>
      </c>
      <c r="K19" s="6">
        <v>0.21577011697979401</v>
      </c>
      <c r="L19" s="3">
        <v>36036</v>
      </c>
      <c r="M19" s="6">
        <v>0.39919354838709598</v>
      </c>
      <c r="N19" s="3">
        <v>-10212</v>
      </c>
      <c r="O19" s="6">
        <v>-0.11312477844735901</v>
      </c>
      <c r="P19" s="3">
        <v>25824</v>
      </c>
      <c r="Q19" s="6">
        <v>0.28606876993973701</v>
      </c>
      <c r="R19" s="3">
        <v>0</v>
      </c>
      <c r="S19" s="6">
        <v>0</v>
      </c>
      <c r="T19" s="6">
        <v>0</v>
      </c>
    </row>
    <row r="20" spans="2:20" x14ac:dyDescent="0.25">
      <c r="B20" t="s">
        <v>94</v>
      </c>
      <c r="C20" s="3">
        <v>110855</v>
      </c>
      <c r="D20" s="3">
        <v>45583</v>
      </c>
      <c r="E20" s="3">
        <v>65272</v>
      </c>
      <c r="F20" s="5">
        <v>0.58880519597672598</v>
      </c>
      <c r="G20" s="3">
        <v>28914</v>
      </c>
      <c r="H20" s="3">
        <v>36358</v>
      </c>
      <c r="I20" s="6">
        <v>0.26082720671146897</v>
      </c>
      <c r="J20" s="3">
        <v>12662</v>
      </c>
      <c r="K20" s="6">
        <v>0.114221280050516</v>
      </c>
      <c r="L20" s="3">
        <v>37091</v>
      </c>
      <c r="M20" s="6">
        <v>0.33459023048125902</v>
      </c>
      <c r="N20" s="3">
        <v>-13184</v>
      </c>
      <c r="O20" s="6">
        <v>-0.118930133958774</v>
      </c>
      <c r="P20" s="3">
        <v>23907</v>
      </c>
      <c r="Q20" s="6">
        <v>0.215660096522484</v>
      </c>
      <c r="R20" s="3">
        <v>0</v>
      </c>
      <c r="S20" s="6">
        <v>0</v>
      </c>
      <c r="T20" s="6">
        <v>0</v>
      </c>
    </row>
    <row r="21" spans="2:20" x14ac:dyDescent="0.25">
      <c r="B21" t="s">
        <v>95</v>
      </c>
      <c r="C21" s="3">
        <v>136819</v>
      </c>
      <c r="D21" s="3">
        <v>59549</v>
      </c>
      <c r="E21" s="3">
        <v>77270</v>
      </c>
      <c r="F21" s="5">
        <v>0.56476074229456397</v>
      </c>
      <c r="G21" s="3">
        <v>32595</v>
      </c>
      <c r="H21" s="3">
        <v>44675</v>
      </c>
      <c r="I21" s="6">
        <v>0.23823445574079599</v>
      </c>
      <c r="J21" s="3">
        <v>30736</v>
      </c>
      <c r="K21" s="6">
        <v>0.22464716157843501</v>
      </c>
      <c r="L21" s="3">
        <v>47971</v>
      </c>
      <c r="M21" s="6">
        <v>0.35061650794114801</v>
      </c>
      <c r="N21" s="3">
        <v>-25139</v>
      </c>
      <c r="O21" s="6">
        <v>-0.183739100563518</v>
      </c>
      <c r="P21" s="3">
        <v>22832</v>
      </c>
      <c r="Q21" s="6">
        <v>0.16687740737762999</v>
      </c>
      <c r="R21" s="3">
        <v>0</v>
      </c>
      <c r="S21" s="6">
        <v>0</v>
      </c>
      <c r="T21" s="6">
        <v>0</v>
      </c>
    </row>
    <row r="22" spans="2:20" x14ac:dyDescent="0.25">
      <c r="B22" t="s">
        <v>96</v>
      </c>
      <c r="C22" s="3">
        <v>161857</v>
      </c>
      <c r="D22" s="3">
        <v>71896</v>
      </c>
      <c r="E22" s="3">
        <v>89961</v>
      </c>
      <c r="F22" s="5">
        <v>0.55580543319102604</v>
      </c>
      <c r="G22" s="3">
        <v>35928</v>
      </c>
      <c r="H22" s="3">
        <v>54033</v>
      </c>
      <c r="I22" s="6">
        <v>0.22197371754079201</v>
      </c>
      <c r="J22" s="3">
        <v>34343</v>
      </c>
      <c r="K22" s="6">
        <v>0.212181122843003</v>
      </c>
      <c r="L22" s="3">
        <v>54520</v>
      </c>
      <c r="M22" s="6">
        <v>0.33684054443119499</v>
      </c>
      <c r="N22" s="3">
        <v>-23548</v>
      </c>
      <c r="O22" s="6">
        <v>-0.145486447913899</v>
      </c>
      <c r="P22" s="3">
        <v>30972</v>
      </c>
      <c r="Q22" s="6">
        <v>0.19135409651729601</v>
      </c>
      <c r="R22" s="3">
        <v>0</v>
      </c>
      <c r="S22" s="6">
        <v>0</v>
      </c>
      <c r="T22" s="6">
        <v>0</v>
      </c>
    </row>
    <row r="23" spans="2:20" x14ac:dyDescent="0.25">
      <c r="B23" t="s">
        <v>97</v>
      </c>
      <c r="C23" s="3">
        <v>182527</v>
      </c>
      <c r="D23" s="3">
        <v>84732</v>
      </c>
      <c r="E23" s="3">
        <v>97795</v>
      </c>
      <c r="F23" s="5">
        <v>0.53578374706207799</v>
      </c>
      <c r="G23" s="3">
        <v>41224</v>
      </c>
      <c r="H23" s="3">
        <v>56571</v>
      </c>
      <c r="I23" s="6">
        <v>0.22585151785763199</v>
      </c>
      <c r="J23" s="3">
        <v>40269</v>
      </c>
      <c r="K23" s="6">
        <v>0.22061941520980399</v>
      </c>
      <c r="L23" s="3">
        <v>65124</v>
      </c>
      <c r="M23" s="6">
        <v>0.35679105009121898</v>
      </c>
      <c r="N23" s="3">
        <v>-22281</v>
      </c>
      <c r="O23" s="6">
        <v>-0.122069611619102</v>
      </c>
      <c r="P23" s="3">
        <v>42843</v>
      </c>
      <c r="Q23" s="6">
        <v>0.23472143847211599</v>
      </c>
      <c r="R23" s="3">
        <v>0</v>
      </c>
      <c r="S23" s="6">
        <v>0</v>
      </c>
      <c r="T23" s="6">
        <v>0</v>
      </c>
    </row>
    <row r="24" spans="2:20" x14ac:dyDescent="0.25">
      <c r="B24" t="s">
        <v>98</v>
      </c>
      <c r="C24" s="3">
        <v>257637</v>
      </c>
      <c r="D24" s="3">
        <v>110939</v>
      </c>
      <c r="E24" s="3">
        <v>146698</v>
      </c>
      <c r="F24" s="5">
        <v>0.56939802900980796</v>
      </c>
      <c r="G24" s="3">
        <v>78714</v>
      </c>
      <c r="H24" s="3">
        <v>67984</v>
      </c>
      <c r="I24" s="6">
        <v>0.30552288685243101</v>
      </c>
      <c r="J24" s="3">
        <v>76033</v>
      </c>
      <c r="K24" s="6">
        <v>0.29511677282377902</v>
      </c>
      <c r="L24" s="3">
        <v>91652</v>
      </c>
      <c r="M24" s="6">
        <v>0.35574082915109201</v>
      </c>
      <c r="N24" s="3">
        <v>-24640</v>
      </c>
      <c r="O24" s="6">
        <v>-9.5638437025737696E-2</v>
      </c>
      <c r="P24" s="3">
        <v>67012</v>
      </c>
      <c r="Q24" s="6">
        <v>0.26010239212535402</v>
      </c>
      <c r="R24" s="3">
        <v>0</v>
      </c>
      <c r="S24" s="6">
        <v>0</v>
      </c>
      <c r="T24" s="6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24"/>
  <sheetViews>
    <sheetView workbookViewId="0">
      <selection activeCell="A25" sqref="A25:XFD32"/>
    </sheetView>
  </sheetViews>
  <sheetFormatPr defaultRowHeight="15" x14ac:dyDescent="0.25"/>
  <cols>
    <col min="2" max="2" width="12.42578125" customWidth="1"/>
    <col min="3" max="3" width="12.5703125" bestFit="1" customWidth="1"/>
    <col min="4" max="4" width="11.57031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68</v>
      </c>
    </row>
    <row r="3" spans="2:11" x14ac:dyDescent="0.25">
      <c r="B3" t="s">
        <v>76</v>
      </c>
      <c r="C3" s="3">
        <v>19.108000000000001</v>
      </c>
      <c r="D3" s="3">
        <v>0</v>
      </c>
      <c r="E3" s="3">
        <v>0</v>
      </c>
      <c r="F3" s="3">
        <v>0</v>
      </c>
      <c r="G3">
        <v>133.934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77</v>
      </c>
      <c r="C4" s="3">
        <v>86.426000000000002</v>
      </c>
      <c r="D4" s="3">
        <v>0</v>
      </c>
      <c r="E4" s="3">
        <v>0</v>
      </c>
      <c r="F4" s="3">
        <v>0</v>
      </c>
      <c r="G4">
        <v>373.19</v>
      </c>
      <c r="H4" s="31">
        <f>(Table3[[#This Row],[SharesOutstanding]]-G3)/G3</f>
        <v>1.7863723923723624</v>
      </c>
      <c r="I4" s="31">
        <f>(Table3[[#This Row],[Revenue]]-C3)/C3</f>
        <v>3.5230270043960643</v>
      </c>
      <c r="J4" s="31" t="e">
        <f>(Table3[[#This Row],[Dividend]]-E3)/E3</f>
        <v>#DIV/0!</v>
      </c>
      <c r="K4" s="31" t="e">
        <f>(Table3[[#This Row],[MarketValue]]-F3)/F3</f>
        <v>#DIV/0!</v>
      </c>
    </row>
    <row r="5" spans="2:11" x14ac:dyDescent="0.25">
      <c r="B5" t="s">
        <v>78</v>
      </c>
      <c r="C5" s="3">
        <v>439.50799999999998</v>
      </c>
      <c r="D5" s="3">
        <v>118.06699999999999</v>
      </c>
      <c r="E5" s="3">
        <v>0</v>
      </c>
      <c r="F5" s="3">
        <v>0</v>
      </c>
      <c r="G5">
        <v>512.779</v>
      </c>
      <c r="H5" s="31">
        <f>(Table3[[#This Row],[SharesOutstanding]]-G4)/G4</f>
        <v>0.37404271282724616</v>
      </c>
      <c r="I5" s="31">
        <f>(Table3[[#This Row],[Revenue]]-C4)/C4</f>
        <v>4.0853678291254942</v>
      </c>
      <c r="J5" s="31" t="e">
        <f>(Table3[[#This Row],[Dividend]]-E4)/E4</f>
        <v>#DIV/0!</v>
      </c>
      <c r="K5" s="31" t="e">
        <f>(Table3[[#This Row],[MarketValue]]-F4)/F4</f>
        <v>#DIV/0!</v>
      </c>
    </row>
    <row r="6" spans="2:11" x14ac:dyDescent="0.25">
      <c r="B6" t="s">
        <v>79</v>
      </c>
      <c r="C6" s="3">
        <v>1465.934</v>
      </c>
      <c r="D6" s="3">
        <v>218.64400000000001</v>
      </c>
      <c r="E6" s="3">
        <v>0</v>
      </c>
      <c r="F6" s="3">
        <v>0</v>
      </c>
      <c r="G6">
        <v>512.779</v>
      </c>
      <c r="H6" s="31">
        <f>(Table3[[#This Row],[SharesOutstanding]]-G5)/G5</f>
        <v>0</v>
      </c>
      <c r="I6" s="31">
        <f>(Table3[[#This Row],[Revenue]]-C5)/C5</f>
        <v>2.3353977629531202</v>
      </c>
      <c r="J6" s="31" t="e">
        <f>(Table3[[#This Row],[Dividend]]-E5)/E5</f>
        <v>#DIV/0!</v>
      </c>
      <c r="K6" s="31" t="e">
        <f>(Table3[[#This Row],[MarketValue]]-F5)/F5</f>
        <v>#DIV/0!</v>
      </c>
    </row>
    <row r="7" spans="2:11" x14ac:dyDescent="0.25">
      <c r="B7" t="s">
        <v>80</v>
      </c>
      <c r="C7" s="3">
        <v>3189.223</v>
      </c>
      <c r="D7" s="3">
        <v>658.04899999999998</v>
      </c>
      <c r="E7" s="3">
        <v>0</v>
      </c>
      <c r="F7" s="3">
        <v>52711.902000000002</v>
      </c>
      <c r="G7">
        <v>545.03399999999999</v>
      </c>
      <c r="H7" s="31">
        <f>(Table3[[#This Row],[SharesOutstanding]]-G6)/G6</f>
        <v>6.2902341944580401E-2</v>
      </c>
      <c r="I7" s="31">
        <f>(Table3[[#This Row],[Revenue]]-C6)/C6</f>
        <v>1.1755570168916201</v>
      </c>
      <c r="J7" s="31" t="e">
        <f>(Table3[[#This Row],[Dividend]]-E6)/E6</f>
        <v>#DIV/0!</v>
      </c>
      <c r="K7" s="31" t="e">
        <f>(Table3[[#This Row],[MarketValue]]-F6)/F6</f>
        <v>#DIV/0!</v>
      </c>
    </row>
    <row r="8" spans="2:11" x14ac:dyDescent="0.25">
      <c r="B8" t="s">
        <v>82</v>
      </c>
      <c r="C8" s="3">
        <v>6138.56</v>
      </c>
      <c r="D8" s="3">
        <v>1621.2049999999999</v>
      </c>
      <c r="E8" s="3">
        <v>0</v>
      </c>
      <c r="F8" s="3">
        <v>123311.84299999999</v>
      </c>
      <c r="G8">
        <v>583.18299999999999</v>
      </c>
      <c r="H8" s="31">
        <f>(Table3[[#This Row],[SharesOutstanding]]-G7)/G7</f>
        <v>6.9993798552016942E-2</v>
      </c>
      <c r="I8" s="31">
        <f>(Table3[[#This Row],[Revenue]]-C7)/C7</f>
        <v>0.9247823059096214</v>
      </c>
      <c r="J8" s="31" t="e">
        <f>(Table3[[#This Row],[Dividend]]-E7)/E7</f>
        <v>#DIV/0!</v>
      </c>
      <c r="K8" s="31">
        <f>(Table3[[#This Row],[MarketValue]]-F7)/F7</f>
        <v>1.3393548386851983</v>
      </c>
    </row>
    <row r="9" spans="2:11" x14ac:dyDescent="0.25">
      <c r="B9" t="s">
        <v>83</v>
      </c>
      <c r="C9" s="3">
        <v>10604.916999999999</v>
      </c>
      <c r="D9" s="3">
        <v>1677.71</v>
      </c>
      <c r="E9" s="3">
        <v>0</v>
      </c>
      <c r="F9" s="3">
        <v>144430.18799999999</v>
      </c>
      <c r="G9">
        <v>618.49699999999996</v>
      </c>
      <c r="H9" s="31">
        <f>(Table3[[#This Row],[SharesOutstanding]]-G8)/G8</f>
        <v>6.0553891317133672E-2</v>
      </c>
      <c r="I9" s="31">
        <f>(Table3[[#This Row],[Revenue]]-C8)/C8</f>
        <v>0.72759034692175339</v>
      </c>
      <c r="J9" s="31" t="e">
        <f>(Table3[[#This Row],[Dividend]]-E8)/E8</f>
        <v>#DIV/0!</v>
      </c>
      <c r="K9" s="31">
        <f>(Table3[[#This Row],[MarketValue]]-F8)/F8</f>
        <v>0.17125966562676387</v>
      </c>
    </row>
    <row r="10" spans="2:11" x14ac:dyDescent="0.25">
      <c r="B10" t="s">
        <v>84</v>
      </c>
      <c r="C10" s="3">
        <v>16593.986000000001</v>
      </c>
      <c r="D10" s="3">
        <v>3372.57</v>
      </c>
      <c r="E10" s="3">
        <v>0</v>
      </c>
      <c r="F10" s="3">
        <v>216695.20699999999</v>
      </c>
      <c r="G10">
        <v>631.80799999999999</v>
      </c>
      <c r="H10" s="31">
        <f>(Table3[[#This Row],[SharesOutstanding]]-G9)/G9</f>
        <v>2.1521527186065634E-2</v>
      </c>
      <c r="I10" s="31">
        <f>(Table3[[#This Row],[Revenue]]-C9)/C9</f>
        <v>0.56474454255511874</v>
      </c>
      <c r="J10" s="31" t="e">
        <f>(Table3[[#This Row],[Dividend]]-E9)/E9</f>
        <v>#DIV/0!</v>
      </c>
      <c r="K10" s="31">
        <f>(Table3[[#This Row],[MarketValue]]-F9)/F9</f>
        <v>0.50034566873235675</v>
      </c>
    </row>
    <row r="11" spans="2:11" x14ac:dyDescent="0.25">
      <c r="B11" t="s">
        <v>85</v>
      </c>
      <c r="C11" s="3">
        <v>21795.55</v>
      </c>
      <c r="D11" s="3">
        <v>5494.3959999999997</v>
      </c>
      <c r="E11" s="3">
        <v>0</v>
      </c>
      <c r="F11" s="3">
        <v>97000.078999999998</v>
      </c>
      <c r="G11">
        <v>634.41300000000001</v>
      </c>
      <c r="H11" s="31">
        <f>(Table3[[#This Row],[SharesOutstanding]]-G10)/G10</f>
        <v>4.1230880267423302E-3</v>
      </c>
      <c r="I11" s="31">
        <f>(Table3[[#This Row],[Revenue]]-C10)/C10</f>
        <v>0.31346079236176277</v>
      </c>
      <c r="J11" s="31" t="e">
        <f>(Table3[[#This Row],[Dividend]]-E10)/E10</f>
        <v>#DIV/0!</v>
      </c>
      <c r="K11" s="31">
        <f>(Table3[[#This Row],[MarketValue]]-F10)/F10</f>
        <v>-0.55236629207031795</v>
      </c>
    </row>
    <row r="12" spans="2:11" x14ac:dyDescent="0.25">
      <c r="B12" t="s">
        <v>86</v>
      </c>
      <c r="C12" s="3">
        <v>23651</v>
      </c>
      <c r="D12" s="3">
        <v>8506</v>
      </c>
      <c r="E12" s="3">
        <v>0</v>
      </c>
      <c r="F12" s="3">
        <v>197012.11900000001</v>
      </c>
      <c r="G12">
        <v>638.21400000000006</v>
      </c>
      <c r="H12" s="31">
        <f>(Table3[[#This Row],[SharesOutstanding]]-G11)/G11</f>
        <v>5.9913652462986172E-3</v>
      </c>
      <c r="I12" s="31">
        <f>(Table3[[#This Row],[Revenue]]-C11)/C11</f>
        <v>8.5129762726795191E-2</v>
      </c>
      <c r="J12" s="31" t="e">
        <f>(Table3[[#This Row],[Dividend]]-E11)/E11</f>
        <v>#DIV/0!</v>
      </c>
      <c r="K12" s="31">
        <f>(Table3[[#This Row],[MarketValue]]-F11)/F11</f>
        <v>1.0310511190408413</v>
      </c>
    </row>
    <row r="13" spans="2:11" x14ac:dyDescent="0.25">
      <c r="B13" t="s">
        <v>87</v>
      </c>
      <c r="C13" s="3">
        <v>29321</v>
      </c>
      <c r="D13" s="3">
        <v>7063</v>
      </c>
      <c r="E13" s="3">
        <v>0</v>
      </c>
      <c r="F13" s="3">
        <v>190843.321</v>
      </c>
      <c r="G13">
        <v>645.87599999999998</v>
      </c>
      <c r="H13" s="31">
        <f>(Table3[[#This Row],[SharesOutstanding]]-G12)/G12</f>
        <v>1.2005377506604242E-2</v>
      </c>
      <c r="I13" s="31">
        <f>(Table3[[#This Row],[Revenue]]-C12)/C12</f>
        <v>0.23973616337575579</v>
      </c>
      <c r="J13" s="31" t="e">
        <f>(Table3[[#This Row],[Dividend]]-E12)/E12</f>
        <v>#DIV/0!</v>
      </c>
      <c r="K13" s="31">
        <f>(Table3[[#This Row],[MarketValue]]-F12)/F12</f>
        <v>-3.1311769201365774E-2</v>
      </c>
    </row>
    <row r="14" spans="2:11" x14ac:dyDescent="0.25">
      <c r="B14" t="s">
        <v>88</v>
      </c>
      <c r="C14" s="3">
        <v>37905</v>
      </c>
      <c r="D14" s="3">
        <v>11127</v>
      </c>
      <c r="E14" s="3">
        <v>0</v>
      </c>
      <c r="F14" s="3">
        <v>209849.73199999999</v>
      </c>
      <c r="G14">
        <v>653.79499999999996</v>
      </c>
      <c r="H14" s="31">
        <f>(Table3[[#This Row],[SharesOutstanding]]-G13)/G13</f>
        <v>1.2260867411081977E-2</v>
      </c>
      <c r="I14" s="31">
        <f>(Table3[[#This Row],[Revenue]]-C13)/C13</f>
        <v>0.29275945568022921</v>
      </c>
      <c r="J14" s="31" t="e">
        <f>(Table3[[#This Row],[Dividend]]-E13)/E13</f>
        <v>#DIV/0!</v>
      </c>
      <c r="K14" s="31">
        <f>(Table3[[#This Row],[MarketValue]]-F13)/F13</f>
        <v>9.9591701194510204E-2</v>
      </c>
    </row>
    <row r="15" spans="2:11" x14ac:dyDescent="0.25">
      <c r="B15" t="s">
        <v>89</v>
      </c>
      <c r="C15" s="3">
        <v>46039</v>
      </c>
      <c r="D15" s="3">
        <v>13346</v>
      </c>
      <c r="E15" s="3">
        <v>0</v>
      </c>
      <c r="F15" s="3">
        <v>233427.277</v>
      </c>
      <c r="G15">
        <v>664.61</v>
      </c>
      <c r="H15" s="31">
        <f>(Table3[[#This Row],[SharesOutstanding]]-G14)/G14</f>
        <v>1.6541882394328581E-2</v>
      </c>
      <c r="I15" s="31">
        <f>(Table3[[#This Row],[Revenue]]-C14)/C14</f>
        <v>0.21458910433979686</v>
      </c>
      <c r="J15" s="31" t="e">
        <f>(Table3[[#This Row],[Dividend]]-E14)/E14</f>
        <v>#DIV/0!</v>
      </c>
      <c r="K15" s="31">
        <f>(Table3[[#This Row],[MarketValue]]-F14)/F14</f>
        <v>0.11235442035255977</v>
      </c>
    </row>
    <row r="16" spans="2:11" x14ac:dyDescent="0.25">
      <c r="B16" t="s">
        <v>90</v>
      </c>
      <c r="C16" s="3">
        <v>55519</v>
      </c>
      <c r="D16" s="3">
        <v>11301</v>
      </c>
      <c r="E16" s="3">
        <v>0</v>
      </c>
      <c r="F16" s="3">
        <v>376367.05599999998</v>
      </c>
      <c r="G16">
        <v>677.61800000000005</v>
      </c>
      <c r="H16" s="31">
        <f>(Table3[[#This Row],[SharesOutstanding]]-G15)/G15</f>
        <v>1.9572380794751865E-2</v>
      </c>
      <c r="I16" s="31">
        <f>(Table3[[#This Row],[Revenue]]-C15)/C15</f>
        <v>0.20591237863550468</v>
      </c>
      <c r="J16" s="31" t="e">
        <f>(Table3[[#This Row],[Dividend]]-E15)/E15</f>
        <v>#DIV/0!</v>
      </c>
      <c r="K16" s="31">
        <f>(Table3[[#This Row],[MarketValue]]-F15)/F15</f>
        <v>0.61235251011388858</v>
      </c>
    </row>
    <row r="17" spans="2:11" x14ac:dyDescent="0.25">
      <c r="B17" t="s">
        <v>91</v>
      </c>
      <c r="C17" s="3">
        <v>66001</v>
      </c>
      <c r="D17" s="3">
        <v>12010</v>
      </c>
      <c r="E17" s="3">
        <v>0</v>
      </c>
      <c r="F17" s="3">
        <v>361462.95400000003</v>
      </c>
      <c r="G17">
        <v>687.07</v>
      </c>
      <c r="H17" s="31">
        <f>(Table3[[#This Row],[SharesOutstanding]]-G16)/G16</f>
        <v>1.3948862043216086E-2</v>
      </c>
      <c r="I17" s="31">
        <f>(Table3[[#This Row],[Revenue]]-C16)/C16</f>
        <v>0.18880023055170303</v>
      </c>
      <c r="J17" s="31" t="e">
        <f>(Table3[[#This Row],[Dividend]]-E16)/E16</f>
        <v>#DIV/0!</v>
      </c>
      <c r="K17" s="31">
        <f>(Table3[[#This Row],[MarketValue]]-F16)/F16</f>
        <v>-3.9599911210081988E-2</v>
      </c>
    </row>
    <row r="18" spans="2:11" x14ac:dyDescent="0.25">
      <c r="B18" t="s">
        <v>92</v>
      </c>
      <c r="C18" s="3">
        <v>74989</v>
      </c>
      <c r="D18" s="3">
        <v>16622</v>
      </c>
      <c r="E18" s="3">
        <v>0</v>
      </c>
      <c r="F18" s="3">
        <v>534763.61699999997</v>
      </c>
      <c r="G18">
        <v>692.93</v>
      </c>
      <c r="H18" s="31">
        <f>(Table3[[#This Row],[SharesOutstanding]]-G17)/G17</f>
        <v>8.5289708472206602E-3</v>
      </c>
      <c r="I18" s="31">
        <f>(Table3[[#This Row],[Revenue]]-C17)/C17</f>
        <v>0.13617975485219921</v>
      </c>
      <c r="J18" s="31" t="e">
        <f>(Table3[[#This Row],[Dividend]]-E17)/E17</f>
        <v>#DIV/0!</v>
      </c>
      <c r="K18" s="31">
        <f>(Table3[[#This Row],[MarketValue]]-F17)/F17</f>
        <v>0.47944239121113341</v>
      </c>
    </row>
    <row r="19" spans="2:11" x14ac:dyDescent="0.25">
      <c r="B19" t="s">
        <v>93</v>
      </c>
      <c r="C19" s="3">
        <v>90272</v>
      </c>
      <c r="D19" s="3">
        <v>25824</v>
      </c>
      <c r="E19" s="3">
        <v>0</v>
      </c>
      <c r="F19" s="3">
        <v>547815.13800000004</v>
      </c>
      <c r="G19">
        <v>698.70600000000002</v>
      </c>
      <c r="H19" s="31">
        <f>(Table3[[#This Row],[SharesOutstanding]]-G18)/G18</f>
        <v>8.3356183164245562E-3</v>
      </c>
      <c r="I19" s="31">
        <f>(Table3[[#This Row],[Revenue]]-C18)/C18</f>
        <v>0.20380322447292271</v>
      </c>
      <c r="J19" s="31" t="e">
        <f>(Table3[[#This Row],[Dividend]]-E18)/E18</f>
        <v>#DIV/0!</v>
      </c>
      <c r="K19" s="31">
        <f>(Table3[[#This Row],[MarketValue]]-F18)/F18</f>
        <v>2.4406149904547578E-2</v>
      </c>
    </row>
    <row r="20" spans="2:11" x14ac:dyDescent="0.25">
      <c r="B20" t="s">
        <v>94</v>
      </c>
      <c r="C20" s="3">
        <v>110855</v>
      </c>
      <c r="D20" s="3">
        <v>23907</v>
      </c>
      <c r="E20" s="3">
        <v>0</v>
      </c>
      <c r="F20" s="3">
        <v>731884.41200000001</v>
      </c>
      <c r="G20">
        <v>703.58399999999995</v>
      </c>
      <c r="H20" s="31">
        <f>(Table3[[#This Row],[SharesOutstanding]]-G19)/G19</f>
        <v>6.9814771878299728E-3</v>
      </c>
      <c r="I20" s="31">
        <f>(Table3[[#This Row],[Revenue]]-C19)/C19</f>
        <v>0.22801090038993266</v>
      </c>
      <c r="J20" s="31" t="e">
        <f>(Table3[[#This Row],[Dividend]]-E19)/E19</f>
        <v>#DIV/0!</v>
      </c>
      <c r="K20" s="31">
        <f>(Table3[[#This Row],[MarketValue]]-F19)/F19</f>
        <v>0.33600618389629089</v>
      </c>
    </row>
    <row r="21" spans="2:11" x14ac:dyDescent="0.25">
      <c r="B21" t="s">
        <v>95</v>
      </c>
      <c r="C21" s="3">
        <v>136819</v>
      </c>
      <c r="D21" s="3">
        <v>22832</v>
      </c>
      <c r="E21" s="3">
        <v>0</v>
      </c>
      <c r="F21" s="3">
        <v>726828.19799999997</v>
      </c>
      <c r="G21">
        <v>703.28499999999997</v>
      </c>
      <c r="H21" s="31">
        <f>(Table3[[#This Row],[SharesOutstanding]]-G20)/G20</f>
        <v>-4.2496702596986032E-4</v>
      </c>
      <c r="I21" s="31">
        <f>(Table3[[#This Row],[Revenue]]-C20)/C20</f>
        <v>0.23421586757475982</v>
      </c>
      <c r="J21" s="31" t="e">
        <f>(Table3[[#This Row],[Dividend]]-E20)/E20</f>
        <v>#DIV/0!</v>
      </c>
      <c r="K21" s="31">
        <f>(Table3[[#This Row],[MarketValue]]-F20)/F20</f>
        <v>-6.9084870740491137E-3</v>
      </c>
    </row>
    <row r="22" spans="2:11" x14ac:dyDescent="0.25">
      <c r="B22" t="s">
        <v>96</v>
      </c>
      <c r="C22" s="3">
        <v>161857</v>
      </c>
      <c r="D22" s="3">
        <v>30972</v>
      </c>
      <c r="E22" s="3">
        <v>0</v>
      </c>
      <c r="F22" s="3">
        <v>921949.01599999995</v>
      </c>
      <c r="G22">
        <v>698.55600000000004</v>
      </c>
      <c r="H22" s="31">
        <f>(Table3[[#This Row],[SharesOutstanding]]-G21)/G21</f>
        <v>-6.7241587692044172E-3</v>
      </c>
      <c r="I22" s="31">
        <f>(Table3[[#This Row],[Revenue]]-C21)/C21</f>
        <v>0.18300089899794619</v>
      </c>
      <c r="J22" s="31" t="e">
        <f>(Table3[[#This Row],[Dividend]]-E21)/E21</f>
        <v>#DIV/0!</v>
      </c>
      <c r="K22" s="31">
        <f>(Table3[[#This Row],[MarketValue]]-F21)/F21</f>
        <v>0.26845521202522193</v>
      </c>
    </row>
    <row r="23" spans="2:11" x14ac:dyDescent="0.25">
      <c r="B23" t="s">
        <v>97</v>
      </c>
      <c r="C23" s="3">
        <v>182527</v>
      </c>
      <c r="D23" s="3">
        <v>42843</v>
      </c>
      <c r="E23" s="3">
        <v>0</v>
      </c>
      <c r="F23" s="3">
        <v>1183421.0859999999</v>
      </c>
      <c r="G23">
        <v>687.02800000000002</v>
      </c>
      <c r="H23" s="31">
        <f>(Table3[[#This Row],[SharesOutstanding]]-G22)/G22</f>
        <v>-1.6502613963662212E-2</v>
      </c>
      <c r="I23" s="31">
        <f>(Table3[[#This Row],[Revenue]]-C22)/C22</f>
        <v>0.12770532012826136</v>
      </c>
      <c r="J23" s="31" t="e">
        <f>(Table3[[#This Row],[Dividend]]-E22)/E22</f>
        <v>#DIV/0!</v>
      </c>
      <c r="K23" s="31">
        <f>(Table3[[#This Row],[MarketValue]]-F22)/F22</f>
        <v>0.28360794953112672</v>
      </c>
    </row>
    <row r="24" spans="2:11" x14ac:dyDescent="0.25">
      <c r="B24" t="s">
        <v>98</v>
      </c>
      <c r="C24" s="3">
        <v>257637</v>
      </c>
      <c r="D24" s="3">
        <v>67012</v>
      </c>
      <c r="E24" s="3">
        <v>0</v>
      </c>
      <c r="F24" s="3">
        <v>1918191.0220000001</v>
      </c>
      <c r="G24">
        <v>677.67399999999998</v>
      </c>
      <c r="H24" s="31">
        <f>(Table3[[#This Row],[SharesOutstanding]]-G23)/G23</f>
        <v>-1.3615165611881964E-2</v>
      </c>
      <c r="I24" s="31">
        <f>(Table3[[#This Row],[Revenue]]-C23)/C23</f>
        <v>0.41150076427049148</v>
      </c>
      <c r="J24" s="31" t="e">
        <f>(Table3[[#This Row],[Dividend]]-E23)/E23</f>
        <v>#DIV/0!</v>
      </c>
      <c r="K24" s="31">
        <f>(Table3[[#This Row],[MarketValue]]-F23)/F23</f>
        <v>0.62088629710287269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24"/>
  <sheetViews>
    <sheetView workbookViewId="0">
      <selection activeCell="D24" sqref="D24"/>
    </sheetView>
  </sheetViews>
  <sheetFormatPr defaultRowHeight="15" x14ac:dyDescent="0.25"/>
  <cols>
    <col min="2" max="2" width="12.42578125" customWidth="1"/>
    <col min="3" max="4" width="11.5703125" bestFit="1" customWidth="1"/>
    <col min="5" max="5" width="11.140625" customWidth="1"/>
    <col min="6" max="6" width="20.5703125" customWidth="1"/>
    <col min="7" max="7" width="11.42578125" bestFit="1" customWidth="1"/>
    <col min="8" max="8" width="21.140625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73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76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2:8" x14ac:dyDescent="0.25">
      <c r="B4" t="s">
        <v>77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2:8" x14ac:dyDescent="0.25">
      <c r="B5" t="s">
        <v>78</v>
      </c>
      <c r="C5" s="3">
        <v>155.26499999999999</v>
      </c>
      <c r="D5" s="3">
        <v>118.06699999999999</v>
      </c>
      <c r="E5" s="3">
        <v>2.262</v>
      </c>
      <c r="F5" s="3">
        <v>0</v>
      </c>
      <c r="G5" s="3">
        <v>0</v>
      </c>
      <c r="H5" s="3">
        <v>2.262</v>
      </c>
    </row>
    <row r="6" spans="2:8" x14ac:dyDescent="0.25">
      <c r="B6" t="s">
        <v>79</v>
      </c>
      <c r="C6" s="3">
        <v>395.44499999999999</v>
      </c>
      <c r="D6" s="3">
        <v>218.64400000000001</v>
      </c>
      <c r="E6" s="3">
        <v>15.476000000000001</v>
      </c>
      <c r="F6" s="3">
        <v>0</v>
      </c>
      <c r="G6" s="3">
        <v>0</v>
      </c>
      <c r="H6" s="3">
        <v>15.476000000000001</v>
      </c>
    </row>
    <row r="7" spans="2:8" x14ac:dyDescent="0.25">
      <c r="B7" t="s">
        <v>80</v>
      </c>
      <c r="C7" s="3">
        <v>977.04399999999998</v>
      </c>
      <c r="D7" s="3">
        <v>658.04899999999998</v>
      </c>
      <c r="E7" s="3">
        <v>1195.0250000000001</v>
      </c>
      <c r="F7" s="3">
        <v>0</v>
      </c>
      <c r="G7" s="3">
        <v>0</v>
      </c>
      <c r="H7" s="3">
        <v>1195.0250000000001</v>
      </c>
    </row>
    <row r="8" spans="2:8" x14ac:dyDescent="0.25">
      <c r="B8" t="s">
        <v>82</v>
      </c>
      <c r="C8" s="3">
        <v>2459.422</v>
      </c>
      <c r="D8" s="3">
        <v>1621.2049999999999</v>
      </c>
      <c r="E8" s="3">
        <v>4372.2550000000001</v>
      </c>
      <c r="F8" s="3">
        <v>-85.025999999999996</v>
      </c>
      <c r="G8" s="3">
        <v>0</v>
      </c>
      <c r="H8" s="3">
        <v>4287.2290000000003</v>
      </c>
    </row>
    <row r="9" spans="2:8" x14ac:dyDescent="0.25">
      <c r="B9" t="s">
        <v>83</v>
      </c>
      <c r="C9" s="3">
        <v>3580.5079999999998</v>
      </c>
      <c r="D9" s="3">
        <v>1677.71</v>
      </c>
      <c r="E9" s="3">
        <v>2063.549</v>
      </c>
      <c r="F9" s="3">
        <v>0</v>
      </c>
      <c r="G9" s="3">
        <v>0</v>
      </c>
      <c r="H9" s="3">
        <v>2063.549</v>
      </c>
    </row>
    <row r="10" spans="2:8" x14ac:dyDescent="0.25">
      <c r="B10" t="s">
        <v>84</v>
      </c>
      <c r="C10" s="3">
        <v>5775.41</v>
      </c>
      <c r="D10" s="3">
        <v>3372.57</v>
      </c>
      <c r="E10" s="3">
        <v>0</v>
      </c>
      <c r="F10" s="3">
        <v>0</v>
      </c>
      <c r="G10" s="3">
        <v>0</v>
      </c>
      <c r="H10" s="3">
        <v>0</v>
      </c>
    </row>
    <row r="11" spans="2:8" x14ac:dyDescent="0.25">
      <c r="B11" t="s">
        <v>85</v>
      </c>
      <c r="C11" s="3">
        <v>7852.857</v>
      </c>
      <c r="D11" s="3">
        <v>5494.3959999999997</v>
      </c>
      <c r="E11" s="3">
        <v>0</v>
      </c>
      <c r="F11" s="3">
        <v>0</v>
      </c>
      <c r="G11" s="3">
        <v>0</v>
      </c>
      <c r="H11" s="3">
        <v>0</v>
      </c>
    </row>
    <row r="12" spans="2:8" x14ac:dyDescent="0.25">
      <c r="B12" t="s">
        <v>86</v>
      </c>
      <c r="C12" s="3">
        <v>9316</v>
      </c>
      <c r="D12" s="3">
        <v>8506</v>
      </c>
      <c r="E12" s="3">
        <v>0</v>
      </c>
      <c r="F12" s="3">
        <v>0</v>
      </c>
      <c r="G12" s="3">
        <v>0</v>
      </c>
      <c r="H12" s="3">
        <v>0</v>
      </c>
    </row>
    <row r="13" spans="2:8" x14ac:dyDescent="0.25">
      <c r="B13" t="s">
        <v>87</v>
      </c>
      <c r="C13" s="3">
        <v>11081</v>
      </c>
      <c r="D13" s="3">
        <v>7063</v>
      </c>
      <c r="E13" s="3">
        <v>0</v>
      </c>
      <c r="F13" s="3">
        <v>-801</v>
      </c>
      <c r="G13" s="3">
        <v>0</v>
      </c>
      <c r="H13" s="3">
        <v>-801</v>
      </c>
    </row>
    <row r="14" spans="2:8" x14ac:dyDescent="0.25">
      <c r="B14" t="s">
        <v>88</v>
      </c>
      <c r="C14" s="3">
        <v>14565</v>
      </c>
      <c r="D14" s="3">
        <v>11127</v>
      </c>
      <c r="E14" s="3">
        <v>0</v>
      </c>
      <c r="F14" s="3">
        <v>0</v>
      </c>
      <c r="G14" s="3">
        <v>0</v>
      </c>
      <c r="H14" s="3">
        <v>0</v>
      </c>
    </row>
    <row r="15" spans="2:8" x14ac:dyDescent="0.25">
      <c r="B15" t="s">
        <v>89</v>
      </c>
      <c r="C15" s="3">
        <v>16619</v>
      </c>
      <c r="D15" s="3">
        <v>13346</v>
      </c>
      <c r="E15" s="3">
        <v>0</v>
      </c>
      <c r="F15" s="3">
        <v>0</v>
      </c>
      <c r="G15" s="3">
        <v>0</v>
      </c>
      <c r="H15" s="3">
        <v>0</v>
      </c>
    </row>
    <row r="16" spans="2:8" x14ac:dyDescent="0.25">
      <c r="B16" t="s">
        <v>90</v>
      </c>
      <c r="C16" s="3">
        <v>18659</v>
      </c>
      <c r="D16" s="3">
        <v>11301</v>
      </c>
      <c r="E16" s="3">
        <v>0</v>
      </c>
      <c r="F16" s="3">
        <v>0</v>
      </c>
      <c r="G16" s="3">
        <v>0</v>
      </c>
      <c r="H16" s="3">
        <v>0</v>
      </c>
    </row>
    <row r="17" spans="2:8" x14ac:dyDescent="0.25">
      <c r="B17" t="s">
        <v>91</v>
      </c>
      <c r="C17" s="3">
        <v>23024</v>
      </c>
      <c r="D17" s="3">
        <v>12010</v>
      </c>
      <c r="E17" s="3">
        <v>0</v>
      </c>
      <c r="F17" s="3">
        <v>0</v>
      </c>
      <c r="G17" s="3">
        <v>0</v>
      </c>
      <c r="H17" s="3">
        <v>0</v>
      </c>
    </row>
    <row r="18" spans="2:8" x14ac:dyDescent="0.25">
      <c r="B18" t="s">
        <v>92</v>
      </c>
      <c r="C18" s="3">
        <v>26572</v>
      </c>
      <c r="D18" s="3">
        <v>16622</v>
      </c>
      <c r="E18" s="3">
        <v>0</v>
      </c>
      <c r="F18" s="3">
        <v>-1780</v>
      </c>
      <c r="G18" s="3">
        <v>0</v>
      </c>
      <c r="H18" s="3">
        <v>-1780</v>
      </c>
    </row>
    <row r="19" spans="2:8" x14ac:dyDescent="0.25">
      <c r="B19" t="s">
        <v>93</v>
      </c>
      <c r="C19" s="3">
        <v>36036</v>
      </c>
      <c r="D19" s="3">
        <v>25824</v>
      </c>
      <c r="E19" s="3">
        <v>0</v>
      </c>
      <c r="F19" s="3">
        <v>-3693</v>
      </c>
      <c r="G19" s="3">
        <v>0</v>
      </c>
      <c r="H19" s="3">
        <v>-3693</v>
      </c>
    </row>
    <row r="20" spans="2:8" x14ac:dyDescent="0.25">
      <c r="B20" t="s">
        <v>94</v>
      </c>
      <c r="C20" s="3">
        <v>37091</v>
      </c>
      <c r="D20" s="3">
        <v>23907</v>
      </c>
      <c r="E20" s="3">
        <v>800</v>
      </c>
      <c r="F20" s="3">
        <v>-4846</v>
      </c>
      <c r="G20" s="3">
        <v>0</v>
      </c>
      <c r="H20" s="3">
        <v>-4046</v>
      </c>
    </row>
    <row r="21" spans="2:8" x14ac:dyDescent="0.25">
      <c r="B21" t="s">
        <v>95</v>
      </c>
      <c r="C21" s="3">
        <v>47971</v>
      </c>
      <c r="D21" s="3">
        <v>22832</v>
      </c>
      <c r="E21" s="3">
        <v>950</v>
      </c>
      <c r="F21" s="3">
        <v>-9075</v>
      </c>
      <c r="G21" s="3">
        <v>0</v>
      </c>
      <c r="H21" s="3">
        <v>-8125</v>
      </c>
    </row>
    <row r="22" spans="2:8" x14ac:dyDescent="0.25">
      <c r="B22" t="s">
        <v>96</v>
      </c>
      <c r="C22" s="3">
        <v>54520</v>
      </c>
      <c r="D22" s="3">
        <v>30972</v>
      </c>
      <c r="E22" s="3">
        <v>0</v>
      </c>
      <c r="F22" s="3">
        <v>-18396</v>
      </c>
      <c r="G22" s="3">
        <v>0</v>
      </c>
      <c r="H22" s="3">
        <v>-18396</v>
      </c>
    </row>
    <row r="23" spans="2:8" x14ac:dyDescent="0.25">
      <c r="B23" t="s">
        <v>97</v>
      </c>
      <c r="C23" s="3">
        <v>65124</v>
      </c>
      <c r="D23" s="3">
        <v>42843</v>
      </c>
      <c r="E23" s="3">
        <v>0</v>
      </c>
      <c r="F23" s="3">
        <v>-31149</v>
      </c>
      <c r="G23" s="3">
        <v>0</v>
      </c>
      <c r="H23" s="3">
        <v>-31149</v>
      </c>
    </row>
    <row r="24" spans="2:8" x14ac:dyDescent="0.25">
      <c r="B24" t="s">
        <v>98</v>
      </c>
      <c r="C24" s="3">
        <v>91652</v>
      </c>
      <c r="D24" s="3">
        <v>67012</v>
      </c>
      <c r="E24" s="3">
        <v>0</v>
      </c>
      <c r="F24" s="3">
        <v>-50274</v>
      </c>
      <c r="G24" s="3">
        <v>0</v>
      </c>
      <c r="H24" s="3">
        <v>-50274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25"/>
  <sheetViews>
    <sheetView workbookViewId="0">
      <selection activeCell="C4" sqref="C4:L25"/>
    </sheetView>
  </sheetViews>
  <sheetFormatPr defaultRowHeight="15" x14ac:dyDescent="0.25"/>
  <cols>
    <col min="2" max="2" width="12.5703125" bestFit="1" customWidth="1"/>
    <col min="3" max="3" width="15.7109375" bestFit="1" customWidth="1"/>
    <col min="4" max="4" width="11.5703125" bestFit="1" customWidth="1"/>
    <col min="5" max="5" width="21.7109375" bestFit="1" customWidth="1"/>
    <col min="6" max="6" width="18.7109375" bestFit="1" customWidth="1"/>
    <col min="7" max="7" width="12.5703125" bestFit="1" customWidth="1"/>
    <col min="8" max="9" width="16" bestFit="1" customWidth="1"/>
    <col min="10" max="11" width="18.85546875" bestFit="1" customWidth="1"/>
    <col min="12" max="12" width="16.28515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71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72</v>
      </c>
    </row>
    <row r="4" spans="2:13" x14ac:dyDescent="0.25">
      <c r="B4" t="s">
        <v>76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46.872</v>
      </c>
      <c r="K4" s="3">
        <v>0</v>
      </c>
      <c r="L4" s="3">
        <v>19.638000000000002</v>
      </c>
    </row>
    <row r="5" spans="2:13" x14ac:dyDescent="0.25">
      <c r="B5" t="s">
        <v>77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</row>
    <row r="6" spans="2:13" x14ac:dyDescent="0.25">
      <c r="B6" t="s">
        <v>78</v>
      </c>
      <c r="C6" s="3">
        <v>155.26499999999999</v>
      </c>
      <c r="D6" s="3">
        <v>118.06699999999999</v>
      </c>
      <c r="E6" s="3">
        <v>57.752000000000002</v>
      </c>
      <c r="F6" s="3">
        <v>88.578999999999994</v>
      </c>
      <c r="G6" s="3">
        <v>146.33099999999999</v>
      </c>
      <c r="H6" s="3">
        <v>0</v>
      </c>
      <c r="I6" s="3">
        <v>231.79599999999999</v>
      </c>
      <c r="J6" s="3">
        <v>55.095999999999997</v>
      </c>
      <c r="K6" s="3">
        <v>89.507999999999996</v>
      </c>
      <c r="L6" s="3">
        <v>23.431000000000001</v>
      </c>
      <c r="M6">
        <v>2.5896679626402102</v>
      </c>
    </row>
    <row r="7" spans="2:13" x14ac:dyDescent="0.25">
      <c r="B7" t="s">
        <v>79</v>
      </c>
      <c r="C7" s="3">
        <v>395.44499999999999</v>
      </c>
      <c r="D7" s="3">
        <v>218.64400000000001</v>
      </c>
      <c r="E7" s="3">
        <v>148.995</v>
      </c>
      <c r="F7" s="3">
        <v>185.72300000000001</v>
      </c>
      <c r="G7" s="3">
        <v>334.71800000000002</v>
      </c>
      <c r="H7" s="3">
        <v>0</v>
      </c>
      <c r="I7" s="3">
        <v>560.23400000000004</v>
      </c>
      <c r="J7" s="3">
        <v>311.22399999999999</v>
      </c>
      <c r="K7" s="3">
        <v>235.452</v>
      </c>
      <c r="L7" s="3">
        <v>47.235999999999997</v>
      </c>
      <c r="M7">
        <v>2.3793979239929999</v>
      </c>
    </row>
    <row r="8" spans="2:13" x14ac:dyDescent="0.25">
      <c r="B8" t="s">
        <v>80</v>
      </c>
      <c r="C8" s="3">
        <v>977.04399999999998</v>
      </c>
      <c r="D8" s="3">
        <v>658.04899999999998</v>
      </c>
      <c r="E8" s="3">
        <v>426.87299999999999</v>
      </c>
      <c r="F8" s="3">
        <v>1705.424</v>
      </c>
      <c r="G8" s="3">
        <v>2132.297</v>
      </c>
      <c r="H8" s="3">
        <v>0</v>
      </c>
      <c r="I8" s="3">
        <v>2693.4650000000001</v>
      </c>
      <c r="J8" s="3">
        <v>619.88599999999997</v>
      </c>
      <c r="K8" s="3">
        <v>340.36799999999999</v>
      </c>
      <c r="L8" s="3">
        <v>43.927</v>
      </c>
      <c r="M8">
        <v>7.9133908005452902</v>
      </c>
    </row>
    <row r="9" spans="2:13" x14ac:dyDescent="0.25">
      <c r="B9" t="s">
        <v>82</v>
      </c>
      <c r="C9" s="3">
        <v>2459.422</v>
      </c>
      <c r="D9" s="3">
        <v>1621.2049999999999</v>
      </c>
      <c r="E9" s="3">
        <v>3877.174</v>
      </c>
      <c r="F9" s="3">
        <v>4157.0730000000003</v>
      </c>
      <c r="G9" s="3">
        <v>8034.2470000000003</v>
      </c>
      <c r="H9" s="3">
        <v>0</v>
      </c>
      <c r="I9" s="3">
        <v>9001.0709999999999</v>
      </c>
      <c r="J9" s="3">
        <v>1270.742</v>
      </c>
      <c r="K9" s="3">
        <v>745.38400000000001</v>
      </c>
      <c r="L9" s="3">
        <v>107.47199999999999</v>
      </c>
      <c r="M9">
        <v>12.0757502173376</v>
      </c>
    </row>
    <row r="10" spans="2:13" x14ac:dyDescent="0.25">
      <c r="B10" t="s">
        <v>83</v>
      </c>
      <c r="C10" s="3">
        <v>3580.5079999999998</v>
      </c>
      <c r="D10" s="3">
        <v>1677.71</v>
      </c>
      <c r="E10" s="3">
        <v>3544.6709999999998</v>
      </c>
      <c r="F10" s="3">
        <v>7699.2430000000004</v>
      </c>
      <c r="G10" s="3">
        <v>11243.914000000001</v>
      </c>
      <c r="H10" s="3">
        <v>0</v>
      </c>
      <c r="I10" s="3">
        <v>13039.847</v>
      </c>
      <c r="J10" s="3">
        <v>5433.5039999999999</v>
      </c>
      <c r="K10" s="3">
        <v>1304.587</v>
      </c>
      <c r="L10" s="3">
        <v>128.92400000000001</v>
      </c>
      <c r="M10">
        <v>9.9953832132314595</v>
      </c>
    </row>
    <row r="11" spans="2:13" x14ac:dyDescent="0.25">
      <c r="B11" t="s">
        <v>84</v>
      </c>
      <c r="C11" s="3">
        <v>5775.41</v>
      </c>
      <c r="D11" s="3">
        <v>3372.57</v>
      </c>
      <c r="E11" s="3">
        <v>6081.5929999999998</v>
      </c>
      <c r="F11" s="3">
        <v>8137.02</v>
      </c>
      <c r="G11" s="3">
        <v>14218.612999999999</v>
      </c>
      <c r="H11" s="3">
        <v>0</v>
      </c>
      <c r="I11" s="3">
        <v>17289.137999999999</v>
      </c>
      <c r="J11" s="3">
        <v>8046.6679999999997</v>
      </c>
      <c r="K11" s="3">
        <v>2035.6020000000001</v>
      </c>
      <c r="L11" s="3">
        <v>610.52499999999998</v>
      </c>
      <c r="M11">
        <v>8.4933783716070206</v>
      </c>
    </row>
    <row r="12" spans="2:13" x14ac:dyDescent="0.25">
      <c r="B12" t="s">
        <v>85</v>
      </c>
      <c r="C12" s="3">
        <v>7852.857</v>
      </c>
      <c r="D12" s="3">
        <v>5494.3959999999997</v>
      </c>
      <c r="E12" s="3">
        <v>8656.6720000000005</v>
      </c>
      <c r="F12" s="3">
        <v>7189.0990000000002</v>
      </c>
      <c r="G12" s="3">
        <v>15845.771000000001</v>
      </c>
      <c r="H12" s="3">
        <v>0</v>
      </c>
      <c r="I12" s="3">
        <v>20178.182000000001</v>
      </c>
      <c r="J12" s="3">
        <v>11589.393</v>
      </c>
      <c r="K12" s="3">
        <v>2302.09</v>
      </c>
      <c r="L12" s="3">
        <v>1226.623</v>
      </c>
      <c r="M12">
        <v>8.76515774795946</v>
      </c>
    </row>
    <row r="13" spans="2:13" x14ac:dyDescent="0.25">
      <c r="B13" t="s">
        <v>86</v>
      </c>
      <c r="C13" s="3">
        <v>9316</v>
      </c>
      <c r="D13" s="3">
        <v>8506</v>
      </c>
      <c r="E13" s="3">
        <v>10198</v>
      </c>
      <c r="F13" s="3">
        <v>14287</v>
      </c>
      <c r="G13" s="3">
        <v>24485</v>
      </c>
      <c r="H13" s="3">
        <v>0</v>
      </c>
      <c r="I13" s="3">
        <v>29167</v>
      </c>
      <c r="J13" s="3">
        <v>11330</v>
      </c>
      <c r="K13" s="3">
        <v>2747</v>
      </c>
      <c r="L13" s="3">
        <v>1746</v>
      </c>
      <c r="M13">
        <v>10.617764834364699</v>
      </c>
    </row>
    <row r="14" spans="2:13" x14ac:dyDescent="0.25">
      <c r="B14" t="s">
        <v>87</v>
      </c>
      <c r="C14" s="3">
        <v>11081</v>
      </c>
      <c r="D14" s="3">
        <v>7063</v>
      </c>
      <c r="E14" s="3">
        <v>13630</v>
      </c>
      <c r="F14" s="3">
        <v>21345</v>
      </c>
      <c r="G14" s="3">
        <v>34975</v>
      </c>
      <c r="H14" s="3">
        <v>0</v>
      </c>
      <c r="I14" s="3">
        <v>41562</v>
      </c>
      <c r="J14" s="3">
        <v>16289</v>
      </c>
      <c r="K14" s="3">
        <v>9996</v>
      </c>
      <c r="L14" s="3">
        <v>1614</v>
      </c>
      <c r="M14">
        <v>4.1578631452580996</v>
      </c>
    </row>
    <row r="15" spans="2:13" x14ac:dyDescent="0.25">
      <c r="B15" t="s">
        <v>88</v>
      </c>
      <c r="C15" s="3">
        <v>14565</v>
      </c>
      <c r="D15" s="3">
        <v>11127</v>
      </c>
      <c r="E15" s="3">
        <v>9983</v>
      </c>
      <c r="F15" s="3">
        <v>34643</v>
      </c>
      <c r="G15" s="3">
        <v>44626</v>
      </c>
      <c r="H15" s="3">
        <v>0</v>
      </c>
      <c r="I15" s="3">
        <v>52758</v>
      </c>
      <c r="J15" s="3">
        <v>19816</v>
      </c>
      <c r="K15" s="3">
        <v>8913</v>
      </c>
      <c r="L15" s="3">
        <v>5516</v>
      </c>
      <c r="M15">
        <v>5.9192191181420402</v>
      </c>
    </row>
    <row r="16" spans="2:13" x14ac:dyDescent="0.25">
      <c r="B16" t="s">
        <v>89</v>
      </c>
      <c r="C16" s="3">
        <v>16619</v>
      </c>
      <c r="D16" s="3">
        <v>13346</v>
      </c>
      <c r="E16" s="3">
        <v>14778</v>
      </c>
      <c r="F16" s="3">
        <v>33310</v>
      </c>
      <c r="G16" s="3">
        <v>48088</v>
      </c>
      <c r="H16" s="3">
        <v>0</v>
      </c>
      <c r="I16" s="3">
        <v>60454</v>
      </c>
      <c r="J16" s="3">
        <v>33344</v>
      </c>
      <c r="K16" s="3">
        <v>14337</v>
      </c>
      <c r="L16" s="3">
        <v>7746</v>
      </c>
      <c r="M16">
        <v>4.2166422543070299</v>
      </c>
    </row>
    <row r="17" spans="2:13" x14ac:dyDescent="0.25">
      <c r="B17" t="s">
        <v>90</v>
      </c>
      <c r="C17" s="3">
        <v>18659</v>
      </c>
      <c r="D17" s="3">
        <v>11301</v>
      </c>
      <c r="E17" s="3">
        <v>18898</v>
      </c>
      <c r="F17" s="3">
        <v>39819</v>
      </c>
      <c r="G17" s="3">
        <v>58717</v>
      </c>
      <c r="H17" s="3">
        <v>0</v>
      </c>
      <c r="I17" s="3">
        <v>72886</v>
      </c>
      <c r="J17" s="3">
        <v>38034</v>
      </c>
      <c r="K17" s="3">
        <v>15908</v>
      </c>
      <c r="L17" s="3">
        <v>7703</v>
      </c>
      <c r="M17">
        <v>4.58171988936384</v>
      </c>
    </row>
    <row r="18" spans="2:13" x14ac:dyDescent="0.25">
      <c r="B18" t="s">
        <v>91</v>
      </c>
      <c r="C18" s="3">
        <v>23024</v>
      </c>
      <c r="D18" s="3">
        <v>12010</v>
      </c>
      <c r="E18" s="3">
        <v>18347</v>
      </c>
      <c r="F18" s="3">
        <v>46048</v>
      </c>
      <c r="G18" s="3">
        <v>64395</v>
      </c>
      <c r="H18" s="3">
        <v>0</v>
      </c>
      <c r="I18" s="3">
        <v>78656</v>
      </c>
      <c r="J18" s="3">
        <v>50531</v>
      </c>
      <c r="K18" s="3">
        <v>16779</v>
      </c>
      <c r="L18" s="3">
        <v>8548</v>
      </c>
      <c r="M18">
        <v>4.6877644674891199</v>
      </c>
    </row>
    <row r="19" spans="2:13" x14ac:dyDescent="0.25">
      <c r="B19" t="s">
        <v>92</v>
      </c>
      <c r="C19" s="3">
        <v>26572</v>
      </c>
      <c r="D19" s="3">
        <v>16622</v>
      </c>
      <c r="E19" s="3">
        <v>16549</v>
      </c>
      <c r="F19" s="3">
        <v>56517</v>
      </c>
      <c r="G19" s="3">
        <v>73066</v>
      </c>
      <c r="H19" s="3">
        <v>0</v>
      </c>
      <c r="I19" s="3">
        <v>90114</v>
      </c>
      <c r="J19" s="3">
        <v>57347</v>
      </c>
      <c r="K19" s="3">
        <v>19310</v>
      </c>
      <c r="L19" s="3">
        <v>7820</v>
      </c>
      <c r="M19">
        <v>4.6667011910926899</v>
      </c>
    </row>
    <row r="20" spans="2:13" x14ac:dyDescent="0.25">
      <c r="B20" t="s">
        <v>93</v>
      </c>
      <c r="C20" s="3">
        <v>36036</v>
      </c>
      <c r="D20" s="3">
        <v>25824</v>
      </c>
      <c r="E20" s="3">
        <v>12918</v>
      </c>
      <c r="F20" s="3">
        <v>73415</v>
      </c>
      <c r="G20" s="3">
        <v>86333</v>
      </c>
      <c r="H20" s="3">
        <v>0</v>
      </c>
      <c r="I20" s="3">
        <v>105408</v>
      </c>
      <c r="J20" s="3">
        <v>62089</v>
      </c>
      <c r="K20" s="3">
        <v>16756</v>
      </c>
      <c r="L20" s="3">
        <v>11705</v>
      </c>
      <c r="M20">
        <v>6.2907615182621104</v>
      </c>
    </row>
    <row r="21" spans="2:13" x14ac:dyDescent="0.25">
      <c r="B21" t="s">
        <v>94</v>
      </c>
      <c r="C21" s="3">
        <v>37091</v>
      </c>
      <c r="D21" s="3">
        <v>23907</v>
      </c>
      <c r="E21" s="3">
        <v>10715</v>
      </c>
      <c r="F21" s="3">
        <v>91156</v>
      </c>
      <c r="G21" s="3">
        <v>101871</v>
      </c>
      <c r="H21" s="3">
        <v>0</v>
      </c>
      <c r="I21" s="3">
        <v>124308</v>
      </c>
      <c r="J21" s="3">
        <v>72987</v>
      </c>
      <c r="K21" s="3">
        <v>24183</v>
      </c>
      <c r="L21" s="3">
        <v>20610</v>
      </c>
      <c r="M21">
        <v>5.1403051730554497</v>
      </c>
    </row>
    <row r="22" spans="2:13" x14ac:dyDescent="0.25">
      <c r="B22" t="s">
        <v>95</v>
      </c>
      <c r="C22" s="3">
        <v>47971</v>
      </c>
      <c r="D22" s="3">
        <v>22832</v>
      </c>
      <c r="E22" s="3">
        <v>16701</v>
      </c>
      <c r="F22" s="3">
        <v>92439</v>
      </c>
      <c r="G22" s="3">
        <v>109140</v>
      </c>
      <c r="H22" s="3">
        <v>0</v>
      </c>
      <c r="I22" s="3">
        <v>135676</v>
      </c>
      <c r="J22" s="3">
        <v>97116</v>
      </c>
      <c r="K22" s="3">
        <v>34620</v>
      </c>
      <c r="L22" s="3">
        <v>20544</v>
      </c>
      <c r="M22">
        <v>3.9190063547082601</v>
      </c>
    </row>
    <row r="23" spans="2:13" x14ac:dyDescent="0.25">
      <c r="B23" t="s">
        <v>96</v>
      </c>
      <c r="C23" s="3">
        <v>54520</v>
      </c>
      <c r="D23" s="3">
        <v>30972</v>
      </c>
      <c r="E23" s="3">
        <v>18498</v>
      </c>
      <c r="F23" s="3">
        <v>101177</v>
      </c>
      <c r="G23" s="3">
        <v>119675</v>
      </c>
      <c r="H23" s="3">
        <v>0</v>
      </c>
      <c r="I23" s="3">
        <v>152578</v>
      </c>
      <c r="J23" s="3">
        <v>123331</v>
      </c>
      <c r="K23" s="3">
        <v>45221</v>
      </c>
      <c r="L23" s="3">
        <v>29246</v>
      </c>
      <c r="M23">
        <v>3.3740518785520002</v>
      </c>
    </row>
    <row r="24" spans="2:13" x14ac:dyDescent="0.25">
      <c r="B24" t="s">
        <v>97</v>
      </c>
      <c r="C24" s="3">
        <v>65124</v>
      </c>
      <c r="D24" s="3">
        <v>42843</v>
      </c>
      <c r="E24" s="3">
        <v>26465</v>
      </c>
      <c r="F24" s="3">
        <v>110229</v>
      </c>
      <c r="G24" s="3">
        <v>136694</v>
      </c>
      <c r="H24" s="3">
        <v>0</v>
      </c>
      <c r="I24" s="3">
        <v>174296</v>
      </c>
      <c r="J24" s="3">
        <v>145320</v>
      </c>
      <c r="K24" s="3">
        <v>56834</v>
      </c>
      <c r="L24" s="3">
        <v>40238</v>
      </c>
      <c r="M24">
        <v>3.0667558151810499</v>
      </c>
    </row>
    <row r="25" spans="2:13" x14ac:dyDescent="0.25">
      <c r="B25" t="s">
        <v>98</v>
      </c>
      <c r="C25" s="3">
        <v>91652</v>
      </c>
      <c r="D25" s="3">
        <v>67012</v>
      </c>
      <c r="E25" s="3">
        <v>20945</v>
      </c>
      <c r="F25" s="3">
        <v>118704</v>
      </c>
      <c r="G25" s="3">
        <v>139649</v>
      </c>
      <c r="H25" s="3">
        <v>0</v>
      </c>
      <c r="I25" s="3">
        <v>188143</v>
      </c>
      <c r="J25" s="3">
        <v>171125</v>
      </c>
      <c r="K25" s="3">
        <v>64254</v>
      </c>
      <c r="L25" s="3">
        <v>43379</v>
      </c>
      <c r="M25">
        <v>2.9281134248451401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tabSelected="1" workbookViewId="0">
      <selection activeCell="H11" sqref="H11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65</v>
      </c>
      <c r="D2" t="s">
        <v>1</v>
      </c>
      <c r="E2" t="s">
        <v>51</v>
      </c>
      <c r="I2" s="33" t="s">
        <v>99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2:20" x14ac:dyDescent="0.25">
      <c r="C3" s="3"/>
      <c r="D3" s="1"/>
      <c r="E3" s="2"/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C4" s="3"/>
      <c r="D4" s="1"/>
      <c r="E4" s="2"/>
      <c r="I4" t="s">
        <v>47</v>
      </c>
      <c r="J4" s="3">
        <v>0</v>
      </c>
      <c r="K4" s="3">
        <f>(J4*$J6)+J4</f>
        <v>0</v>
      </c>
      <c r="L4" s="3">
        <f t="shared" ref="L4:T4" si="0">(K4*$J6)+K4</f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</row>
    <row r="5" spans="2:20" x14ac:dyDescent="0.25">
      <c r="C5" s="3"/>
      <c r="D5" s="1"/>
      <c r="E5" s="2"/>
      <c r="I5" t="s">
        <v>48</v>
      </c>
      <c r="J5" s="3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C6" s="3"/>
      <c r="D6" s="1"/>
      <c r="E6" s="2"/>
      <c r="I6" t="s">
        <v>49</v>
      </c>
      <c r="J6" s="17">
        <v>0</v>
      </c>
    </row>
    <row r="7" spans="2:20" x14ac:dyDescent="0.25">
      <c r="C7" s="3"/>
      <c r="D7" s="1"/>
      <c r="E7" s="2"/>
      <c r="I7" t="s">
        <v>50</v>
      </c>
      <c r="J7" s="2">
        <v>0</v>
      </c>
    </row>
    <row r="8" spans="2:20" x14ac:dyDescent="0.25">
      <c r="C8" s="3"/>
      <c r="D8" s="1"/>
      <c r="E8" s="2"/>
      <c r="I8" t="s">
        <v>51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C9" s="3"/>
      <c r="D9" s="1"/>
      <c r="E9" s="2"/>
    </row>
    <row r="10" spans="2:20" x14ac:dyDescent="0.25">
      <c r="C10" s="3"/>
      <c r="D10" s="1"/>
      <c r="E10" s="2"/>
    </row>
    <row r="11" spans="2:20" x14ac:dyDescent="0.25">
      <c r="C11" s="3"/>
      <c r="D11" s="1"/>
      <c r="E11" s="2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2:20" x14ac:dyDescent="0.25">
      <c r="C12" s="3"/>
      <c r="D12" s="1"/>
      <c r="E12" s="2"/>
    </row>
    <row r="13" spans="2:20" x14ac:dyDescent="0.25">
      <c r="C13" s="3"/>
      <c r="D13" s="1"/>
      <c r="E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C14" s="3"/>
      <c r="D14" s="1"/>
      <c r="E14" s="2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C15" s="3"/>
      <c r="D15" s="1"/>
      <c r="E15" s="2"/>
      <c r="J15" s="17"/>
    </row>
    <row r="16" spans="2:20" x14ac:dyDescent="0.25">
      <c r="C16" s="3"/>
      <c r="D16" s="1"/>
      <c r="E16" s="2"/>
      <c r="J16" s="2"/>
    </row>
    <row r="17" spans="3:20" x14ac:dyDescent="0.25">
      <c r="C17" s="3"/>
      <c r="D17" s="1"/>
      <c r="E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3:20" x14ac:dyDescent="0.25">
      <c r="C18" s="3"/>
      <c r="D18" s="1"/>
      <c r="E18" s="2"/>
    </row>
    <row r="19" spans="3:20" x14ac:dyDescent="0.25">
      <c r="C19" s="3"/>
      <c r="D19" s="1"/>
      <c r="E19" s="2"/>
    </row>
    <row r="20" spans="3:20" x14ac:dyDescent="0.25">
      <c r="C20" s="3"/>
      <c r="D20" s="1"/>
      <c r="E20" s="2"/>
    </row>
    <row r="21" spans="3:20" x14ac:dyDescent="0.25">
      <c r="C21" s="3"/>
      <c r="D21" s="1"/>
      <c r="E21" s="2"/>
    </row>
    <row r="22" spans="3:20" x14ac:dyDescent="0.25">
      <c r="C22" s="3"/>
      <c r="D22" s="1"/>
      <c r="E22" s="2"/>
    </row>
    <row r="23" spans="3:20" x14ac:dyDescent="0.25">
      <c r="C23" s="3"/>
      <c r="D23" s="3"/>
      <c r="E23" s="2"/>
    </row>
    <row r="24" spans="3:20" x14ac:dyDescent="0.25">
      <c r="C24" s="3"/>
      <c r="D24" s="3"/>
      <c r="E24" s="2"/>
    </row>
    <row r="25" spans="3:20" x14ac:dyDescent="0.25">
      <c r="C25" s="3"/>
      <c r="D25" s="3"/>
      <c r="E25" s="2"/>
    </row>
    <row r="26" spans="3:20" x14ac:dyDescent="0.25">
      <c r="C26" s="3"/>
      <c r="D26" s="3"/>
      <c r="E26" s="2"/>
    </row>
    <row r="27" spans="3:20" x14ac:dyDescent="0.25">
      <c r="C27" s="3"/>
      <c r="D27" s="3"/>
      <c r="E27" s="2"/>
    </row>
    <row r="28" spans="3:20" x14ac:dyDescent="0.25">
      <c r="C28" s="3"/>
      <c r="D28" s="3"/>
      <c r="E28" s="2"/>
    </row>
    <row r="29" spans="3:20" x14ac:dyDescent="0.25">
      <c r="C29" s="3"/>
      <c r="D29" s="3"/>
      <c r="E29" s="2"/>
    </row>
    <row r="30" spans="3:20" x14ac:dyDescent="0.25">
      <c r="C30" s="3"/>
      <c r="D30" s="3"/>
      <c r="E30" s="2"/>
    </row>
    <row r="31" spans="3:20" x14ac:dyDescent="0.25">
      <c r="C31" s="3"/>
      <c r="D31" s="3"/>
      <c r="E31" s="2"/>
    </row>
    <row r="32" spans="3:20" x14ac:dyDescent="0.25">
      <c r="C32" s="3"/>
      <c r="D32" s="3"/>
      <c r="E32" s="2"/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4" t="s">
        <v>39</v>
      </c>
      <c r="D2" s="34"/>
      <c r="G2" s="35" t="s">
        <v>44</v>
      </c>
      <c r="H2" s="35"/>
      <c r="K2" s="36" t="s">
        <v>45</v>
      </c>
      <c r="L2" s="37"/>
    </row>
    <row r="3" spans="3:12" x14ac:dyDescent="0.25">
      <c r="C3" s="34"/>
      <c r="D3" s="34"/>
      <c r="G3" s="35"/>
      <c r="H3" s="35"/>
      <c r="K3" s="37"/>
      <c r="L3" s="37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2022-05-28T15:36:51Z</dcterms:modified>
</cp:coreProperties>
</file>