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reedom-Fund/"/>
    </mc:Choice>
  </mc:AlternateContent>
  <xr:revisionPtr revIDLastSave="55" documentId="8_{40069DEC-1C30-4218-9DD2-2136E0D81746}" xr6:coauthVersionLast="47" xr6:coauthVersionMax="47" xr10:uidLastSave="{8AE0D6F5-1562-4479-86DD-5B0AF6014945}"/>
  <bookViews>
    <workbookView xWindow="-120" yWindow="-120" windowWidth="29040" windowHeight="15720" tabRatio="720" activeTab="6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K4" i="9"/>
  <c r="J4" i="9"/>
  <c r="I4" i="9"/>
  <c r="H4" i="9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<sst xmlns="http://schemas.openxmlformats.org/spreadsheetml/2006/main" count="249" uniqueCount="106">
  <si>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</si>
  <si>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</si>
  <si>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</si>
  <si>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</si>
  <si>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</si>
  <si>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</si>
  <si>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</si>
  <si>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</si>
  <si>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</si>
  <si>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</si>
  <si>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</si>
  <si>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</si>
  <si>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</si>
  <si>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</si>
  <si>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</si>
  <si>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</si>
  <si>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</si>
  <si>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</si>
  <si>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</si>
  <si>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</si>
  <si>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</si>
  <si>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</si>
  <si>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</si>
  <si>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</si>
  <si>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</si>
  <si>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</si>
  <si>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</si>
  <si>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</si>
  <si>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</si>
  <si>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</si>
  <si>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</si>
  <si>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</si>
  <si>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</si>
  <si>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</si>
  <si>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</si>
  <si>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</si>
  <si>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</si>
  <si>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</si>
  <si>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</si>
  <si>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</si>
  <si>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</si>
  <si>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</si>
  <si>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</si>
  <si>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</si>
  <si>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</si>
  <si>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</si>
  <si>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</si>
  <si>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</si>
  <si>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</si>
  <si>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</si>
  <si>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</si>
  <si>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</si>
  <si>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</si>
  <si>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</si>
  <si>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</si>
  <si>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</si>
  <si>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</si>
  <si>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</si>
  <si>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</si>
  <si>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</si>
  <si>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</si>
  <si>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</si>
  <si>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</si>
  <si>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</si>
  <si>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</si>
  <si>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</si>
  <si>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</si>
  <si>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</si>
  <si>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</si>
  <si>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</si>
  <si>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</si>
  <si>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</si>
  <si>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</si>
  <si>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</si>
  <si>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</si>
  <si>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 xml:space="preserve">[AnalysisDate: Mar 22 ] </t>
  </si>
  <si>
    <t>1993-12</t>
  </si>
  <si>
    <t>inf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</si>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</sst>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10" fontId="0" fillId="7" borderId="0" xfId="1" applyNumberFormat="1" applyFont="1" applyFill="1"/>
    <xf numFmtId="2" fontId="0" fillId="0" borderId="0" xfId="2" applyNumberFormat="1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Normal" xfId="0" builtinId="0"/>
    <cellStyle name="Percent" xfId="1" builtinId="5"/>
  </cellStyles>
  <dxfs count="46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180975</xdr:rowOff>
    </xdr:from>
    <xdr:to>
      <xdr:col>15</xdr:col>
      <xdr:colOff>9525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0BE1DD-0816-54D8-FD76-43BB43A512B2}"/>
            </a:ext>
          </a:extLst>
        </xdr:cNvPr>
        <xdr:cNvSpPr txBox="1"/>
      </xdr:nvSpPr>
      <xdr:spPr>
        <a:xfrm>
          <a:off x="5286375" y="1895475"/>
          <a:ext cx="4467225" cy="421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MOS: 8%</a:t>
          </a:r>
        </a:p>
        <a:p>
          <a:r>
            <a:rPr lang="en-US" sz="1100"/>
            <a:t>Median Low: 4.5%</a:t>
          </a:r>
        </a:p>
        <a:p>
          <a:r>
            <a:rPr lang="en-US" sz="1100"/>
            <a:t>Median High: 5.5% </a:t>
          </a:r>
        </a:p>
        <a:p>
          <a:r>
            <a:rPr lang="en-US" sz="1100"/>
            <a:t>Growth Low: 4%</a:t>
          </a:r>
        </a:p>
        <a:p>
          <a:r>
            <a:rPr lang="en-US" sz="1100"/>
            <a:t>Growth High: 8%</a:t>
          </a:r>
        </a:p>
        <a:p>
          <a:r>
            <a:rPr lang="en-US" sz="1100"/>
            <a:t>Ex Div: 3-6-9-12</a:t>
          </a:r>
        </a:p>
        <a:p>
          <a:r>
            <a:rPr lang="en-US" sz="1100"/>
            <a:t>Div Pay: 3-6-9-12</a:t>
          </a:r>
        </a:p>
        <a:p>
          <a:r>
            <a:rPr lang="en-US" sz="1100"/>
            <a:t>Div History: 1993</a:t>
          </a:r>
        </a:p>
        <a:p>
          <a:r>
            <a:rPr lang="en-US" sz="1100"/>
            <a:t>Div Increase: </a:t>
          </a:r>
        </a:p>
        <a:p>
          <a:r>
            <a:rPr lang="en-US" sz="1100"/>
            <a:t>DivGro Streak: </a:t>
          </a:r>
        </a:p>
        <a:p>
          <a:r>
            <a:rPr lang="en-US" sz="1100"/>
            <a:t>Certainty: Yes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https://investors.simon.com/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CEO: David Simon</a:t>
          </a:r>
        </a:p>
        <a:p>
          <a:r>
            <a:rPr lang="en-US" sz="1100"/>
            <a:t>FY End: Dec</a:t>
          </a:r>
        </a:p>
        <a:p>
          <a:r>
            <a:rPr lang="en-US" sz="1100"/>
            <a:t>Business: REIT - Retail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5"/>
    <tableColumn id="3" xr3:uid="{59C0C3F5-1927-4D3A-A9F5-9442547A4B36}" name="PriceMax" dataDxfId="44"/>
    <tableColumn id="4" xr3:uid="{CE3C0130-A44E-4882-985C-70F35028953D}" name="PriceMean" dataDxfId="43"/>
    <tableColumn id="5" xr3:uid="{8EF5D246-211D-4EE5-99F0-22A9BA1261B6}" name="PriceMedian" dataDxfId="42"/>
    <tableColumn id="6" xr3:uid="{60F9DAEA-0E91-491A-918D-91BC5E3E4832}" name="DivLow" dataDxfId="41" dataCellStyle="Percent"/>
    <tableColumn id="7" xr3:uid="{131C0FD6-FF3D-40D2-86BF-0CA31FEFDFB4}" name="DivHigh" dataDxfId="40" dataCellStyle="Percent"/>
    <tableColumn id="8" xr3:uid="{3A4DF5EF-35AA-4285-9F70-645E7BDAD0C5}" name="DivMean" dataDxfId="39" dataCellStyle="Percent"/>
    <tableColumn id="9" xr3:uid="{B95D3B00-F5E6-483D-8585-A79B6158BCB3}" name="DivMedian" dataDxfId="38" dataCellStyle="Percent"/>
    <tableColumn id="10" xr3:uid="{C10088D7-01FC-4262-A4A2-81AA879ABE83}" name="10YT" dataDxfId="37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3" totalsRowShown="0">
  <autoFilter ref="B3:T33" xr:uid="{10671DA0-6975-463D-88D8-DF5B851D74DD}"/>
  <tableColumns count="19">
    <tableColumn id="1" xr3:uid="{E95A5EA6-8C37-450D-BF76-C50C15336E54}" name="FY"/>
    <tableColumn id="2" xr3:uid="{8747F51E-820F-4468-BCC3-48363D5907BA}" name="PriceLow" dataDxfId="36" dataCellStyle="Currency"/>
    <tableColumn id="3" xr3:uid="{0384F1EE-FFB5-407C-BEE1-9ACA12902632}" name="PriceHigh" dataDxfId="35" dataCellStyle="Currency"/>
    <tableColumn id="4" xr3:uid="{CB7E9246-F4BD-4729-AEEF-6B492176E463}" name="Rev" dataCellStyle="Currency"/>
    <tableColumn id="5" xr3:uid="{38E590BD-6779-455E-AAD6-D6BF73040176}" name="RevLow" dataDxfId="34"/>
    <tableColumn id="6" xr3:uid="{A824D407-B985-4B0A-963D-1C4B29E61195}" name="RevHigh" dataDxfId="33"/>
    <tableColumn id="7" xr3:uid="{8449A9C0-E2CF-4912-B46C-514654E50275}" name="FCF" dataCellStyle="Currency"/>
    <tableColumn id="8" xr3:uid="{05F0B1A5-314B-4E98-8ECF-282F17A63780}" name="FCFLow" dataDxfId="32"/>
    <tableColumn id="9" xr3:uid="{2F81A370-4427-43EF-9614-E702E70853F8}" name="FCFHigh" dataDxfId="31"/>
    <tableColumn id="10" xr3:uid="{C216ACE0-25C2-44B8-9536-29C417ACD356}" name="EPS" dataCellStyle="Currency"/>
    <tableColumn id="11" xr3:uid="{0194C2E4-463D-4C97-B0B9-2713EB0DADE9}" name="EPSLow" dataDxfId="30"/>
    <tableColumn id="12" xr3:uid="{7E27F257-4F4B-47A6-BE74-21F38CA09F32}" name="EPSHigh" dataDxfId="29"/>
    <tableColumn id="13" xr3:uid="{62E4CEDC-B5C5-4284-A3D3-670D7BC4FD02}" name="Div" dataCellStyle="Currency"/>
    <tableColumn id="14" xr3:uid="{EB74DD92-9E7F-48A7-AE9F-413C8D7251CD}" name="DivLow" dataDxfId="28"/>
    <tableColumn id="15" xr3:uid="{770C5EEB-09CD-42F9-842E-34230217C9C6}" name="DivHigh" dataDxfId="27"/>
    <tableColumn id="16" xr3:uid="{E6FED66A-5F7A-45B1-8AE3-DC2E925490AF}" name="RevGro" dataDxfId="26" dataCellStyle="Percent"/>
    <tableColumn id="17" xr3:uid="{10B36EBE-D179-42F0-91B7-35130E27E2E4}" name="FCFGro" dataDxfId="25" dataCellStyle="Percent"/>
    <tableColumn id="18" xr3:uid="{01FB4025-6FED-4479-9C79-4C9929B4E07E}" name="EPSGro" dataDxfId="24" dataCellStyle="Percent"/>
    <tableColumn id="19" xr3:uid="{A0F36E0A-BED1-4884-8B05-429AC70F5C35}" name="DivGro" dataDxfId="23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1" totalsRowShown="0">
  <autoFilter ref="B2:T31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2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1" dataCellStyle="Percent"/>
    <tableColumn id="9" xr3:uid="{6F33ACA0-58FC-4A42-AE23-29CB12B46808}" name="NetProfit" dataCellStyle="Currency"/>
    <tableColumn id="10" xr3:uid="{C35EB3C6-5BDB-4D32-AE01-CD9DB9910314}" name="NetMargin" dataDxfId="20" dataCellStyle="Percent"/>
    <tableColumn id="11" xr3:uid="{F0364200-1EE9-45E1-B7A7-2B6C5AC7A838}" name="CashFromOps" dataCellStyle="Currency"/>
    <tableColumn id="12" xr3:uid="{0119C3F0-E3BA-465F-BA8C-1C6E43BFD01B}" name="CFOMargin" dataDxfId="19" dataCellStyle="Percent"/>
    <tableColumn id="13" xr3:uid="{A8179D66-84F1-4F36-8FB7-10813A416F83}" name="CAPEX" dataCellStyle="Currency"/>
    <tableColumn id="14" xr3:uid="{AA40C489-FB64-4695-8679-DF4FA0272927}" name="CapexMargin" dataDxfId="18" dataCellStyle="Percent"/>
    <tableColumn id="15" xr3:uid="{343D3F24-35EA-43E4-9FF6-71A091DF978D}" name="FCF" dataCellStyle="Currency"/>
    <tableColumn id="16" xr3:uid="{A0353AB7-F60E-4E4E-9A76-3F64464B1E0E}" name="FCFMargin" dataDxfId="17" dataCellStyle="Percent"/>
    <tableColumn id="17" xr3:uid="{06343001-9D9F-49FB-B0BE-9993266C63C8}" name="Dividends" dataCellStyle="Currency"/>
    <tableColumn id="18" xr3:uid="{94B42F0E-2425-4CD1-A347-8FD257F65F7A}" name="DivMargin" dataDxfId="16" dataCellStyle="Percent"/>
    <tableColumn id="19" xr3:uid="{A7B0613E-2510-403B-84F1-CC47FA5761A0}" name="DivFCF" dataDxfId="15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1" totalsRowShown="0">
  <autoFilter ref="B2:K31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4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3"/>
    <tableColumn id="3" xr3:uid="{90D268FB-EEBA-43ED-973B-1C46E55CA5B7}" name="RevGro" dataDxfId="12" dataCellStyle="Currency"/>
    <tableColumn id="5" xr3:uid="{D11E9BA3-DAAF-47B8-A118-CF07526260D6}" name="DivGro" dataDxfId="11" dataCellStyle="Currency"/>
    <tableColumn id="6" xr3:uid="{D77C996E-20E0-4B4F-8363-FC1AB4244869}" name="MarketGro" dataDxfId="10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1" totalsRowShown="0" dataCellStyle="Currency">
  <autoFilter ref="B2:H31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2" totalsRowShown="0">
  <autoFilter ref="B3:M32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9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DxfId="8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E33" sqref="E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2" t="s">
        <v>74</v>
      </c>
    </row>
    <row r="4" spans="2:11" x14ac:dyDescent="0.25">
      <c r="B4">
        <v>1993</v>
      </c>
      <c r="C4" s="27">
        <v>21.04</v>
      </c>
      <c r="D4" s="22">
        <v>21.27</v>
      </c>
      <c r="E4" s="1">
        <v>21.140769230769202</v>
      </c>
      <c r="F4" s="30">
        <v>21.16</v>
      </c>
      <c r="G4" s="28">
        <v>0</v>
      </c>
      <c r="H4" s="23">
        <v>0</v>
      </c>
      <c r="I4" s="2">
        <v>0</v>
      </c>
      <c r="J4" s="29">
        <v>0</v>
      </c>
      <c r="K4" s="33">
        <v>5.8700000000000002E-2</v>
      </c>
    </row>
    <row r="5" spans="2:11" x14ac:dyDescent="0.25">
      <c r="B5">
        <v>1994</v>
      </c>
      <c r="C5" s="27">
        <v>21.16</v>
      </c>
      <c r="D5" s="22">
        <v>26.33</v>
      </c>
      <c r="E5" s="1">
        <v>24.078015873015801</v>
      </c>
      <c r="F5" s="30">
        <v>24.33</v>
      </c>
      <c r="G5" s="28">
        <v>0</v>
      </c>
      <c r="H5" s="23">
        <v>8.8331008833100799E-2</v>
      </c>
      <c r="I5" s="2">
        <v>6.1484885646000402E-2</v>
      </c>
      <c r="J5" s="29">
        <v>7.6985413290113394E-2</v>
      </c>
      <c r="K5" s="33">
        <v>7.0900000000000005E-2</v>
      </c>
    </row>
    <row r="6" spans="2:11" x14ac:dyDescent="0.25">
      <c r="B6">
        <v>1995</v>
      </c>
      <c r="C6" s="27">
        <v>21.51</v>
      </c>
      <c r="D6" s="22">
        <v>24.33</v>
      </c>
      <c r="E6" s="1">
        <v>22.949603174603102</v>
      </c>
      <c r="F6" s="30">
        <v>23.04</v>
      </c>
      <c r="G6" s="28">
        <v>7.8870900788708995E-2</v>
      </c>
      <c r="H6" s="23">
        <v>9.1492329149232901E-2</v>
      </c>
      <c r="I6" s="2">
        <v>8.5188999290440701E-2</v>
      </c>
      <c r="J6" s="29">
        <v>8.5010799136069098E-2</v>
      </c>
      <c r="K6" s="33">
        <v>6.5699999999999995E-2</v>
      </c>
    </row>
    <row r="7" spans="2:11" x14ac:dyDescent="0.25">
      <c r="B7">
        <v>1996</v>
      </c>
      <c r="C7" s="27">
        <v>20.45</v>
      </c>
      <c r="D7" s="22">
        <v>29.15</v>
      </c>
      <c r="E7" s="1">
        <v>23.294724409448801</v>
      </c>
      <c r="F7" s="30">
        <v>22.68</v>
      </c>
      <c r="G7" s="28">
        <v>6.7512864493996502E-2</v>
      </c>
      <c r="H7" s="23">
        <v>9.6234718826405802E-2</v>
      </c>
      <c r="I7" s="2">
        <v>8.5052730128939699E-2</v>
      </c>
      <c r="J7" s="29">
        <v>8.6772486772486696E-2</v>
      </c>
      <c r="K7" s="33">
        <v>6.4399999999999999E-2</v>
      </c>
    </row>
    <row r="8" spans="2:11" x14ac:dyDescent="0.25">
      <c r="B8">
        <v>1997</v>
      </c>
      <c r="C8" s="27">
        <v>26.44</v>
      </c>
      <c r="D8" s="22">
        <v>32.200000000000003</v>
      </c>
      <c r="E8" s="1">
        <v>29.235454545454498</v>
      </c>
      <c r="F8" s="30">
        <v>29.09</v>
      </c>
      <c r="G8" s="28">
        <v>6.2732919254658306E-2</v>
      </c>
      <c r="H8" s="23">
        <v>7.4432677760968194E-2</v>
      </c>
      <c r="I8" s="2">
        <v>6.8548327610628096E-2</v>
      </c>
      <c r="J8" s="29">
        <v>6.8907563025210006E-2</v>
      </c>
      <c r="K8" s="33">
        <v>6.3500000000000001E-2</v>
      </c>
    </row>
    <row r="9" spans="2:11" x14ac:dyDescent="0.25">
      <c r="B9">
        <v>1998</v>
      </c>
      <c r="C9" s="27">
        <v>24.62</v>
      </c>
      <c r="D9" s="22">
        <v>32.56</v>
      </c>
      <c r="E9" s="1">
        <v>29.337619047619</v>
      </c>
      <c r="F9" s="30">
        <v>29.68</v>
      </c>
      <c r="G9" s="28">
        <v>6.2039312039311997E-2</v>
      </c>
      <c r="H9" s="23">
        <v>8.20471161657189E-2</v>
      </c>
      <c r="I9" s="2">
        <v>6.8608860484436998E-2</v>
      </c>
      <c r="J9" s="29">
        <v>6.7500893814801496E-2</v>
      </c>
      <c r="K9" s="33">
        <v>5.2600000000000001E-2</v>
      </c>
    </row>
    <row r="10" spans="2:11" x14ac:dyDescent="0.25">
      <c r="B10">
        <v>1999</v>
      </c>
      <c r="C10" s="27">
        <v>19.690000000000001</v>
      </c>
      <c r="D10" s="22">
        <v>28.32</v>
      </c>
      <c r="E10" s="1">
        <v>24.249920634920599</v>
      </c>
      <c r="F10" s="30">
        <v>24.27</v>
      </c>
      <c r="G10" s="28">
        <v>7.0447761194029804E-2</v>
      </c>
      <c r="H10" s="23">
        <v>0.102590147282884</v>
      </c>
      <c r="I10" s="2">
        <v>8.3548283509952401E-2</v>
      </c>
      <c r="J10" s="29">
        <v>8.3230834187705105E-2</v>
      </c>
      <c r="K10" s="33">
        <v>5.6500000000000002E-2</v>
      </c>
    </row>
    <row r="11" spans="2:11" x14ac:dyDescent="0.25">
      <c r="B11">
        <v>2000</v>
      </c>
      <c r="C11" s="27">
        <v>20.39</v>
      </c>
      <c r="D11" s="22">
        <v>25.45</v>
      </c>
      <c r="E11" s="1">
        <v>22.527301587301501</v>
      </c>
      <c r="F11" s="30">
        <v>22.62</v>
      </c>
      <c r="G11" s="28">
        <v>7.9371316306483294E-2</v>
      </c>
      <c r="H11" s="23">
        <v>9.9068170671897895E-2</v>
      </c>
      <c r="I11" s="2">
        <v>8.9888342116904996E-2</v>
      </c>
      <c r="J11" s="29">
        <v>8.9301503094606494E-2</v>
      </c>
      <c r="K11" s="33">
        <v>6.0299999999999999E-2</v>
      </c>
    </row>
    <row r="12" spans="2:11" x14ac:dyDescent="0.25">
      <c r="B12">
        <v>2001</v>
      </c>
      <c r="C12" s="27">
        <v>22.86</v>
      </c>
      <c r="D12" s="22">
        <v>29.05</v>
      </c>
      <c r="E12" s="1">
        <v>25.7845564516129</v>
      </c>
      <c r="F12" s="30">
        <v>25.67</v>
      </c>
      <c r="G12" s="28">
        <v>7.2289156626505993E-2</v>
      </c>
      <c r="H12" s="23">
        <v>8.8363954505686695E-2</v>
      </c>
      <c r="I12" s="2">
        <v>8.0493085515006002E-2</v>
      </c>
      <c r="J12" s="29">
        <v>8.1423480870217502E-2</v>
      </c>
      <c r="K12" s="33">
        <v>5.0200000000000002E-2</v>
      </c>
    </row>
    <row r="13" spans="2:11" x14ac:dyDescent="0.25">
      <c r="B13">
        <v>2002</v>
      </c>
      <c r="C13" s="27">
        <v>27.56</v>
      </c>
      <c r="D13" s="22">
        <v>34.64</v>
      </c>
      <c r="E13" s="1">
        <v>31.394642857142799</v>
      </c>
      <c r="F13" s="30">
        <v>31.7</v>
      </c>
      <c r="G13" s="28">
        <v>6.3510392609699706E-2</v>
      </c>
      <c r="H13" s="23">
        <v>7.6197387518142201E-2</v>
      </c>
      <c r="I13" s="2">
        <v>6.9069313848587999E-2</v>
      </c>
      <c r="J13" s="29">
        <v>6.8685607243209407E-2</v>
      </c>
      <c r="K13" s="33">
        <v>4.6100000000000002E-2</v>
      </c>
    </row>
    <row r="14" spans="2:11" x14ac:dyDescent="0.25">
      <c r="B14">
        <v>2003</v>
      </c>
      <c r="C14" s="27">
        <v>29.89</v>
      </c>
      <c r="D14" s="22">
        <v>45.07</v>
      </c>
      <c r="E14" s="1">
        <v>37.827857142857098</v>
      </c>
      <c r="F14" s="30">
        <v>37.615000000000002</v>
      </c>
      <c r="G14" s="28">
        <v>5.3250499223430198E-2</v>
      </c>
      <c r="H14" s="23">
        <v>7.64574705320165E-2</v>
      </c>
      <c r="I14" s="2">
        <v>6.3551868317151303E-2</v>
      </c>
      <c r="J14" s="29">
        <v>6.3804659190419499E-2</v>
      </c>
      <c r="K14" s="33">
        <v>4.0099999999999997E-2</v>
      </c>
    </row>
    <row r="15" spans="2:11" x14ac:dyDescent="0.25">
      <c r="B15">
        <v>2004</v>
      </c>
      <c r="C15" s="27">
        <v>42.41</v>
      </c>
      <c r="D15" s="22">
        <v>61.44</v>
      </c>
      <c r="E15" s="1">
        <v>51.078333333333298</v>
      </c>
      <c r="F15" s="30">
        <v>50.515000000000001</v>
      </c>
      <c r="G15" s="28">
        <v>1.5625E-2</v>
      </c>
      <c r="H15" s="23">
        <v>6.1306295684979903E-2</v>
      </c>
      <c r="I15" s="2">
        <v>4.5656577595406297E-2</v>
      </c>
      <c r="J15" s="29">
        <v>5.1226484623980301E-2</v>
      </c>
      <c r="K15" s="33">
        <v>4.2700000000000002E-2</v>
      </c>
    </row>
    <row r="16" spans="2:11" x14ac:dyDescent="0.25">
      <c r="B16">
        <v>2005</v>
      </c>
      <c r="C16" s="27">
        <v>55.5</v>
      </c>
      <c r="D16" s="22">
        <v>75.72</v>
      </c>
      <c r="E16" s="1">
        <v>65.618809523809503</v>
      </c>
      <c r="F16" s="30">
        <v>66.424999999999997</v>
      </c>
      <c r="G16" s="28">
        <v>1.5660685154975498E-2</v>
      </c>
      <c r="H16" s="23">
        <v>4.9991073022674498E-2</v>
      </c>
      <c r="I16" s="2">
        <v>3.9150747536760698E-2</v>
      </c>
      <c r="J16" s="29">
        <v>4.0742693807910797E-2</v>
      </c>
      <c r="K16" s="33">
        <v>4.2900000000000001E-2</v>
      </c>
    </row>
    <row r="17" spans="2:11" x14ac:dyDescent="0.25">
      <c r="B17">
        <v>2006</v>
      </c>
      <c r="C17" s="27">
        <v>72.349999999999994</v>
      </c>
      <c r="D17" s="22">
        <v>97.4</v>
      </c>
      <c r="E17" s="1">
        <v>81.543027888446304</v>
      </c>
      <c r="F17" s="30">
        <v>78.72</v>
      </c>
      <c r="G17" s="28">
        <v>3.1211498973305898E-2</v>
      </c>
      <c r="H17" s="23">
        <v>4.2017968210089802E-2</v>
      </c>
      <c r="I17" s="2">
        <v>3.7134385600611497E-2</v>
      </c>
      <c r="J17" s="29">
        <v>3.7999999999999999E-2</v>
      </c>
      <c r="K17" s="33">
        <v>4.8000000000000001E-2</v>
      </c>
    </row>
    <row r="18" spans="2:11" x14ac:dyDescent="0.25">
      <c r="B18">
        <v>2007</v>
      </c>
      <c r="C18" s="27">
        <v>79.83</v>
      </c>
      <c r="D18" s="22">
        <v>116.38</v>
      </c>
      <c r="E18" s="1">
        <v>95.995219123506004</v>
      </c>
      <c r="F18" s="30">
        <v>94.02</v>
      </c>
      <c r="G18" s="28">
        <v>2.61213266884344E-2</v>
      </c>
      <c r="H18" s="23">
        <v>4.20894400601277E-2</v>
      </c>
      <c r="I18" s="2">
        <v>3.4965015321399402E-2</v>
      </c>
      <c r="J18" s="29">
        <v>3.5585680999788101E-2</v>
      </c>
      <c r="K18" s="33">
        <v>4.6300000000000001E-2</v>
      </c>
    </row>
    <row r="19" spans="2:11" x14ac:dyDescent="0.25">
      <c r="B19">
        <v>2008</v>
      </c>
      <c r="C19" s="27">
        <v>35.729999999999997</v>
      </c>
      <c r="D19" s="22">
        <v>98.64</v>
      </c>
      <c r="E19" s="1">
        <v>79.129367588932794</v>
      </c>
      <c r="F19" s="30">
        <v>84.62</v>
      </c>
      <c r="G19" s="28">
        <v>3.6496350364963501E-2</v>
      </c>
      <c r="H19" s="23">
        <v>0.100755667506297</v>
      </c>
      <c r="I19" s="2">
        <v>4.78655542650274E-2</v>
      </c>
      <c r="J19" s="29">
        <v>4.1884816753926697E-2</v>
      </c>
      <c r="K19" s="33">
        <v>3.6600000000000001E-2</v>
      </c>
    </row>
    <row r="20" spans="2:11" x14ac:dyDescent="0.25">
      <c r="B20">
        <v>2009</v>
      </c>
      <c r="C20" s="27">
        <v>24.62</v>
      </c>
      <c r="D20" s="22">
        <v>78.08</v>
      </c>
      <c r="E20" s="1">
        <v>52.142539682539599</v>
      </c>
      <c r="F20" s="30">
        <v>49.61</v>
      </c>
      <c r="G20" s="28">
        <v>3.07377049180327E-2</v>
      </c>
      <c r="H20" s="23">
        <v>0.146222583265637</v>
      </c>
      <c r="I20" s="2">
        <v>6.0641256032465E-2</v>
      </c>
      <c r="J20" s="29">
        <v>4.9049828731591201E-2</v>
      </c>
      <c r="K20" s="33">
        <v>3.2599999999999997E-2</v>
      </c>
    </row>
    <row r="21" spans="2:11" x14ac:dyDescent="0.25">
      <c r="B21">
        <v>2010</v>
      </c>
      <c r="C21" s="27">
        <v>65.3</v>
      </c>
      <c r="D21" s="22">
        <v>99.9</v>
      </c>
      <c r="E21" s="1">
        <v>82.943690476190397</v>
      </c>
      <c r="F21" s="30">
        <v>83.12</v>
      </c>
      <c r="G21" s="28">
        <v>2.4024024024024E-2</v>
      </c>
      <c r="H21" s="23">
        <v>3.6753445635528299E-2</v>
      </c>
      <c r="I21" s="2">
        <v>3.0373969776288E-2</v>
      </c>
      <c r="J21" s="29">
        <v>3.0033789892855399E-2</v>
      </c>
      <c r="K21" s="33">
        <v>3.2199999999999999E-2</v>
      </c>
    </row>
    <row r="22" spans="2:11" x14ac:dyDescent="0.25">
      <c r="B22">
        <v>2011</v>
      </c>
      <c r="C22" s="27">
        <v>89.65</v>
      </c>
      <c r="D22" s="22">
        <v>123.17</v>
      </c>
      <c r="E22" s="1">
        <v>106.923849206349</v>
      </c>
      <c r="F22" s="30">
        <v>107.69</v>
      </c>
      <c r="G22" s="28">
        <v>2.6020491136770199E-2</v>
      </c>
      <c r="H22" s="23">
        <v>3.5694366982710501E-2</v>
      </c>
      <c r="I22" s="2">
        <v>3.05285510928444E-2</v>
      </c>
      <c r="J22" s="29">
        <v>3.0234316218500101E-2</v>
      </c>
      <c r="K22" s="33">
        <v>2.7799999999999998E-2</v>
      </c>
    </row>
    <row r="23" spans="2:11" x14ac:dyDescent="0.25">
      <c r="B23">
        <v>2012</v>
      </c>
      <c r="C23" s="27">
        <v>119.15</v>
      </c>
      <c r="D23" s="22">
        <v>153.76</v>
      </c>
      <c r="E23" s="1">
        <v>140.51056</v>
      </c>
      <c r="F23" s="30">
        <v>142.74</v>
      </c>
      <c r="G23" s="28">
        <v>2.5647948164146801E-2</v>
      </c>
      <c r="H23" s="23">
        <v>3.18933024064946E-2</v>
      </c>
      <c r="I23" s="2">
        <v>2.85315102996643E-2</v>
      </c>
      <c r="J23" s="29">
        <v>2.85469597487867E-2</v>
      </c>
      <c r="K23" s="33">
        <v>1.7999999999999999E-2</v>
      </c>
    </row>
    <row r="24" spans="2:11" x14ac:dyDescent="0.25">
      <c r="B24">
        <v>2013</v>
      </c>
      <c r="C24" s="27">
        <v>134.02000000000001</v>
      </c>
      <c r="D24" s="22">
        <v>169.56</v>
      </c>
      <c r="E24" s="1">
        <v>150.00535714285701</v>
      </c>
      <c r="F24" s="30">
        <v>149.69499999999999</v>
      </c>
      <c r="G24" s="28">
        <v>2.71290398678933E-2</v>
      </c>
      <c r="H24" s="23">
        <v>3.44086021505376E-2</v>
      </c>
      <c r="I24" s="2">
        <v>3.0793735205568499E-2</v>
      </c>
      <c r="J24" s="29">
        <v>3.0706585261669601E-2</v>
      </c>
      <c r="K24" s="33">
        <v>2.35E-2</v>
      </c>
    </row>
    <row r="25" spans="2:11" x14ac:dyDescent="0.25">
      <c r="B25">
        <v>2014</v>
      </c>
      <c r="C25" s="27">
        <v>141.62</v>
      </c>
      <c r="D25" s="22">
        <v>187.46</v>
      </c>
      <c r="E25" s="1">
        <v>164.65222222222201</v>
      </c>
      <c r="F25" s="30">
        <v>165.98</v>
      </c>
      <c r="G25" s="28">
        <v>2.7739251040221902E-2</v>
      </c>
      <c r="H25" s="23">
        <v>3.3893517864708303E-2</v>
      </c>
      <c r="I25" s="2">
        <v>3.1102405683482499E-2</v>
      </c>
      <c r="J25" s="29">
        <v>3.1176480527867999E-2</v>
      </c>
      <c r="K25" s="33">
        <v>2.5399999999999999E-2</v>
      </c>
    </row>
    <row r="26" spans="2:11" x14ac:dyDescent="0.25">
      <c r="B26">
        <v>2015</v>
      </c>
      <c r="C26" s="27">
        <v>171</v>
      </c>
      <c r="D26" s="22">
        <v>206.19</v>
      </c>
      <c r="E26" s="1">
        <v>188.60940476190399</v>
      </c>
      <c r="F26" s="30">
        <v>188.52</v>
      </c>
      <c r="G26" s="28">
        <v>2.53460713589393E-2</v>
      </c>
      <c r="H26" s="23">
        <v>3.5509736540664298E-2</v>
      </c>
      <c r="I26" s="2">
        <v>3.1462736675413799E-2</v>
      </c>
      <c r="J26" s="29">
        <v>3.2070308279581801E-2</v>
      </c>
      <c r="K26" s="33">
        <v>2.1399999999999999E-2</v>
      </c>
    </row>
    <row r="27" spans="2:11" x14ac:dyDescent="0.25">
      <c r="B27">
        <v>2016</v>
      </c>
      <c r="C27" s="27">
        <v>174.2</v>
      </c>
      <c r="D27" s="22">
        <v>227.6</v>
      </c>
      <c r="E27" s="1">
        <v>199.81023809523799</v>
      </c>
      <c r="F27" s="30">
        <v>199.5</v>
      </c>
      <c r="G27" s="28">
        <v>2.8119507908611601E-2</v>
      </c>
      <c r="H27" s="23">
        <v>3.7887485648679602E-2</v>
      </c>
      <c r="I27" s="2">
        <v>3.2577912442069E-2</v>
      </c>
      <c r="J27" s="29">
        <v>3.2090658544118397E-2</v>
      </c>
      <c r="K27" s="33">
        <v>1.84E-2</v>
      </c>
    </row>
    <row r="28" spans="2:11" x14ac:dyDescent="0.25">
      <c r="B28">
        <v>2017</v>
      </c>
      <c r="C28" s="27">
        <v>152.26</v>
      </c>
      <c r="D28" s="22">
        <v>186.83</v>
      </c>
      <c r="E28" s="1">
        <v>165.85604000000001</v>
      </c>
      <c r="F28" s="30">
        <v>163.45999999999901</v>
      </c>
      <c r="G28" s="28">
        <v>3.5326232403789501E-2</v>
      </c>
      <c r="H28" s="23">
        <v>4.7399436331027403E-2</v>
      </c>
      <c r="I28" s="2">
        <v>4.2712655663084402E-2</v>
      </c>
      <c r="J28" s="29">
        <v>4.3666762319874902E-2</v>
      </c>
      <c r="K28" s="33">
        <v>2.3300000000000001E-2</v>
      </c>
    </row>
    <row r="29" spans="2:11" x14ac:dyDescent="0.25">
      <c r="B29">
        <v>2018</v>
      </c>
      <c r="C29" s="27">
        <v>146.74</v>
      </c>
      <c r="D29" s="22">
        <v>190.59</v>
      </c>
      <c r="E29" s="1">
        <v>168.499123505976</v>
      </c>
      <c r="F29" s="30">
        <v>169.48</v>
      </c>
      <c r="G29" s="28">
        <v>4.1974919985308702E-2</v>
      </c>
      <c r="H29" s="23">
        <v>5.3155240561537399E-2</v>
      </c>
      <c r="I29" s="2">
        <v>4.6631423206574298E-2</v>
      </c>
      <c r="J29" s="29">
        <v>4.5753167526982601E-2</v>
      </c>
      <c r="K29" s="33">
        <v>2.9100000000000001E-2</v>
      </c>
    </row>
    <row r="30" spans="2:11" x14ac:dyDescent="0.25">
      <c r="B30">
        <v>2019</v>
      </c>
      <c r="C30" s="27">
        <v>144.01</v>
      </c>
      <c r="D30" s="22">
        <v>185.85</v>
      </c>
      <c r="E30" s="1">
        <v>163.65472222222201</v>
      </c>
      <c r="F30" s="30">
        <v>162.06</v>
      </c>
      <c r="G30" s="28">
        <v>4.3045466774280297E-2</v>
      </c>
      <c r="H30" s="23">
        <v>5.8329282688702098E-2</v>
      </c>
      <c r="I30" s="2">
        <v>5.0785238199235201E-2</v>
      </c>
      <c r="J30" s="29">
        <v>5.0598545483147898E-2</v>
      </c>
      <c r="K30" s="33">
        <v>2.1399999999999999E-2</v>
      </c>
    </row>
    <row r="31" spans="2:11" x14ac:dyDescent="0.25">
      <c r="B31">
        <v>2020</v>
      </c>
      <c r="C31" s="27">
        <v>44.01</v>
      </c>
      <c r="D31" s="22">
        <v>149.11000000000001</v>
      </c>
      <c r="E31" s="1">
        <v>80.824743083003895</v>
      </c>
      <c r="F31" s="30">
        <v>68</v>
      </c>
      <c r="G31" s="28">
        <v>5.5372164838675297E-2</v>
      </c>
      <c r="H31" s="23">
        <v>0.19086571233810401</v>
      </c>
      <c r="I31" s="2">
        <v>9.2455269072399704E-2</v>
      </c>
      <c r="J31" s="29">
        <v>8.0160320641282506E-2</v>
      </c>
      <c r="K31" s="33">
        <v>8.8999999999999999E-3</v>
      </c>
    </row>
    <row r="32" spans="2:11" x14ac:dyDescent="0.25">
      <c r="B32">
        <v>2021</v>
      </c>
      <c r="C32" s="27">
        <v>82.81</v>
      </c>
      <c r="D32" s="22">
        <v>170.5</v>
      </c>
      <c r="E32" s="1">
        <v>128.32054054054001</v>
      </c>
      <c r="F32" s="30">
        <v>128.69999999999999</v>
      </c>
      <c r="G32" s="28">
        <v>3.5190615835777102E-2</v>
      </c>
      <c r="H32" s="23">
        <v>6.2794348508634204E-2</v>
      </c>
      <c r="I32" s="2">
        <v>4.4082904441722998E-2</v>
      </c>
      <c r="J32" s="29">
        <v>4.3679682329582997E-2</v>
      </c>
      <c r="K32" s="33">
        <v>1.4500000000000001E-2</v>
      </c>
    </row>
    <row r="33" spans="2:11" x14ac:dyDescent="0.25">
      <c r="B33">
        <v>2022</v>
      </c>
      <c r="C33" s="27">
        <v>107.77</v>
      </c>
      <c r="D33" s="22">
        <v>163.16</v>
      </c>
      <c r="E33" s="1">
        <v>133.86620370370301</v>
      </c>
      <c r="F33" s="30">
        <v>131.69999999999999</v>
      </c>
      <c r="G33" s="28">
        <v>4.04510909536651E-2</v>
      </c>
      <c r="H33" s="23">
        <v>6.1241532894126302E-2</v>
      </c>
      <c r="I33" s="2">
        <v>4.9852474076395502E-2</v>
      </c>
      <c r="J33" s="29">
        <v>5.0113902439551702E-2</v>
      </c>
      <c r="K33" s="33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3"/>
  <sheetViews>
    <sheetView workbookViewId="0">
      <selection activeCell="A34" sqref="A34:XFD34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.7109375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 t="s">
        <v>76</v>
      </c>
      <c r="C4" s="24">
        <v>0</v>
      </c>
      <c r="D4" s="20">
        <v>21.27</v>
      </c>
      <c r="E4" s="3">
        <v>10.02</v>
      </c>
      <c r="F4" s="25">
        <v>0</v>
      </c>
      <c r="G4" s="21">
        <v>2.1227544910179601</v>
      </c>
      <c r="H4" s="3">
        <v>0.17299999999999999</v>
      </c>
      <c r="I4" s="25">
        <v>0</v>
      </c>
      <c r="J4" s="21">
        <v>122.947976878612</v>
      </c>
      <c r="K4" s="3">
        <v>-0.28000000000000003</v>
      </c>
      <c r="L4" s="25">
        <v>0</v>
      </c>
      <c r="M4" s="21">
        <v>-75.964285714285694</v>
      </c>
      <c r="N4" s="3">
        <v>0</v>
      </c>
      <c r="O4" s="4"/>
      <c r="P4" s="19" t="s">
        <v>77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78</v>
      </c>
      <c r="C5" s="24">
        <v>21.16</v>
      </c>
      <c r="D5" s="20">
        <v>26.33</v>
      </c>
      <c r="E5" s="3">
        <v>10.217000000000001</v>
      </c>
      <c r="F5" s="25">
        <v>2.0710580405207</v>
      </c>
      <c r="G5" s="21">
        <v>2.5770774199862898</v>
      </c>
      <c r="H5" s="3">
        <v>3.347</v>
      </c>
      <c r="I5" s="25">
        <v>6.3220794741559603</v>
      </c>
      <c r="J5" s="21">
        <v>7.8667463400059701</v>
      </c>
      <c r="K5" s="3">
        <v>0.5</v>
      </c>
      <c r="L5" s="25">
        <v>42.32</v>
      </c>
      <c r="M5" s="21">
        <v>52.66</v>
      </c>
      <c r="N5" s="3">
        <v>1.9</v>
      </c>
      <c r="O5" s="4">
        <v>11.136842105263099</v>
      </c>
      <c r="P5" s="19">
        <v>13.8578947368421</v>
      </c>
      <c r="Q5" s="31">
        <f>(Table2[[#This Row],[Rev]]-E4)/E4</f>
        <v>1.9660678642714667E-2</v>
      </c>
      <c r="R5" s="31">
        <f>(Table2[[#This Row],[FCF]]-H4)/H4</f>
        <v>18.346820809248555</v>
      </c>
      <c r="S5" s="31">
        <f>(Table2[[#This Row],[EPS]]-K4)/K4</f>
        <v>-2.7857142857142856</v>
      </c>
      <c r="T5" s="31" t="e">
        <f>(Table2[[#This Row],[Div]]-N4)/N4</f>
        <v>#DIV/0!</v>
      </c>
    </row>
    <row r="6" spans="2:20" x14ac:dyDescent="0.25">
      <c r="B6" t="s">
        <v>79</v>
      </c>
      <c r="C6" s="24">
        <v>21.51</v>
      </c>
      <c r="D6" s="20">
        <v>24.33</v>
      </c>
      <c r="E6" s="3">
        <v>9.3230000000000004</v>
      </c>
      <c r="F6" s="25">
        <v>2.3071972541027499</v>
      </c>
      <c r="G6" s="21">
        <v>2.6096749973184501</v>
      </c>
      <c r="H6" s="3">
        <v>1.6080000000000001</v>
      </c>
      <c r="I6" s="25">
        <v>13.376865671641699</v>
      </c>
      <c r="J6" s="21">
        <v>15.1305970149253</v>
      </c>
      <c r="K6" s="3">
        <v>1.04</v>
      </c>
      <c r="L6" s="25">
        <v>20.682692307692299</v>
      </c>
      <c r="M6" s="21">
        <v>23.394230769230699</v>
      </c>
      <c r="N6" s="3">
        <v>1.4790000000000001</v>
      </c>
      <c r="O6" s="4">
        <v>14.543610547667299</v>
      </c>
      <c r="P6" s="19">
        <v>16.450304259634802</v>
      </c>
      <c r="Q6" s="31">
        <f>(Table2[[#This Row],[Rev]]-E5)/E5</f>
        <v>-8.7501223451110902E-2</v>
      </c>
      <c r="R6" s="31">
        <f>(Table2[[#This Row],[FCF]]-H5)/H5</f>
        <v>-0.51956976396773225</v>
      </c>
      <c r="S6" s="31">
        <f>(Table2[[#This Row],[EPS]]-K5)/K5</f>
        <v>1.08</v>
      </c>
      <c r="T6" s="31">
        <f>(Table2[[#This Row],[Div]]-N5)/N5</f>
        <v>-0.22157894736842096</v>
      </c>
    </row>
    <row r="7" spans="2:20" x14ac:dyDescent="0.25">
      <c r="B7" t="s">
        <v>80</v>
      </c>
      <c r="C7" s="24">
        <v>20.45</v>
      </c>
      <c r="D7" s="20">
        <v>29.15</v>
      </c>
      <c r="E7" s="3">
        <v>6.327</v>
      </c>
      <c r="F7" s="25">
        <v>3.2321795479690199</v>
      </c>
      <c r="G7" s="21">
        <v>4.60723881776513</v>
      </c>
      <c r="H7" s="3">
        <v>0.34</v>
      </c>
      <c r="I7" s="25">
        <v>60.147058823529399</v>
      </c>
      <c r="J7" s="21">
        <v>85.735294117647001</v>
      </c>
      <c r="K7" s="3">
        <v>0.99</v>
      </c>
      <c r="L7" s="25">
        <v>20.656565656565601</v>
      </c>
      <c r="M7" s="21">
        <v>29.4444444444444</v>
      </c>
      <c r="N7" s="3">
        <v>1.9710000000000001</v>
      </c>
      <c r="O7" s="4">
        <v>10.375443937087701</v>
      </c>
      <c r="P7" s="19">
        <v>14.789446981227799</v>
      </c>
      <c r="Q7" s="31">
        <f>(Table2[[#This Row],[Rev]]-E6)/E6</f>
        <v>-0.32135578676391724</v>
      </c>
      <c r="R7" s="31">
        <f>(Table2[[#This Row],[FCF]]-H6)/H6</f>
        <v>-0.78855721393034817</v>
      </c>
      <c r="S7" s="31">
        <f>(Table2[[#This Row],[EPS]]-K6)/K6</f>
        <v>-4.8076923076923121E-2</v>
      </c>
      <c r="T7" s="31">
        <f>(Table2[[#This Row],[Div]]-N6)/N6</f>
        <v>0.33265720081135902</v>
      </c>
    </row>
    <row r="8" spans="2:20" x14ac:dyDescent="0.25">
      <c r="B8" t="s">
        <v>81</v>
      </c>
      <c r="C8" s="24">
        <v>26.44</v>
      </c>
      <c r="D8" s="20">
        <v>32.200000000000003</v>
      </c>
      <c r="E8" s="3">
        <v>10.542999999999999</v>
      </c>
      <c r="F8" s="25">
        <v>2.5078250972209002</v>
      </c>
      <c r="G8" s="21">
        <v>3.0541591577349898</v>
      </c>
      <c r="H8" s="3">
        <v>-12.2</v>
      </c>
      <c r="I8" s="25">
        <v>-2.1672131147540901</v>
      </c>
      <c r="J8" s="21">
        <v>-2.6393442622950798</v>
      </c>
      <c r="K8" s="3">
        <v>1.08</v>
      </c>
      <c r="L8" s="25">
        <v>24.481481481481399</v>
      </c>
      <c r="M8" s="21">
        <v>29.814814814814799</v>
      </c>
      <c r="N8" s="3">
        <v>2.008</v>
      </c>
      <c r="O8" s="4">
        <v>13.167330677290799</v>
      </c>
      <c r="P8" s="19">
        <v>16.0358565737051</v>
      </c>
      <c r="Q8" s="31">
        <f>(Table2[[#This Row],[Rev]]-E7)/E7</f>
        <v>0.66635056108740309</v>
      </c>
      <c r="R8" s="31">
        <f>(Table2[[#This Row],[FCF]]-H7)/H7</f>
        <v>-36.882352941176464</v>
      </c>
      <c r="S8" s="31">
        <f>(Table2[[#This Row],[EPS]]-K7)/K7</f>
        <v>9.0909090909090995E-2</v>
      </c>
      <c r="T8" s="31">
        <f>(Table2[[#This Row],[Div]]-N7)/N7</f>
        <v>1.8772196854388596E-2</v>
      </c>
    </row>
    <row r="9" spans="2:20" x14ac:dyDescent="0.25">
      <c r="B9" t="s">
        <v>82</v>
      </c>
      <c r="C9" s="24">
        <v>24.62</v>
      </c>
      <c r="D9" s="20">
        <v>32.56</v>
      </c>
      <c r="E9" s="3">
        <v>11.151999999999999</v>
      </c>
      <c r="F9" s="25">
        <v>2.2076757532281199</v>
      </c>
      <c r="G9" s="21">
        <v>2.9196556671448999</v>
      </c>
      <c r="H9" s="3">
        <v>-13.912000000000001</v>
      </c>
      <c r="I9" s="25">
        <v>-1.7696952271420301</v>
      </c>
      <c r="J9" s="21">
        <v>-2.3404255319148901</v>
      </c>
      <c r="K9" s="3">
        <v>1.06</v>
      </c>
      <c r="L9" s="25">
        <v>23.2264150943396</v>
      </c>
      <c r="M9" s="21">
        <v>30.7169811320754</v>
      </c>
      <c r="N9" s="3">
        <v>1.9870000000000001</v>
      </c>
      <c r="O9" s="4">
        <v>12.3905385002516</v>
      </c>
      <c r="P9" s="19">
        <v>16.386512330145901</v>
      </c>
      <c r="Q9" s="31">
        <f>(Table2[[#This Row],[Rev]]-E8)/E8</f>
        <v>5.7763444939770467E-2</v>
      </c>
      <c r="R9" s="31">
        <f>(Table2[[#This Row],[FCF]]-H8)/H8</f>
        <v>0.14032786885245915</v>
      </c>
      <c r="S9" s="31">
        <f>(Table2[[#This Row],[EPS]]-K8)/K8</f>
        <v>-1.8518518518518535E-2</v>
      </c>
      <c r="T9" s="31">
        <f>(Table2[[#This Row],[Div]]-N8)/N8</f>
        <v>-1.0458167330677245E-2</v>
      </c>
    </row>
    <row r="10" spans="2:20" x14ac:dyDescent="0.25">
      <c r="B10" t="s">
        <v>83</v>
      </c>
      <c r="C10" s="24">
        <v>19.690000000000001</v>
      </c>
      <c r="D10" s="20">
        <v>28.32</v>
      </c>
      <c r="E10" s="3">
        <v>11.263</v>
      </c>
      <c r="F10" s="25">
        <v>1.74820207759921</v>
      </c>
      <c r="G10" s="21">
        <v>2.5144277723519401</v>
      </c>
      <c r="H10" s="3">
        <v>0.97899999999999998</v>
      </c>
      <c r="I10" s="25">
        <v>20.112359550561798</v>
      </c>
      <c r="J10" s="21">
        <v>28.927477017364598</v>
      </c>
      <c r="K10" s="3">
        <v>0.97</v>
      </c>
      <c r="L10" s="25">
        <v>20.298969072164901</v>
      </c>
      <c r="M10" s="21">
        <v>29.195876288659701</v>
      </c>
      <c r="N10" s="3">
        <v>2.02</v>
      </c>
      <c r="O10" s="4">
        <v>9.7475247524752398</v>
      </c>
      <c r="P10" s="19">
        <v>14.019801980198</v>
      </c>
      <c r="Q10" s="31">
        <f>(Table2[[#This Row],[Rev]]-E9)/E9</f>
        <v>9.9533715925395148E-3</v>
      </c>
      <c r="R10" s="31">
        <f>(Table2[[#This Row],[FCF]]-H9)/H9</f>
        <v>-1.0703709028177113</v>
      </c>
      <c r="S10" s="31">
        <f>(Table2[[#This Row],[EPS]]-K9)/K9</f>
        <v>-8.4905660377358555E-2</v>
      </c>
      <c r="T10" s="31">
        <f>(Table2[[#This Row],[Div]]-N9)/N9</f>
        <v>1.6607951685958688E-2</v>
      </c>
    </row>
    <row r="11" spans="2:20" x14ac:dyDescent="0.25">
      <c r="B11" t="s">
        <v>84</v>
      </c>
      <c r="C11" s="24">
        <v>20.39</v>
      </c>
      <c r="D11" s="20">
        <v>25.45</v>
      </c>
      <c r="E11" s="3">
        <v>11.7</v>
      </c>
      <c r="F11" s="25">
        <v>1.7427350427350401</v>
      </c>
      <c r="G11" s="21">
        <v>2.1752136752136702</v>
      </c>
      <c r="H11" s="3">
        <v>1.877</v>
      </c>
      <c r="I11" s="25">
        <v>10.863079381992501</v>
      </c>
      <c r="J11" s="21">
        <v>13.5588705380927</v>
      </c>
      <c r="K11" s="3">
        <v>1.08</v>
      </c>
      <c r="L11" s="25">
        <v>18.879629629629601</v>
      </c>
      <c r="M11" s="21">
        <v>23.564814814814799</v>
      </c>
      <c r="N11" s="3">
        <v>2.02</v>
      </c>
      <c r="O11" s="4">
        <v>10.0940594059405</v>
      </c>
      <c r="P11" s="19">
        <v>12.59900990099</v>
      </c>
      <c r="Q11" s="31">
        <f>(Table2[[#This Row],[Rev]]-E10)/E10</f>
        <v>3.8799609340317801E-2</v>
      </c>
      <c r="R11" s="31">
        <f>(Table2[[#This Row],[FCF]]-H10)/H10</f>
        <v>0.91726251276813076</v>
      </c>
      <c r="S11" s="31">
        <f>(Table2[[#This Row],[EPS]]-K10)/K10</f>
        <v>0.11340206185567021</v>
      </c>
      <c r="T11" s="31">
        <f>(Table2[[#This Row],[Div]]-N10)/N10</f>
        <v>0</v>
      </c>
    </row>
    <row r="12" spans="2:20" x14ac:dyDescent="0.25">
      <c r="B12" t="s">
        <v>85</v>
      </c>
      <c r="C12" s="24">
        <v>22.86</v>
      </c>
      <c r="D12" s="20">
        <v>29.05</v>
      </c>
      <c r="E12" s="3">
        <v>11.784000000000001</v>
      </c>
      <c r="F12" s="25">
        <v>1.9399185336048801</v>
      </c>
      <c r="G12" s="21">
        <v>2.4652070604209002</v>
      </c>
      <c r="H12" s="3">
        <v>3.3159999999999998</v>
      </c>
      <c r="I12" s="25">
        <v>6.8938480096501804</v>
      </c>
      <c r="J12" s="21">
        <v>8.7605548854040993</v>
      </c>
      <c r="K12" s="3">
        <v>0.85</v>
      </c>
      <c r="L12" s="25">
        <v>26.894117647058799</v>
      </c>
      <c r="M12" s="21">
        <v>34.176470588235297</v>
      </c>
      <c r="N12" s="3">
        <v>2.08</v>
      </c>
      <c r="O12" s="4">
        <v>10.990384615384601</v>
      </c>
      <c r="P12" s="19">
        <v>13.9663461538461</v>
      </c>
      <c r="Q12" s="31">
        <f>(Table2[[#This Row],[Rev]]-E11)/E11</f>
        <v>7.1794871794873E-3</v>
      </c>
      <c r="R12" s="31">
        <f>(Table2[[#This Row],[FCF]]-H11)/H11</f>
        <v>0.76664890783164619</v>
      </c>
      <c r="S12" s="31">
        <f>(Table2[[#This Row],[EPS]]-K11)/K11</f>
        <v>-0.21296296296296305</v>
      </c>
      <c r="T12" s="31">
        <f>(Table2[[#This Row],[Div]]-N11)/N11</f>
        <v>2.9702970297029729E-2</v>
      </c>
    </row>
    <row r="13" spans="2:20" x14ac:dyDescent="0.25">
      <c r="B13" t="s">
        <v>86</v>
      </c>
      <c r="C13" s="24">
        <v>27.56</v>
      </c>
      <c r="D13" s="20">
        <v>34.64</v>
      </c>
      <c r="E13" s="3">
        <v>11.398999999999999</v>
      </c>
      <c r="F13" s="25">
        <v>2.4177559435038098</v>
      </c>
      <c r="G13" s="21">
        <v>3.0388630581629901</v>
      </c>
      <c r="H13" s="3">
        <v>3.7149999999999999</v>
      </c>
      <c r="I13" s="25">
        <v>7.4185733512786003</v>
      </c>
      <c r="J13" s="21">
        <v>9.3243606998654105</v>
      </c>
      <c r="K13" s="3">
        <v>1.99</v>
      </c>
      <c r="L13" s="25">
        <v>13.8492462311557</v>
      </c>
      <c r="M13" s="21">
        <v>17.407035175879301</v>
      </c>
      <c r="N13" s="3">
        <v>2.1749999999999998</v>
      </c>
      <c r="O13" s="4">
        <v>12.671264367816001</v>
      </c>
      <c r="P13" s="19">
        <v>15.9264367816091</v>
      </c>
      <c r="Q13" s="31">
        <f>(Table2[[#This Row],[Rev]]-E12)/E12</f>
        <v>-3.2671418873048329E-2</v>
      </c>
      <c r="R13" s="31">
        <f>(Table2[[#This Row],[FCF]]-H12)/H12</f>
        <v>0.12032569360675514</v>
      </c>
      <c r="S13" s="31">
        <f>(Table2[[#This Row],[EPS]]-K12)/K12</f>
        <v>1.3411764705882354</v>
      </c>
      <c r="T13" s="31">
        <f>(Table2[[#This Row],[Div]]-N12)/N12</f>
        <v>4.5673076923076802E-2</v>
      </c>
    </row>
    <row r="14" spans="2:20" x14ac:dyDescent="0.25">
      <c r="B14" t="s">
        <v>87</v>
      </c>
      <c r="C14" s="24">
        <v>29.89</v>
      </c>
      <c r="D14" s="20">
        <v>45.07</v>
      </c>
      <c r="E14" s="3">
        <v>11.798999999999999</v>
      </c>
      <c r="F14" s="25">
        <v>2.5332655309772001</v>
      </c>
      <c r="G14" s="21">
        <v>3.8198152385795399</v>
      </c>
      <c r="H14" s="3">
        <v>3.141</v>
      </c>
      <c r="I14" s="25">
        <v>9.5160776822667899</v>
      </c>
      <c r="J14" s="21">
        <v>14.3489334606813</v>
      </c>
      <c r="K14" s="3">
        <v>1.65</v>
      </c>
      <c r="L14" s="25">
        <v>18.115151515151499</v>
      </c>
      <c r="M14" s="21">
        <v>27.315151515151499</v>
      </c>
      <c r="N14" s="3">
        <v>2.4</v>
      </c>
      <c r="O14" s="4">
        <v>12.4541666666666</v>
      </c>
      <c r="P14" s="19">
        <v>18.779166666666601</v>
      </c>
      <c r="Q14" s="31">
        <f>(Table2[[#This Row],[Rev]]-E13)/E13</f>
        <v>3.5090797438371818E-2</v>
      </c>
      <c r="R14" s="31">
        <f>(Table2[[#This Row],[FCF]]-H13)/H13</f>
        <v>-0.1545087483176312</v>
      </c>
      <c r="S14" s="31">
        <f>(Table2[[#This Row],[EPS]]-K13)/K13</f>
        <v>-0.17085427135678397</v>
      </c>
      <c r="T14" s="31">
        <f>(Table2[[#This Row],[Div]]-N13)/N13</f>
        <v>0.10344827586206902</v>
      </c>
    </row>
    <row r="15" spans="2:20" x14ac:dyDescent="0.25">
      <c r="B15" t="s">
        <v>88</v>
      </c>
      <c r="C15" s="24">
        <v>42.41</v>
      </c>
      <c r="D15" s="20">
        <v>61.44</v>
      </c>
      <c r="E15" s="3">
        <v>12.382</v>
      </c>
      <c r="F15" s="25">
        <v>3.4251332579550899</v>
      </c>
      <c r="G15" s="21">
        <v>4.9620416733968602</v>
      </c>
      <c r="H15" s="3">
        <v>2.544</v>
      </c>
      <c r="I15" s="25">
        <v>16.670597484276701</v>
      </c>
      <c r="J15" s="21">
        <v>24.150943396226399</v>
      </c>
      <c r="K15" s="3">
        <v>1.44</v>
      </c>
      <c r="L15" s="25">
        <v>29.4513888888888</v>
      </c>
      <c r="M15" s="21">
        <v>42.6666666666666</v>
      </c>
      <c r="N15" s="3">
        <v>2.6</v>
      </c>
      <c r="O15" s="4">
        <v>16.311538461538401</v>
      </c>
      <c r="P15" s="19">
        <v>23.6307692307692</v>
      </c>
      <c r="Q15" s="31">
        <f>(Table2[[#This Row],[Rev]]-E14)/E14</f>
        <v>4.9410967031104348E-2</v>
      </c>
      <c r="R15" s="31">
        <f>(Table2[[#This Row],[FCF]]-H14)/H14</f>
        <v>-0.19006685768863418</v>
      </c>
      <c r="S15" s="31">
        <f>(Table2[[#This Row],[EPS]]-K14)/K14</f>
        <v>-0.12727272727272726</v>
      </c>
      <c r="T15" s="31">
        <f>(Table2[[#This Row],[Div]]-N14)/N14</f>
        <v>8.3333333333333412E-2</v>
      </c>
    </row>
    <row r="16" spans="2:20" x14ac:dyDescent="0.25">
      <c r="B16" t="s">
        <v>89</v>
      </c>
      <c r="C16" s="24">
        <v>55.5</v>
      </c>
      <c r="D16" s="20">
        <v>75.72</v>
      </c>
      <c r="E16" s="3">
        <v>14.340999999999999</v>
      </c>
      <c r="F16" s="25">
        <v>3.8700230109476301</v>
      </c>
      <c r="G16" s="21">
        <v>5.2799665295307099</v>
      </c>
      <c r="H16" s="3">
        <v>2.0110000000000001</v>
      </c>
      <c r="I16" s="25">
        <v>27.598209845847801</v>
      </c>
      <c r="J16" s="21">
        <v>37.652909000497203</v>
      </c>
      <c r="K16" s="3">
        <v>1.82</v>
      </c>
      <c r="L16" s="25">
        <v>30.4945054945054</v>
      </c>
      <c r="M16" s="21">
        <v>41.604395604395599</v>
      </c>
      <c r="N16" s="3">
        <v>2.8</v>
      </c>
      <c r="O16" s="4">
        <v>19.821428571428498</v>
      </c>
      <c r="P16" s="19">
        <v>27.042857142857098</v>
      </c>
      <c r="Q16" s="31">
        <f>(Table2[[#This Row],[Rev]]-E15)/E15</f>
        <v>0.15821353577774186</v>
      </c>
      <c r="R16" s="31">
        <f>(Table2[[#This Row],[FCF]]-H15)/H15</f>
        <v>-0.20951257861635217</v>
      </c>
      <c r="S16" s="31">
        <f>(Table2[[#This Row],[EPS]]-K15)/K15</f>
        <v>0.26388888888888901</v>
      </c>
      <c r="T16" s="31">
        <f>(Table2[[#This Row],[Div]]-N15)/N15</f>
        <v>7.6923076923076816E-2</v>
      </c>
    </row>
    <row r="17" spans="2:20" x14ac:dyDescent="0.25">
      <c r="B17" t="s">
        <v>90</v>
      </c>
      <c r="C17" s="24">
        <v>72.349999999999994</v>
      </c>
      <c r="D17" s="20">
        <v>97.4</v>
      </c>
      <c r="E17" s="3">
        <v>15.010999999999999</v>
      </c>
      <c r="F17" s="25">
        <v>4.81979881420291</v>
      </c>
      <c r="G17" s="21">
        <v>6.4885750449670203</v>
      </c>
      <c r="H17" s="3">
        <v>2.278</v>
      </c>
      <c r="I17" s="25">
        <v>31.7603160667251</v>
      </c>
      <c r="J17" s="21">
        <v>42.756804214223003</v>
      </c>
      <c r="K17" s="3">
        <v>2.19</v>
      </c>
      <c r="L17" s="25">
        <v>33.036529680365298</v>
      </c>
      <c r="M17" s="21">
        <v>44.474885844748798</v>
      </c>
      <c r="N17" s="3">
        <v>3.04</v>
      </c>
      <c r="O17" s="4">
        <v>23.799342105263101</v>
      </c>
      <c r="P17" s="19">
        <v>32.039473684210499</v>
      </c>
      <c r="Q17" s="31">
        <f>(Table2[[#This Row],[Rev]]-E16)/E16</f>
        <v>4.6719196708737185E-2</v>
      </c>
      <c r="R17" s="31">
        <f>(Table2[[#This Row],[FCF]]-H16)/H16</f>
        <v>0.13276976628543008</v>
      </c>
      <c r="S17" s="31">
        <f>(Table2[[#This Row],[EPS]]-K16)/K16</f>
        <v>0.20329670329670321</v>
      </c>
      <c r="T17" s="31">
        <f>(Table2[[#This Row],[Div]]-N16)/N16</f>
        <v>8.5714285714285798E-2</v>
      </c>
    </row>
    <row r="18" spans="2:20" x14ac:dyDescent="0.25">
      <c r="B18" t="s">
        <v>91</v>
      </c>
      <c r="C18" s="24">
        <v>79.83</v>
      </c>
      <c r="D18" s="20">
        <v>116.38</v>
      </c>
      <c r="E18" s="3">
        <v>16.314</v>
      </c>
      <c r="F18" s="25">
        <v>4.8933431408606101</v>
      </c>
      <c r="G18" s="21">
        <v>7.1337501532426097</v>
      </c>
      <c r="H18" s="3">
        <v>2.0150000000000001</v>
      </c>
      <c r="I18" s="25">
        <v>39.6178660049627</v>
      </c>
      <c r="J18" s="21">
        <v>57.7568238213399</v>
      </c>
      <c r="K18" s="3">
        <v>1.95</v>
      </c>
      <c r="L18" s="25">
        <v>40.938461538461503</v>
      </c>
      <c r="M18" s="21">
        <v>59.682051282051198</v>
      </c>
      <c r="N18" s="3">
        <v>3.36</v>
      </c>
      <c r="O18" s="4">
        <v>23.758928571428498</v>
      </c>
      <c r="P18" s="19">
        <v>34.636904761904702</v>
      </c>
      <c r="Q18" s="31">
        <f>(Table2[[#This Row],[Rev]]-E17)/E17</f>
        <v>8.6803011125174925E-2</v>
      </c>
      <c r="R18" s="31">
        <f>(Table2[[#This Row],[FCF]]-H17)/H17</f>
        <v>-0.11545215100965756</v>
      </c>
      <c r="S18" s="31">
        <f>(Table2[[#This Row],[EPS]]-K17)/K17</f>
        <v>-0.1095890410958904</v>
      </c>
      <c r="T18" s="31">
        <f>(Table2[[#This Row],[Div]]-N17)/N17</f>
        <v>0.10526315789473679</v>
      </c>
    </row>
    <row r="19" spans="2:20" x14ac:dyDescent="0.25">
      <c r="B19" t="s">
        <v>92</v>
      </c>
      <c r="C19" s="24">
        <v>35.729999999999997</v>
      </c>
      <c r="D19" s="20">
        <v>98.64</v>
      </c>
      <c r="E19" s="3">
        <v>16.748000000000001</v>
      </c>
      <c r="F19" s="25">
        <v>2.13338906138046</v>
      </c>
      <c r="G19" s="21">
        <v>5.8896584666825804</v>
      </c>
      <c r="H19" s="3">
        <v>3.3719999999999999</v>
      </c>
      <c r="I19" s="25">
        <v>10.5960854092526</v>
      </c>
      <c r="J19" s="21">
        <v>29.2526690391459</v>
      </c>
      <c r="K19" s="3">
        <v>1.87</v>
      </c>
      <c r="L19" s="25">
        <v>19.106951871657699</v>
      </c>
      <c r="M19" s="21">
        <v>52.748663101604201</v>
      </c>
      <c r="N19" s="3">
        <v>3.6</v>
      </c>
      <c r="O19" s="4">
        <v>9.9249999999999901</v>
      </c>
      <c r="P19" s="19">
        <v>27.4</v>
      </c>
      <c r="Q19" s="31">
        <f>(Table2[[#This Row],[Rev]]-E18)/E18</f>
        <v>2.6602917739365028E-2</v>
      </c>
      <c r="R19" s="31">
        <f>(Table2[[#This Row],[FCF]]-H18)/H18</f>
        <v>0.67344913151364749</v>
      </c>
      <c r="S19" s="31">
        <f>(Table2[[#This Row],[EPS]]-K18)/K18</f>
        <v>-4.1025641025640949E-2</v>
      </c>
      <c r="T19" s="31">
        <f>(Table2[[#This Row],[Div]]-N18)/N18</f>
        <v>7.1428571428571494E-2</v>
      </c>
    </row>
    <row r="20" spans="2:20" x14ac:dyDescent="0.25">
      <c r="B20" t="s">
        <v>93</v>
      </c>
      <c r="C20" s="24">
        <v>24.62</v>
      </c>
      <c r="D20" s="20">
        <v>78.08</v>
      </c>
      <c r="E20" s="3">
        <v>14.061999999999999</v>
      </c>
      <c r="F20" s="25">
        <v>1.7508178068553499</v>
      </c>
      <c r="G20" s="21">
        <v>5.5525529796614901</v>
      </c>
      <c r="H20" s="3">
        <v>5.0069999999999997</v>
      </c>
      <c r="I20" s="25">
        <v>4.9171160375474301</v>
      </c>
      <c r="J20" s="21">
        <v>15.5941681645696</v>
      </c>
      <c r="K20" s="3">
        <v>1.05</v>
      </c>
      <c r="L20" s="25">
        <v>23.447619047619</v>
      </c>
      <c r="M20" s="21">
        <v>74.361904761904697</v>
      </c>
      <c r="N20" s="3">
        <v>2.7</v>
      </c>
      <c r="O20" s="4">
        <v>9.1185185185185098</v>
      </c>
      <c r="P20" s="19">
        <v>28.9185185185185</v>
      </c>
      <c r="Q20" s="31">
        <f>(Table2[[#This Row],[Rev]]-E19)/E19</f>
        <v>-0.16037735849056614</v>
      </c>
      <c r="R20" s="31">
        <f>(Table2[[#This Row],[FCF]]-H19)/H19</f>
        <v>0.48487544483985762</v>
      </c>
      <c r="S20" s="31">
        <f>(Table2[[#This Row],[EPS]]-K19)/K19</f>
        <v>-0.43850267379679148</v>
      </c>
      <c r="T20" s="31">
        <f>(Table2[[#This Row],[Div]]-N19)/N19</f>
        <v>-0.24999999999999997</v>
      </c>
    </row>
    <row r="21" spans="2:20" x14ac:dyDescent="0.25">
      <c r="B21" t="s">
        <v>94</v>
      </c>
      <c r="C21" s="24">
        <v>65.3</v>
      </c>
      <c r="D21" s="20">
        <v>99.9</v>
      </c>
      <c r="E21" s="3">
        <v>13.584</v>
      </c>
      <c r="F21" s="25">
        <v>4.8071260306242598</v>
      </c>
      <c r="G21" s="21">
        <v>7.3542402826855104</v>
      </c>
      <c r="H21" s="3">
        <v>5.1449999999999996</v>
      </c>
      <c r="I21" s="25">
        <v>12.6919339164237</v>
      </c>
      <c r="J21" s="21">
        <v>19.416909620991198</v>
      </c>
      <c r="K21" s="3">
        <v>2.1</v>
      </c>
      <c r="L21" s="25">
        <v>31.095238095237999</v>
      </c>
      <c r="M21" s="21">
        <v>47.571428571428498</v>
      </c>
      <c r="N21" s="3">
        <v>2.6</v>
      </c>
      <c r="O21" s="4">
        <v>25.115384615384599</v>
      </c>
      <c r="P21" s="19">
        <v>38.423076923076898</v>
      </c>
      <c r="Q21" s="31">
        <f>(Table2[[#This Row],[Rev]]-E20)/E20</f>
        <v>-3.3992319726923612E-2</v>
      </c>
      <c r="R21" s="31">
        <f>(Table2[[#This Row],[FCF]]-H20)/H20</f>
        <v>2.7561414020371461E-2</v>
      </c>
      <c r="S21" s="31">
        <f>(Table2[[#This Row],[EPS]]-K20)/K20</f>
        <v>1</v>
      </c>
      <c r="T21" s="31">
        <f>(Table2[[#This Row],[Div]]-N20)/N20</f>
        <v>-3.703703703703707E-2</v>
      </c>
    </row>
    <row r="22" spans="2:20" x14ac:dyDescent="0.25">
      <c r="B22" t="s">
        <v>95</v>
      </c>
      <c r="C22" s="24">
        <v>89.65</v>
      </c>
      <c r="D22" s="20">
        <v>123.17</v>
      </c>
      <c r="E22" s="3">
        <v>14.669</v>
      </c>
      <c r="F22" s="25">
        <v>6.1115277115004396</v>
      </c>
      <c r="G22" s="21">
        <v>8.3966187197491298</v>
      </c>
      <c r="H22" s="3">
        <v>5.3150000000000004</v>
      </c>
      <c r="I22" s="25">
        <v>16.867356538099699</v>
      </c>
      <c r="J22" s="21">
        <v>23.174035747883298</v>
      </c>
      <c r="K22" s="3">
        <v>3.48</v>
      </c>
      <c r="L22" s="25">
        <v>25.761494252873501</v>
      </c>
      <c r="M22" s="21">
        <v>35.393678160919499</v>
      </c>
      <c r="N22" s="3">
        <v>3.3</v>
      </c>
      <c r="O22" s="4">
        <v>27.1666666666666</v>
      </c>
      <c r="P22" s="19">
        <v>37.324242424242399</v>
      </c>
      <c r="Q22" s="31">
        <f>(Table2[[#This Row],[Rev]]-E21)/E21</f>
        <v>7.9873380447585463E-2</v>
      </c>
      <c r="R22" s="31">
        <f>(Table2[[#This Row],[FCF]]-H21)/H21</f>
        <v>3.3041788143829125E-2</v>
      </c>
      <c r="S22" s="31">
        <f>(Table2[[#This Row],[EPS]]-K21)/K21</f>
        <v>0.65714285714285703</v>
      </c>
      <c r="T22" s="31">
        <f>(Table2[[#This Row],[Div]]-N21)/N21</f>
        <v>0.26923076923076911</v>
      </c>
    </row>
    <row r="23" spans="2:20" x14ac:dyDescent="0.25">
      <c r="B23" t="s">
        <v>96</v>
      </c>
      <c r="C23" s="24">
        <v>119.15</v>
      </c>
      <c r="D23" s="20">
        <v>153.76</v>
      </c>
      <c r="E23" s="3">
        <v>14.04</v>
      </c>
      <c r="F23" s="25">
        <v>8.4864672364672291</v>
      </c>
      <c r="G23" s="21">
        <v>10.9515669515669</v>
      </c>
      <c r="H23" s="3">
        <v>5.6429999999999998</v>
      </c>
      <c r="I23" s="25">
        <v>21.114655325181602</v>
      </c>
      <c r="J23" s="21">
        <v>27.2479177742335</v>
      </c>
      <c r="K23" s="3">
        <v>4.72</v>
      </c>
      <c r="L23" s="25">
        <v>25.243644067796598</v>
      </c>
      <c r="M23" s="21">
        <v>32.5762711864406</v>
      </c>
      <c r="N23" s="3">
        <v>4.0999999999999996</v>
      </c>
      <c r="O23" s="4">
        <v>29.060975609756099</v>
      </c>
      <c r="P23" s="19">
        <v>37.502439024390199</v>
      </c>
      <c r="Q23" s="31">
        <f>(Table2[[#This Row],[Rev]]-E22)/E22</f>
        <v>-4.2879541891062876E-2</v>
      </c>
      <c r="R23" s="31">
        <f>(Table2[[#This Row],[FCF]]-H22)/H22</f>
        <v>6.17121354656631E-2</v>
      </c>
      <c r="S23" s="31">
        <f>(Table2[[#This Row],[EPS]]-K22)/K22</f>
        <v>0.35632183908045972</v>
      </c>
      <c r="T23" s="31">
        <f>(Table2[[#This Row],[Div]]-N22)/N22</f>
        <v>0.24242424242424238</v>
      </c>
    </row>
    <row r="24" spans="2:20" x14ac:dyDescent="0.25">
      <c r="B24" t="s">
        <v>97</v>
      </c>
      <c r="C24" s="24">
        <v>134.02000000000001</v>
      </c>
      <c r="D24" s="20">
        <v>169.56</v>
      </c>
      <c r="E24" s="3">
        <v>14.646000000000001</v>
      </c>
      <c r="F24" s="25">
        <v>9.15062133005598</v>
      </c>
      <c r="G24" s="21">
        <v>11.577222449815601</v>
      </c>
      <c r="H24" s="3">
        <v>5.9939999999999998</v>
      </c>
      <c r="I24" s="25">
        <v>22.359025692359001</v>
      </c>
      <c r="J24" s="21">
        <v>28.2882882882882</v>
      </c>
      <c r="K24" s="3">
        <v>4.24</v>
      </c>
      <c r="L24" s="25">
        <v>31.608490566037698</v>
      </c>
      <c r="M24" s="21">
        <v>39.990566037735803</v>
      </c>
      <c r="N24" s="3">
        <v>4.6500000000000004</v>
      </c>
      <c r="O24" s="4">
        <v>28.821505376344</v>
      </c>
      <c r="P24" s="19">
        <v>36.464516129032198</v>
      </c>
      <c r="Q24" s="31">
        <f>(Table2[[#This Row],[Rev]]-E23)/E23</f>
        <v>4.316239316239328E-2</v>
      </c>
      <c r="R24" s="31">
        <f>(Table2[[#This Row],[FCF]]-H23)/H23</f>
        <v>6.2200956937799042E-2</v>
      </c>
      <c r="S24" s="31">
        <f>(Table2[[#This Row],[EPS]]-K23)/K23</f>
        <v>-0.1016949152542372</v>
      </c>
      <c r="T24" s="31">
        <f>(Table2[[#This Row],[Div]]-N23)/N23</f>
        <v>0.13414634146341481</v>
      </c>
    </row>
    <row r="25" spans="2:20" x14ac:dyDescent="0.25">
      <c r="B25" t="s">
        <v>98</v>
      </c>
      <c r="C25" s="24">
        <v>141.62</v>
      </c>
      <c r="D25" s="20">
        <v>187.46</v>
      </c>
      <c r="E25" s="3">
        <v>15.675000000000001</v>
      </c>
      <c r="F25" s="25">
        <v>9.0347687400318897</v>
      </c>
      <c r="G25" s="21">
        <v>11.9591706539074</v>
      </c>
      <c r="H25" s="3">
        <v>6.2229999999999999</v>
      </c>
      <c r="I25" s="25">
        <v>22.757512453800398</v>
      </c>
      <c r="J25" s="21">
        <v>30.123734533183299</v>
      </c>
      <c r="K25" s="3">
        <v>4.5199999999999996</v>
      </c>
      <c r="L25" s="25">
        <v>31.331858407079601</v>
      </c>
      <c r="M25" s="21">
        <v>41.473451327433601</v>
      </c>
      <c r="N25" s="3">
        <v>5.15</v>
      </c>
      <c r="O25" s="4">
        <v>27.4990291262135</v>
      </c>
      <c r="P25" s="19">
        <v>36.4</v>
      </c>
      <c r="Q25" s="31">
        <f>(Table2[[#This Row],[Rev]]-E24)/E24</f>
        <v>7.0258090946333465E-2</v>
      </c>
      <c r="R25" s="31">
        <f>(Table2[[#This Row],[FCF]]-H24)/H24</f>
        <v>3.8204871538204892E-2</v>
      </c>
      <c r="S25" s="31">
        <f>(Table2[[#This Row],[EPS]]-K24)/K24</f>
        <v>6.603773584905645E-2</v>
      </c>
      <c r="T25" s="31">
        <f>(Table2[[#This Row],[Div]]-N24)/N24</f>
        <v>0.1075268817204301</v>
      </c>
    </row>
    <row r="26" spans="2:20" x14ac:dyDescent="0.25">
      <c r="B26" t="s">
        <v>99</v>
      </c>
      <c r="C26" s="24">
        <v>171</v>
      </c>
      <c r="D26" s="20">
        <v>206.19</v>
      </c>
      <c r="E26" s="3">
        <v>16.981999999999999</v>
      </c>
      <c r="F26" s="25">
        <v>10.069485337415999</v>
      </c>
      <c r="G26" s="21">
        <v>12.1416794252738</v>
      </c>
      <c r="H26" s="3">
        <v>6.4619999999999997</v>
      </c>
      <c r="I26" s="25">
        <v>26.462395543175401</v>
      </c>
      <c r="J26" s="21">
        <v>31.908077994428901</v>
      </c>
      <c r="K26" s="3">
        <v>5.88</v>
      </c>
      <c r="L26" s="25">
        <v>29.081632653061199</v>
      </c>
      <c r="M26" s="21">
        <v>35.066326530612201</v>
      </c>
      <c r="N26" s="3">
        <v>6.05</v>
      </c>
      <c r="O26" s="4">
        <v>28.264462809917301</v>
      </c>
      <c r="P26" s="19">
        <v>34.080991735537097</v>
      </c>
      <c r="Q26" s="31">
        <f>(Table2[[#This Row],[Rev]]-E25)/E25</f>
        <v>8.3381180223285389E-2</v>
      </c>
      <c r="R26" s="31">
        <f>(Table2[[#This Row],[FCF]]-H25)/H25</f>
        <v>3.8405913546520953E-2</v>
      </c>
      <c r="S26" s="31">
        <f>(Table2[[#This Row],[EPS]]-K25)/K25</f>
        <v>0.30088495575221247</v>
      </c>
      <c r="T26" s="31">
        <f>(Table2[[#This Row],[Div]]-N25)/N25</f>
        <v>0.17475728155339795</v>
      </c>
    </row>
    <row r="27" spans="2:20" x14ac:dyDescent="0.25">
      <c r="B27" t="s">
        <v>100</v>
      </c>
      <c r="C27" s="24">
        <v>174.2</v>
      </c>
      <c r="D27" s="20">
        <v>227.6</v>
      </c>
      <c r="E27" s="3">
        <v>17.382000000000001</v>
      </c>
      <c r="F27" s="25">
        <v>10.021861696007299</v>
      </c>
      <c r="G27" s="21">
        <v>13.0940052928316</v>
      </c>
      <c r="H27" s="3">
        <v>8.2330000000000005</v>
      </c>
      <c r="I27" s="25">
        <v>21.158751366452002</v>
      </c>
      <c r="J27" s="21">
        <v>27.644843920806501</v>
      </c>
      <c r="K27" s="3">
        <v>5.87</v>
      </c>
      <c r="L27" s="25">
        <v>29.676320272572401</v>
      </c>
      <c r="M27" s="21">
        <v>38.773424190800597</v>
      </c>
      <c r="N27" s="3">
        <v>6.5</v>
      </c>
      <c r="O27" s="4">
        <v>26.799999999999901</v>
      </c>
      <c r="P27" s="19">
        <v>35.015384615384598</v>
      </c>
      <c r="Q27" s="31">
        <f>(Table2[[#This Row],[Rev]]-E26)/E26</f>
        <v>2.3554351666470508E-2</v>
      </c>
      <c r="R27" s="31">
        <f>(Table2[[#This Row],[FCF]]-H26)/H26</f>
        <v>0.27406375735066557</v>
      </c>
      <c r="S27" s="31">
        <f>(Table2[[#This Row],[EPS]]-K26)/K26</f>
        <v>-1.7006802721088073E-3</v>
      </c>
      <c r="T27" s="31">
        <f>(Table2[[#This Row],[Div]]-N26)/N26</f>
        <v>7.4380165289256228E-2</v>
      </c>
    </row>
    <row r="28" spans="2:20" x14ac:dyDescent="0.25">
      <c r="B28" t="s">
        <v>101</v>
      </c>
      <c r="C28" s="24">
        <v>152.26</v>
      </c>
      <c r="D28" s="20">
        <v>186.83</v>
      </c>
      <c r="E28" s="3">
        <v>17.742999999999999</v>
      </c>
      <c r="F28" s="25">
        <v>8.5814123879839901</v>
      </c>
      <c r="G28" s="21">
        <v>10.529786394634501</v>
      </c>
      <c r="H28" s="3">
        <v>9.1859999999999999</v>
      </c>
      <c r="I28" s="25">
        <v>16.5752231656869</v>
      </c>
      <c r="J28" s="21">
        <v>20.3385586762464</v>
      </c>
      <c r="K28" s="3">
        <v>6.24</v>
      </c>
      <c r="L28" s="25">
        <v>24.400641025641001</v>
      </c>
      <c r="M28" s="21">
        <v>29.940705128205099</v>
      </c>
      <c r="N28" s="3">
        <v>7.15</v>
      </c>
      <c r="O28" s="4">
        <v>21.295104895104799</v>
      </c>
      <c r="P28" s="19">
        <v>26.130069930069901</v>
      </c>
      <c r="Q28" s="31">
        <f>(Table2[[#This Row],[Rev]]-E27)/E27</f>
        <v>2.0768611206995573E-2</v>
      </c>
      <c r="R28" s="31">
        <f>(Table2[[#This Row],[FCF]]-H27)/H27</f>
        <v>0.11575367423782332</v>
      </c>
      <c r="S28" s="31">
        <f>(Table2[[#This Row],[EPS]]-K27)/K27</f>
        <v>6.3032367972742781E-2</v>
      </c>
      <c r="T28" s="31">
        <f>(Table2[[#This Row],[Div]]-N27)/N27</f>
        <v>0.10000000000000006</v>
      </c>
    </row>
    <row r="29" spans="2:20" x14ac:dyDescent="0.25">
      <c r="B29" t="s">
        <v>102</v>
      </c>
      <c r="C29" s="24">
        <v>146.74</v>
      </c>
      <c r="D29" s="20">
        <v>190.59</v>
      </c>
      <c r="E29" s="3">
        <v>18.233000000000001</v>
      </c>
      <c r="F29" s="25">
        <v>8.0480447540174396</v>
      </c>
      <c r="G29" s="21">
        <v>10.453024735369899</v>
      </c>
      <c r="H29" s="3">
        <v>9.5890000000000004</v>
      </c>
      <c r="I29" s="25">
        <v>15.3029512983627</v>
      </c>
      <c r="J29" s="21">
        <v>19.875899468140499</v>
      </c>
      <c r="K29" s="3">
        <v>7.87</v>
      </c>
      <c r="L29" s="25">
        <v>18.645489199491699</v>
      </c>
      <c r="M29" s="21">
        <v>24.2172808132147</v>
      </c>
      <c r="N29" s="3">
        <v>7.9</v>
      </c>
      <c r="O29" s="4">
        <v>18.574683544303799</v>
      </c>
      <c r="P29" s="19">
        <v>24.125316455696201</v>
      </c>
      <c r="Q29" s="31">
        <f>(Table2[[#This Row],[Rev]]-E28)/E28</f>
        <v>2.7616524826692333E-2</v>
      </c>
      <c r="R29" s="31">
        <f>(Table2[[#This Row],[FCF]]-H28)/H28</f>
        <v>4.3871108208142877E-2</v>
      </c>
      <c r="S29" s="31">
        <f>(Table2[[#This Row],[EPS]]-K28)/K28</f>
        <v>0.26121794871794868</v>
      </c>
      <c r="T29" s="31">
        <f>(Table2[[#This Row],[Div]]-N28)/N28</f>
        <v>0.1048951048951049</v>
      </c>
    </row>
    <row r="30" spans="2:20" x14ac:dyDescent="0.25">
      <c r="B30" t="s">
        <v>103</v>
      </c>
      <c r="C30" s="24">
        <v>144.01</v>
      </c>
      <c r="D30" s="20">
        <v>185.85</v>
      </c>
      <c r="E30" s="3">
        <v>18.689</v>
      </c>
      <c r="F30" s="25">
        <v>7.7056022259082804</v>
      </c>
      <c r="G30" s="21">
        <v>9.9443522927925496</v>
      </c>
      <c r="H30" s="3">
        <v>9.52</v>
      </c>
      <c r="I30" s="25">
        <v>15.1271008403361</v>
      </c>
      <c r="J30" s="21">
        <v>19.522058823529399</v>
      </c>
      <c r="K30" s="3">
        <v>6.81</v>
      </c>
      <c r="L30" s="25">
        <v>21.146842878120399</v>
      </c>
      <c r="M30" s="21">
        <v>27.290748898678402</v>
      </c>
      <c r="N30" s="3">
        <v>8.3000000000000007</v>
      </c>
      <c r="O30" s="4">
        <v>17.350602409638501</v>
      </c>
      <c r="P30" s="19">
        <v>22.391566265060199</v>
      </c>
      <c r="Q30" s="31">
        <f>(Table2[[#This Row],[Rev]]-E29)/E29</f>
        <v>2.500959798168154E-2</v>
      </c>
      <c r="R30" s="31">
        <f>(Table2[[#This Row],[FCF]]-H29)/H29</f>
        <v>-7.1957451246220496E-3</v>
      </c>
      <c r="S30" s="31">
        <f>(Table2[[#This Row],[EPS]]-K29)/K29</f>
        <v>-0.13468869123252866</v>
      </c>
      <c r="T30" s="31">
        <f>(Table2[[#This Row],[Div]]-N29)/N29</f>
        <v>5.0632911392405104E-2</v>
      </c>
    </row>
    <row r="31" spans="2:20" x14ac:dyDescent="0.25">
      <c r="B31" t="s">
        <v>104</v>
      </c>
      <c r="C31" s="24">
        <v>44.01</v>
      </c>
      <c r="D31" s="20">
        <v>149.11000000000001</v>
      </c>
      <c r="E31" s="3">
        <v>14.923999999999999</v>
      </c>
      <c r="F31" s="25">
        <v>2.9489413025998301</v>
      </c>
      <c r="G31" s="21">
        <v>9.9912891986062693</v>
      </c>
      <c r="H31" s="3">
        <v>5.968</v>
      </c>
      <c r="I31" s="25">
        <v>7.37432975871313</v>
      </c>
      <c r="J31" s="21">
        <v>24.984919571045499</v>
      </c>
      <c r="K31" s="3">
        <v>3.59</v>
      </c>
      <c r="L31" s="25">
        <v>12.259052924791</v>
      </c>
      <c r="M31" s="21">
        <v>41.534818941504099</v>
      </c>
      <c r="N31" s="3">
        <v>6</v>
      </c>
      <c r="O31" s="4">
        <v>9.3638297872340406</v>
      </c>
      <c r="P31" s="19">
        <v>31.725531914893601</v>
      </c>
      <c r="Q31" s="31">
        <f>(Table2[[#This Row],[Rev]]-E30)/E30</f>
        <v>-0.20145540157311792</v>
      </c>
      <c r="R31" s="31">
        <f>(Table2[[#This Row],[FCF]]-H30)/H30</f>
        <v>-0.37310924369747894</v>
      </c>
      <c r="S31" s="31">
        <f>(Table2[[#This Row],[EPS]]-K30)/K30</f>
        <v>-0.47283406754772395</v>
      </c>
      <c r="T31" s="31">
        <f>(Table2[[#This Row],[Div]]-N30)/N30</f>
        <v>-0.27710843373493982</v>
      </c>
    </row>
    <row r="32" spans="2:20" x14ac:dyDescent="0.25">
      <c r="B32" t="s">
        <v>105</v>
      </c>
      <c r="C32" s="24">
        <v>82.81</v>
      </c>
      <c r="D32" s="20">
        <v>170.5</v>
      </c>
      <c r="E32" s="3">
        <v>15.571999999999999</v>
      </c>
      <c r="F32" s="25">
        <v>5.3178782430002496</v>
      </c>
      <c r="G32" s="21">
        <v>10.9491394811199</v>
      </c>
      <c r="H32" s="3">
        <v>9.4629999999999992</v>
      </c>
      <c r="I32" s="25">
        <v>8.7509246539152503</v>
      </c>
      <c r="J32" s="21">
        <v>18.0175420057064</v>
      </c>
      <c r="K32" s="3">
        <v>6.84</v>
      </c>
      <c r="L32" s="25">
        <v>12.1067251461988</v>
      </c>
      <c r="M32" s="21">
        <v>24.926900584795298</v>
      </c>
      <c r="N32" s="3">
        <v>5.85</v>
      </c>
      <c r="O32" s="4">
        <v>11.5818181818181</v>
      </c>
      <c r="P32" s="19">
        <v>23.846153846153801</v>
      </c>
      <c r="Q32" s="31">
        <f>(Table2[[#This Row],[Rev]]-E31)/E31</f>
        <v>4.3419994639506812E-2</v>
      </c>
      <c r="R32" s="31">
        <f>(Table2[[#This Row],[FCF]]-H31)/H31</f>
        <v>0.58562332439678266</v>
      </c>
      <c r="S32" s="31">
        <f>(Table2[[#This Row],[EPS]]-K31)/K31</f>
        <v>0.90529247910863508</v>
      </c>
      <c r="T32" s="31">
        <f>(Table2[[#This Row],[Div]]-N31)/N31</f>
        <v>-2.500000000000006E-2</v>
      </c>
    </row>
    <row r="33" spans="3:20" x14ac:dyDescent="0.25">
      <c r="C33" s="24"/>
      <c r="D33" s="20"/>
      <c r="E33" s="3"/>
      <c r="F33" s="25"/>
      <c r="G33" s="21"/>
      <c r="H33" s="3"/>
      <c r="I33" s="25"/>
      <c r="J33" s="21"/>
      <c r="K33" s="3"/>
      <c r="L33" s="25"/>
      <c r="M33" s="21"/>
      <c r="N33" s="3">
        <v>6.75</v>
      </c>
      <c r="O33" s="4"/>
      <c r="P33" s="19"/>
      <c r="Q33" s="31">
        <f>(Table2[[#This Row],[Rev]]-E32)/E32</f>
        <v>-1</v>
      </c>
      <c r="R33" s="31">
        <f>(Table2[[#This Row],[FCF]]-H32)/H32</f>
        <v>-1</v>
      </c>
      <c r="S33" s="31">
        <f>(Table2[[#This Row],[EPS]]-K32)/K32</f>
        <v>-1</v>
      </c>
      <c r="T33" s="31">
        <f>(Table2[[#This Row],[Div]]-N32)/N32</f>
        <v>0.15384615384615391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1"/>
  <sheetViews>
    <sheetView workbookViewId="0">
      <selection activeCell="A32" sqref="A32:XFD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9.710937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s="4" t="s">
        <v>73</v>
      </c>
    </row>
    <row r="3" spans="2:20" x14ac:dyDescent="0.25">
      <c r="B3" t="s">
        <v>76</v>
      </c>
      <c r="C3" s="3">
        <v>405.9</v>
      </c>
      <c r="D3" s="3">
        <v>0</v>
      </c>
      <c r="E3" s="3">
        <v>405.9</v>
      </c>
      <c r="F3" s="5">
        <v>1</v>
      </c>
      <c r="G3" s="3">
        <v>634.4</v>
      </c>
      <c r="H3" s="3">
        <v>-228.5</v>
      </c>
      <c r="I3" s="6">
        <v>1.56294653855629</v>
      </c>
      <c r="J3" s="3">
        <v>33.1</v>
      </c>
      <c r="K3" s="6">
        <v>8.1547179108154705E-2</v>
      </c>
      <c r="L3" s="3">
        <v>7</v>
      </c>
      <c r="M3" s="6">
        <v>1.7245627001724499E-2</v>
      </c>
      <c r="N3" s="3">
        <v>0</v>
      </c>
      <c r="O3" s="6">
        <v>0</v>
      </c>
      <c r="P3" s="3">
        <v>7</v>
      </c>
      <c r="Q3" s="6">
        <v>1.7245627001724499E-2</v>
      </c>
      <c r="R3" s="3">
        <v>0</v>
      </c>
      <c r="S3" s="6">
        <v>0</v>
      </c>
      <c r="T3" s="6">
        <v>0</v>
      </c>
    </row>
    <row r="4" spans="2:20" x14ac:dyDescent="0.25">
      <c r="B4" t="s">
        <v>78</v>
      </c>
      <c r="C4" s="3">
        <v>473.7</v>
      </c>
      <c r="D4" s="3">
        <v>0</v>
      </c>
      <c r="E4" s="3">
        <v>473.7</v>
      </c>
      <c r="F4" s="5">
        <v>1</v>
      </c>
      <c r="G4" s="3">
        <v>720.5</v>
      </c>
      <c r="H4" s="3">
        <v>-246.8</v>
      </c>
      <c r="I4" s="6">
        <v>1.5210048553936999</v>
      </c>
      <c r="J4" s="3">
        <v>45.1</v>
      </c>
      <c r="K4" s="6">
        <v>9.5207937513193994E-2</v>
      </c>
      <c r="L4" s="3">
        <v>155.19999999999999</v>
      </c>
      <c r="M4" s="6">
        <v>0.32763352332700002</v>
      </c>
      <c r="N4" s="3">
        <v>0</v>
      </c>
      <c r="O4" s="6">
        <v>0</v>
      </c>
      <c r="P4" s="3">
        <v>155.19999999999999</v>
      </c>
      <c r="Q4" s="6">
        <v>0.32763352332700002</v>
      </c>
      <c r="R4" s="3">
        <v>-120.7</v>
      </c>
      <c r="S4" s="6">
        <v>-0.25480261769052098</v>
      </c>
      <c r="T4" s="6">
        <v>-0.77770618556700999</v>
      </c>
    </row>
    <row r="5" spans="2:20" x14ac:dyDescent="0.25">
      <c r="B5" t="s">
        <v>79</v>
      </c>
      <c r="C5" s="3">
        <v>557</v>
      </c>
      <c r="D5" s="3">
        <v>0</v>
      </c>
      <c r="E5" s="3">
        <v>557</v>
      </c>
      <c r="F5" s="5">
        <v>1</v>
      </c>
      <c r="G5" s="3">
        <v>846</v>
      </c>
      <c r="H5" s="3">
        <v>-289</v>
      </c>
      <c r="I5" s="6">
        <v>1.5188509874326701</v>
      </c>
      <c r="J5" s="3">
        <v>137.19999999999999</v>
      </c>
      <c r="K5" s="6">
        <v>0.24631956912028699</v>
      </c>
      <c r="L5" s="3">
        <v>194.3</v>
      </c>
      <c r="M5" s="6">
        <v>0.34883303411131</v>
      </c>
      <c r="N5" s="3">
        <v>-98.2</v>
      </c>
      <c r="O5" s="6">
        <v>-0.17630161579892201</v>
      </c>
      <c r="P5" s="3">
        <v>96.1</v>
      </c>
      <c r="Q5" s="6">
        <v>0.172531418312387</v>
      </c>
      <c r="R5" s="3">
        <v>-177.7</v>
      </c>
      <c r="S5" s="6">
        <v>-0.31903052064631898</v>
      </c>
      <c r="T5" s="6">
        <v>-1.84911550468262</v>
      </c>
    </row>
    <row r="6" spans="2:20" x14ac:dyDescent="0.25">
      <c r="B6" t="s">
        <v>80</v>
      </c>
      <c r="C6" s="3">
        <v>757.3</v>
      </c>
      <c r="D6" s="3">
        <v>0</v>
      </c>
      <c r="E6" s="3">
        <v>757.3</v>
      </c>
      <c r="F6" s="5">
        <v>1</v>
      </c>
      <c r="G6" s="3">
        <v>1148.8</v>
      </c>
      <c r="H6" s="3">
        <v>-391.5</v>
      </c>
      <c r="I6" s="6">
        <v>1.51696817641621</v>
      </c>
      <c r="J6" s="3">
        <v>131.19999999999999</v>
      </c>
      <c r="K6" s="6">
        <v>0.17324706193054201</v>
      </c>
      <c r="L6" s="3">
        <v>236.5</v>
      </c>
      <c r="M6" s="6">
        <v>0.31229367489766202</v>
      </c>
      <c r="N6" s="3">
        <v>-195.8</v>
      </c>
      <c r="O6" s="6">
        <v>-0.258550112240855</v>
      </c>
      <c r="P6" s="3">
        <v>40.700000000000003</v>
      </c>
      <c r="Q6" s="6">
        <v>5.3743562656806999E-2</v>
      </c>
      <c r="R6" s="3">
        <v>-262.5</v>
      </c>
      <c r="S6" s="6">
        <v>-0.34662617192658102</v>
      </c>
      <c r="T6" s="6">
        <v>-6.4496314496314398</v>
      </c>
    </row>
    <row r="7" spans="2:20" x14ac:dyDescent="0.25">
      <c r="B7" t="s">
        <v>81</v>
      </c>
      <c r="C7" s="3">
        <v>1054.1669999999999</v>
      </c>
      <c r="D7" s="3">
        <v>0</v>
      </c>
      <c r="E7" s="3">
        <v>1054.1669999999999</v>
      </c>
      <c r="F7" s="5">
        <v>1</v>
      </c>
      <c r="G7" s="3">
        <v>477.03</v>
      </c>
      <c r="H7" s="3">
        <v>577.13699999999994</v>
      </c>
      <c r="I7" s="6">
        <v>0.45251843398626501</v>
      </c>
      <c r="J7" s="3">
        <v>137.23699999999999</v>
      </c>
      <c r="K7" s="6">
        <v>0.130185255277389</v>
      </c>
      <c r="L7" s="3">
        <v>370.90699999999998</v>
      </c>
      <c r="M7" s="6">
        <v>0.35184842629298702</v>
      </c>
      <c r="N7" s="3">
        <v>-1590.778</v>
      </c>
      <c r="O7" s="6">
        <v>-1.5090379418061799</v>
      </c>
      <c r="P7" s="3">
        <v>-1219.8710000000001</v>
      </c>
      <c r="Q7" s="6">
        <v>-1.1571895155131899</v>
      </c>
      <c r="R7" s="3">
        <v>-350.39100000000002</v>
      </c>
      <c r="S7" s="6">
        <v>-0.33238661426510202</v>
      </c>
      <c r="T7" s="6">
        <v>0.28723610939189398</v>
      </c>
    </row>
    <row r="8" spans="2:20" x14ac:dyDescent="0.25">
      <c r="B8" t="s">
        <v>82</v>
      </c>
      <c r="C8" s="3">
        <v>1405.559</v>
      </c>
      <c r="D8" s="3">
        <v>0</v>
      </c>
      <c r="E8" s="3">
        <v>1405.559</v>
      </c>
      <c r="F8" s="5">
        <v>1</v>
      </c>
      <c r="G8" s="3">
        <v>2118.0590000000002</v>
      </c>
      <c r="H8" s="3">
        <v>-712.5</v>
      </c>
      <c r="I8" s="6">
        <v>1.50691575380329</v>
      </c>
      <c r="J8" s="3">
        <v>167.3</v>
      </c>
      <c r="K8" s="6">
        <v>0.119027376296548</v>
      </c>
      <c r="L8" s="3">
        <v>538.97699999999998</v>
      </c>
      <c r="M8" s="6">
        <v>0.383460957526507</v>
      </c>
      <c r="N8" s="3">
        <v>-2292.4</v>
      </c>
      <c r="O8" s="6">
        <v>-1.63095252493847</v>
      </c>
      <c r="P8" s="3">
        <v>-1753.423</v>
      </c>
      <c r="Q8" s="6">
        <v>-1.24749156741196</v>
      </c>
      <c r="R8" s="3">
        <v>-436.9</v>
      </c>
      <c r="S8" s="6">
        <v>-0.31083718292864199</v>
      </c>
      <c r="T8" s="6">
        <v>0.249169766793295</v>
      </c>
    </row>
    <row r="9" spans="2:20" x14ac:dyDescent="0.25">
      <c r="B9" t="s">
        <v>83</v>
      </c>
      <c r="C9" s="3">
        <v>1942.67</v>
      </c>
      <c r="D9" s="3">
        <v>0</v>
      </c>
      <c r="E9" s="3">
        <v>1942.67</v>
      </c>
      <c r="F9" s="5">
        <v>1</v>
      </c>
      <c r="G9" s="3">
        <v>2913.431</v>
      </c>
      <c r="H9" s="3">
        <v>-970.76099999999997</v>
      </c>
      <c r="I9" s="6">
        <v>1.49970453036285</v>
      </c>
      <c r="J9" s="3">
        <v>296.79899999999998</v>
      </c>
      <c r="K9" s="6">
        <v>0.15277890738004901</v>
      </c>
      <c r="L9" s="3">
        <v>660.30700000000002</v>
      </c>
      <c r="M9" s="6">
        <v>0.33989663710254397</v>
      </c>
      <c r="N9" s="3">
        <v>-491.35700000000003</v>
      </c>
      <c r="O9" s="6">
        <v>-0.252928701220485</v>
      </c>
      <c r="P9" s="3">
        <v>168.95</v>
      </c>
      <c r="Q9" s="6">
        <v>8.69679358820592E-2</v>
      </c>
      <c r="R9" s="3">
        <v>-562.99</v>
      </c>
      <c r="S9" s="6">
        <v>-0.28980217947463999</v>
      </c>
      <c r="T9" s="6">
        <v>-3.33228765907073</v>
      </c>
    </row>
    <row r="10" spans="2:20" x14ac:dyDescent="0.25">
      <c r="B10" t="s">
        <v>84</v>
      </c>
      <c r="C10" s="3">
        <v>2020.751</v>
      </c>
      <c r="D10" s="3">
        <v>0</v>
      </c>
      <c r="E10" s="3">
        <v>2020.751</v>
      </c>
      <c r="F10" s="5">
        <v>1</v>
      </c>
      <c r="G10" s="3">
        <v>3079.2370000000001</v>
      </c>
      <c r="H10" s="3">
        <v>-1058.4860000000001</v>
      </c>
      <c r="I10" s="6">
        <v>1.5238082277331499</v>
      </c>
      <c r="J10" s="3">
        <v>334.459</v>
      </c>
      <c r="K10" s="6">
        <v>0.16551222787963399</v>
      </c>
      <c r="L10" s="3">
        <v>743.51900000000001</v>
      </c>
      <c r="M10" s="6">
        <v>0.36794191862332298</v>
      </c>
      <c r="N10" s="3">
        <v>-419.38200000000001</v>
      </c>
      <c r="O10" s="6">
        <v>-0.20753769266970501</v>
      </c>
      <c r="P10" s="3">
        <v>324.137</v>
      </c>
      <c r="Q10" s="6">
        <v>0.160404225953618</v>
      </c>
      <c r="R10" s="3">
        <v>-542.43499999999995</v>
      </c>
      <c r="S10" s="6">
        <v>-0.268432379842939</v>
      </c>
      <c r="T10" s="6">
        <v>-1.67347448763948</v>
      </c>
    </row>
    <row r="11" spans="2:20" x14ac:dyDescent="0.25">
      <c r="B11" t="s">
        <v>85</v>
      </c>
      <c r="C11" s="3">
        <v>2048.835</v>
      </c>
      <c r="D11" s="3">
        <v>0</v>
      </c>
      <c r="E11" s="3">
        <v>2048.835</v>
      </c>
      <c r="F11" s="5">
        <v>1</v>
      </c>
      <c r="G11" s="3">
        <v>880.41800000000001</v>
      </c>
      <c r="H11" s="3">
        <v>1168.4169999999999</v>
      </c>
      <c r="I11" s="6">
        <v>0.42971639980769499</v>
      </c>
      <c r="J11" s="3">
        <v>199.149</v>
      </c>
      <c r="K11" s="6">
        <v>9.7201092328079094E-2</v>
      </c>
      <c r="L11" s="3">
        <v>859.06200000000001</v>
      </c>
      <c r="M11" s="6">
        <v>0.41929291524207601</v>
      </c>
      <c r="N11" s="3">
        <v>-282.54500000000002</v>
      </c>
      <c r="O11" s="6">
        <v>-0.13790519978426699</v>
      </c>
      <c r="P11" s="3">
        <v>576.51700000000005</v>
      </c>
      <c r="Q11" s="6">
        <v>0.281387715457809</v>
      </c>
      <c r="R11" s="3">
        <v>-563.67899999999997</v>
      </c>
      <c r="S11" s="6">
        <v>-0.275121715511498</v>
      </c>
      <c r="T11" s="6">
        <v>-0.97773179281790401</v>
      </c>
    </row>
    <row r="12" spans="2:20" x14ac:dyDescent="0.25">
      <c r="B12" t="s">
        <v>86</v>
      </c>
      <c r="C12" s="3">
        <v>2052.9780000000001</v>
      </c>
      <c r="D12" s="3">
        <v>0</v>
      </c>
      <c r="E12" s="3">
        <v>2052.9780000000001</v>
      </c>
      <c r="F12" s="5">
        <v>1</v>
      </c>
      <c r="G12" s="3">
        <v>3188.7080000000001</v>
      </c>
      <c r="H12" s="3">
        <v>-1135.73</v>
      </c>
      <c r="I12" s="6">
        <v>1.5532109939804499</v>
      </c>
      <c r="J12" s="3">
        <v>561.65499999999997</v>
      </c>
      <c r="K12" s="6">
        <v>0.27358062288051699</v>
      </c>
      <c r="L12" s="3">
        <v>882.99</v>
      </c>
      <c r="M12" s="6">
        <v>0.43010202739629899</v>
      </c>
      <c r="N12" s="3">
        <v>-213.99</v>
      </c>
      <c r="O12" s="6">
        <v>-0.10423394697848599</v>
      </c>
      <c r="P12" s="3">
        <v>669</v>
      </c>
      <c r="Q12" s="6">
        <v>0.32586808041781201</v>
      </c>
      <c r="R12" s="3">
        <v>-606.43499999999995</v>
      </c>
      <c r="S12" s="6">
        <v>-0.29539283908546499</v>
      </c>
      <c r="T12" s="6">
        <v>-0.90647982062780197</v>
      </c>
    </row>
    <row r="13" spans="2:20" x14ac:dyDescent="0.25">
      <c r="B13" t="s">
        <v>87</v>
      </c>
      <c r="C13" s="3">
        <v>2242.3989999999999</v>
      </c>
      <c r="D13" s="3">
        <v>0</v>
      </c>
      <c r="E13" s="3">
        <v>2242.3989999999999</v>
      </c>
      <c r="F13" s="5">
        <v>1</v>
      </c>
      <c r="G13" s="3">
        <v>2227.3209999999999</v>
      </c>
      <c r="H13" s="3">
        <v>15.077999999999999</v>
      </c>
      <c r="I13" s="6">
        <v>0.99327595133604596</v>
      </c>
      <c r="J13" s="3">
        <v>313.577</v>
      </c>
      <c r="K13" s="6">
        <v>0.139839966036374</v>
      </c>
      <c r="L13" s="3">
        <v>950.86900000000003</v>
      </c>
      <c r="M13" s="6">
        <v>0.42404094900149297</v>
      </c>
      <c r="N13" s="3">
        <v>-353.90300000000002</v>
      </c>
      <c r="O13" s="6">
        <v>-0.15782338468755999</v>
      </c>
      <c r="P13" s="3">
        <v>596.96600000000001</v>
      </c>
      <c r="Q13" s="6">
        <v>0.26621756431393301</v>
      </c>
      <c r="R13" s="3">
        <v>-667.10500000000002</v>
      </c>
      <c r="S13" s="6">
        <v>-0.29749611911171903</v>
      </c>
      <c r="T13" s="6">
        <v>-1.11749245350656</v>
      </c>
    </row>
    <row r="14" spans="2:20" x14ac:dyDescent="0.25">
      <c r="B14" t="s">
        <v>88</v>
      </c>
      <c r="C14" s="3">
        <v>2585.0790000000002</v>
      </c>
      <c r="D14" s="3">
        <v>0</v>
      </c>
      <c r="E14" s="3">
        <v>2585.0790000000002</v>
      </c>
      <c r="F14" s="5">
        <v>1</v>
      </c>
      <c r="G14" s="3">
        <v>2585.0790000000002</v>
      </c>
      <c r="H14" s="3">
        <v>0</v>
      </c>
      <c r="I14" s="6">
        <v>1</v>
      </c>
      <c r="J14" s="3">
        <v>300.64699999999999</v>
      </c>
      <c r="K14" s="6">
        <v>0.116300894479433</v>
      </c>
      <c r="L14" s="3">
        <v>1080.5319999999999</v>
      </c>
      <c r="M14" s="6">
        <v>0.417987999593049</v>
      </c>
      <c r="N14" s="3">
        <v>-549.30399999999997</v>
      </c>
      <c r="O14" s="6">
        <v>-0.21249021790049699</v>
      </c>
      <c r="P14" s="3">
        <v>531.22799999999995</v>
      </c>
      <c r="Q14" s="6">
        <v>0.20549778169255101</v>
      </c>
      <c r="R14" s="3">
        <v>-745.69799999999998</v>
      </c>
      <c r="S14" s="6">
        <v>-0.28846236420627702</v>
      </c>
      <c r="T14" s="6">
        <v>-1.4037249542569199</v>
      </c>
    </row>
    <row r="15" spans="2:20" x14ac:dyDescent="0.25">
      <c r="B15" t="s">
        <v>89</v>
      </c>
      <c r="C15" s="3">
        <v>3166.8530000000001</v>
      </c>
      <c r="D15" s="3">
        <v>0</v>
      </c>
      <c r="E15" s="3">
        <v>3166.8530000000001</v>
      </c>
      <c r="F15" s="5">
        <v>1</v>
      </c>
      <c r="G15" s="3">
        <v>1205.423</v>
      </c>
      <c r="H15" s="3">
        <v>1961.43</v>
      </c>
      <c r="I15" s="6">
        <v>0.38063749722516299</v>
      </c>
      <c r="J15" s="3">
        <v>475.74900000000002</v>
      </c>
      <c r="K15" s="6">
        <v>0.15022768660244001</v>
      </c>
      <c r="L15" s="3">
        <v>1170.3710000000001</v>
      </c>
      <c r="M15" s="6">
        <v>0.36956909588162101</v>
      </c>
      <c r="N15" s="3">
        <v>-726.38599999999997</v>
      </c>
      <c r="O15" s="6">
        <v>-0.22937155592634001</v>
      </c>
      <c r="P15" s="3">
        <v>443.98500000000001</v>
      </c>
      <c r="Q15" s="6">
        <v>0.14019753995528</v>
      </c>
      <c r="R15" s="3">
        <v>-194.697</v>
      </c>
      <c r="S15" s="6">
        <v>-6.14796455661187E-2</v>
      </c>
      <c r="T15" s="6">
        <v>-0.438521571674718</v>
      </c>
    </row>
    <row r="16" spans="2:20" x14ac:dyDescent="0.25">
      <c r="B16" t="s">
        <v>90</v>
      </c>
      <c r="C16" s="3">
        <v>3332.154</v>
      </c>
      <c r="D16" s="3">
        <v>0</v>
      </c>
      <c r="E16" s="3">
        <v>3332.154</v>
      </c>
      <c r="F16" s="5">
        <v>1</v>
      </c>
      <c r="G16" s="3">
        <v>1320.229</v>
      </c>
      <c r="H16" s="3">
        <v>2011.925</v>
      </c>
      <c r="I16" s="6">
        <v>0.39620887870128402</v>
      </c>
      <c r="J16" s="3">
        <v>563.84</v>
      </c>
      <c r="K16" s="6">
        <v>0.16921186715860001</v>
      </c>
      <c r="L16" s="3">
        <v>1273.367</v>
      </c>
      <c r="M16" s="6">
        <v>0.38214530300820398</v>
      </c>
      <c r="N16" s="3">
        <v>-767.71</v>
      </c>
      <c r="O16" s="6">
        <v>-0.230394513578904</v>
      </c>
      <c r="P16" s="3">
        <v>505.65699999999998</v>
      </c>
      <c r="Q16" s="6">
        <v>0.15175078942930001</v>
      </c>
      <c r="R16" s="3">
        <v>-204.65199999999999</v>
      </c>
      <c r="S16" s="6">
        <v>-6.1417329451159797E-2</v>
      </c>
      <c r="T16" s="6">
        <v>-0.40472494200614201</v>
      </c>
    </row>
    <row r="17" spans="2:20" x14ac:dyDescent="0.25">
      <c r="B17" t="s">
        <v>91</v>
      </c>
      <c r="C17" s="3">
        <v>3650.799</v>
      </c>
      <c r="D17" s="3">
        <v>454.51</v>
      </c>
      <c r="E17" s="3">
        <v>3196.2890000000002</v>
      </c>
      <c r="F17" s="5">
        <v>0.87550396502245098</v>
      </c>
      <c r="G17" s="3">
        <v>1535.0650000000001</v>
      </c>
      <c r="H17" s="3">
        <v>1661.2239999999999</v>
      </c>
      <c r="I17" s="6">
        <v>0.42047371000156403</v>
      </c>
      <c r="J17" s="3">
        <v>491.23899999999998</v>
      </c>
      <c r="K17" s="6">
        <v>0.13455657241058699</v>
      </c>
      <c r="L17" s="3">
        <v>1468.4</v>
      </c>
      <c r="M17" s="6">
        <v>0.40221332371352098</v>
      </c>
      <c r="N17" s="3">
        <v>-1017.472</v>
      </c>
      <c r="O17" s="6">
        <v>-0.278698443820106</v>
      </c>
      <c r="P17" s="3">
        <v>450.928</v>
      </c>
      <c r="Q17" s="6">
        <v>0.123514879893415</v>
      </c>
      <c r="R17" s="3">
        <v>-1020.674</v>
      </c>
      <c r="S17" s="6">
        <v>-0.27957551210022702</v>
      </c>
      <c r="T17" s="6">
        <v>-2.2634966114324202</v>
      </c>
    </row>
    <row r="18" spans="2:20" x14ac:dyDescent="0.25">
      <c r="B18" t="s">
        <v>92</v>
      </c>
      <c r="C18" s="3">
        <v>3783.1550000000002</v>
      </c>
      <c r="D18" s="3">
        <v>455.87400000000002</v>
      </c>
      <c r="E18" s="3">
        <v>3327.2809999999999</v>
      </c>
      <c r="F18" s="5">
        <v>0.87949898959994999</v>
      </c>
      <c r="G18" s="3">
        <v>1559.537</v>
      </c>
      <c r="H18" s="3">
        <v>1767.7439999999999</v>
      </c>
      <c r="I18" s="6">
        <v>0.41223185410061097</v>
      </c>
      <c r="J18" s="3">
        <v>463.63600000000002</v>
      </c>
      <c r="K18" s="6">
        <v>0.122552737067341</v>
      </c>
      <c r="L18" s="3">
        <v>1635.8869999999999</v>
      </c>
      <c r="M18" s="6">
        <v>0.43241342213047002</v>
      </c>
      <c r="N18" s="3">
        <v>-874.28599999999994</v>
      </c>
      <c r="O18" s="6">
        <v>-0.23109970381863801</v>
      </c>
      <c r="P18" s="3">
        <v>761.601</v>
      </c>
      <c r="Q18" s="6">
        <v>0.20131371831183201</v>
      </c>
      <c r="R18" s="3">
        <v>-1104.146</v>
      </c>
      <c r="S18" s="6">
        <v>-0.291858514916782</v>
      </c>
      <c r="T18" s="6">
        <v>-1.4497696300293701</v>
      </c>
    </row>
    <row r="19" spans="2:20" x14ac:dyDescent="0.25">
      <c r="B19" t="s">
        <v>93</v>
      </c>
      <c r="C19" s="3">
        <v>3775.2159999999999</v>
      </c>
      <c r="D19" s="3">
        <v>425.70299999999997</v>
      </c>
      <c r="E19" s="3">
        <v>3349.5129999999999</v>
      </c>
      <c r="F19" s="5">
        <v>0.88723744548656203</v>
      </c>
      <c r="G19" s="3">
        <v>1604.0450000000001</v>
      </c>
      <c r="H19" s="3">
        <v>1745.4680000000001</v>
      </c>
      <c r="I19" s="6">
        <v>0.424888271293616</v>
      </c>
      <c r="J19" s="3">
        <v>309.40699999999998</v>
      </c>
      <c r="K19" s="6">
        <v>8.1957429720577499E-2</v>
      </c>
      <c r="L19" s="3">
        <v>1720.52</v>
      </c>
      <c r="M19" s="6">
        <v>0.45574081059202898</v>
      </c>
      <c r="N19" s="3">
        <v>-376.27499999999998</v>
      </c>
      <c r="O19" s="6">
        <v>-9.9669793728358796E-2</v>
      </c>
      <c r="P19" s="3">
        <v>1344.2449999999999</v>
      </c>
      <c r="Q19" s="6">
        <v>0.35607101686366999</v>
      </c>
      <c r="R19" s="3">
        <v>-160.392</v>
      </c>
      <c r="S19" s="6">
        <v>-4.2485516060537902E-2</v>
      </c>
      <c r="T19" s="6">
        <v>-0.119317535121945</v>
      </c>
    </row>
    <row r="20" spans="2:20" x14ac:dyDescent="0.25">
      <c r="B20" t="s">
        <v>94</v>
      </c>
      <c r="C20" s="3">
        <v>3957.63</v>
      </c>
      <c r="D20" s="3">
        <v>862.649</v>
      </c>
      <c r="E20" s="3">
        <v>3094.9810000000002</v>
      </c>
      <c r="F20" s="5">
        <v>0.78202889102821604</v>
      </c>
      <c r="G20" s="3">
        <v>1815.808</v>
      </c>
      <c r="H20" s="3">
        <v>1279.173</v>
      </c>
      <c r="I20" s="6">
        <v>0.45881196574717698</v>
      </c>
      <c r="J20" s="3">
        <v>617.03800000000001</v>
      </c>
      <c r="K20" s="6">
        <v>0.15591098713118701</v>
      </c>
      <c r="L20" s="3">
        <v>1755.21</v>
      </c>
      <c r="M20" s="6">
        <v>0.44350027668073999</v>
      </c>
      <c r="N20" s="3">
        <v>-256.31200000000001</v>
      </c>
      <c r="O20" s="6">
        <v>-6.47640128056437E-2</v>
      </c>
      <c r="P20" s="3">
        <v>1498.8979999999999</v>
      </c>
      <c r="Q20" s="6">
        <v>0.37873626387509601</v>
      </c>
      <c r="R20" s="3">
        <v>-919.44299999999998</v>
      </c>
      <c r="S20" s="6">
        <v>-0.232321616725161</v>
      </c>
      <c r="T20" s="6">
        <v>-0.61341265382968002</v>
      </c>
    </row>
    <row r="21" spans="2:20" x14ac:dyDescent="0.25">
      <c r="B21" t="s">
        <v>95</v>
      </c>
      <c r="C21" s="3">
        <v>4306.4319999999998</v>
      </c>
      <c r="D21" s="3">
        <v>919.822</v>
      </c>
      <c r="E21" s="3">
        <v>3386.61</v>
      </c>
      <c r="F21" s="5">
        <v>0.78640740176554502</v>
      </c>
      <c r="G21" s="3">
        <v>1943.154</v>
      </c>
      <c r="H21" s="3">
        <v>1443.4559999999999</v>
      </c>
      <c r="I21" s="6">
        <v>0.45122133589941699</v>
      </c>
      <c r="J21" s="3">
        <v>1024.799</v>
      </c>
      <c r="K21" s="6">
        <v>0.237969390901795</v>
      </c>
      <c r="L21" s="3">
        <v>2005.8869999999999</v>
      </c>
      <c r="M21" s="6">
        <v>0.46578861572642899</v>
      </c>
      <c r="N21" s="3">
        <v>-445.495</v>
      </c>
      <c r="O21" s="6">
        <v>-0.103448748290928</v>
      </c>
      <c r="P21" s="3">
        <v>1560.3920000000001</v>
      </c>
      <c r="Q21" s="6">
        <v>0.36233986743550101</v>
      </c>
      <c r="R21" s="3">
        <v>-1244.1559999999999</v>
      </c>
      <c r="S21" s="6">
        <v>-0.288906454345499</v>
      </c>
      <c r="T21" s="6">
        <v>-0.79733554132551299</v>
      </c>
    </row>
    <row r="22" spans="2:20" x14ac:dyDescent="0.25">
      <c r="B22" t="s">
        <v>96</v>
      </c>
      <c r="C22" s="3">
        <v>4256.1570000000002</v>
      </c>
      <c r="D22" s="3">
        <v>800.38</v>
      </c>
      <c r="E22" s="3">
        <v>3455.777</v>
      </c>
      <c r="F22" s="5">
        <v>0.81194772655238001</v>
      </c>
      <c r="G22" s="3">
        <v>1999.8030000000001</v>
      </c>
      <c r="H22" s="3">
        <v>1455.9739999999999</v>
      </c>
      <c r="I22" s="6">
        <v>0.46986119168066398</v>
      </c>
      <c r="J22" s="3">
        <v>1434.4960000000001</v>
      </c>
      <c r="K22" s="6">
        <v>0.33704019847012201</v>
      </c>
      <c r="L22" s="3">
        <v>2513.0720000000001</v>
      </c>
      <c r="M22" s="6">
        <v>0.59045566223238399</v>
      </c>
      <c r="N22" s="3">
        <v>-802.42700000000002</v>
      </c>
      <c r="O22" s="6">
        <v>-0.188533223750909</v>
      </c>
      <c r="P22" s="3">
        <v>1710.645</v>
      </c>
      <c r="Q22" s="6">
        <v>0.40192243848147502</v>
      </c>
      <c r="R22" s="3">
        <v>-1485.24</v>
      </c>
      <c r="S22" s="6">
        <v>-0.348962690990957</v>
      </c>
      <c r="T22" s="6">
        <v>-0.86823391177012099</v>
      </c>
    </row>
    <row r="23" spans="2:20" x14ac:dyDescent="0.25">
      <c r="B23" t="s">
        <v>97</v>
      </c>
      <c r="C23" s="3">
        <v>4543.8490000000002</v>
      </c>
      <c r="D23" s="3">
        <v>837.94600000000003</v>
      </c>
      <c r="E23" s="3">
        <v>3705.9029999999998</v>
      </c>
      <c r="F23" s="5">
        <v>0.81558674154884903</v>
      </c>
      <c r="G23" s="3">
        <v>2188.6689999999999</v>
      </c>
      <c r="H23" s="3">
        <v>1517.2339999999999</v>
      </c>
      <c r="I23" s="6">
        <v>0.48167731806228498</v>
      </c>
      <c r="J23" s="3">
        <v>1319.6410000000001</v>
      </c>
      <c r="K23" s="6">
        <v>0.29042360342520102</v>
      </c>
      <c r="L23" s="3">
        <v>2700.9960000000001</v>
      </c>
      <c r="M23" s="6">
        <v>0.59442908424113505</v>
      </c>
      <c r="N23" s="3">
        <v>-841.20899999999995</v>
      </c>
      <c r="O23" s="6">
        <v>-0.185131372103254</v>
      </c>
      <c r="P23" s="3">
        <v>1859.787</v>
      </c>
      <c r="Q23" s="6">
        <v>0.40929771213788102</v>
      </c>
      <c r="R23" s="3">
        <v>-1690.5530000000001</v>
      </c>
      <c r="S23" s="6">
        <v>-0.37205307658771197</v>
      </c>
      <c r="T23" s="6">
        <v>-0.90900355793432197</v>
      </c>
    </row>
    <row r="24" spans="2:20" x14ac:dyDescent="0.25">
      <c r="B24" t="s">
        <v>98</v>
      </c>
      <c r="C24" s="3">
        <v>4870.8180000000002</v>
      </c>
      <c r="D24" s="3">
        <v>882.803</v>
      </c>
      <c r="E24" s="3">
        <v>3988.0149999999999</v>
      </c>
      <c r="F24" s="5">
        <v>0.81875672628293605</v>
      </c>
      <c r="G24" s="3">
        <v>2385.3420000000001</v>
      </c>
      <c r="H24" s="3">
        <v>1602.673</v>
      </c>
      <c r="I24" s="6">
        <v>0.48972102837757397</v>
      </c>
      <c r="J24" s="3">
        <v>1408.588</v>
      </c>
      <c r="K24" s="6">
        <v>0.28918920805499199</v>
      </c>
      <c r="L24" s="3">
        <v>2730.42</v>
      </c>
      <c r="M24" s="6">
        <v>0.56056703412034603</v>
      </c>
      <c r="N24" s="3">
        <v>-796.73599999999999</v>
      </c>
      <c r="O24" s="6">
        <v>-0.16357334640711199</v>
      </c>
      <c r="P24" s="3">
        <v>1933.684</v>
      </c>
      <c r="Q24" s="6">
        <v>0.39699368771323401</v>
      </c>
      <c r="R24" s="3">
        <v>-1877.1579999999999</v>
      </c>
      <c r="S24" s="6">
        <v>-0.38538865545787099</v>
      </c>
      <c r="T24" s="6">
        <v>-0.97076771592462796</v>
      </c>
    </row>
    <row r="25" spans="2:20" x14ac:dyDescent="0.25">
      <c r="B25" t="s">
        <v>99</v>
      </c>
      <c r="C25" s="3">
        <v>5266.1030000000001</v>
      </c>
      <c r="D25" s="3">
        <v>960.19200000000001</v>
      </c>
      <c r="E25" s="3">
        <v>4305.9110000000001</v>
      </c>
      <c r="F25" s="5">
        <v>0.81766554888880805</v>
      </c>
      <c r="G25" s="3">
        <v>2668.873</v>
      </c>
      <c r="H25" s="3">
        <v>1637.038</v>
      </c>
      <c r="I25" s="6">
        <v>0.50680227864893601</v>
      </c>
      <c r="J25" s="3">
        <v>1827.72</v>
      </c>
      <c r="K25" s="6">
        <v>0.34707258859160101</v>
      </c>
      <c r="L25" s="3">
        <v>3024.6849999999999</v>
      </c>
      <c r="M25" s="6">
        <v>0.57436875047829405</v>
      </c>
      <c r="N25" s="3">
        <v>-1020.924</v>
      </c>
      <c r="O25" s="6">
        <v>-0.19386707779927501</v>
      </c>
      <c r="P25" s="3">
        <v>2003.761</v>
      </c>
      <c r="Q25" s="6">
        <v>0.38050167267901802</v>
      </c>
      <c r="R25" s="3">
        <v>-2196.0410000000002</v>
      </c>
      <c r="S25" s="6">
        <v>-0.41701444122912101</v>
      </c>
      <c r="T25" s="6">
        <v>-1.0959595480698501</v>
      </c>
    </row>
    <row r="26" spans="2:20" x14ac:dyDescent="0.25">
      <c r="B26" t="s">
        <v>100</v>
      </c>
      <c r="C26" s="3">
        <v>5435.2290000000003</v>
      </c>
      <c r="D26" s="3">
        <v>971.14700000000005</v>
      </c>
      <c r="E26" s="3">
        <v>4464.0820000000003</v>
      </c>
      <c r="F26" s="5">
        <v>0.82132362776251</v>
      </c>
      <c r="G26" s="3">
        <v>2720.828</v>
      </c>
      <c r="H26" s="3">
        <v>1743.2539999999999</v>
      </c>
      <c r="I26" s="6">
        <v>0.50059123543828599</v>
      </c>
      <c r="J26" s="3">
        <v>1838.896</v>
      </c>
      <c r="K26" s="6">
        <v>0.338329075003095</v>
      </c>
      <c r="L26" s="3">
        <v>3372.694</v>
      </c>
      <c r="M26" s="6">
        <v>0.62052472858089303</v>
      </c>
      <c r="N26" s="3">
        <v>-798.46500000000003</v>
      </c>
      <c r="O26" s="6">
        <v>-0.14690549377036299</v>
      </c>
      <c r="P26" s="3">
        <v>2574.2289999999998</v>
      </c>
      <c r="Q26" s="6">
        <v>0.47361923481052898</v>
      </c>
      <c r="R26" s="3">
        <v>-2355.8850000000002</v>
      </c>
      <c r="S26" s="6">
        <v>-0.433447238377628</v>
      </c>
      <c r="T26" s="6">
        <v>-0.91518081724663902</v>
      </c>
    </row>
    <row r="27" spans="2:20" x14ac:dyDescent="0.25">
      <c r="B27" t="s">
        <v>101</v>
      </c>
      <c r="C27" s="3">
        <v>5527.3360000000002</v>
      </c>
      <c r="D27" s="3">
        <v>980.08</v>
      </c>
      <c r="E27" s="3">
        <v>4547.2560000000003</v>
      </c>
      <c r="F27" s="5">
        <v>0.82268492452783704</v>
      </c>
      <c r="G27" s="3">
        <v>2802.34</v>
      </c>
      <c r="H27" s="3">
        <v>1744.9159999999999</v>
      </c>
      <c r="I27" s="6">
        <v>0.50699649885586795</v>
      </c>
      <c r="J27" s="3">
        <v>1947.962</v>
      </c>
      <c r="K27" s="6">
        <v>0.35242330120694598</v>
      </c>
      <c r="L27" s="3">
        <v>3593.788</v>
      </c>
      <c r="M27" s="6">
        <v>0.65018446499362403</v>
      </c>
      <c r="N27" s="3">
        <v>-732.1</v>
      </c>
      <c r="O27" s="6">
        <v>-0.13245078641862901</v>
      </c>
      <c r="P27" s="3">
        <v>2861.6880000000001</v>
      </c>
      <c r="Q27" s="6">
        <v>0.51773367857499497</v>
      </c>
      <c r="R27" s="3">
        <v>-2571.7759999999998</v>
      </c>
      <c r="S27" s="6">
        <v>-0.46528309478562502</v>
      </c>
      <c r="T27" s="6">
        <v>-0.89869196082871305</v>
      </c>
    </row>
    <row r="28" spans="2:20" x14ac:dyDescent="0.25">
      <c r="B28" t="s">
        <v>102</v>
      </c>
      <c r="C28" s="3">
        <v>5645.2879999999996</v>
      </c>
      <c r="D28" s="3">
        <v>1007.9640000000001</v>
      </c>
      <c r="E28" s="3">
        <v>4637.3239999999996</v>
      </c>
      <c r="F28" s="5">
        <v>0.82145038481650501</v>
      </c>
      <c r="G28" s="3">
        <v>2926.299</v>
      </c>
      <c r="H28" s="3">
        <v>1711.0250000000001</v>
      </c>
      <c r="I28" s="6">
        <v>0.51836133072395896</v>
      </c>
      <c r="J28" s="3">
        <v>2440.058</v>
      </c>
      <c r="K28" s="6">
        <v>0.43222914402241303</v>
      </c>
      <c r="L28" s="3">
        <v>3750.7959999999998</v>
      </c>
      <c r="M28" s="6">
        <v>0.66441180680241596</v>
      </c>
      <c r="N28" s="3">
        <v>-781.90899999999999</v>
      </c>
      <c r="O28" s="6">
        <v>-0.13850648540871599</v>
      </c>
      <c r="P28" s="3">
        <v>2968.8870000000002</v>
      </c>
      <c r="Q28" s="6">
        <v>0.52590532139370005</v>
      </c>
      <c r="R28" s="3">
        <v>-2821.6419999999998</v>
      </c>
      <c r="S28" s="6">
        <v>-0.49982250684110302</v>
      </c>
      <c r="T28" s="6">
        <v>-0.95040397293665901</v>
      </c>
    </row>
    <row r="29" spans="2:20" x14ac:dyDescent="0.25">
      <c r="B29" t="s">
        <v>103</v>
      </c>
      <c r="C29" s="3">
        <v>5755.1890000000003</v>
      </c>
      <c r="D29" s="3">
        <v>1021.644</v>
      </c>
      <c r="E29" s="3">
        <v>4733.5450000000001</v>
      </c>
      <c r="F29" s="5">
        <v>0.82248298014192001</v>
      </c>
      <c r="G29" s="3">
        <v>2912.7869999999998</v>
      </c>
      <c r="H29" s="3">
        <v>1820.758</v>
      </c>
      <c r="I29" s="6">
        <v>0.50611491646929396</v>
      </c>
      <c r="J29" s="3">
        <v>2101.5839999999998</v>
      </c>
      <c r="K29" s="6">
        <v>0.365163333471759</v>
      </c>
      <c r="L29" s="3">
        <v>3807.8310000000001</v>
      </c>
      <c r="M29" s="6">
        <v>0.66163439636821597</v>
      </c>
      <c r="N29" s="3">
        <v>-876.01099999999997</v>
      </c>
      <c r="O29" s="6">
        <v>-0.15221237738673701</v>
      </c>
      <c r="P29" s="3">
        <v>2931.82</v>
      </c>
      <c r="Q29" s="6">
        <v>0.50942201898147899</v>
      </c>
      <c r="R29" s="3">
        <v>-2949.4009999999998</v>
      </c>
      <c r="S29" s="6">
        <v>-0.51247682743346901</v>
      </c>
      <c r="T29" s="6">
        <v>-1.0059966164362</v>
      </c>
    </row>
    <row r="30" spans="2:20" x14ac:dyDescent="0.25">
      <c r="B30" t="s">
        <v>104</v>
      </c>
      <c r="C30" s="3">
        <v>4607.5029999999997</v>
      </c>
      <c r="D30" s="3">
        <v>887.154</v>
      </c>
      <c r="E30" s="3">
        <v>3720.3490000000002</v>
      </c>
      <c r="F30" s="5">
        <v>0.80745449324720997</v>
      </c>
      <c r="G30" s="3">
        <v>1971.809</v>
      </c>
      <c r="H30" s="3">
        <v>1748.54</v>
      </c>
      <c r="I30" s="6">
        <v>0.42795609682728297</v>
      </c>
      <c r="J30" s="3">
        <v>1112.5640000000001</v>
      </c>
      <c r="K30" s="6">
        <v>0.2414678840144</v>
      </c>
      <c r="L30" s="3">
        <v>2326.6979999999999</v>
      </c>
      <c r="M30" s="6">
        <v>0.50498024635035499</v>
      </c>
      <c r="N30" s="3">
        <v>-484.11900000000003</v>
      </c>
      <c r="O30" s="6">
        <v>-0.105071879497419</v>
      </c>
      <c r="P30" s="3">
        <v>1842.579</v>
      </c>
      <c r="Q30" s="6">
        <v>0.39990836685293502</v>
      </c>
      <c r="R30" s="3">
        <v>-1664.193</v>
      </c>
      <c r="S30" s="6">
        <v>-0.36119195147566902</v>
      </c>
      <c r="T30" s="6">
        <v>-0.903186783307527</v>
      </c>
    </row>
    <row r="31" spans="2:20" x14ac:dyDescent="0.25">
      <c r="B31" t="s">
        <v>105</v>
      </c>
      <c r="C31" s="3">
        <v>5116.7889999999998</v>
      </c>
      <c r="D31" s="3">
        <v>971.06399999999996</v>
      </c>
      <c r="E31" s="3">
        <v>4145.7250000000004</v>
      </c>
      <c r="F31" s="5">
        <v>0.81022004229605704</v>
      </c>
      <c r="G31" s="3">
        <v>2413.19</v>
      </c>
      <c r="H31" s="3">
        <v>1732.5350000000001</v>
      </c>
      <c r="I31" s="6">
        <v>0.47162194884330699</v>
      </c>
      <c r="J31" s="3">
        <v>2249.6309999999999</v>
      </c>
      <c r="K31" s="6">
        <v>0.439656784753094</v>
      </c>
      <c r="L31" s="3">
        <v>3637.402</v>
      </c>
      <c r="M31" s="6">
        <v>0.71087590283671998</v>
      </c>
      <c r="N31" s="3">
        <v>-527.93499999999995</v>
      </c>
      <c r="O31" s="6">
        <v>-0.103177011989355</v>
      </c>
      <c r="P31" s="3">
        <v>3109.4670000000001</v>
      </c>
      <c r="Q31" s="6">
        <v>0.60769889084736495</v>
      </c>
      <c r="R31" s="3">
        <v>-2690.7</v>
      </c>
      <c r="S31" s="6">
        <v>-0.52585713423007996</v>
      </c>
      <c r="T31" s="6">
        <v>-0.86532515058046899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1"/>
  <sheetViews>
    <sheetView workbookViewId="0">
      <selection activeCell="A32" sqref="A32:XFD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B3" t="s">
        <v>76</v>
      </c>
      <c r="C3" s="3">
        <v>405.9</v>
      </c>
      <c r="D3" s="3">
        <v>7</v>
      </c>
      <c r="E3" s="3">
        <v>0</v>
      </c>
      <c r="F3" s="3">
        <v>871.00699999999995</v>
      </c>
      <c r="G3">
        <v>40.508000000000003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78</v>
      </c>
      <c r="C4" s="3">
        <v>473.7</v>
      </c>
      <c r="D4" s="3">
        <v>155.19999999999999</v>
      </c>
      <c r="E4" s="3">
        <v>-120.7</v>
      </c>
      <c r="F4" s="3">
        <v>1030.8340000000001</v>
      </c>
      <c r="G4">
        <v>46.363999999999997</v>
      </c>
      <c r="H4" s="31">
        <f>(Table3[[#This Row],[SharesOutstanding]]-G3)/G3</f>
        <v>0.14456403673348461</v>
      </c>
      <c r="I4" s="31">
        <f>(Table3[[#This Row],[Revenue]]-C3)/C3</f>
        <v>0.16703621581670366</v>
      </c>
      <c r="J4" s="31" t="e">
        <f>(Table3[[#This Row],[Dividend]]-E3)/E3</f>
        <v>#DIV/0!</v>
      </c>
      <c r="K4" s="31">
        <f>(Table3[[#This Row],[MarketValue]]-F3)/F3</f>
        <v>0.18349680312557778</v>
      </c>
    </row>
    <row r="5" spans="2:11" x14ac:dyDescent="0.25">
      <c r="B5" t="s">
        <v>79</v>
      </c>
      <c r="C5" s="3">
        <v>557</v>
      </c>
      <c r="D5" s="3">
        <v>96.1</v>
      </c>
      <c r="E5" s="3">
        <v>-177.7</v>
      </c>
      <c r="F5" s="3">
        <v>1337.6110000000001</v>
      </c>
      <c r="G5">
        <v>59.747</v>
      </c>
      <c r="H5" s="31">
        <f>(Table3[[#This Row],[SharesOutstanding]]-G4)/G4</f>
        <v>0.28865067724959026</v>
      </c>
      <c r="I5" s="31">
        <f>(Table3[[#This Row],[Revenue]]-C4)/C4</f>
        <v>0.17584969389909227</v>
      </c>
      <c r="J5" s="31">
        <f>(Table3[[#This Row],[Dividend]]-E4)/E4</f>
        <v>0.47224523612261793</v>
      </c>
      <c r="K5" s="31">
        <f>(Table3[[#This Row],[MarketValue]]-F4)/F4</f>
        <v>0.29760077762277926</v>
      </c>
    </row>
    <row r="6" spans="2:11" x14ac:dyDescent="0.25">
      <c r="B6" t="s">
        <v>80</v>
      </c>
      <c r="C6" s="3">
        <v>757.3</v>
      </c>
      <c r="D6" s="3">
        <v>40.700000000000003</v>
      </c>
      <c r="E6" s="3">
        <v>-262.5</v>
      </c>
      <c r="F6" s="3">
        <v>2823.9349999999999</v>
      </c>
      <c r="G6">
        <v>119.697</v>
      </c>
      <c r="H6" s="31">
        <f>(Table3[[#This Row],[SharesOutstanding]]-G5)/G5</f>
        <v>1.0033976601335632</v>
      </c>
      <c r="I6" s="31">
        <f>(Table3[[#This Row],[Revenue]]-C5)/C5</f>
        <v>0.35960502692998197</v>
      </c>
      <c r="J6" s="31">
        <f>(Table3[[#This Row],[Dividend]]-E5)/E5</f>
        <v>0.47720877884074292</v>
      </c>
      <c r="K6" s="31">
        <f>(Table3[[#This Row],[MarketValue]]-F5)/F5</f>
        <v>1.1111780629794459</v>
      </c>
    </row>
    <row r="7" spans="2:11" x14ac:dyDescent="0.25">
      <c r="B7" t="s">
        <v>81</v>
      </c>
      <c r="C7" s="3">
        <v>1054.1669999999999</v>
      </c>
      <c r="D7" s="3">
        <v>-1219.8710000000001</v>
      </c>
      <c r="E7" s="3">
        <v>-350.39100000000002</v>
      </c>
      <c r="F7" s="3">
        <v>3369.2060000000001</v>
      </c>
      <c r="G7">
        <v>99.99</v>
      </c>
      <c r="H7" s="31">
        <f>(Table3[[#This Row],[SharesOutstanding]]-G6)/G6</f>
        <v>-0.16464071781247658</v>
      </c>
      <c r="I7" s="31">
        <f>(Table3[[#This Row],[Revenue]]-C6)/C6</f>
        <v>0.39200713059553677</v>
      </c>
      <c r="J7" s="31">
        <f>(Table3[[#This Row],[Dividend]]-E6)/E6</f>
        <v>0.3348228571428572</v>
      </c>
      <c r="K7" s="31">
        <f>(Table3[[#This Row],[MarketValue]]-F6)/F6</f>
        <v>0.19308907605876205</v>
      </c>
    </row>
    <row r="8" spans="2:11" x14ac:dyDescent="0.25">
      <c r="B8" t="s">
        <v>82</v>
      </c>
      <c r="C8" s="3">
        <v>1405.559</v>
      </c>
      <c r="D8" s="3">
        <v>-1753.423</v>
      </c>
      <c r="E8" s="3">
        <v>-436.9</v>
      </c>
      <c r="F8" s="3">
        <v>4469.6499999999996</v>
      </c>
      <c r="G8">
        <v>126.036</v>
      </c>
      <c r="H8" s="31">
        <f>(Table3[[#This Row],[SharesOutstanding]]-G7)/G7</f>
        <v>0.26048604860486058</v>
      </c>
      <c r="I8" s="31">
        <f>(Table3[[#This Row],[Revenue]]-C7)/C7</f>
        <v>0.3333361791822359</v>
      </c>
      <c r="J8" s="31">
        <f>(Table3[[#This Row],[Dividend]]-E7)/E7</f>
        <v>0.24689275694866578</v>
      </c>
      <c r="K8" s="31">
        <f>(Table3[[#This Row],[MarketValue]]-F7)/F7</f>
        <v>0.32661820025252225</v>
      </c>
    </row>
    <row r="9" spans="2:11" x14ac:dyDescent="0.25">
      <c r="B9" t="s">
        <v>83</v>
      </c>
      <c r="C9" s="3">
        <v>1942.67</v>
      </c>
      <c r="D9" s="3">
        <v>168.95</v>
      </c>
      <c r="E9" s="3">
        <v>-562.99</v>
      </c>
      <c r="F9" s="3">
        <v>3696.7530000000002</v>
      </c>
      <c r="G9">
        <v>172.489</v>
      </c>
      <c r="H9" s="31">
        <f>(Table3[[#This Row],[SharesOutstanding]]-G8)/G8</f>
        <v>0.36856929766098578</v>
      </c>
      <c r="I9" s="31">
        <f>(Table3[[#This Row],[Revenue]]-C8)/C8</f>
        <v>0.38213337184707302</v>
      </c>
      <c r="J9" s="31">
        <f>(Table3[[#This Row],[Dividend]]-E8)/E8</f>
        <v>0.28860151064316786</v>
      </c>
      <c r="K9" s="31">
        <f>(Table3[[#This Row],[MarketValue]]-F8)/F8</f>
        <v>-0.17292114595102515</v>
      </c>
    </row>
    <row r="10" spans="2:11" x14ac:dyDescent="0.25">
      <c r="B10" t="s">
        <v>84</v>
      </c>
      <c r="C10" s="3">
        <v>2020.751</v>
      </c>
      <c r="D10" s="3">
        <v>324.137</v>
      </c>
      <c r="E10" s="3">
        <v>-542.43499999999995</v>
      </c>
      <c r="F10" s="3">
        <v>3843.0839999999998</v>
      </c>
      <c r="G10">
        <v>172.71100000000001</v>
      </c>
      <c r="H10" s="31">
        <f>(Table3[[#This Row],[SharesOutstanding]]-G9)/G9</f>
        <v>1.2870385937654484E-3</v>
      </c>
      <c r="I10" s="31">
        <f>(Table3[[#This Row],[Revenue]]-C9)/C9</f>
        <v>4.0192621495158676E-2</v>
      </c>
      <c r="J10" s="31">
        <f>(Table3[[#This Row],[Dividend]]-E9)/E9</f>
        <v>-3.6510417591786824E-2</v>
      </c>
      <c r="K10" s="31">
        <f>(Table3[[#This Row],[MarketValue]]-F9)/F9</f>
        <v>3.9583656251851194E-2</v>
      </c>
    </row>
    <row r="11" spans="2:11" x14ac:dyDescent="0.25">
      <c r="B11" t="s">
        <v>85</v>
      </c>
      <c r="C11" s="3">
        <v>2048.835</v>
      </c>
      <c r="D11" s="3">
        <v>576.51700000000005</v>
      </c>
      <c r="E11" s="3">
        <v>-563.67899999999997</v>
      </c>
      <c r="F11" s="3">
        <v>4793.4589999999998</v>
      </c>
      <c r="G11">
        <v>173.869</v>
      </c>
      <c r="H11" s="31">
        <f>(Table3[[#This Row],[SharesOutstanding]]-G10)/G10</f>
        <v>6.7048421930275834E-3</v>
      </c>
      <c r="I11" s="31">
        <f>(Table3[[#This Row],[Revenue]]-C10)/C10</f>
        <v>1.3897803341431012E-2</v>
      </c>
      <c r="J11" s="31">
        <f>(Table3[[#This Row],[Dividend]]-E10)/E10</f>
        <v>3.9164139482149994E-2</v>
      </c>
      <c r="K11" s="31">
        <f>(Table3[[#This Row],[MarketValue]]-F10)/F10</f>
        <v>0.2472948808821249</v>
      </c>
    </row>
    <row r="12" spans="2:11" x14ac:dyDescent="0.25">
      <c r="B12" t="s">
        <v>86</v>
      </c>
      <c r="C12" s="3">
        <v>2052.9780000000001</v>
      </c>
      <c r="D12" s="3">
        <v>669</v>
      </c>
      <c r="E12" s="3">
        <v>-606.43499999999995</v>
      </c>
      <c r="F12" s="3">
        <v>5942.942</v>
      </c>
      <c r="G12">
        <v>180.09399999999999</v>
      </c>
      <c r="H12" s="31">
        <f>(Table3[[#This Row],[SharesOutstanding]]-G11)/G11</f>
        <v>3.5802817063421276E-2</v>
      </c>
      <c r="I12" s="31">
        <f>(Table3[[#This Row],[Revenue]]-C11)/C11</f>
        <v>2.0221247684659958E-3</v>
      </c>
      <c r="J12" s="31">
        <f>(Table3[[#This Row],[Dividend]]-E11)/E11</f>
        <v>7.585168154215427E-2</v>
      </c>
      <c r="K12" s="31">
        <f>(Table3[[#This Row],[MarketValue]]-F11)/F11</f>
        <v>0.23980240573665076</v>
      </c>
    </row>
    <row r="13" spans="2:11" x14ac:dyDescent="0.25">
      <c r="B13" t="s">
        <v>87</v>
      </c>
      <c r="C13" s="3">
        <v>2242.3989999999999</v>
      </c>
      <c r="D13" s="3">
        <v>596.96600000000001</v>
      </c>
      <c r="E13" s="3">
        <v>-667.10500000000002</v>
      </c>
      <c r="F13" s="3">
        <v>8891.7659999999996</v>
      </c>
      <c r="G13">
        <v>190.047</v>
      </c>
      <c r="H13" s="31">
        <f>(Table3[[#This Row],[SharesOutstanding]]-G12)/G12</f>
        <v>5.5265583528601746E-2</v>
      </c>
      <c r="I13" s="31">
        <f>(Table3[[#This Row],[Revenue]]-C12)/C12</f>
        <v>9.2266453902574611E-2</v>
      </c>
      <c r="J13" s="31">
        <f>(Table3[[#This Row],[Dividend]]-E12)/E12</f>
        <v>0.10004369800555719</v>
      </c>
      <c r="K13" s="31">
        <f>(Table3[[#This Row],[MarketValue]]-F12)/F12</f>
        <v>0.49618926114372303</v>
      </c>
    </row>
    <row r="14" spans="2:11" x14ac:dyDescent="0.25">
      <c r="B14" t="s">
        <v>88</v>
      </c>
      <c r="C14" s="3">
        <v>2585.0790000000002</v>
      </c>
      <c r="D14" s="3">
        <v>531.22799999999995</v>
      </c>
      <c r="E14" s="3">
        <v>-745.69799999999998</v>
      </c>
      <c r="F14" s="3">
        <v>13540.768</v>
      </c>
      <c r="G14">
        <v>208.78299999999999</v>
      </c>
      <c r="H14" s="31">
        <f>(Table3[[#This Row],[SharesOutstanding]]-G13)/G13</f>
        <v>9.8586139218193342E-2</v>
      </c>
      <c r="I14" s="31">
        <f>(Table3[[#This Row],[Revenue]]-C13)/C13</f>
        <v>0.1528184769971804</v>
      </c>
      <c r="J14" s="31">
        <f>(Table3[[#This Row],[Dividend]]-E13)/E13</f>
        <v>0.11781203858463055</v>
      </c>
      <c r="K14" s="31">
        <f>(Table3[[#This Row],[MarketValue]]-F13)/F13</f>
        <v>0.52284349363219862</v>
      </c>
    </row>
    <row r="15" spans="2:11" x14ac:dyDescent="0.25">
      <c r="B15" t="s">
        <v>89</v>
      </c>
      <c r="C15" s="3">
        <v>3166.8530000000001</v>
      </c>
      <c r="D15" s="3">
        <v>443.98500000000001</v>
      </c>
      <c r="E15" s="3">
        <v>-194.697</v>
      </c>
      <c r="F15" s="3">
        <v>16223.138000000001</v>
      </c>
      <c r="G15">
        <v>220.821</v>
      </c>
      <c r="H15" s="31">
        <f>(Table3[[#This Row],[SharesOutstanding]]-G14)/G14</f>
        <v>5.7657951078392451E-2</v>
      </c>
      <c r="I15" s="31">
        <f>(Table3[[#This Row],[Revenue]]-C14)/C14</f>
        <v>0.22505076247186251</v>
      </c>
      <c r="J15" s="31">
        <f>(Table3[[#This Row],[Dividend]]-E14)/E14</f>
        <v>-0.73890636692065692</v>
      </c>
      <c r="K15" s="31">
        <f>(Table3[[#This Row],[MarketValue]]-F14)/F14</f>
        <v>0.1980958539427011</v>
      </c>
    </row>
    <row r="16" spans="2:11" x14ac:dyDescent="0.25">
      <c r="B16" t="s">
        <v>90</v>
      </c>
      <c r="C16" s="3">
        <v>3332.154</v>
      </c>
      <c r="D16" s="3">
        <v>505.65699999999998</v>
      </c>
      <c r="E16" s="3">
        <v>-204.65199999999999</v>
      </c>
      <c r="F16" s="3">
        <v>21088.992999999999</v>
      </c>
      <c r="G16">
        <v>221.98400000000001</v>
      </c>
      <c r="H16" s="31">
        <f>(Table3[[#This Row],[SharesOutstanding]]-G15)/G15</f>
        <v>5.2667092350818581E-3</v>
      </c>
      <c r="I16" s="31">
        <f>(Table3[[#This Row],[Revenue]]-C15)/C15</f>
        <v>5.2197244393724598E-2</v>
      </c>
      <c r="J16" s="31">
        <f>(Table3[[#This Row],[Dividend]]-E15)/E15</f>
        <v>5.1130731341520332E-2</v>
      </c>
      <c r="K16" s="31">
        <f>(Table3[[#This Row],[MarketValue]]-F15)/F15</f>
        <v>0.29993303391735909</v>
      </c>
    </row>
    <row r="17" spans="2:11" x14ac:dyDescent="0.25">
      <c r="B17" t="s">
        <v>91</v>
      </c>
      <c r="C17" s="3">
        <v>3650.799</v>
      </c>
      <c r="D17" s="3">
        <v>450.928</v>
      </c>
      <c r="E17" s="3">
        <v>-1020.674</v>
      </c>
      <c r="F17" s="3">
        <v>18215.023000000001</v>
      </c>
      <c r="G17">
        <v>223.77699999999999</v>
      </c>
      <c r="H17" s="31">
        <f>(Table3[[#This Row],[SharesOutstanding]]-G16)/G16</f>
        <v>8.0771587141414605E-3</v>
      </c>
      <c r="I17" s="31">
        <f>(Table3[[#This Row],[Revenue]]-C16)/C16</f>
        <v>9.5627332950397839E-2</v>
      </c>
      <c r="J17" s="31">
        <f>(Table3[[#This Row],[Dividend]]-E16)/E16</f>
        <v>3.9873639153294373</v>
      </c>
      <c r="K17" s="31">
        <f>(Table3[[#This Row],[MarketValue]]-F16)/F16</f>
        <v>-0.1362781997224807</v>
      </c>
    </row>
    <row r="18" spans="2:11" x14ac:dyDescent="0.25">
      <c r="B18" t="s">
        <v>92</v>
      </c>
      <c r="C18" s="3">
        <v>3783.1550000000002</v>
      </c>
      <c r="D18" s="3">
        <v>761.601</v>
      </c>
      <c r="E18" s="3">
        <v>-1104.146</v>
      </c>
      <c r="F18" s="3">
        <v>11553.984</v>
      </c>
      <c r="G18">
        <v>225.88399999999999</v>
      </c>
      <c r="H18" s="31">
        <f>(Table3[[#This Row],[SharesOutstanding]]-G17)/G17</f>
        <v>9.4156235895556713E-3</v>
      </c>
      <c r="I18" s="31">
        <f>(Table3[[#This Row],[Revenue]]-C17)/C17</f>
        <v>3.6253981662644319E-2</v>
      </c>
      <c r="J18" s="31">
        <f>(Table3[[#This Row],[Dividend]]-E17)/E17</f>
        <v>8.1781254347617335E-2</v>
      </c>
      <c r="K18" s="31">
        <f>(Table3[[#This Row],[MarketValue]]-F17)/F17</f>
        <v>-0.36568929943157363</v>
      </c>
    </row>
    <row r="19" spans="2:11" x14ac:dyDescent="0.25">
      <c r="B19" t="s">
        <v>93</v>
      </c>
      <c r="C19" s="3">
        <v>3775.2159999999999</v>
      </c>
      <c r="D19" s="3">
        <v>1344.2449999999999</v>
      </c>
      <c r="E19" s="3">
        <v>-160.392</v>
      </c>
      <c r="F19" s="3">
        <v>21439.973000000002</v>
      </c>
      <c r="G19">
        <v>268.47199999999998</v>
      </c>
      <c r="H19" s="31">
        <f>(Table3[[#This Row],[SharesOutstanding]]-G18)/G18</f>
        <v>0.18853925023463369</v>
      </c>
      <c r="I19" s="31">
        <f>(Table3[[#This Row],[Revenue]]-C18)/C18</f>
        <v>-2.0985130136090924E-3</v>
      </c>
      <c r="J19" s="31">
        <f>(Table3[[#This Row],[Dividend]]-E18)/E18</f>
        <v>-0.85473660186243483</v>
      </c>
      <c r="K19" s="31">
        <f>(Table3[[#This Row],[MarketValue]]-F18)/F18</f>
        <v>0.85563464515789545</v>
      </c>
    </row>
    <row r="20" spans="2:11" x14ac:dyDescent="0.25">
      <c r="B20" t="s">
        <v>94</v>
      </c>
      <c r="C20" s="3">
        <v>3957.63</v>
      </c>
      <c r="D20" s="3">
        <v>1498.8979999999999</v>
      </c>
      <c r="E20" s="3">
        <v>-919.44299999999998</v>
      </c>
      <c r="F20" s="3">
        <v>27778.106</v>
      </c>
      <c r="G20">
        <v>291.35000000000002</v>
      </c>
      <c r="H20" s="31">
        <f>(Table3[[#This Row],[SharesOutstanding]]-G19)/G19</f>
        <v>8.5215590452635825E-2</v>
      </c>
      <c r="I20" s="31">
        <f>(Table3[[#This Row],[Revenue]]-C19)/C19</f>
        <v>4.831882467122417E-2</v>
      </c>
      <c r="J20" s="31">
        <f>(Table3[[#This Row],[Dividend]]-E19)/E19</f>
        <v>4.7324741882388146</v>
      </c>
      <c r="K20" s="31">
        <f>(Table3[[#This Row],[MarketValue]]-F19)/F19</f>
        <v>0.2956222472854792</v>
      </c>
    </row>
    <row r="21" spans="2:11" x14ac:dyDescent="0.25">
      <c r="B21" t="s">
        <v>95</v>
      </c>
      <c r="C21" s="3">
        <v>4306.4319999999998</v>
      </c>
      <c r="D21" s="3">
        <v>1560.3920000000001</v>
      </c>
      <c r="E21" s="3">
        <v>-1244.1559999999999</v>
      </c>
      <c r="F21" s="3">
        <v>36094.292999999998</v>
      </c>
      <c r="G21">
        <v>293.57299999999998</v>
      </c>
      <c r="H21" s="31">
        <f>(Table3[[#This Row],[SharesOutstanding]]-G20)/G20</f>
        <v>7.6299982838508879E-3</v>
      </c>
      <c r="I21" s="31">
        <f>(Table3[[#This Row],[Revenue]]-C20)/C20</f>
        <v>8.8134060030876982E-2</v>
      </c>
      <c r="J21" s="31">
        <f>(Table3[[#This Row],[Dividend]]-E20)/E20</f>
        <v>0.35316273004416804</v>
      </c>
      <c r="K21" s="31">
        <f>(Table3[[#This Row],[MarketValue]]-F20)/F20</f>
        <v>0.29937919453543732</v>
      </c>
    </row>
    <row r="22" spans="2:11" x14ac:dyDescent="0.25">
      <c r="B22" t="s">
        <v>96</v>
      </c>
      <c r="C22" s="3">
        <v>4256.1570000000002</v>
      </c>
      <c r="D22" s="3">
        <v>1710.645</v>
      </c>
      <c r="E22" s="3">
        <v>-1485.24</v>
      </c>
      <c r="F22" s="3">
        <v>46064.131000000001</v>
      </c>
      <c r="G22">
        <v>303.13799999999998</v>
      </c>
      <c r="H22" s="31">
        <f>(Table3[[#This Row],[SharesOutstanding]]-G21)/G21</f>
        <v>3.258133411451325E-2</v>
      </c>
      <c r="I22" s="31">
        <f>(Table3[[#This Row],[Revenue]]-C21)/C21</f>
        <v>-1.1674397738081E-2</v>
      </c>
      <c r="J22" s="31">
        <f>(Table3[[#This Row],[Dividend]]-E21)/E21</f>
        <v>0.19377312812862701</v>
      </c>
      <c r="K22" s="31">
        <f>(Table3[[#This Row],[MarketValue]]-F21)/F21</f>
        <v>0.2762164644698818</v>
      </c>
    </row>
    <row r="23" spans="2:11" x14ac:dyDescent="0.25">
      <c r="B23" t="s">
        <v>97</v>
      </c>
      <c r="C23" s="3">
        <v>4543.8490000000002</v>
      </c>
      <c r="D23" s="3">
        <v>1859.787</v>
      </c>
      <c r="E23" s="3">
        <v>-1690.5530000000001</v>
      </c>
      <c r="F23" s="3">
        <v>44438.83</v>
      </c>
      <c r="G23">
        <v>310.255</v>
      </c>
      <c r="H23" s="31">
        <f>(Table3[[#This Row],[SharesOutstanding]]-G22)/G22</f>
        <v>2.3477756005515701E-2</v>
      </c>
      <c r="I23" s="31">
        <f>(Table3[[#This Row],[Revenue]]-C22)/C22</f>
        <v>6.7594311018132083E-2</v>
      </c>
      <c r="J23" s="31">
        <f>(Table3[[#This Row],[Dividend]]-E22)/E22</f>
        <v>0.13823557135547124</v>
      </c>
      <c r="K23" s="31">
        <f>(Table3[[#This Row],[MarketValue]]-F22)/F22</f>
        <v>-3.5283439950272791E-2</v>
      </c>
    </row>
    <row r="24" spans="2:11" x14ac:dyDescent="0.25">
      <c r="B24" t="s">
        <v>98</v>
      </c>
      <c r="C24" s="3">
        <v>4870.8180000000002</v>
      </c>
      <c r="D24" s="3">
        <v>1933.684</v>
      </c>
      <c r="E24" s="3">
        <v>-1877.1579999999999</v>
      </c>
      <c r="F24" s="3">
        <v>56597.603000000003</v>
      </c>
      <c r="G24">
        <v>310.73099999999999</v>
      </c>
      <c r="H24" s="31">
        <f>(Table3[[#This Row],[SharesOutstanding]]-G23)/G23</f>
        <v>1.5342218497687357E-3</v>
      </c>
      <c r="I24" s="31">
        <f>(Table3[[#This Row],[Revenue]]-C23)/C23</f>
        <v>7.1958597215708547E-2</v>
      </c>
      <c r="J24" s="31">
        <f>(Table3[[#This Row],[Dividend]]-E23)/E23</f>
        <v>0.11038104099664416</v>
      </c>
      <c r="K24" s="31">
        <f>(Table3[[#This Row],[MarketValue]]-F23)/F23</f>
        <v>0.27360695589870393</v>
      </c>
    </row>
    <row r="25" spans="2:11" x14ac:dyDescent="0.25">
      <c r="B25" t="s">
        <v>99</v>
      </c>
      <c r="C25" s="3">
        <v>5266.1030000000001</v>
      </c>
      <c r="D25" s="3">
        <v>2003.761</v>
      </c>
      <c r="E25" s="3">
        <v>-2196.0410000000002</v>
      </c>
      <c r="F25" s="3">
        <v>60163.819000000003</v>
      </c>
      <c r="G25">
        <v>310.10300000000001</v>
      </c>
      <c r="H25" s="31">
        <f>(Table3[[#This Row],[SharesOutstanding]]-G24)/G24</f>
        <v>-2.0210407072354733E-3</v>
      </c>
      <c r="I25" s="31">
        <f>(Table3[[#This Row],[Revenue]]-C24)/C24</f>
        <v>8.1153719970649657E-2</v>
      </c>
      <c r="J25" s="31">
        <f>(Table3[[#This Row],[Dividend]]-E24)/E24</f>
        <v>0.16987541805218329</v>
      </c>
      <c r="K25" s="31">
        <f>(Table3[[#This Row],[MarketValue]]-F24)/F24</f>
        <v>6.3010018286463479E-2</v>
      </c>
    </row>
    <row r="26" spans="2:11" x14ac:dyDescent="0.25">
      <c r="B26" t="s">
        <v>100</v>
      </c>
      <c r="C26" s="3">
        <v>5435.2290000000003</v>
      </c>
      <c r="D26" s="3">
        <v>2574.2289999999998</v>
      </c>
      <c r="E26" s="3">
        <v>-2355.8850000000002</v>
      </c>
      <c r="F26" s="3">
        <v>55624.035000000003</v>
      </c>
      <c r="G26">
        <v>312.69099999999997</v>
      </c>
      <c r="H26" s="31">
        <f>(Table3[[#This Row],[SharesOutstanding]]-G25)/G25</f>
        <v>8.3456141991530737E-3</v>
      </c>
      <c r="I26" s="31">
        <f>(Table3[[#This Row],[Revenue]]-C25)/C25</f>
        <v>3.2115968867300962E-2</v>
      </c>
      <c r="J26" s="31">
        <f>(Table3[[#This Row],[Dividend]]-E25)/E25</f>
        <v>7.2787347777204539E-2</v>
      </c>
      <c r="K26" s="31">
        <f>(Table3[[#This Row],[MarketValue]]-F25)/F25</f>
        <v>-7.545704503897932E-2</v>
      </c>
    </row>
    <row r="27" spans="2:11" x14ac:dyDescent="0.25">
      <c r="B27" t="s">
        <v>101</v>
      </c>
      <c r="C27" s="3">
        <v>5527.3360000000002</v>
      </c>
      <c r="D27" s="3">
        <v>2861.6880000000001</v>
      </c>
      <c r="E27" s="3">
        <v>-2571.7759999999998</v>
      </c>
      <c r="F27" s="3">
        <v>53353.951000000001</v>
      </c>
      <c r="G27">
        <v>311.517</v>
      </c>
      <c r="H27" s="31">
        <f>(Table3[[#This Row],[SharesOutstanding]]-G26)/G26</f>
        <v>-3.754505246393335E-3</v>
      </c>
      <c r="I27" s="31">
        <f>(Table3[[#This Row],[Revenue]]-C26)/C26</f>
        <v>1.6946296099023605E-2</v>
      </c>
      <c r="J27" s="31">
        <f>(Table3[[#This Row],[Dividend]]-E26)/E26</f>
        <v>9.1639023127189828E-2</v>
      </c>
      <c r="K27" s="31">
        <f>(Table3[[#This Row],[MarketValue]]-F26)/F26</f>
        <v>-4.081120688206101E-2</v>
      </c>
    </row>
    <row r="28" spans="2:11" x14ac:dyDescent="0.25">
      <c r="B28" t="s">
        <v>102</v>
      </c>
      <c r="C28" s="3">
        <v>5645.2879999999996</v>
      </c>
      <c r="D28" s="3">
        <v>2968.8870000000002</v>
      </c>
      <c r="E28" s="3">
        <v>-2821.6419999999998</v>
      </c>
      <c r="F28" s="3">
        <v>51911.766000000003</v>
      </c>
      <c r="G28">
        <v>309.62700000000001</v>
      </c>
      <c r="H28" s="31">
        <f>(Table3[[#This Row],[SharesOutstanding]]-G27)/G27</f>
        <v>-6.0670846213849846E-3</v>
      </c>
      <c r="I28" s="31">
        <f>(Table3[[#This Row],[Revenue]]-C27)/C27</f>
        <v>2.133975571595418E-2</v>
      </c>
      <c r="J28" s="31">
        <f>(Table3[[#This Row],[Dividend]]-E27)/E27</f>
        <v>9.7156984123034043E-2</v>
      </c>
      <c r="K28" s="31">
        <f>(Table3[[#This Row],[MarketValue]]-F27)/F27</f>
        <v>-2.7030519258077021E-2</v>
      </c>
    </row>
    <row r="29" spans="2:11" x14ac:dyDescent="0.25">
      <c r="B29" t="s">
        <v>103</v>
      </c>
      <c r="C29" s="3">
        <v>5755.1890000000003</v>
      </c>
      <c r="D29" s="3">
        <v>2931.82</v>
      </c>
      <c r="E29" s="3">
        <v>-2949.4009999999998</v>
      </c>
      <c r="F29" s="3">
        <v>47733.188999999998</v>
      </c>
      <c r="G29">
        <v>307.95</v>
      </c>
      <c r="H29" s="31">
        <f>(Table3[[#This Row],[SharesOutstanding]]-G28)/G28</f>
        <v>-5.4161943241384661E-3</v>
      </c>
      <c r="I29" s="31">
        <f>(Table3[[#This Row],[Revenue]]-C28)/C28</f>
        <v>1.946774017552351E-2</v>
      </c>
      <c r="J29" s="31">
        <f>(Table3[[#This Row],[Dividend]]-E28)/E28</f>
        <v>4.5278245787381967E-2</v>
      </c>
      <c r="K29" s="31">
        <f>(Table3[[#This Row],[MarketValue]]-F28)/F28</f>
        <v>-8.0493832554261485E-2</v>
      </c>
    </row>
    <row r="30" spans="2:11" x14ac:dyDescent="0.25">
      <c r="B30" t="s">
        <v>104</v>
      </c>
      <c r="C30" s="3">
        <v>4607.5029999999997</v>
      </c>
      <c r="D30" s="3">
        <v>1842.579</v>
      </c>
      <c r="E30" s="3">
        <v>-1664.193</v>
      </c>
      <c r="F30" s="3">
        <v>28014.564999999999</v>
      </c>
      <c r="G30">
        <v>308.738</v>
      </c>
      <c r="H30" s="31">
        <f>(Table3[[#This Row],[SharesOutstanding]]-G29)/G29</f>
        <v>2.5588569572982983E-3</v>
      </c>
      <c r="I30" s="31">
        <f>(Table3[[#This Row],[Revenue]]-C29)/C29</f>
        <v>-0.19941760383542584</v>
      </c>
      <c r="J30" s="31">
        <f>(Table3[[#This Row],[Dividend]]-E29)/E29</f>
        <v>-0.43575220866881104</v>
      </c>
      <c r="K30" s="31">
        <f>(Table3[[#This Row],[MarketValue]]-F29)/F29</f>
        <v>-0.41310091391547293</v>
      </c>
    </row>
    <row r="31" spans="2:11" x14ac:dyDescent="0.25">
      <c r="B31" t="s">
        <v>105</v>
      </c>
      <c r="C31" s="3">
        <v>5116.7889999999998</v>
      </c>
      <c r="D31" s="3">
        <v>3109.4670000000001</v>
      </c>
      <c r="E31" s="3">
        <v>-2690.7</v>
      </c>
      <c r="F31" s="3">
        <v>52503.616999999998</v>
      </c>
      <c r="G31">
        <v>328.58699999999999</v>
      </c>
      <c r="H31" s="31">
        <f>(Table3[[#This Row],[SharesOutstanding]]-G30)/G30</f>
        <v>6.4290757859414752E-2</v>
      </c>
      <c r="I31" s="31">
        <f>(Table3[[#This Row],[Revenue]]-C30)/C30</f>
        <v>0.11053405716719014</v>
      </c>
      <c r="J31" s="31">
        <f>(Table3[[#This Row],[Dividend]]-E30)/E30</f>
        <v>0.61681968377465823</v>
      </c>
      <c r="K31" s="31">
        <f>(Table3[[#This Row],[MarketValue]]-F30)/F30</f>
        <v>0.87415428367351056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1"/>
  <sheetViews>
    <sheetView workbookViewId="0">
      <selection activeCell="C34" sqref="C34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72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 s="3">
        <v>7</v>
      </c>
      <c r="D3" s="3">
        <v>7</v>
      </c>
      <c r="E3" s="3">
        <v>0</v>
      </c>
      <c r="F3" s="3">
        <v>0</v>
      </c>
      <c r="G3" s="3">
        <v>0</v>
      </c>
      <c r="H3" s="3">
        <v>0</v>
      </c>
    </row>
    <row r="4" spans="2:8" x14ac:dyDescent="0.25">
      <c r="B4" t="s">
        <v>78</v>
      </c>
      <c r="C4" s="3">
        <v>155.19999999999999</v>
      </c>
      <c r="D4" s="3">
        <v>155.19999999999999</v>
      </c>
      <c r="E4" s="3">
        <v>106.8</v>
      </c>
      <c r="F4" s="3">
        <v>0</v>
      </c>
      <c r="G4" s="3">
        <v>-120.7</v>
      </c>
      <c r="H4" s="3">
        <v>-13.9</v>
      </c>
    </row>
    <row r="5" spans="2:8" x14ac:dyDescent="0.25">
      <c r="B5" t="s">
        <v>79</v>
      </c>
      <c r="C5" s="3">
        <v>194.3</v>
      </c>
      <c r="D5" s="3">
        <v>96.1</v>
      </c>
      <c r="E5" s="3">
        <v>242.4</v>
      </c>
      <c r="F5" s="3">
        <v>0</v>
      </c>
      <c r="G5" s="3">
        <v>-177.7</v>
      </c>
      <c r="H5" s="3">
        <v>64.7</v>
      </c>
    </row>
    <row r="6" spans="2:8" x14ac:dyDescent="0.25">
      <c r="B6" t="s">
        <v>80</v>
      </c>
      <c r="C6" s="3">
        <v>236.5</v>
      </c>
      <c r="D6" s="3">
        <v>40.700000000000003</v>
      </c>
      <c r="E6" s="3">
        <v>201.7</v>
      </c>
      <c r="F6" s="3">
        <v>0</v>
      </c>
      <c r="G6" s="3">
        <v>-262.5</v>
      </c>
      <c r="H6" s="3">
        <v>-60.8</v>
      </c>
    </row>
    <row r="7" spans="2:8" x14ac:dyDescent="0.25">
      <c r="B7" t="s">
        <v>81</v>
      </c>
      <c r="C7" s="3">
        <v>370.90699999999998</v>
      </c>
      <c r="D7" s="3">
        <v>-1219.8710000000001</v>
      </c>
      <c r="E7" s="3">
        <v>344.4</v>
      </c>
      <c r="F7" s="3">
        <v>0</v>
      </c>
      <c r="G7" s="3">
        <v>-350.39100000000002</v>
      </c>
      <c r="H7" s="3">
        <v>-5.9910000000000396</v>
      </c>
    </row>
    <row r="8" spans="2:8" x14ac:dyDescent="0.25">
      <c r="B8" t="s">
        <v>82</v>
      </c>
      <c r="C8" s="3">
        <v>538.97699999999998</v>
      </c>
      <c r="D8" s="3">
        <v>-1753.423</v>
      </c>
      <c r="E8" s="3">
        <v>114.6</v>
      </c>
      <c r="F8" s="3">
        <v>0</v>
      </c>
      <c r="G8" s="3">
        <v>-436.9</v>
      </c>
      <c r="H8" s="3">
        <v>-322.29999999999899</v>
      </c>
    </row>
    <row r="9" spans="2:8" x14ac:dyDescent="0.25">
      <c r="B9" t="s">
        <v>83</v>
      </c>
      <c r="C9" s="3">
        <v>660.30700000000002</v>
      </c>
      <c r="D9" s="3">
        <v>168.95</v>
      </c>
      <c r="E9" s="3">
        <v>1.4630000000000001</v>
      </c>
      <c r="F9" s="3">
        <v>0</v>
      </c>
      <c r="G9" s="3">
        <v>-562.99</v>
      </c>
      <c r="H9" s="3">
        <v>-561.52700000000004</v>
      </c>
    </row>
    <row r="10" spans="2:8" x14ac:dyDescent="0.25">
      <c r="B10" t="s">
        <v>84</v>
      </c>
      <c r="C10" s="3">
        <v>743.51900000000001</v>
      </c>
      <c r="D10" s="3">
        <v>324.137</v>
      </c>
      <c r="E10" s="3">
        <v>1.2090000000000001</v>
      </c>
      <c r="F10" s="3">
        <v>-50.972000000000001</v>
      </c>
      <c r="G10" s="3">
        <v>-542.43499999999995</v>
      </c>
      <c r="H10" s="3">
        <v>-592.19799999999998</v>
      </c>
    </row>
    <row r="11" spans="2:8" x14ac:dyDescent="0.25">
      <c r="B11" t="s">
        <v>85</v>
      </c>
      <c r="C11" s="3">
        <v>859.06200000000001</v>
      </c>
      <c r="D11" s="3">
        <v>576.51700000000005</v>
      </c>
      <c r="E11" s="3">
        <v>8.0850000000000009</v>
      </c>
      <c r="F11" s="3">
        <v>0</v>
      </c>
      <c r="G11" s="3">
        <v>-563.67899999999997</v>
      </c>
      <c r="H11" s="3">
        <v>-555.59399999999903</v>
      </c>
    </row>
    <row r="12" spans="2:8" x14ac:dyDescent="0.25">
      <c r="B12" t="s">
        <v>86</v>
      </c>
      <c r="C12" s="3">
        <v>882.99</v>
      </c>
      <c r="D12" s="3">
        <v>669</v>
      </c>
      <c r="E12" s="3">
        <v>341.44499999999999</v>
      </c>
      <c r="F12" s="3">
        <v>0</v>
      </c>
      <c r="G12" s="3">
        <v>-606.43499999999995</v>
      </c>
      <c r="H12" s="3">
        <v>-264.98999999999899</v>
      </c>
    </row>
    <row r="13" spans="2:8" x14ac:dyDescent="0.25">
      <c r="B13" t="s">
        <v>87</v>
      </c>
      <c r="C13" s="3">
        <v>950.86900000000003</v>
      </c>
      <c r="D13" s="3">
        <v>596.96600000000001</v>
      </c>
      <c r="E13" s="3">
        <v>99.724999999999994</v>
      </c>
      <c r="F13" s="3">
        <v>-93.953999999999994</v>
      </c>
      <c r="G13" s="3">
        <v>-667.10500000000002</v>
      </c>
      <c r="H13" s="3">
        <v>-661.33399999999995</v>
      </c>
    </row>
    <row r="14" spans="2:8" x14ac:dyDescent="0.25">
      <c r="B14" t="s">
        <v>88</v>
      </c>
      <c r="C14" s="3">
        <v>1080.5319999999999</v>
      </c>
      <c r="D14" s="3">
        <v>531.22799999999995</v>
      </c>
      <c r="E14" s="3">
        <v>3.43</v>
      </c>
      <c r="F14" s="3">
        <v>-99.876000000000005</v>
      </c>
      <c r="G14" s="3">
        <v>-745.69799999999998</v>
      </c>
      <c r="H14" s="3">
        <v>-842.14400000000001</v>
      </c>
    </row>
    <row r="15" spans="2:8" x14ac:dyDescent="0.25">
      <c r="B15" t="s">
        <v>89</v>
      </c>
      <c r="C15" s="3">
        <v>1170.3710000000001</v>
      </c>
      <c r="D15" s="3">
        <v>443.98500000000001</v>
      </c>
      <c r="E15" s="3">
        <v>11.321</v>
      </c>
      <c r="F15" s="3">
        <v>-194.416</v>
      </c>
      <c r="G15" s="3">
        <v>-194.697</v>
      </c>
      <c r="H15" s="3">
        <v>-377.79199999999997</v>
      </c>
    </row>
    <row r="16" spans="2:8" x14ac:dyDescent="0.25">
      <c r="B16" t="s">
        <v>90</v>
      </c>
      <c r="C16" s="3">
        <v>1273.367</v>
      </c>
      <c r="D16" s="3">
        <v>505.65699999999998</v>
      </c>
      <c r="E16" s="3">
        <v>217.23699999999999</v>
      </c>
      <c r="F16" s="3">
        <v>-409.70800000000003</v>
      </c>
      <c r="G16" s="3">
        <v>-204.65199999999999</v>
      </c>
      <c r="H16" s="3">
        <v>-397.12299999999999</v>
      </c>
    </row>
    <row r="17" spans="2:8" x14ac:dyDescent="0.25">
      <c r="B17" t="s">
        <v>91</v>
      </c>
      <c r="C17" s="3">
        <v>1468.4</v>
      </c>
      <c r="D17" s="3">
        <v>450.928</v>
      </c>
      <c r="E17" s="3">
        <v>156.71</v>
      </c>
      <c r="F17" s="3">
        <v>-83.992999999999995</v>
      </c>
      <c r="G17" s="3">
        <v>-1020.674</v>
      </c>
      <c r="H17" s="3">
        <v>-947.95699999999999</v>
      </c>
    </row>
    <row r="18" spans="2:8" x14ac:dyDescent="0.25">
      <c r="B18" t="s">
        <v>92</v>
      </c>
      <c r="C18" s="3">
        <v>1635.8869999999999</v>
      </c>
      <c r="D18" s="3">
        <v>761.601</v>
      </c>
      <c r="E18" s="3">
        <v>11.106</v>
      </c>
      <c r="F18" s="3">
        <v>-16.009</v>
      </c>
      <c r="G18" s="3">
        <v>-1104.146</v>
      </c>
      <c r="H18" s="3">
        <v>-1109.049</v>
      </c>
    </row>
    <row r="19" spans="2:8" x14ac:dyDescent="0.25">
      <c r="B19" t="s">
        <v>93</v>
      </c>
      <c r="C19" s="3">
        <v>1720.52</v>
      </c>
      <c r="D19" s="3">
        <v>1344.2449999999999</v>
      </c>
      <c r="E19" s="3">
        <v>1642.2280000000001</v>
      </c>
      <c r="F19" s="3">
        <v>0</v>
      </c>
      <c r="G19" s="3">
        <v>-160.392</v>
      </c>
      <c r="H19" s="3">
        <v>1481.836</v>
      </c>
    </row>
    <row r="20" spans="2:8" x14ac:dyDescent="0.25">
      <c r="B20" t="s">
        <v>94</v>
      </c>
      <c r="C20" s="3">
        <v>1755.21</v>
      </c>
      <c r="D20" s="3">
        <v>1498.8979999999999</v>
      </c>
      <c r="E20" s="3">
        <v>4.1660000000000004</v>
      </c>
      <c r="F20" s="3">
        <v>0</v>
      </c>
      <c r="G20" s="3">
        <v>-919.44299999999998</v>
      </c>
      <c r="H20" s="3">
        <v>-915.27699999999902</v>
      </c>
    </row>
    <row r="21" spans="2:8" x14ac:dyDescent="0.25">
      <c r="B21" t="s">
        <v>95</v>
      </c>
      <c r="C21" s="3">
        <v>2005.8869999999999</v>
      </c>
      <c r="D21" s="3">
        <v>1560.3920000000001</v>
      </c>
      <c r="E21" s="3">
        <v>5.3129999999999997</v>
      </c>
      <c r="F21" s="3">
        <v>0</v>
      </c>
      <c r="G21" s="3">
        <v>-1244.1559999999999</v>
      </c>
      <c r="H21" s="3">
        <v>-1238.8429999999901</v>
      </c>
    </row>
    <row r="22" spans="2:8" x14ac:dyDescent="0.25">
      <c r="B22" t="s">
        <v>96</v>
      </c>
      <c r="C22" s="3">
        <v>2513.0720000000001</v>
      </c>
      <c r="D22" s="3">
        <v>1710.645</v>
      </c>
      <c r="E22" s="3">
        <v>1213.8399999999999</v>
      </c>
      <c r="F22" s="3">
        <v>-248</v>
      </c>
      <c r="G22" s="3">
        <v>-1485.24</v>
      </c>
      <c r="H22" s="3">
        <v>-519.4</v>
      </c>
    </row>
    <row r="23" spans="2:8" x14ac:dyDescent="0.25">
      <c r="B23" t="s">
        <v>97</v>
      </c>
      <c r="C23" s="3">
        <v>2700.9960000000001</v>
      </c>
      <c r="D23" s="3">
        <v>1859.787</v>
      </c>
      <c r="E23" s="3">
        <v>9.9000000000000005E-2</v>
      </c>
      <c r="F23" s="3">
        <v>0</v>
      </c>
      <c r="G23" s="3">
        <v>-1690.5530000000001</v>
      </c>
      <c r="H23" s="3">
        <v>-1690.454</v>
      </c>
    </row>
    <row r="24" spans="2:8" x14ac:dyDescent="0.25">
      <c r="B24" t="s">
        <v>98</v>
      </c>
      <c r="C24" s="3">
        <v>2730.42</v>
      </c>
      <c r="D24" s="3">
        <v>1933.684</v>
      </c>
      <c r="E24" s="3">
        <v>0.27700000000000002</v>
      </c>
      <c r="F24" s="3">
        <v>-14.435</v>
      </c>
      <c r="G24" s="3">
        <v>-1877.1579999999999</v>
      </c>
      <c r="H24" s="3">
        <v>-1891.31599999999</v>
      </c>
    </row>
    <row r="25" spans="2:8" x14ac:dyDescent="0.25">
      <c r="B25" t="s">
        <v>99</v>
      </c>
      <c r="C25" s="3">
        <v>3024.6849999999999</v>
      </c>
      <c r="D25" s="3">
        <v>2003.761</v>
      </c>
      <c r="E25" s="3">
        <v>0</v>
      </c>
      <c r="F25" s="3">
        <v>-509.27699999999999</v>
      </c>
      <c r="G25" s="3">
        <v>-2196.0410000000002</v>
      </c>
      <c r="H25" s="3">
        <v>-2705.3180000000002</v>
      </c>
    </row>
    <row r="26" spans="2:8" x14ac:dyDescent="0.25">
      <c r="B26" t="s">
        <v>100</v>
      </c>
      <c r="C26" s="3">
        <v>3372.694</v>
      </c>
      <c r="D26" s="3">
        <v>2574.2289999999998</v>
      </c>
      <c r="E26" s="3">
        <v>0</v>
      </c>
      <c r="F26" s="3">
        <v>-259.89400000000001</v>
      </c>
      <c r="G26" s="3">
        <v>-2355.8850000000002</v>
      </c>
      <c r="H26" s="3">
        <v>-2615.779</v>
      </c>
    </row>
    <row r="27" spans="2:8" x14ac:dyDescent="0.25">
      <c r="B27" t="s">
        <v>101</v>
      </c>
      <c r="C27" s="3">
        <v>3593.788</v>
      </c>
      <c r="D27" s="3">
        <v>2861.6880000000001</v>
      </c>
      <c r="E27" s="3">
        <v>0</v>
      </c>
      <c r="F27" s="3">
        <v>-410.11900000000003</v>
      </c>
      <c r="G27" s="3">
        <v>-2571.7759999999998</v>
      </c>
      <c r="H27" s="3">
        <v>-2981.895</v>
      </c>
    </row>
    <row r="28" spans="2:8" x14ac:dyDescent="0.25">
      <c r="B28" t="s">
        <v>102</v>
      </c>
      <c r="C28" s="3">
        <v>3750.7959999999998</v>
      </c>
      <c r="D28" s="3">
        <v>2968.8870000000002</v>
      </c>
      <c r="E28" s="3">
        <v>0</v>
      </c>
      <c r="F28" s="3">
        <v>-438.85399999999998</v>
      </c>
      <c r="G28" s="3">
        <v>-2821.6419999999998</v>
      </c>
      <c r="H28" s="3">
        <v>-3260.4959999999901</v>
      </c>
    </row>
    <row r="29" spans="2:8" x14ac:dyDescent="0.25">
      <c r="B29" t="s">
        <v>103</v>
      </c>
      <c r="C29" s="3">
        <v>3807.8310000000001</v>
      </c>
      <c r="D29" s="3">
        <v>2931.82</v>
      </c>
      <c r="E29" s="3">
        <v>0</v>
      </c>
      <c r="F29" s="3">
        <v>-369.90199999999999</v>
      </c>
      <c r="G29" s="3">
        <v>-2949.4009999999998</v>
      </c>
      <c r="H29" s="3">
        <v>-3319.3029999999999</v>
      </c>
    </row>
    <row r="30" spans="2:8" x14ac:dyDescent="0.25">
      <c r="B30" t="s">
        <v>104</v>
      </c>
      <c r="C30" s="3">
        <v>2326.6979999999999</v>
      </c>
      <c r="D30" s="3">
        <v>1842.579</v>
      </c>
      <c r="E30" s="3">
        <v>1556.1479999999999</v>
      </c>
      <c r="F30" s="3">
        <v>-169.54900000000001</v>
      </c>
      <c r="G30" s="3">
        <v>-1664.193</v>
      </c>
      <c r="H30" s="3">
        <v>-277.59399999999999</v>
      </c>
    </row>
    <row r="31" spans="2:8" x14ac:dyDescent="0.25">
      <c r="B31" t="s">
        <v>105</v>
      </c>
      <c r="C31" s="3">
        <v>3637.402</v>
      </c>
      <c r="D31" s="3">
        <v>3109.4670000000001</v>
      </c>
      <c r="E31" s="3">
        <v>338.12099999999998</v>
      </c>
      <c r="F31" s="3">
        <v>-4.8659999999999997</v>
      </c>
      <c r="G31" s="3">
        <v>-2690.7</v>
      </c>
      <c r="H31" s="3">
        <v>-2357.4449999999902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2"/>
  <sheetViews>
    <sheetView workbookViewId="0">
      <selection activeCell="A33" sqref="A33:XFD33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B4" t="s">
        <v>76</v>
      </c>
      <c r="C4" s="3">
        <v>7</v>
      </c>
      <c r="D4" s="3">
        <v>7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1756.7</v>
      </c>
      <c r="K4" s="3">
        <v>0</v>
      </c>
      <c r="L4" s="3">
        <v>1727.2</v>
      </c>
      <c r="M4" s="34">
        <v>0</v>
      </c>
    </row>
    <row r="5" spans="2:13" x14ac:dyDescent="0.25">
      <c r="B5" t="s">
        <v>78</v>
      </c>
      <c r="C5" s="3">
        <v>155.19999999999999</v>
      </c>
      <c r="D5" s="3">
        <v>155.19999999999999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2277.1999999999998</v>
      </c>
      <c r="K5" s="3">
        <v>0</v>
      </c>
      <c r="L5" s="3">
        <v>2219.9</v>
      </c>
      <c r="M5" s="34">
        <v>0</v>
      </c>
    </row>
    <row r="6" spans="2:13" x14ac:dyDescent="0.25">
      <c r="B6" t="s">
        <v>79</v>
      </c>
      <c r="C6" s="3">
        <v>194.3</v>
      </c>
      <c r="D6" s="3">
        <v>96.1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2556.4</v>
      </c>
      <c r="K6" s="3">
        <v>0</v>
      </c>
      <c r="L6" s="3">
        <v>2323.5</v>
      </c>
      <c r="M6" s="34">
        <v>0</v>
      </c>
    </row>
    <row r="7" spans="2:13" x14ac:dyDescent="0.25">
      <c r="B7" t="s">
        <v>80</v>
      </c>
      <c r="C7" s="3">
        <v>236.5</v>
      </c>
      <c r="D7" s="3">
        <v>40.700000000000003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5895.9</v>
      </c>
      <c r="K7" s="3">
        <v>0</v>
      </c>
      <c r="L7" s="3">
        <v>4591</v>
      </c>
      <c r="M7" s="34">
        <v>0</v>
      </c>
    </row>
    <row r="8" spans="2:13" x14ac:dyDescent="0.25">
      <c r="B8" t="s">
        <v>81</v>
      </c>
      <c r="C8" s="3">
        <v>370.90699999999998</v>
      </c>
      <c r="D8" s="3">
        <v>-1219.8710000000001</v>
      </c>
      <c r="E8" s="3">
        <v>109.699</v>
      </c>
      <c r="F8" s="3">
        <v>0</v>
      </c>
      <c r="G8" s="3">
        <v>109.699</v>
      </c>
      <c r="H8" s="3">
        <v>0</v>
      </c>
      <c r="I8" s="3">
        <v>298.05799999999999</v>
      </c>
      <c r="J8" s="3">
        <v>7364.6090000000004</v>
      </c>
      <c r="K8" s="3">
        <v>245</v>
      </c>
      <c r="L8" s="3">
        <v>5860.8050000000003</v>
      </c>
      <c r="M8" s="34">
        <v>1.21656326530612</v>
      </c>
    </row>
    <row r="9" spans="2:13" x14ac:dyDescent="0.25">
      <c r="B9" t="s">
        <v>82</v>
      </c>
      <c r="C9" s="3">
        <v>538.97699999999998</v>
      </c>
      <c r="D9" s="3">
        <v>-1753.423</v>
      </c>
      <c r="E9" s="3">
        <v>129.19499999999999</v>
      </c>
      <c r="F9" s="3">
        <v>0</v>
      </c>
      <c r="G9" s="3">
        <v>129.19499999999999</v>
      </c>
      <c r="H9" s="3">
        <v>0</v>
      </c>
      <c r="I9" s="3">
        <v>129.19499999999999</v>
      </c>
      <c r="J9" s="3">
        <v>13147.805</v>
      </c>
      <c r="K9" s="3">
        <v>0</v>
      </c>
      <c r="L9" s="3">
        <v>9528.491</v>
      </c>
      <c r="M9" s="34">
        <v>0</v>
      </c>
    </row>
    <row r="10" spans="2:13" x14ac:dyDescent="0.25">
      <c r="B10" t="s">
        <v>83</v>
      </c>
      <c r="C10" s="3">
        <v>660.30700000000002</v>
      </c>
      <c r="D10" s="3">
        <v>168.95</v>
      </c>
      <c r="E10" s="3">
        <v>157.63200000000001</v>
      </c>
      <c r="F10" s="3">
        <v>0</v>
      </c>
      <c r="G10" s="3">
        <v>157.63200000000001</v>
      </c>
      <c r="H10" s="3">
        <v>-7.9530000000000003</v>
      </c>
      <c r="I10" s="3">
        <v>157.63200000000001</v>
      </c>
      <c r="J10" s="3">
        <v>14065.611000000001</v>
      </c>
      <c r="K10" s="3">
        <v>0</v>
      </c>
      <c r="L10" s="3">
        <v>9501.7870000000003</v>
      </c>
      <c r="M10" s="34">
        <v>0</v>
      </c>
    </row>
    <row r="11" spans="2:13" x14ac:dyDescent="0.25">
      <c r="B11" t="s">
        <v>84</v>
      </c>
      <c r="C11" s="3">
        <v>743.51900000000001</v>
      </c>
      <c r="D11" s="3">
        <v>324.137</v>
      </c>
      <c r="E11" s="3">
        <v>223.11099999999999</v>
      </c>
      <c r="F11" s="3">
        <v>0</v>
      </c>
      <c r="G11" s="3">
        <v>223.11099999999999</v>
      </c>
      <c r="H11" s="3">
        <v>-52.329000000000001</v>
      </c>
      <c r="I11" s="3">
        <v>223.11099999999999</v>
      </c>
      <c r="J11" s="3">
        <v>13714.834000000001</v>
      </c>
      <c r="K11" s="3">
        <v>0</v>
      </c>
      <c r="L11" s="3">
        <v>9474.232</v>
      </c>
      <c r="M11" s="34">
        <v>0</v>
      </c>
    </row>
    <row r="12" spans="2:13" x14ac:dyDescent="0.25">
      <c r="B12" t="s">
        <v>85</v>
      </c>
      <c r="C12" s="3">
        <v>859.06200000000001</v>
      </c>
      <c r="D12" s="3">
        <v>576.51700000000005</v>
      </c>
      <c r="E12" s="3">
        <v>259.76</v>
      </c>
      <c r="F12" s="3">
        <v>0</v>
      </c>
      <c r="G12" s="3">
        <v>259.76</v>
      </c>
      <c r="H12" s="3">
        <v>-52.518000000000001</v>
      </c>
      <c r="I12" s="3">
        <v>656.34</v>
      </c>
      <c r="J12" s="3">
        <v>13154.614</v>
      </c>
      <c r="K12" s="3">
        <v>0</v>
      </c>
      <c r="L12" s="3">
        <v>9625.1720000000005</v>
      </c>
      <c r="M12" s="34">
        <v>0</v>
      </c>
    </row>
    <row r="13" spans="2:13" x14ac:dyDescent="0.25">
      <c r="B13" t="s">
        <v>86</v>
      </c>
      <c r="C13" s="3">
        <v>882.99</v>
      </c>
      <c r="D13" s="3">
        <v>669</v>
      </c>
      <c r="E13" s="3">
        <v>397.12900000000002</v>
      </c>
      <c r="F13" s="3">
        <v>0</v>
      </c>
      <c r="G13" s="3">
        <v>397.12900000000002</v>
      </c>
      <c r="H13" s="3">
        <v>-52.518000000000001</v>
      </c>
      <c r="I13" s="3">
        <v>397.12900000000002</v>
      </c>
      <c r="J13" s="3">
        <v>14507.373</v>
      </c>
      <c r="K13" s="3">
        <v>0</v>
      </c>
      <c r="L13" s="3">
        <v>10412.992</v>
      </c>
      <c r="M13" s="34">
        <v>0</v>
      </c>
    </row>
    <row r="14" spans="2:13" x14ac:dyDescent="0.25">
      <c r="B14" t="s">
        <v>87</v>
      </c>
      <c r="C14" s="3">
        <v>950.86900000000003</v>
      </c>
      <c r="D14" s="3">
        <v>596.96600000000001</v>
      </c>
      <c r="E14" s="3">
        <v>535.62300000000005</v>
      </c>
      <c r="F14" s="3">
        <v>0</v>
      </c>
      <c r="G14" s="3">
        <v>535.62300000000005</v>
      </c>
      <c r="H14" s="3">
        <v>-52.518000000000001</v>
      </c>
      <c r="I14" s="3">
        <v>535.62300000000005</v>
      </c>
      <c r="J14" s="3">
        <v>15149.098</v>
      </c>
      <c r="K14" s="3">
        <v>0</v>
      </c>
      <c r="L14" s="3">
        <v>11228.824000000001</v>
      </c>
      <c r="M14" s="34">
        <v>0</v>
      </c>
    </row>
    <row r="15" spans="2:13" x14ac:dyDescent="0.25">
      <c r="B15" t="s">
        <v>88</v>
      </c>
      <c r="C15" s="3">
        <v>1080.5319999999999</v>
      </c>
      <c r="D15" s="3">
        <v>531.22799999999995</v>
      </c>
      <c r="E15" s="3">
        <v>520.08399999999995</v>
      </c>
      <c r="F15" s="3">
        <v>0</v>
      </c>
      <c r="G15" s="3">
        <v>520.08399999999995</v>
      </c>
      <c r="H15" s="3">
        <v>-72.918000000000006</v>
      </c>
      <c r="I15" s="3">
        <v>520.08399999999995</v>
      </c>
      <c r="J15" s="3">
        <v>21549.935000000001</v>
      </c>
      <c r="K15" s="3">
        <v>0</v>
      </c>
      <c r="L15" s="3">
        <v>16049.369000000001</v>
      </c>
      <c r="M15" s="34">
        <v>0</v>
      </c>
    </row>
    <row r="16" spans="2:13" x14ac:dyDescent="0.25">
      <c r="B16" t="s">
        <v>89</v>
      </c>
      <c r="C16" s="3">
        <v>1170.3710000000001</v>
      </c>
      <c r="D16" s="3">
        <v>443.98500000000001</v>
      </c>
      <c r="E16" s="3">
        <v>337.048</v>
      </c>
      <c r="F16" s="3">
        <v>0</v>
      </c>
      <c r="G16" s="3">
        <v>337.048</v>
      </c>
      <c r="H16" s="3">
        <v>-230.08600000000001</v>
      </c>
      <c r="I16" s="3">
        <v>694.12699999999995</v>
      </c>
      <c r="J16" s="3">
        <v>20436.912</v>
      </c>
      <c r="K16" s="3">
        <v>0</v>
      </c>
      <c r="L16" s="3">
        <v>16823.742999999999</v>
      </c>
      <c r="M16" s="34">
        <v>0</v>
      </c>
    </row>
    <row r="17" spans="2:13" x14ac:dyDescent="0.25">
      <c r="B17" t="s">
        <v>90</v>
      </c>
      <c r="C17" s="3">
        <v>1273.367</v>
      </c>
      <c r="D17" s="3">
        <v>505.65699999999998</v>
      </c>
      <c r="E17" s="3">
        <v>929.36</v>
      </c>
      <c r="F17" s="3">
        <v>0</v>
      </c>
      <c r="G17" s="3">
        <v>929.36</v>
      </c>
      <c r="H17" s="3">
        <v>-193.59899999999999</v>
      </c>
      <c r="I17" s="3">
        <v>1309.4880000000001</v>
      </c>
      <c r="J17" s="3">
        <v>20774.967000000001</v>
      </c>
      <c r="K17" s="3">
        <v>0</v>
      </c>
      <c r="L17" s="3">
        <v>18104.812999999998</v>
      </c>
      <c r="M17" s="34">
        <v>0</v>
      </c>
    </row>
    <row r="18" spans="2:13" x14ac:dyDescent="0.25">
      <c r="B18" t="s">
        <v>91</v>
      </c>
      <c r="C18" s="3">
        <v>1468.4</v>
      </c>
      <c r="D18" s="3">
        <v>450.928</v>
      </c>
      <c r="E18" s="3">
        <v>501.98200000000003</v>
      </c>
      <c r="F18" s="3">
        <v>0</v>
      </c>
      <c r="G18" s="3">
        <v>501.98200000000003</v>
      </c>
      <c r="H18" s="3">
        <v>-213.60599999999999</v>
      </c>
      <c r="I18" s="3">
        <v>1497.2059999999999</v>
      </c>
      <c r="J18" s="3">
        <v>22108.455999999998</v>
      </c>
      <c r="K18" s="3">
        <v>1784.4860000000001</v>
      </c>
      <c r="L18" s="3">
        <v>18257.793000000001</v>
      </c>
      <c r="M18" s="34">
        <v>0.83901246633484305</v>
      </c>
    </row>
    <row r="19" spans="2:13" x14ac:dyDescent="0.25">
      <c r="B19" t="s">
        <v>92</v>
      </c>
      <c r="C19" s="3">
        <v>1635.8869999999999</v>
      </c>
      <c r="D19" s="3">
        <v>761.601</v>
      </c>
      <c r="E19" s="3">
        <v>773.54399999999998</v>
      </c>
      <c r="F19" s="3">
        <v>0</v>
      </c>
      <c r="G19" s="3">
        <v>773.54399999999998</v>
      </c>
      <c r="H19" s="3">
        <v>-186.21</v>
      </c>
      <c r="I19" s="3">
        <v>1709.1</v>
      </c>
      <c r="J19" s="3">
        <v>21713.649000000001</v>
      </c>
      <c r="K19" s="3">
        <v>1622.1289999999999</v>
      </c>
      <c r="L19" s="3">
        <v>18698.652999999998</v>
      </c>
      <c r="M19" s="34">
        <v>1.05361534131995</v>
      </c>
    </row>
    <row r="20" spans="2:13" x14ac:dyDescent="0.25">
      <c r="B20" t="s">
        <v>93</v>
      </c>
      <c r="C20" s="3">
        <v>1720.52</v>
      </c>
      <c r="D20" s="3">
        <v>1344.2449999999999</v>
      </c>
      <c r="E20" s="3">
        <v>3957.7179999999998</v>
      </c>
      <c r="F20" s="3">
        <v>0</v>
      </c>
      <c r="G20" s="3">
        <v>3957.7179999999998</v>
      </c>
      <c r="H20" s="3">
        <v>-176.79599999999999</v>
      </c>
      <c r="I20" s="3">
        <v>4360.4470000000001</v>
      </c>
      <c r="J20" s="3">
        <v>21587.819</v>
      </c>
      <c r="K20" s="3">
        <v>1146.875</v>
      </c>
      <c r="L20" s="3">
        <v>19618.429</v>
      </c>
      <c r="M20" s="34">
        <v>3.8020246321525799</v>
      </c>
    </row>
    <row r="21" spans="2:13" x14ac:dyDescent="0.25">
      <c r="B21" t="s">
        <v>94</v>
      </c>
      <c r="C21" s="3">
        <v>1755.21</v>
      </c>
      <c r="D21" s="3">
        <v>1498.8979999999999</v>
      </c>
      <c r="E21" s="3">
        <v>796.71799999999996</v>
      </c>
      <c r="F21" s="3">
        <v>0</v>
      </c>
      <c r="G21" s="3">
        <v>796.71799999999996</v>
      </c>
      <c r="H21" s="3">
        <v>-166.43600000000001</v>
      </c>
      <c r="I21" s="3">
        <v>1223.454</v>
      </c>
      <c r="J21" s="3">
        <v>23633.974999999999</v>
      </c>
      <c r="K21" s="3">
        <v>1178.5930000000001</v>
      </c>
      <c r="L21" s="3">
        <v>18045.083999999999</v>
      </c>
      <c r="M21" s="34">
        <v>1.0380631821163</v>
      </c>
    </row>
    <row r="22" spans="2:13" x14ac:dyDescent="0.25">
      <c r="B22" t="s">
        <v>95</v>
      </c>
      <c r="C22" s="3">
        <v>2005.8869999999999</v>
      </c>
      <c r="D22" s="3">
        <v>1560.3920000000001</v>
      </c>
      <c r="E22" s="3">
        <v>798.65</v>
      </c>
      <c r="F22" s="3">
        <v>0</v>
      </c>
      <c r="G22" s="3">
        <v>798.65</v>
      </c>
      <c r="H22" s="3">
        <v>-152.541</v>
      </c>
      <c r="I22" s="3">
        <v>2280.317</v>
      </c>
      <c r="J22" s="3">
        <v>23936.608</v>
      </c>
      <c r="K22" s="3">
        <v>1787.2809999999999</v>
      </c>
      <c r="L22" s="3">
        <v>18885.356</v>
      </c>
      <c r="M22" s="34">
        <v>1.2758581331083301</v>
      </c>
    </row>
    <row r="23" spans="2:13" x14ac:dyDescent="0.25">
      <c r="B23" t="s">
        <v>96</v>
      </c>
      <c r="C23" s="3">
        <v>2513.0720000000001</v>
      </c>
      <c r="D23" s="3">
        <v>1710.645</v>
      </c>
      <c r="E23" s="3">
        <v>1184.518</v>
      </c>
      <c r="F23" s="3">
        <v>0</v>
      </c>
      <c r="G23" s="3">
        <v>1184.518</v>
      </c>
      <c r="H23" s="3">
        <v>-135.78100000000001</v>
      </c>
      <c r="I23" s="3">
        <v>2165.3960000000002</v>
      </c>
      <c r="J23" s="3">
        <v>30421.21</v>
      </c>
      <c r="K23" s="3">
        <v>2098.9160000000002</v>
      </c>
      <c r="L23" s="3">
        <v>23594.600999999999</v>
      </c>
      <c r="M23" s="34">
        <v>1.0316734924122699</v>
      </c>
    </row>
    <row r="24" spans="2:13" x14ac:dyDescent="0.25">
      <c r="B24" t="s">
        <v>97</v>
      </c>
      <c r="C24" s="3">
        <v>2700.9960000000001</v>
      </c>
      <c r="D24" s="3">
        <v>1859.787</v>
      </c>
      <c r="E24" s="3">
        <v>1691.0060000000001</v>
      </c>
      <c r="F24" s="3">
        <v>0</v>
      </c>
      <c r="G24" s="3">
        <v>1691.0060000000001</v>
      </c>
      <c r="H24" s="3">
        <v>-117.89700000000001</v>
      </c>
      <c r="I24" s="3">
        <v>5695.1379999999999</v>
      </c>
      <c r="J24" s="3">
        <v>27629.436000000002</v>
      </c>
      <c r="K24" s="3">
        <v>3391.1689999999999</v>
      </c>
      <c r="L24" s="3">
        <v>23110.773000000001</v>
      </c>
      <c r="M24" s="34">
        <v>1.67940258949052</v>
      </c>
    </row>
    <row r="25" spans="2:13" x14ac:dyDescent="0.25">
      <c r="B25" t="s">
        <v>98</v>
      </c>
      <c r="C25" s="3">
        <v>2730.42</v>
      </c>
      <c r="D25" s="3">
        <v>1933.684</v>
      </c>
      <c r="E25" s="3">
        <v>612.28200000000004</v>
      </c>
      <c r="F25" s="3">
        <v>0</v>
      </c>
      <c r="G25" s="3">
        <v>612.28200000000004</v>
      </c>
      <c r="H25" s="3">
        <v>-103.929</v>
      </c>
      <c r="I25" s="3">
        <v>1564.796</v>
      </c>
      <c r="J25" s="3">
        <v>27967.534</v>
      </c>
      <c r="K25" s="3">
        <v>2836.029</v>
      </c>
      <c r="L25" s="3">
        <v>20744.795999999998</v>
      </c>
      <c r="M25" s="34">
        <v>0.55175599403250097</v>
      </c>
    </row>
    <row r="26" spans="2:13" x14ac:dyDescent="0.25">
      <c r="B26" t="s">
        <v>99</v>
      </c>
      <c r="C26" s="3">
        <v>3024.6849999999999</v>
      </c>
      <c r="D26" s="3">
        <v>2003.761</v>
      </c>
      <c r="E26" s="3">
        <v>701.13400000000001</v>
      </c>
      <c r="F26" s="3">
        <v>0</v>
      </c>
      <c r="G26" s="3">
        <v>701.13400000000001</v>
      </c>
      <c r="H26" s="3">
        <v>-437.13400000000001</v>
      </c>
      <c r="I26" s="3">
        <v>1711.3150000000001</v>
      </c>
      <c r="J26" s="3">
        <v>28853.866999999998</v>
      </c>
      <c r="K26" s="3">
        <v>3571.002</v>
      </c>
      <c r="L26" s="3">
        <v>21777.811000000002</v>
      </c>
      <c r="M26" s="34">
        <v>0.479225438686396</v>
      </c>
    </row>
    <row r="27" spans="2:13" x14ac:dyDescent="0.25">
      <c r="B27" t="s">
        <v>100</v>
      </c>
      <c r="C27" s="3">
        <v>3372.694</v>
      </c>
      <c r="D27" s="3">
        <v>2574.2289999999998</v>
      </c>
      <c r="E27" s="3">
        <v>560.05899999999997</v>
      </c>
      <c r="F27" s="3">
        <v>0</v>
      </c>
      <c r="G27" s="3">
        <v>560.05899999999997</v>
      </c>
      <c r="H27" s="3">
        <v>-682.56200000000001</v>
      </c>
      <c r="I27" s="3">
        <v>1676.135</v>
      </c>
      <c r="J27" s="3">
        <v>29427.442999999999</v>
      </c>
      <c r="K27" s="3">
        <v>3527.4250000000002</v>
      </c>
      <c r="L27" s="3">
        <v>22616.241000000002</v>
      </c>
      <c r="M27" s="34">
        <v>0.47517239912967602</v>
      </c>
    </row>
    <row r="28" spans="2:13" x14ac:dyDescent="0.25">
      <c r="B28" t="s">
        <v>101</v>
      </c>
      <c r="C28" s="3">
        <v>3593.788</v>
      </c>
      <c r="D28" s="3">
        <v>2861.6880000000001</v>
      </c>
      <c r="E28" s="3">
        <v>1482.309</v>
      </c>
      <c r="F28" s="3">
        <v>0</v>
      </c>
      <c r="G28" s="3">
        <v>1482.309</v>
      </c>
      <c r="H28" s="3">
        <v>-1079.0630000000001</v>
      </c>
      <c r="I28" s="3">
        <v>2809.1709999999998</v>
      </c>
      <c r="J28" s="3">
        <v>29448.467000000001</v>
      </c>
      <c r="K28" s="3">
        <v>3654.0349999999999</v>
      </c>
      <c r="L28" s="3">
        <v>24364.839</v>
      </c>
      <c r="M28" s="34">
        <v>0.76878601327026097</v>
      </c>
    </row>
    <row r="29" spans="2:13" x14ac:dyDescent="0.25">
      <c r="B29" t="s">
        <v>102</v>
      </c>
      <c r="C29" s="3">
        <v>3750.7959999999998</v>
      </c>
      <c r="D29" s="3">
        <v>2968.8870000000002</v>
      </c>
      <c r="E29" s="3">
        <v>514.33500000000004</v>
      </c>
      <c r="F29" s="3">
        <v>0</v>
      </c>
      <c r="G29" s="3">
        <v>514.33500000000004</v>
      </c>
      <c r="H29" s="3">
        <v>-1427.431</v>
      </c>
      <c r="I29" s="3">
        <v>1794.6130000000001</v>
      </c>
      <c r="J29" s="3">
        <v>28891.61</v>
      </c>
      <c r="K29" s="3">
        <v>3611.6529999999998</v>
      </c>
      <c r="L29" s="3">
        <v>23277.614000000001</v>
      </c>
      <c r="M29" s="34">
        <v>0.49689518898963903</v>
      </c>
    </row>
    <row r="30" spans="2:13" x14ac:dyDescent="0.25">
      <c r="B30" t="s">
        <v>103</v>
      </c>
      <c r="C30" s="3">
        <v>3807.8310000000001</v>
      </c>
      <c r="D30" s="3">
        <v>2931.82</v>
      </c>
      <c r="E30" s="3">
        <v>669.37300000000005</v>
      </c>
      <c r="F30" s="3">
        <v>0</v>
      </c>
      <c r="G30" s="3">
        <v>669.37300000000005</v>
      </c>
      <c r="H30" s="3">
        <v>-1773.5709999999999</v>
      </c>
      <c r="I30" s="3">
        <v>1994.106</v>
      </c>
      <c r="J30" s="3">
        <v>29237.524000000001</v>
      </c>
      <c r="K30" s="3">
        <v>4284.0259999999998</v>
      </c>
      <c r="L30" s="3">
        <v>24036.353999999999</v>
      </c>
      <c r="M30" s="34">
        <v>0.465474766026163</v>
      </c>
    </row>
    <row r="31" spans="2:13" x14ac:dyDescent="0.25">
      <c r="B31" t="s">
        <v>104</v>
      </c>
      <c r="C31" s="3">
        <v>2326.6979999999999</v>
      </c>
      <c r="D31" s="3">
        <v>1842.579</v>
      </c>
      <c r="E31" s="3">
        <v>1011.6130000000001</v>
      </c>
      <c r="F31" s="3">
        <v>0</v>
      </c>
      <c r="G31" s="3">
        <v>1011.6130000000001</v>
      </c>
      <c r="H31" s="3">
        <v>-1891.3520000000001</v>
      </c>
      <c r="I31" s="3">
        <v>2714.136</v>
      </c>
      <c r="J31" s="3">
        <v>32072.71</v>
      </c>
      <c r="K31" s="3">
        <v>3999.26</v>
      </c>
      <c r="L31" s="3">
        <v>27315.24</v>
      </c>
      <c r="M31" s="34">
        <v>0.67865955201712302</v>
      </c>
    </row>
    <row r="32" spans="2:13" x14ac:dyDescent="0.25">
      <c r="B32" t="s">
        <v>105</v>
      </c>
      <c r="C32" s="3">
        <v>3637.402</v>
      </c>
      <c r="D32" s="3">
        <v>3109.4670000000001</v>
      </c>
      <c r="E32" s="3">
        <v>533.93600000000004</v>
      </c>
      <c r="F32" s="3">
        <v>0</v>
      </c>
      <c r="G32" s="3">
        <v>533.93600000000004</v>
      </c>
      <c r="H32" s="3">
        <v>-1884.441</v>
      </c>
      <c r="I32" s="3">
        <v>2336.7559999999999</v>
      </c>
      <c r="J32" s="3">
        <v>31440.623</v>
      </c>
      <c r="K32" s="3">
        <v>3507.7890000000002</v>
      </c>
      <c r="L32" s="3">
        <v>26416.605</v>
      </c>
      <c r="M32" s="34">
        <v>0.66616207531296701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tabSelected="1" workbookViewId="0">
      <selection activeCell="D19" sqref="D19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5" t="s">
        <v>75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x14ac:dyDescent="0.25">
      <c r="B3">
        <v>1993</v>
      </c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3"/>
      <c r="D4" s="1"/>
      <c r="E4" s="2"/>
      <c r="I4" t="s">
        <v>10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B5">
        <v>1995</v>
      </c>
      <c r="C5" s="3"/>
      <c r="D5" s="1"/>
      <c r="E5" s="2"/>
      <c r="I5" t="s">
        <v>47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B6">
        <v>1996</v>
      </c>
      <c r="C6" s="3"/>
      <c r="D6" s="1"/>
      <c r="E6" s="2"/>
      <c r="I6" t="s">
        <v>48</v>
      </c>
      <c r="J6" s="17">
        <v>0</v>
      </c>
    </row>
    <row r="7" spans="2:20" x14ac:dyDescent="0.25">
      <c r="B7">
        <v>1997</v>
      </c>
      <c r="C7" s="3"/>
      <c r="D7" s="1"/>
      <c r="E7" s="2"/>
      <c r="I7" t="s">
        <v>49</v>
      </c>
      <c r="J7" s="2">
        <v>0</v>
      </c>
    </row>
    <row r="8" spans="2:20" x14ac:dyDescent="0.25">
      <c r="B8">
        <v>1998</v>
      </c>
      <c r="C8" s="3"/>
      <c r="D8" s="1"/>
      <c r="E8" s="2"/>
      <c r="I8" t="s">
        <v>50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B9">
        <v>1999</v>
      </c>
      <c r="C9" s="3"/>
      <c r="D9" s="1"/>
      <c r="E9" s="2"/>
    </row>
    <row r="10" spans="2:20" x14ac:dyDescent="0.25">
      <c r="B10">
        <v>2000</v>
      </c>
      <c r="C10" s="3"/>
      <c r="D10" s="1"/>
      <c r="E10" s="2"/>
    </row>
    <row r="11" spans="2:20" x14ac:dyDescent="0.25">
      <c r="B11">
        <v>2001</v>
      </c>
      <c r="C11" s="3"/>
      <c r="D11" s="1"/>
      <c r="E11" s="2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</row>
    <row r="12" spans="2:20" x14ac:dyDescent="0.25">
      <c r="B12">
        <v>2002</v>
      </c>
      <c r="C12" s="3"/>
      <c r="D12" s="1"/>
      <c r="E12" s="2"/>
    </row>
    <row r="13" spans="2:20" x14ac:dyDescent="0.25">
      <c r="B13">
        <v>2003</v>
      </c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B14">
        <v>2004</v>
      </c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2005</v>
      </c>
      <c r="C15" s="3"/>
      <c r="D15" s="1"/>
      <c r="E15" s="2"/>
      <c r="J15" s="17"/>
    </row>
    <row r="16" spans="2:20" x14ac:dyDescent="0.25">
      <c r="B16">
        <v>2006</v>
      </c>
      <c r="C16" s="3"/>
      <c r="D16" s="1"/>
      <c r="E16" s="2"/>
      <c r="J16" s="2"/>
    </row>
    <row r="17" spans="2:20" x14ac:dyDescent="0.25">
      <c r="B17">
        <v>2007</v>
      </c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2008</v>
      </c>
      <c r="C18" s="3"/>
      <c r="D18" s="1"/>
      <c r="E18" s="2"/>
    </row>
    <row r="19" spans="2:20" x14ac:dyDescent="0.25">
      <c r="B19">
        <v>2009</v>
      </c>
      <c r="C19" s="3"/>
      <c r="D19" s="1"/>
      <c r="E19" s="2"/>
    </row>
    <row r="20" spans="2:20" x14ac:dyDescent="0.25">
      <c r="B20">
        <v>2010</v>
      </c>
      <c r="C20" s="3"/>
      <c r="D20" s="1"/>
      <c r="E20" s="2"/>
    </row>
    <row r="21" spans="2:20" x14ac:dyDescent="0.25">
      <c r="B21">
        <v>2011</v>
      </c>
      <c r="C21" s="3"/>
      <c r="D21" s="1"/>
      <c r="E21" s="2"/>
    </row>
    <row r="22" spans="2:20" x14ac:dyDescent="0.25">
      <c r="B22">
        <v>2012</v>
      </c>
      <c r="C22" s="3"/>
      <c r="D22" s="1"/>
      <c r="E22" s="2"/>
    </row>
    <row r="23" spans="2:20" x14ac:dyDescent="0.25">
      <c r="B23">
        <v>2013</v>
      </c>
      <c r="C23" s="3"/>
      <c r="D23" s="3"/>
      <c r="E23" s="2"/>
    </row>
    <row r="24" spans="2:20" x14ac:dyDescent="0.25">
      <c r="B24">
        <v>2014</v>
      </c>
      <c r="C24" s="3"/>
      <c r="D24" s="3"/>
      <c r="E24" s="2"/>
    </row>
    <row r="25" spans="2:20" x14ac:dyDescent="0.25">
      <c r="B25">
        <v>2015</v>
      </c>
      <c r="C25" s="3"/>
      <c r="D25" s="3"/>
      <c r="E25" s="2"/>
    </row>
    <row r="26" spans="2:20" x14ac:dyDescent="0.25">
      <c r="B26">
        <v>2016</v>
      </c>
      <c r="C26" s="3"/>
      <c r="D26" s="3"/>
      <c r="E26" s="2"/>
    </row>
    <row r="27" spans="2:20" x14ac:dyDescent="0.25">
      <c r="B27">
        <v>2017</v>
      </c>
      <c r="C27" s="3"/>
      <c r="D27" s="3"/>
      <c r="E27" s="2"/>
    </row>
    <row r="28" spans="2:20" x14ac:dyDescent="0.25">
      <c r="B28">
        <v>2018</v>
      </c>
      <c r="C28" s="3"/>
      <c r="D28" s="3"/>
      <c r="E28" s="2"/>
    </row>
    <row r="29" spans="2:20" x14ac:dyDescent="0.25">
      <c r="B29">
        <v>2019</v>
      </c>
      <c r="C29" s="3"/>
      <c r="D29" s="3"/>
      <c r="E29" s="2"/>
    </row>
    <row r="30" spans="2:20" x14ac:dyDescent="0.25">
      <c r="B30">
        <v>2020</v>
      </c>
      <c r="C30" s="3"/>
      <c r="D30" s="3"/>
      <c r="E30" s="2"/>
    </row>
    <row r="31" spans="2:20" x14ac:dyDescent="0.25">
      <c r="B31">
        <v>2021</v>
      </c>
      <c r="C31" s="3"/>
      <c r="D31" s="3"/>
      <c r="E31" s="2"/>
    </row>
    <row r="32" spans="2:20" x14ac:dyDescent="0.25">
      <c r="B32">
        <v>2022</v>
      </c>
      <c r="C32" s="3"/>
      <c r="D32" s="3"/>
      <c r="E32" s="2"/>
    </row>
  </sheetData>
  <mergeCells count="1">
    <mergeCell ref="I2:T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6" t="s">
        <v>39</v>
      </c>
      <c r="D2" s="36"/>
      <c r="G2" s="37" t="s">
        <v>44</v>
      </c>
      <c r="H2" s="37"/>
      <c r="K2" s="38" t="s">
        <v>45</v>
      </c>
      <c r="L2" s="39"/>
    </row>
    <row r="3" spans="3:12" x14ac:dyDescent="0.25">
      <c r="C3" s="36"/>
      <c r="D3" s="36"/>
      <c r="G3" s="37"/>
      <c r="H3" s="37"/>
      <c r="K3" s="39"/>
      <c r="L3" s="39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2022-06-19T12:06:55Z</dcterms:modified>
</cp:coreProperties>
</file>