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Research/Dividend Growth/GD/"/>
    </mc:Choice>
  </mc:AlternateContent>
  <xr:revisionPtr revIDLastSave="17" documentId="8_{99894C8A-D54C-48B5-A4DC-0164A0AFDDBF}" xr6:coauthVersionLast="47" xr6:coauthVersionMax="47" xr10:uidLastSave="{C2C1FD70-6772-4D48-993D-039535B87001}"/>
  <bookViews>
    <workbookView xWindow="28680" yWindow="-120" windowWidth="29040" windowHeight="15720" tabRatio="720" activeTab="1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9" l="1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<sst xmlns="http://schemas.openxmlformats.org/spreadsheetml/2006/main" count="253" uniqueCount="107">
  <si>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</si>
  <si>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</si>
  <si>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</si>
  <si>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</si>
  <si>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</si>
  <si>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</si>
  <si>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</si>
  <si>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</si>
  <si>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</si>
  <si>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</si>
  <si>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</si>
  <si>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</si>
  <si>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</si>
  <si>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</si>
  <si>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</si>
  <si>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</si>
  <si>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</si>
  <si>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</si>
  <si>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</si>
  <si>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</si>
  <si>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</si>
  <si>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</si>
  <si>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</si>
  <si>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</si>
  <si>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</si>
  <si>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</si>
  <si>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</si>
  <si>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</si>
  <si>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</si>
  <si>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</si>
  <si>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</si>
  <si>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</si>
  <si>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</si>
  <si>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</si>
  <si>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</si>
  <si>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</si>
  <si>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</si>
  <si>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</si>
  <si>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</si>
  <si>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</si>
  <si>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</si>
  <si>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</si>
  <si>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</si>
  <si>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</si>
  <si>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</si>
  <si>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</si>
  <si>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</si>
  <si>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</si>
  <si>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</si>
  <si>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</si>
  <si>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</si>
  <si>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</si>
  <si>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</si>
  <si>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</si>
  <si>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</si>
  <si>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</si>
  <si>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</si>
  <si>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</si>
  <si>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</si>
  <si>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</si>
  <si>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</si>
  <si>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</si>
  <si>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</si>
  <si>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</si>
  <si>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</si>
  <si>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</si>
  <si>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</si>
  <si>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</si>
  <si>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</si>
  <si>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</si>
  <si>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</si>
  <si>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</si>
  <si>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</si>
  <si>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</si>
  <si>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DivFCF</t>
  </si>
  <si>
    <t>10YT</t>
  </si>
  <si>
    <t>1992-12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</si>
  <si>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</si>
  <si>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</si>
  <si>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</si>
  <si>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</si>
  <si>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</si>
  <si>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</si>
  <si>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</si>
  <si>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</si>
  <si>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</si>
  <si>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</si>
  <si>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</si>
  <si>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</si>
  <si>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</si>
  <si>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</si>
  <si>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</si>
  <si>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</si>
  <si>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</si>
  <si>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</si>
  <si>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</si>
  <si>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</si>
  <si>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</si>
  <si>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</si>
  <si>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</si>
  <si>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</si>
  <si>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</si>
  <si>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</si>
  <si>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</si>
  <si>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</si>
  <si>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</si>
  <si>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[AnalysisDate:  ] [Div:  ][PivotRange:  ][Growth:  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</si>
</sst>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0" fillId="7" borderId="0" xfId="0" applyNumberFormat="1" applyFill="1"/>
  </cellXfs>
  <cellStyles count="3">
    <cellStyle name="Currency" xfId="2" builtinId="4"/>
    <cellStyle name="Normal" xfId="0" builtinId="0"/>
    <cellStyle name="Percent" xfId="1" builtinId="5"/>
  </cellStyles>
  <dxfs count="45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37" dataCellStyle="Percent"/>
    <tableColumn id="10" xr3:uid="{C10088D7-01FC-4262-A4A2-81AA879ABE83}" name="10YT" dataDxfId="36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4" totalsRowShown="0">
  <autoFilter ref="B3:T34" xr:uid="{10671DA0-6975-463D-88D8-DF5B851D74DD}"/>
  <tableColumns count="19">
    <tableColumn id="1" xr3:uid="{E95A5EA6-8C37-450D-BF76-C50C15336E54}" name="FY"/>
    <tableColumn id="2" xr3:uid="{8747F51E-820F-4468-BCC3-48363D5907BA}" name="PriceLow" dataDxfId="35" dataCellStyle="Currency"/>
    <tableColumn id="3" xr3:uid="{0384F1EE-FFB5-407C-BEE1-9ACA12902632}" name="PriceHigh" dataDxfId="34" dataCellStyle="Currency"/>
    <tableColumn id="4" xr3:uid="{CB7E9246-F4BD-4729-AEEF-6B492176E463}" name="Rev" dataCellStyle="Currency"/>
    <tableColumn id="5" xr3:uid="{38E590BD-6779-455E-AAD6-D6BF73040176}" name="RevLow" dataDxfId="33"/>
    <tableColumn id="6" xr3:uid="{A824D407-B985-4B0A-963D-1C4B29E61195}" name="RevHigh" dataDxfId="32"/>
    <tableColumn id="7" xr3:uid="{8449A9C0-E2CF-4912-B46C-514654E50275}" name="FCF" dataCellStyle="Currency"/>
    <tableColumn id="8" xr3:uid="{05F0B1A5-314B-4E98-8ECF-282F17A63780}" name="FCFLow" dataDxfId="31"/>
    <tableColumn id="9" xr3:uid="{2F81A370-4427-43EF-9614-E702E70853F8}" name="FCFHigh" dataDxfId="30"/>
    <tableColumn id="10" xr3:uid="{C216ACE0-25C2-44B8-9536-29C417ACD356}" name="EPS" dataCellStyle="Currency"/>
    <tableColumn id="11" xr3:uid="{0194C2E4-463D-4C97-B0B9-2713EB0DADE9}" name="EPSLow" dataDxfId="29"/>
    <tableColumn id="12" xr3:uid="{7E27F257-4F4B-47A6-BE74-21F38CA09F32}" name="EPSHigh" dataDxfId="28"/>
    <tableColumn id="13" xr3:uid="{62E4CEDC-B5C5-4284-A3D3-670D7BC4FD02}" name="Div" dataCellStyle="Currency"/>
    <tableColumn id="14" xr3:uid="{EB74DD92-9E7F-48A7-AE9F-413C8D7251CD}" name="DivLow" dataDxfId="27"/>
    <tableColumn id="15" xr3:uid="{770C5EEB-09CD-42F9-842E-34230217C9C6}" name="DivHigh" dataDxfId="26"/>
    <tableColumn id="16" xr3:uid="{E6FED66A-5F7A-45B1-8AE3-DC2E925490AF}" name="RevGro" dataDxfId="25" dataCellStyle="Percent"/>
    <tableColumn id="17" xr3:uid="{10B36EBE-D179-42F0-91B7-35130E27E2E4}" name="FCFGro" dataDxfId="24" dataCellStyle="Percent"/>
    <tableColumn id="18" xr3:uid="{01FB4025-6FED-4479-9C79-4C9929B4E07E}" name="EPSGro" dataDxfId="23" dataCellStyle="Percent"/>
    <tableColumn id="19" xr3:uid="{A0F36E0A-BED1-4884-8B05-429AC70F5C35}" name="DivGro" dataDxfId="22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1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0" dataCellStyle="Percent"/>
    <tableColumn id="9" xr3:uid="{6F33ACA0-58FC-4A42-AE23-29CB12B46808}" name="NetProfit" dataCellStyle="Currency"/>
    <tableColumn id="10" xr3:uid="{C35EB3C6-5BDB-4D32-AE01-CD9DB9910314}" name="NetMargin" dataDxfId="19" dataCellStyle="Percent"/>
    <tableColumn id="11" xr3:uid="{F0364200-1EE9-45E1-B7A7-2B6C5AC7A838}" name="CashFromOps" dataCellStyle="Currency"/>
    <tableColumn id="12" xr3:uid="{0119C3F0-E3BA-465F-BA8C-1C6E43BFD01B}" name="CFOMargin" dataDxfId="18" dataCellStyle="Percent"/>
    <tableColumn id="13" xr3:uid="{A8179D66-84F1-4F36-8FB7-10813A416F83}" name="CAPEX" dataCellStyle="Currency"/>
    <tableColumn id="14" xr3:uid="{AA40C489-FB64-4695-8679-DF4FA0272927}" name="CapexMargin" dataDxfId="17" dataCellStyle="Percent"/>
    <tableColumn id="15" xr3:uid="{343D3F24-35EA-43E4-9FF6-71A091DF978D}" name="FCF" dataCellStyle="Currency"/>
    <tableColumn id="16" xr3:uid="{A0353AB7-F60E-4E4E-9A76-3F64464B1E0E}" name="FCFMargin" dataDxfId="16" dataCellStyle="Percent"/>
    <tableColumn id="17" xr3:uid="{06343001-9D9F-49FB-B0BE-9993266C63C8}" name="Dividends" dataCellStyle="Currency"/>
    <tableColumn id="18" xr3:uid="{94B42F0E-2425-4CD1-A347-8FD257F65F7A}" name="DivMargin" dataDxfId="15" dataCellStyle="Percent"/>
    <tableColumn id="19" xr3:uid="{A7B0613E-2510-403B-84F1-CC47FA5761A0}" name="DivFCF" dataDxfId="1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3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2"/>
    <tableColumn id="3" xr3:uid="{90D268FB-EEBA-43ED-973B-1C46E55CA5B7}" name="RevGro" dataDxfId="11" dataCellStyle="Currency"/>
    <tableColumn id="5" xr3:uid="{D11E9BA3-DAAF-47B8-A118-CF07526260D6}" name="DivGro" dataDxfId="10" dataCellStyle="Currency"/>
    <tableColumn id="6" xr3:uid="{D77C996E-20E0-4B4F-8363-FC1AB4244869}" name="MarketGro" dataDxfId="9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 dataCellStyle="Currency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8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7" dataCellStyle="Percent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J33" sqref="J20:J33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52</v>
      </c>
      <c r="D3" s="19" t="s">
        <v>53</v>
      </c>
      <c r="E3" t="s">
        <v>0</v>
      </c>
      <c r="F3" s="18" t="s">
        <v>1</v>
      </c>
      <c r="G3" s="4" t="s">
        <v>54</v>
      </c>
      <c r="H3" s="19" t="s">
        <v>55</v>
      </c>
      <c r="I3" t="s">
        <v>2</v>
      </c>
      <c r="J3" s="18" t="s">
        <v>3</v>
      </c>
      <c r="K3" s="32" t="s">
        <v>75</v>
      </c>
    </row>
    <row r="4" spans="2:11" x14ac:dyDescent="0.25">
      <c r="B4">
        <v>1993</v>
      </c>
      <c r="C4" s="27">
        <v>9.25</v>
      </c>
      <c r="D4" s="22">
        <v>12.53</v>
      </c>
      <c r="E4" s="1">
        <v>10.8960869565217</v>
      </c>
      <c r="F4" s="30">
        <v>11.05</v>
      </c>
      <c r="G4" s="28">
        <v>1.5961691939345501E-2</v>
      </c>
      <c r="H4" s="23">
        <v>2.6954177897574101E-2</v>
      </c>
      <c r="I4" s="2">
        <v>2.0470515380434502E-2</v>
      </c>
      <c r="J4" s="29">
        <v>1.9782393669634E-2</v>
      </c>
      <c r="K4" s="38">
        <v>5.8700000000000002E-2</v>
      </c>
    </row>
    <row r="5" spans="2:11" x14ac:dyDescent="0.25">
      <c r="B5">
        <v>1994</v>
      </c>
      <c r="C5" s="27">
        <v>5.3</v>
      </c>
      <c r="D5" s="22">
        <v>11.89</v>
      </c>
      <c r="E5" s="1">
        <v>10.7397222222222</v>
      </c>
      <c r="F5" s="30">
        <v>10.75</v>
      </c>
      <c r="G5" s="28">
        <v>1.5644444444444398E-2</v>
      </c>
      <c r="H5" s="23">
        <v>3.6438923395445098E-2</v>
      </c>
      <c r="I5" s="2">
        <v>2.7511110401710399E-2</v>
      </c>
      <c r="J5" s="29">
        <v>2.8735632183908E-2</v>
      </c>
      <c r="K5" s="38">
        <v>7.0900000000000005E-2</v>
      </c>
    </row>
    <row r="6" spans="2:11" x14ac:dyDescent="0.25">
      <c r="B6">
        <v>1995</v>
      </c>
      <c r="C6" s="27">
        <v>10.59</v>
      </c>
      <c r="D6" s="22">
        <v>15.69</v>
      </c>
      <c r="E6" s="1">
        <v>12.429285714285699</v>
      </c>
      <c r="F6" s="30">
        <v>11.75</v>
      </c>
      <c r="G6" s="28">
        <v>2.3964308476736699E-2</v>
      </c>
      <c r="H6" s="23">
        <v>3.5272045028142497E-2</v>
      </c>
      <c r="I6" s="2">
        <v>3.00435150986391E-2</v>
      </c>
      <c r="J6" s="29">
        <v>3.06563850295818E-2</v>
      </c>
      <c r="K6" s="38">
        <v>6.5699999999999995E-2</v>
      </c>
    </row>
    <row r="7" spans="2:11" x14ac:dyDescent="0.25">
      <c r="B7">
        <v>1996</v>
      </c>
      <c r="C7" s="27">
        <v>14.41</v>
      </c>
      <c r="D7" s="22">
        <v>18.75</v>
      </c>
      <c r="E7" s="1">
        <v>16.045196850393701</v>
      </c>
      <c r="F7" s="30">
        <v>15.84</v>
      </c>
      <c r="G7" s="28">
        <v>2.19733333333333E-2</v>
      </c>
      <c r="H7" s="23">
        <v>2.8413793103448201E-2</v>
      </c>
      <c r="I7" s="2">
        <v>2.5133650347137101E-2</v>
      </c>
      <c r="J7" s="29">
        <v>2.5264696768919299E-2</v>
      </c>
      <c r="K7" s="38">
        <v>6.4399999999999999E-2</v>
      </c>
    </row>
    <row r="8" spans="2:11" x14ac:dyDescent="0.25">
      <c r="B8">
        <v>1997</v>
      </c>
      <c r="C8" s="27">
        <v>15.81</v>
      </c>
      <c r="D8" s="22">
        <v>22.48</v>
      </c>
      <c r="E8" s="1">
        <v>19.312490118576999</v>
      </c>
      <c r="F8" s="30">
        <v>19.190000000000001</v>
      </c>
      <c r="G8" s="28">
        <v>1.8327402135231301E-2</v>
      </c>
      <c r="H8" s="23">
        <v>2.60594560404807E-2</v>
      </c>
      <c r="I8" s="2">
        <v>2.1542367661810301E-2</v>
      </c>
      <c r="J8" s="29">
        <v>2.1469515372589801E-2</v>
      </c>
      <c r="K8" s="38">
        <v>6.3500000000000001E-2</v>
      </c>
    </row>
    <row r="9" spans="2:11" x14ac:dyDescent="0.25">
      <c r="B9">
        <v>1998</v>
      </c>
      <c r="C9" s="27">
        <v>20.190000000000001</v>
      </c>
      <c r="D9" s="22">
        <v>30.63</v>
      </c>
      <c r="E9" s="1">
        <v>24.0664682539682</v>
      </c>
      <c r="F9" s="30">
        <v>22.88</v>
      </c>
      <c r="G9" s="28">
        <v>1.43650016323865E-2</v>
      </c>
      <c r="H9" s="23">
        <v>2.1792966815254999E-2</v>
      </c>
      <c r="I9" s="2">
        <v>1.8191197579633799E-2</v>
      </c>
      <c r="J9" s="29">
        <v>1.8786936684530801E-2</v>
      </c>
      <c r="K9" s="38">
        <v>5.2600000000000001E-2</v>
      </c>
    </row>
    <row r="10" spans="2:11" x14ac:dyDescent="0.25">
      <c r="B10">
        <v>1999</v>
      </c>
      <c r="C10" s="27">
        <v>23.47</v>
      </c>
      <c r="D10" s="22">
        <v>37.409999999999997</v>
      </c>
      <c r="E10" s="1">
        <v>30.6373015873016</v>
      </c>
      <c r="F10" s="30">
        <v>30.91</v>
      </c>
      <c r="G10" s="28">
        <v>1.2830793905372799E-2</v>
      </c>
      <c r="H10" s="23">
        <v>2.0451640391989701E-2</v>
      </c>
      <c r="I10" s="2">
        <v>1.5498795588293E-2</v>
      </c>
      <c r="J10" s="29">
        <v>1.50425207648648E-2</v>
      </c>
      <c r="K10" s="38">
        <v>5.6500000000000002E-2</v>
      </c>
    </row>
    <row r="11" spans="2:11" x14ac:dyDescent="0.25">
      <c r="B11">
        <v>2000</v>
      </c>
      <c r="C11" s="27">
        <v>18.5</v>
      </c>
      <c r="D11" s="22">
        <v>39</v>
      </c>
      <c r="E11" s="1">
        <v>28.909880952380899</v>
      </c>
      <c r="F11" s="30">
        <v>28.574999999999999</v>
      </c>
      <c r="G11" s="28">
        <v>1.3333333333333299E-2</v>
      </c>
      <c r="H11" s="23">
        <v>2.59459459459459E-2</v>
      </c>
      <c r="I11" s="2">
        <v>1.8070318599414999E-2</v>
      </c>
      <c r="J11" s="29">
        <v>1.79762369295214E-2</v>
      </c>
      <c r="K11" s="38">
        <v>6.0299999999999999E-2</v>
      </c>
    </row>
    <row r="12" spans="2:11" x14ac:dyDescent="0.25">
      <c r="B12">
        <v>2001</v>
      </c>
      <c r="C12" s="27">
        <v>30.5</v>
      </c>
      <c r="D12" s="22">
        <v>47.5</v>
      </c>
      <c r="E12" s="1">
        <v>38.458145161290197</v>
      </c>
      <c r="F12" s="30">
        <v>39.049999999999997</v>
      </c>
      <c r="G12" s="28">
        <v>1.1789473684210501E-2</v>
      </c>
      <c r="H12" s="23">
        <v>1.7049180327868799E-2</v>
      </c>
      <c r="I12" s="2">
        <v>1.43572962712974E-2</v>
      </c>
      <c r="J12" s="29">
        <v>1.4335084668240201E-2</v>
      </c>
      <c r="K12" s="38">
        <v>5.0200000000000002E-2</v>
      </c>
    </row>
    <row r="13" spans="2:11" x14ac:dyDescent="0.25">
      <c r="B13">
        <v>2002</v>
      </c>
      <c r="C13" s="27">
        <v>37.29</v>
      </c>
      <c r="D13" s="22">
        <v>55.29</v>
      </c>
      <c r="E13" s="1">
        <v>43.909563492063498</v>
      </c>
      <c r="F13" s="30">
        <v>42.26</v>
      </c>
      <c r="G13" s="28">
        <v>1.0851871947911E-2</v>
      </c>
      <c r="H13" s="23">
        <v>1.6090104585679801E-2</v>
      </c>
      <c r="I13" s="2">
        <v>1.35629883216939E-2</v>
      </c>
      <c r="J13" s="29">
        <v>1.38053790063898E-2</v>
      </c>
      <c r="K13" s="38">
        <v>4.6100000000000002E-2</v>
      </c>
    </row>
    <row r="14" spans="2:11" x14ac:dyDescent="0.25">
      <c r="B14">
        <v>2003</v>
      </c>
      <c r="C14" s="27">
        <v>26.19</v>
      </c>
      <c r="D14" s="22">
        <v>45.2</v>
      </c>
      <c r="E14" s="1">
        <v>36.675833333333301</v>
      </c>
      <c r="F14" s="30">
        <v>38.54</v>
      </c>
      <c r="G14" s="28">
        <v>1.41592920353982E-2</v>
      </c>
      <c r="H14" s="23">
        <v>2.3747680890538001E-2</v>
      </c>
      <c r="I14" s="2">
        <v>1.7510869394589901E-2</v>
      </c>
      <c r="J14" s="29">
        <v>1.6516129032257999E-2</v>
      </c>
      <c r="K14" s="38">
        <v>4.0099999999999997E-2</v>
      </c>
    </row>
    <row r="15" spans="2:11" x14ac:dyDescent="0.25">
      <c r="B15">
        <v>2004</v>
      </c>
      <c r="C15" s="27">
        <v>43.05</v>
      </c>
      <c r="D15" s="22">
        <v>54.92</v>
      </c>
      <c r="E15" s="1">
        <v>48.690396825396697</v>
      </c>
      <c r="F15" s="30">
        <v>48.71</v>
      </c>
      <c r="G15" s="28">
        <v>1.31099781500364E-2</v>
      </c>
      <c r="H15" s="23">
        <v>1.58241758241758E-2</v>
      </c>
      <c r="I15" s="2">
        <v>1.4384023364461899E-2</v>
      </c>
      <c r="J15" s="29">
        <v>1.44636405997413E-2</v>
      </c>
      <c r="K15" s="38">
        <v>4.2700000000000002E-2</v>
      </c>
    </row>
    <row r="16" spans="2:11" x14ac:dyDescent="0.25">
      <c r="B16">
        <v>2005</v>
      </c>
      <c r="C16" s="27">
        <v>49.39</v>
      </c>
      <c r="D16" s="22">
        <v>60.53</v>
      </c>
      <c r="E16" s="1">
        <v>55.389047619047503</v>
      </c>
      <c r="F16" s="30">
        <v>55.424999999999997</v>
      </c>
      <c r="G16" s="28">
        <v>1.3129102844638901E-2</v>
      </c>
      <c r="H16" s="23">
        <v>1.5885623510722702E-2</v>
      </c>
      <c r="I16" s="2">
        <v>1.40965134915243E-2</v>
      </c>
      <c r="J16" s="29">
        <v>1.39275766016713E-2</v>
      </c>
      <c r="K16" s="38">
        <v>4.2900000000000001E-2</v>
      </c>
    </row>
    <row r="17" spans="2:11" x14ac:dyDescent="0.25">
      <c r="B17">
        <v>2006</v>
      </c>
      <c r="C17" s="27">
        <v>56.8</v>
      </c>
      <c r="D17" s="22">
        <v>77.69</v>
      </c>
      <c r="E17" s="1">
        <v>67.098844621513905</v>
      </c>
      <c r="F17" s="30">
        <v>67.31</v>
      </c>
      <c r="G17" s="28">
        <v>1.18419358990861E-2</v>
      </c>
      <c r="H17" s="23">
        <v>1.4760147601476E-2</v>
      </c>
      <c r="I17" s="2">
        <v>1.3289459333379499E-2</v>
      </c>
      <c r="J17" s="29">
        <v>1.33935070607075E-2</v>
      </c>
      <c r="K17" s="38">
        <v>4.8000000000000001E-2</v>
      </c>
    </row>
    <row r="18" spans="2:11" x14ac:dyDescent="0.25">
      <c r="B18">
        <v>2007</v>
      </c>
      <c r="C18" s="27">
        <v>73.95</v>
      </c>
      <c r="D18" s="22">
        <v>94</v>
      </c>
      <c r="E18" s="1">
        <v>81.4970517928286</v>
      </c>
      <c r="F18" s="30">
        <v>79.62</v>
      </c>
      <c r="G18" s="28">
        <v>1.1373470144640799E-2</v>
      </c>
      <c r="H18" s="23">
        <v>1.5625E-2</v>
      </c>
      <c r="I18" s="2">
        <v>1.34588569459578E-2</v>
      </c>
      <c r="J18" s="29">
        <v>1.35720135720135E-2</v>
      </c>
      <c r="K18" s="38">
        <v>4.6300000000000001E-2</v>
      </c>
    </row>
    <row r="19" spans="2:11" x14ac:dyDescent="0.25">
      <c r="B19">
        <v>2008</v>
      </c>
      <c r="C19" s="27">
        <v>48.54</v>
      </c>
      <c r="D19" s="22">
        <v>94.6</v>
      </c>
      <c r="E19" s="1">
        <v>78.779683794466294</v>
      </c>
      <c r="F19" s="30">
        <v>83.9</v>
      </c>
      <c r="G19" s="28">
        <v>1.3043967165186099E-2</v>
      </c>
      <c r="H19" s="23">
        <v>2.88421920065925E-2</v>
      </c>
      <c r="I19" s="2">
        <v>1.76817800378807E-2</v>
      </c>
      <c r="J19" s="29">
        <v>1.5907283263265501E-2</v>
      </c>
      <c r="K19" s="38">
        <v>3.6600000000000001E-2</v>
      </c>
    </row>
    <row r="20" spans="2:11" x14ac:dyDescent="0.25">
      <c r="B20">
        <v>2009</v>
      </c>
      <c r="C20" s="27">
        <v>36.31</v>
      </c>
      <c r="D20" s="22">
        <v>70.66</v>
      </c>
      <c r="E20" s="1">
        <v>56.823015873015798</v>
      </c>
      <c r="F20" s="30">
        <v>56.84</v>
      </c>
      <c r="G20" s="28">
        <v>2.15114633455986E-2</v>
      </c>
      <c r="H20" s="23">
        <v>3.8556871385293297E-2</v>
      </c>
      <c r="I20" s="2">
        <v>2.6785207161475501E-2</v>
      </c>
      <c r="J20" s="29">
        <v>2.5981256603025499E-2</v>
      </c>
      <c r="K20" s="38">
        <v>3.2599999999999997E-2</v>
      </c>
    </row>
    <row r="21" spans="2:11" x14ac:dyDescent="0.25">
      <c r="B21">
        <v>2010</v>
      </c>
      <c r="C21" s="27">
        <v>55.87</v>
      </c>
      <c r="D21" s="22">
        <v>78.67</v>
      </c>
      <c r="E21" s="1">
        <v>67.4988888888888</v>
      </c>
      <c r="F21" s="30">
        <v>67.59</v>
      </c>
      <c r="G21" s="28">
        <v>1.9367991845055998E-2</v>
      </c>
      <c r="H21" s="23">
        <v>3.0069804904241899E-2</v>
      </c>
      <c r="I21" s="2">
        <v>2.44951892752007E-2</v>
      </c>
      <c r="J21" s="29">
        <v>2.47495601921481E-2</v>
      </c>
      <c r="K21" s="38">
        <v>3.2199999999999999E-2</v>
      </c>
    </row>
    <row r="22" spans="2:11" x14ac:dyDescent="0.25">
      <c r="B22">
        <v>2011</v>
      </c>
      <c r="C22" s="27">
        <v>55.67</v>
      </c>
      <c r="D22" s="22">
        <v>78.11</v>
      </c>
      <c r="E22" s="1">
        <v>68.800515873015797</v>
      </c>
      <c r="F22" s="30">
        <v>70.634999999999906</v>
      </c>
      <c r="G22" s="28">
        <v>2.15081295608756E-2</v>
      </c>
      <c r="H22" s="23">
        <v>3.3770432908208997E-2</v>
      </c>
      <c r="I22" s="2">
        <v>2.68631135659687E-2</v>
      </c>
      <c r="J22" s="29">
        <v>2.65555478406331E-2</v>
      </c>
      <c r="K22" s="38">
        <v>2.7799999999999998E-2</v>
      </c>
    </row>
    <row r="23" spans="2:11" x14ac:dyDescent="0.25">
      <c r="B23">
        <v>2012</v>
      </c>
      <c r="C23" s="27">
        <v>61.96</v>
      </c>
      <c r="D23" s="22">
        <v>74.09</v>
      </c>
      <c r="E23" s="1">
        <v>67.356319999999997</v>
      </c>
      <c r="F23" s="30">
        <v>66.709999999999994</v>
      </c>
      <c r="G23" s="28">
        <v>2.5374544472938299E-2</v>
      </c>
      <c r="H23" s="23">
        <v>3.29244673983215E-2</v>
      </c>
      <c r="I23" s="2">
        <v>2.9741142601690401E-2</v>
      </c>
      <c r="J23" s="29">
        <v>3.05801236072611E-2</v>
      </c>
      <c r="K23" s="38">
        <v>1.7999999999999999E-2</v>
      </c>
    </row>
    <row r="24" spans="2:11" x14ac:dyDescent="0.25">
      <c r="B24">
        <v>2013</v>
      </c>
      <c r="C24" s="27">
        <v>64.569999999999993</v>
      </c>
      <c r="D24" s="22">
        <v>95.55</v>
      </c>
      <c r="E24" s="1">
        <v>79.524920634920505</v>
      </c>
      <c r="F24" s="30">
        <v>79.064999999999998</v>
      </c>
      <c r="G24" s="28">
        <v>2.3443223443223402E-2</v>
      </c>
      <c r="H24" s="23">
        <v>3.3944537051068299E-2</v>
      </c>
      <c r="I24" s="2">
        <v>2.7736089338206101E-2</v>
      </c>
      <c r="J24" s="29">
        <v>2.8331133674059698E-2</v>
      </c>
      <c r="K24" s="38">
        <v>2.35E-2</v>
      </c>
    </row>
    <row r="25" spans="2:11" x14ac:dyDescent="0.25">
      <c r="B25">
        <v>2014</v>
      </c>
      <c r="C25" s="27">
        <v>94.46</v>
      </c>
      <c r="D25" s="22">
        <v>145.36000000000001</v>
      </c>
      <c r="E25" s="1">
        <v>118.901309523809</v>
      </c>
      <c r="F25" s="30">
        <v>117.6</v>
      </c>
      <c r="G25" s="28">
        <v>1.7061089708310401E-2</v>
      </c>
      <c r="H25" s="23">
        <v>2.3713741266144402E-2</v>
      </c>
      <c r="I25" s="2">
        <v>2.0503732413713501E-2</v>
      </c>
      <c r="J25" s="29">
        <v>2.07849125332406E-2</v>
      </c>
      <c r="K25" s="38">
        <v>2.5399999999999999E-2</v>
      </c>
    </row>
    <row r="26" spans="2:11" x14ac:dyDescent="0.25">
      <c r="B26">
        <v>2015</v>
      </c>
      <c r="C26" s="27">
        <v>131.27000000000001</v>
      </c>
      <c r="D26" s="22">
        <v>153.28</v>
      </c>
      <c r="E26" s="1">
        <v>140.95615079365001</v>
      </c>
      <c r="F26" s="30">
        <v>140.35</v>
      </c>
      <c r="G26" s="28">
        <v>1.7435320584926799E-2</v>
      </c>
      <c r="H26" s="23">
        <v>2.1025367563038001E-2</v>
      </c>
      <c r="I26" s="2">
        <v>1.9075254442533399E-2</v>
      </c>
      <c r="J26" s="29">
        <v>1.9138761870695301E-2</v>
      </c>
      <c r="K26" s="38">
        <v>2.1399999999999999E-2</v>
      </c>
    </row>
    <row r="27" spans="2:11" x14ac:dyDescent="0.25">
      <c r="B27">
        <v>2016</v>
      </c>
      <c r="C27" s="27">
        <v>124.18</v>
      </c>
      <c r="D27" s="22">
        <v>178.67</v>
      </c>
      <c r="E27" s="1">
        <v>146.23789682539601</v>
      </c>
      <c r="F27" s="30">
        <v>143.22</v>
      </c>
      <c r="G27" s="28">
        <v>1.70146079364191E-2</v>
      </c>
      <c r="H27" s="23">
        <v>2.3137225055179199E-2</v>
      </c>
      <c r="I27" s="2">
        <v>2.0414487162593201E-2</v>
      </c>
      <c r="J27" s="29">
        <v>2.0536615233216999E-2</v>
      </c>
      <c r="K27" s="38">
        <v>1.84E-2</v>
      </c>
    </row>
    <row r="28" spans="2:11" x14ac:dyDescent="0.25">
      <c r="B28">
        <v>2017</v>
      </c>
      <c r="C28" s="27">
        <v>175.32</v>
      </c>
      <c r="D28" s="22">
        <v>213.86</v>
      </c>
      <c r="E28" s="1">
        <v>196.32072289156599</v>
      </c>
      <c r="F28" s="30">
        <v>198.73</v>
      </c>
      <c r="G28" s="28">
        <v>1.5711212943046799E-2</v>
      </c>
      <c r="H28" s="23">
        <v>1.8079096045197699E-2</v>
      </c>
      <c r="I28" s="2">
        <v>1.6705139124922101E-2</v>
      </c>
      <c r="J28" s="29">
        <v>1.67205772580243E-2</v>
      </c>
      <c r="K28" s="38">
        <v>2.3300000000000001E-2</v>
      </c>
    </row>
    <row r="29" spans="2:11" x14ac:dyDescent="0.25">
      <c r="B29">
        <v>2018</v>
      </c>
      <c r="C29" s="27">
        <v>148.21</v>
      </c>
      <c r="D29" s="22">
        <v>229.95</v>
      </c>
      <c r="E29" s="1">
        <v>199.158964143426</v>
      </c>
      <c r="F29" s="30">
        <v>199.82</v>
      </c>
      <c r="G29" s="28">
        <v>1.46118721461187E-2</v>
      </c>
      <c r="H29" s="23">
        <v>2.5099520950003298E-2</v>
      </c>
      <c r="I29" s="2">
        <v>1.8372277490855599E-2</v>
      </c>
      <c r="J29" s="29">
        <v>1.8616755079571601E-2</v>
      </c>
      <c r="K29" s="38">
        <v>2.9100000000000001E-2</v>
      </c>
    </row>
    <row r="30" spans="2:11" x14ac:dyDescent="0.25">
      <c r="B30">
        <v>2019</v>
      </c>
      <c r="C30" s="27">
        <v>153.37</v>
      </c>
      <c r="D30" s="22">
        <v>192.67</v>
      </c>
      <c r="E30" s="1">
        <v>176.592341269841</v>
      </c>
      <c r="F30" s="30">
        <v>176.785</v>
      </c>
      <c r="G30" s="28">
        <v>2.1136363636363599E-2</v>
      </c>
      <c r="H30" s="23">
        <v>2.5369978858350899E-2</v>
      </c>
      <c r="I30" s="2">
        <v>2.25657008258329E-2</v>
      </c>
      <c r="J30" s="29">
        <v>2.23733275513751E-2</v>
      </c>
      <c r="K30" s="38">
        <v>2.1399999999999999E-2</v>
      </c>
    </row>
    <row r="31" spans="2:11" x14ac:dyDescent="0.25">
      <c r="B31">
        <v>2020</v>
      </c>
      <c r="C31" s="27">
        <v>106.6</v>
      </c>
      <c r="D31" s="22">
        <v>189.43</v>
      </c>
      <c r="E31" s="1">
        <v>150.20549407114601</v>
      </c>
      <c r="F31" s="30">
        <v>148.51</v>
      </c>
      <c r="G31" s="28">
        <v>2.1538299107849799E-2</v>
      </c>
      <c r="H31" s="23">
        <v>3.8273921200750398E-2</v>
      </c>
      <c r="I31" s="2">
        <v>2.9109333641501402E-2</v>
      </c>
      <c r="J31" s="29">
        <v>2.96156693814363E-2</v>
      </c>
      <c r="K31" s="38">
        <v>8.8999999999999999E-3</v>
      </c>
    </row>
    <row r="32" spans="2:11" x14ac:dyDescent="0.25">
      <c r="B32">
        <v>2021</v>
      </c>
      <c r="C32" s="27">
        <v>145.94</v>
      </c>
      <c r="D32" s="22">
        <v>209.52</v>
      </c>
      <c r="E32" s="1">
        <v>187.749768339768</v>
      </c>
      <c r="F32" s="30">
        <v>191.48</v>
      </c>
      <c r="G32" s="28">
        <v>2.2718594883543299E-2</v>
      </c>
      <c r="H32" s="23">
        <v>3.0149376456077799E-2</v>
      </c>
      <c r="I32" s="2">
        <v>2.4987400417733299E-2</v>
      </c>
      <c r="J32" s="29">
        <v>2.4785939612438E-2</v>
      </c>
      <c r="K32" s="38">
        <v>1.4500000000000001E-2</v>
      </c>
    </row>
    <row r="33" spans="2:11" x14ac:dyDescent="0.25">
      <c r="B33">
        <v>2022</v>
      </c>
      <c r="C33" s="27">
        <v>204.92</v>
      </c>
      <c r="D33" s="22">
        <v>247.69</v>
      </c>
      <c r="E33" s="1">
        <v>226.86580952380899</v>
      </c>
      <c r="F33" s="30">
        <v>227.98</v>
      </c>
      <c r="G33" s="28">
        <v>1.9248655424804799E-2</v>
      </c>
      <c r="H33" s="23">
        <v>2.3606557377049101E-2</v>
      </c>
      <c r="I33" s="2">
        <v>2.14754998029805E-2</v>
      </c>
      <c r="J33" s="29">
        <v>2.1781906374410801E-2</v>
      </c>
      <c r="K33" s="38">
        <v>2.2800000000000001E-2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4"/>
  <sheetViews>
    <sheetView tabSelected="1" workbookViewId="0">
      <selection activeCell="G32" sqref="G32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56</v>
      </c>
      <c r="D3" s="19" t="s">
        <v>57</v>
      </c>
      <c r="E3" t="s">
        <v>58</v>
      </c>
      <c r="F3" s="4" t="s">
        <v>59</v>
      </c>
      <c r="G3" s="19" t="s">
        <v>60</v>
      </c>
      <c r="H3" t="s">
        <v>16</v>
      </c>
      <c r="I3" s="4" t="s">
        <v>61</v>
      </c>
      <c r="J3" s="19" t="s">
        <v>62</v>
      </c>
      <c r="K3" t="s">
        <v>6</v>
      </c>
      <c r="L3" s="4" t="s">
        <v>63</v>
      </c>
      <c r="M3" s="19" t="s">
        <v>64</v>
      </c>
      <c r="N3" t="s">
        <v>65</v>
      </c>
      <c r="O3" s="4" t="s">
        <v>54</v>
      </c>
      <c r="P3" s="19" t="s">
        <v>55</v>
      </c>
      <c r="Q3" s="26" t="s">
        <v>9</v>
      </c>
      <c r="R3" s="26" t="s">
        <v>66</v>
      </c>
      <c r="S3" s="26" t="s">
        <v>67</v>
      </c>
      <c r="T3" s="26" t="s">
        <v>11</v>
      </c>
    </row>
    <row r="4" spans="2:20" x14ac:dyDescent="0.25">
      <c r="B4" t="s">
        <v>76</v>
      </c>
      <c r="C4" s="24">
        <v>4.79</v>
      </c>
      <c r="D4" s="20">
        <v>9.4600000000000009</v>
      </c>
      <c r="E4" s="3">
        <v>19.021000000000001</v>
      </c>
      <c r="F4" s="25">
        <v>0.25182692813206398</v>
      </c>
      <c r="G4" s="21">
        <v>0.49734503969297</v>
      </c>
      <c r="H4" s="3">
        <v>2.5859999999999999</v>
      </c>
      <c r="I4" s="25">
        <v>1.8522815158546</v>
      </c>
      <c r="J4" s="21">
        <v>3.6581593194122202</v>
      </c>
      <c r="K4" s="3">
        <v>4.4649999999999999</v>
      </c>
      <c r="L4" s="25">
        <v>1.07278835386338</v>
      </c>
      <c r="M4" s="21">
        <v>2.11870100783874</v>
      </c>
      <c r="N4" s="3">
        <v>0.18099999999999999</v>
      </c>
      <c r="O4" s="4">
        <v>26.46408839779</v>
      </c>
      <c r="P4" s="19">
        <v>52.265193370165697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77</v>
      </c>
      <c r="C5" s="24">
        <v>9.25</v>
      </c>
      <c r="D5" s="20">
        <v>12.53</v>
      </c>
      <c r="E5" s="3">
        <v>12.654999999999999</v>
      </c>
      <c r="F5" s="25">
        <v>0.73093638877913802</v>
      </c>
      <c r="G5" s="21">
        <v>0.99012248123271396</v>
      </c>
      <c r="H5" s="3">
        <v>-0.64300000000000002</v>
      </c>
      <c r="I5" s="25">
        <v>-14.385692068429201</v>
      </c>
      <c r="J5" s="21">
        <v>-19.486780715396499</v>
      </c>
      <c r="K5" s="3">
        <v>1.0649999999999999</v>
      </c>
      <c r="L5" s="25">
        <v>8.6854460093896702</v>
      </c>
      <c r="M5" s="21">
        <v>11.765258215962399</v>
      </c>
      <c r="N5" s="3">
        <v>0.22500000000000001</v>
      </c>
      <c r="O5" s="4">
        <v>41.1111111111111</v>
      </c>
      <c r="P5" s="19">
        <v>55.688888888888798</v>
      </c>
      <c r="Q5" s="31">
        <f>(Table2[[#This Row],[Rev]]-E4)/E4</f>
        <v>-0.33468271909994224</v>
      </c>
      <c r="R5" s="31">
        <f>(Table2[[#This Row],[FCF]]-H4)/H4</f>
        <v>-1.248646558391338</v>
      </c>
      <c r="S5" s="31">
        <f>(Table2[[#This Row],[EPS]]-K4)/K4</f>
        <v>-0.76147816349384101</v>
      </c>
      <c r="T5" s="31">
        <f>(Table2[[#This Row],[Div]]-N4)/N4</f>
        <v>0.24309392265193377</v>
      </c>
    </row>
    <row r="6" spans="2:20" x14ac:dyDescent="0.25">
      <c r="B6" t="s">
        <v>78</v>
      </c>
      <c r="C6" s="24">
        <v>5.3</v>
      </c>
      <c r="D6" s="20">
        <v>11.89</v>
      </c>
      <c r="E6" s="3">
        <v>12.053000000000001</v>
      </c>
      <c r="F6" s="25">
        <v>0.43972454990458798</v>
      </c>
      <c r="G6" s="21">
        <v>0.98647639591802805</v>
      </c>
      <c r="H6" s="3">
        <v>0.45700000000000002</v>
      </c>
      <c r="I6" s="25">
        <v>11.597374179431</v>
      </c>
      <c r="J6" s="21">
        <v>26.017505470459501</v>
      </c>
      <c r="K6" s="3">
        <v>0.93799999999999994</v>
      </c>
      <c r="L6" s="25">
        <v>5.6503198294242996</v>
      </c>
      <c r="M6" s="21">
        <v>12.6759061833688</v>
      </c>
      <c r="N6" s="3">
        <v>0.29399999999999998</v>
      </c>
      <c r="O6" s="4">
        <v>18.0272108843537</v>
      </c>
      <c r="P6" s="19">
        <v>40.442176870748298</v>
      </c>
      <c r="Q6" s="31">
        <f>(Table2[[#This Row],[Rev]]-E5)/E5</f>
        <v>-4.7570130383247616E-2</v>
      </c>
      <c r="R6" s="31">
        <f>(Table2[[#This Row],[FCF]]-H5)/H5</f>
        <v>-1.7107309486780717</v>
      </c>
      <c r="S6" s="31">
        <f>(Table2[[#This Row],[EPS]]-K5)/K5</f>
        <v>-0.11924882629107982</v>
      </c>
      <c r="T6" s="31">
        <f>(Table2[[#This Row],[Div]]-N5)/N5</f>
        <v>0.30666666666666659</v>
      </c>
    </row>
    <row r="7" spans="2:20" x14ac:dyDescent="0.25">
      <c r="B7" t="s">
        <v>79</v>
      </c>
      <c r="C7" s="24">
        <v>10.59</v>
      </c>
      <c r="D7" s="20">
        <v>15.69</v>
      </c>
      <c r="E7" s="3">
        <v>12.101000000000001</v>
      </c>
      <c r="F7" s="25">
        <v>0.87513428642260904</v>
      </c>
      <c r="G7" s="21">
        <v>1.29658705892075</v>
      </c>
      <c r="H7" s="3">
        <v>0.78100000000000003</v>
      </c>
      <c r="I7" s="25">
        <v>13.559539052496699</v>
      </c>
      <c r="J7" s="21">
        <v>20.089628681177899</v>
      </c>
      <c r="K7" s="3">
        <v>1.266</v>
      </c>
      <c r="L7" s="25">
        <v>8.3649289099525994</v>
      </c>
      <c r="M7" s="21">
        <v>12.3933649289099</v>
      </c>
      <c r="N7" s="3">
        <v>0.36899999999999999</v>
      </c>
      <c r="O7" s="4">
        <v>28.699186991869901</v>
      </c>
      <c r="P7" s="19">
        <v>42.520325203252</v>
      </c>
      <c r="Q7" s="31">
        <f>(Table2[[#This Row],[Rev]]-E6)/E6</f>
        <v>3.9824110180038197E-3</v>
      </c>
      <c r="R7" s="31">
        <f>(Table2[[#This Row],[FCF]]-H6)/H6</f>
        <v>0.70897155361050324</v>
      </c>
      <c r="S7" s="31">
        <f>(Table2[[#This Row],[EPS]]-K6)/K6</f>
        <v>0.34968017057569306</v>
      </c>
      <c r="T7" s="31">
        <f>(Table2[[#This Row],[Div]]-N6)/N6</f>
        <v>0.25510204081632659</v>
      </c>
    </row>
    <row r="8" spans="2:20" x14ac:dyDescent="0.25">
      <c r="B8" t="s">
        <v>80</v>
      </c>
      <c r="C8" s="24">
        <v>14.41</v>
      </c>
      <c r="D8" s="20">
        <v>18.75</v>
      </c>
      <c r="E8" s="3">
        <v>14.191000000000001</v>
      </c>
      <c r="F8" s="25">
        <v>1.01543231625678</v>
      </c>
      <c r="G8" s="21">
        <v>1.32125995349164</v>
      </c>
      <c r="H8" s="3">
        <v>3.8079999999999998</v>
      </c>
      <c r="I8" s="25">
        <v>3.7841386554621801</v>
      </c>
      <c r="J8" s="21">
        <v>4.9238445378151203</v>
      </c>
      <c r="K8" s="3">
        <v>1.07</v>
      </c>
      <c r="L8" s="25">
        <v>13.4672897196261</v>
      </c>
      <c r="M8" s="21">
        <v>17.5233644859813</v>
      </c>
      <c r="N8" s="3">
        <v>0.40100000000000002</v>
      </c>
      <c r="O8" s="4">
        <v>35.935162094763001</v>
      </c>
      <c r="P8" s="19">
        <v>46.7581047381546</v>
      </c>
      <c r="Q8" s="31">
        <f>(Table2[[#This Row],[Rev]]-E7)/E7</f>
        <v>0.1727129989257086</v>
      </c>
      <c r="R8" s="31">
        <f>(Table2[[#This Row],[FCF]]-H7)/H7</f>
        <v>3.8758002560819458</v>
      </c>
      <c r="S8" s="31">
        <f>(Table2[[#This Row],[EPS]]-K7)/K7</f>
        <v>-0.15481832543443913</v>
      </c>
      <c r="T8" s="31">
        <f>(Table2[[#This Row],[Div]]-N7)/N7</f>
        <v>8.672086720867217E-2</v>
      </c>
    </row>
    <row r="9" spans="2:20" x14ac:dyDescent="0.25">
      <c r="B9" t="s">
        <v>81</v>
      </c>
      <c r="C9" s="24">
        <v>15.81</v>
      </c>
      <c r="D9" s="20">
        <v>22.48</v>
      </c>
      <c r="E9" s="3">
        <v>23.684999999999999</v>
      </c>
      <c r="F9" s="25">
        <v>0.66751108296390105</v>
      </c>
      <c r="G9" s="21">
        <v>0.949123918091619</v>
      </c>
      <c r="H9" s="3">
        <v>-2.6760000000000002</v>
      </c>
      <c r="I9" s="25">
        <v>-5.9080717488789203</v>
      </c>
      <c r="J9" s="21">
        <v>-8.4005979073243608</v>
      </c>
      <c r="K9" s="3">
        <v>1.365</v>
      </c>
      <c r="L9" s="25">
        <v>11.5824175824175</v>
      </c>
      <c r="M9" s="21">
        <v>16.4688644688644</v>
      </c>
      <c r="N9" s="3">
        <v>0.41</v>
      </c>
      <c r="O9" s="4">
        <v>38.560975609756099</v>
      </c>
      <c r="P9" s="19">
        <v>54.829268292682897</v>
      </c>
      <c r="Q9" s="31">
        <f>(Table2[[#This Row],[Rev]]-E8)/E8</f>
        <v>0.66901557325065164</v>
      </c>
      <c r="R9" s="31">
        <f>(Table2[[#This Row],[FCF]]-H8)/H8</f>
        <v>-1.702731092436975</v>
      </c>
      <c r="S9" s="31">
        <f>(Table2[[#This Row],[EPS]]-K8)/K8</f>
        <v>0.27570093457943917</v>
      </c>
      <c r="T9" s="31">
        <f>(Table2[[#This Row],[Div]]-N8)/N8</f>
        <v>2.2443890274314093E-2</v>
      </c>
    </row>
    <row r="10" spans="2:20" x14ac:dyDescent="0.25">
      <c r="B10" t="s">
        <v>82</v>
      </c>
      <c r="C10" s="24">
        <v>20.190000000000001</v>
      </c>
      <c r="D10" s="20">
        <v>30.63</v>
      </c>
      <c r="E10" s="3">
        <v>18.294</v>
      </c>
      <c r="F10" s="25">
        <v>1.1036405378812699</v>
      </c>
      <c r="G10" s="21">
        <v>1.67431944899967</v>
      </c>
      <c r="H10" s="3">
        <v>0.92200000000000004</v>
      </c>
      <c r="I10" s="25">
        <v>21.898047722342699</v>
      </c>
      <c r="J10" s="21">
        <v>33.221258134490199</v>
      </c>
      <c r="K10" s="3">
        <v>1.4550000000000001</v>
      </c>
      <c r="L10" s="25">
        <v>13.876288659793801</v>
      </c>
      <c r="M10" s="21">
        <v>21.051546391752499</v>
      </c>
      <c r="N10" s="3">
        <v>0.433</v>
      </c>
      <c r="O10" s="4">
        <v>46.628175519630403</v>
      </c>
      <c r="P10" s="19">
        <v>70.7390300230946</v>
      </c>
      <c r="Q10" s="31">
        <f>(Table2[[#This Row],[Rev]]-E9)/E9</f>
        <v>-0.2276124129195693</v>
      </c>
      <c r="R10" s="31">
        <f>(Table2[[#This Row],[FCF]]-H9)/H9</f>
        <v>-1.344544095665172</v>
      </c>
      <c r="S10" s="31">
        <f>(Table2[[#This Row],[EPS]]-K9)/K9</f>
        <v>6.5934065934065991E-2</v>
      </c>
      <c r="T10" s="31">
        <f>(Table2[[#This Row],[Div]]-N9)/N9</f>
        <v>5.6097560975609806E-2</v>
      </c>
    </row>
    <row r="11" spans="2:20" x14ac:dyDescent="0.25">
      <c r="B11" t="s">
        <v>83</v>
      </c>
      <c r="C11" s="24">
        <v>23.47</v>
      </c>
      <c r="D11" s="20">
        <v>37.409999999999997</v>
      </c>
      <c r="E11" s="3">
        <v>22.164999999999999</v>
      </c>
      <c r="F11" s="25">
        <v>1.0588766072636999</v>
      </c>
      <c r="G11" s="21">
        <v>1.68779607489284</v>
      </c>
      <c r="H11" s="3">
        <v>2.0259999999999998</v>
      </c>
      <c r="I11" s="25">
        <v>11.5844027640671</v>
      </c>
      <c r="J11" s="21">
        <v>18.4649555774925</v>
      </c>
      <c r="K11" s="3">
        <v>2.1800000000000002</v>
      </c>
      <c r="L11" s="25">
        <v>10.7660550458715</v>
      </c>
      <c r="M11" s="21">
        <v>17.160550458715498</v>
      </c>
      <c r="N11" s="3">
        <v>0.47</v>
      </c>
      <c r="O11" s="4">
        <v>49.936170212765902</v>
      </c>
      <c r="P11" s="19">
        <v>79.595744680850999</v>
      </c>
      <c r="Q11" s="31">
        <f>(Table2[[#This Row],[Rev]]-E10)/E10</f>
        <v>0.21159943150759805</v>
      </c>
      <c r="R11" s="31">
        <f>(Table2[[#This Row],[FCF]]-H10)/H10</f>
        <v>1.1973969631236439</v>
      </c>
      <c r="S11" s="31">
        <f>(Table2[[#This Row],[EPS]]-K10)/K10</f>
        <v>0.49828178694158082</v>
      </c>
      <c r="T11" s="31">
        <f>(Table2[[#This Row],[Div]]-N10)/N10</f>
        <v>8.5450346420323273E-2</v>
      </c>
    </row>
    <row r="12" spans="2:20" x14ac:dyDescent="0.25">
      <c r="B12" t="s">
        <v>84</v>
      </c>
      <c r="C12" s="24">
        <v>18.5</v>
      </c>
      <c r="D12" s="20">
        <v>39</v>
      </c>
      <c r="E12" s="3">
        <v>25.728000000000002</v>
      </c>
      <c r="F12" s="25">
        <v>0.71906094527363096</v>
      </c>
      <c r="G12" s="21">
        <v>1.5158582089552199</v>
      </c>
      <c r="H12" s="3">
        <v>1.9450000000000001</v>
      </c>
      <c r="I12" s="25">
        <v>9.5115681233933103</v>
      </c>
      <c r="J12" s="21">
        <v>20.051413881748001</v>
      </c>
      <c r="K12" s="3">
        <v>2.2400000000000002</v>
      </c>
      <c r="L12" s="25">
        <v>8.2589285714285694</v>
      </c>
      <c r="M12" s="21">
        <v>17.410714285714199</v>
      </c>
      <c r="N12" s="3">
        <v>0.51</v>
      </c>
      <c r="O12" s="4">
        <v>36.274509803921497</v>
      </c>
      <c r="P12" s="19">
        <v>76.470588235294102</v>
      </c>
      <c r="Q12" s="31">
        <f>(Table2[[#This Row],[Rev]]-E11)/E11</f>
        <v>0.16074892849086408</v>
      </c>
      <c r="R12" s="31">
        <f>(Table2[[#This Row],[FCF]]-H11)/H11</f>
        <v>-3.9980256663375985E-2</v>
      </c>
      <c r="S12" s="31">
        <f>(Table2[[#This Row],[EPS]]-K11)/K11</f>
        <v>2.7522935779816536E-2</v>
      </c>
      <c r="T12" s="31">
        <f>(Table2[[#This Row],[Div]]-N11)/N11</f>
        <v>8.5106382978723485E-2</v>
      </c>
    </row>
    <row r="13" spans="2:20" x14ac:dyDescent="0.25">
      <c r="B13" t="s">
        <v>85</v>
      </c>
      <c r="C13" s="24">
        <v>30.5</v>
      </c>
      <c r="D13" s="20">
        <v>47.5</v>
      </c>
      <c r="E13" s="3">
        <v>29.702999999999999</v>
      </c>
      <c r="F13" s="25">
        <v>1.0268323065010201</v>
      </c>
      <c r="G13" s="21">
        <v>1.59916506750159</v>
      </c>
      <c r="H13" s="3">
        <v>1.8360000000000001</v>
      </c>
      <c r="I13" s="25">
        <v>16.6122004357298</v>
      </c>
      <c r="J13" s="21">
        <v>25.871459694989099</v>
      </c>
      <c r="K13" s="3">
        <v>2.3250000000000002</v>
      </c>
      <c r="L13" s="25">
        <v>13.118279569892399</v>
      </c>
      <c r="M13" s="21">
        <v>20.430107526881699</v>
      </c>
      <c r="N13" s="3">
        <v>0.55000000000000004</v>
      </c>
      <c r="O13" s="4">
        <v>55.454545454545404</v>
      </c>
      <c r="P13" s="19">
        <v>86.363636363636303</v>
      </c>
      <c r="Q13" s="31">
        <f>(Table2[[#This Row],[Rev]]-E12)/E12</f>
        <v>0.15450093283582081</v>
      </c>
      <c r="R13" s="31">
        <f>(Table2[[#This Row],[FCF]]-H12)/H12</f>
        <v>-5.6041131105398448E-2</v>
      </c>
      <c r="S13" s="31">
        <f>(Table2[[#This Row],[EPS]]-K12)/K12</f>
        <v>3.7946428571428555E-2</v>
      </c>
      <c r="T13" s="31">
        <f>(Table2[[#This Row],[Div]]-N12)/N12</f>
        <v>7.8431372549019676E-2</v>
      </c>
    </row>
    <row r="14" spans="2:20" x14ac:dyDescent="0.25">
      <c r="B14" t="s">
        <v>86</v>
      </c>
      <c r="C14" s="24">
        <v>37.29</v>
      </c>
      <c r="D14" s="20">
        <v>55.29</v>
      </c>
      <c r="E14" s="3">
        <v>34.085999999999999</v>
      </c>
      <c r="F14" s="25">
        <v>1.0939975356451299</v>
      </c>
      <c r="G14" s="21">
        <v>1.62207357859531</v>
      </c>
      <c r="H14" s="3">
        <v>2.1219999999999999</v>
      </c>
      <c r="I14" s="25">
        <v>17.573044297832201</v>
      </c>
      <c r="J14" s="21">
        <v>26.055607917059302</v>
      </c>
      <c r="K14" s="3">
        <v>2.2599999999999998</v>
      </c>
      <c r="L14" s="25">
        <v>16.5</v>
      </c>
      <c r="M14" s="21">
        <v>24.4646017699115</v>
      </c>
      <c r="N14" s="3">
        <v>0.59</v>
      </c>
      <c r="O14" s="4">
        <v>63.203389830508399</v>
      </c>
      <c r="P14" s="19">
        <v>93.711864406779597</v>
      </c>
      <c r="Q14" s="31">
        <f>(Table2[[#This Row],[Rev]]-E13)/E13</f>
        <v>0.14756085243914754</v>
      </c>
      <c r="R14" s="31">
        <f>(Table2[[#This Row],[FCF]]-H13)/H13</f>
        <v>0.15577342047930273</v>
      </c>
      <c r="S14" s="31">
        <f>(Table2[[#This Row],[EPS]]-K13)/K13</f>
        <v>-2.7956989247311995E-2</v>
      </c>
      <c r="T14" s="31">
        <f>(Table2[[#This Row],[Div]]-N13)/N13</f>
        <v>7.2727272727272585E-2</v>
      </c>
    </row>
    <row r="15" spans="2:20" x14ac:dyDescent="0.25">
      <c r="B15" t="s">
        <v>87</v>
      </c>
      <c r="C15" s="24">
        <v>26.19</v>
      </c>
      <c r="D15" s="20">
        <v>45.2</v>
      </c>
      <c r="E15" s="3">
        <v>41.097000000000001</v>
      </c>
      <c r="F15" s="25">
        <v>0.63727279363457101</v>
      </c>
      <c r="G15" s="21">
        <v>1.0998369710684399</v>
      </c>
      <c r="H15" s="3">
        <v>3.7679999999999998</v>
      </c>
      <c r="I15" s="25">
        <v>6.9506369426751498</v>
      </c>
      <c r="J15" s="21">
        <v>11.9957537154989</v>
      </c>
      <c r="K15" s="3">
        <v>2.52</v>
      </c>
      <c r="L15" s="25">
        <v>10.3928571428571</v>
      </c>
      <c r="M15" s="21">
        <v>17.936507936507901</v>
      </c>
      <c r="N15" s="3">
        <v>0.63</v>
      </c>
      <c r="O15" s="4">
        <v>41.571428571428498</v>
      </c>
      <c r="P15" s="19">
        <v>71.746031746031704</v>
      </c>
      <c r="Q15" s="31">
        <f>(Table2[[#This Row],[Rev]]-E14)/E14</f>
        <v>0.20568561872909707</v>
      </c>
      <c r="R15" s="31">
        <f>(Table2[[#This Row],[FCF]]-H14)/H14</f>
        <v>0.77568331762488218</v>
      </c>
      <c r="S15" s="31">
        <f>(Table2[[#This Row],[EPS]]-K14)/K14</f>
        <v>0.11504424778761073</v>
      </c>
      <c r="T15" s="31">
        <f>(Table2[[#This Row],[Div]]-N14)/N14</f>
        <v>6.7796610169491595E-2</v>
      </c>
    </row>
    <row r="16" spans="2:20" x14ac:dyDescent="0.25">
      <c r="B16" t="s">
        <v>88</v>
      </c>
      <c r="C16" s="24">
        <v>43.05</v>
      </c>
      <c r="D16" s="20">
        <v>54.92</v>
      </c>
      <c r="E16" s="3">
        <v>47.448999999999998</v>
      </c>
      <c r="F16" s="25">
        <v>0.90728993234841604</v>
      </c>
      <c r="G16" s="21">
        <v>1.15745326561149</v>
      </c>
      <c r="H16" s="3">
        <v>3.8119999999999998</v>
      </c>
      <c r="I16" s="25">
        <v>11.2932843651626</v>
      </c>
      <c r="J16" s="21">
        <v>14.4071353620146</v>
      </c>
      <c r="K16" s="3">
        <v>3.0449999999999999</v>
      </c>
      <c r="L16" s="25">
        <v>14.137931034482699</v>
      </c>
      <c r="M16" s="21">
        <v>18.036124794745401</v>
      </c>
      <c r="N16" s="3">
        <v>0.88</v>
      </c>
      <c r="O16" s="4">
        <v>48.920454545454497</v>
      </c>
      <c r="P16" s="19">
        <v>62.409090909090899</v>
      </c>
      <c r="Q16" s="31">
        <f>(Table2[[#This Row],[Rev]]-E15)/E15</f>
        <v>0.15456116018200833</v>
      </c>
      <c r="R16" s="31">
        <f>(Table2[[#This Row],[FCF]]-H15)/H15</f>
        <v>1.1677282377919332E-2</v>
      </c>
      <c r="S16" s="31">
        <f>(Table2[[#This Row],[EPS]]-K15)/K15</f>
        <v>0.20833333333333329</v>
      </c>
      <c r="T16" s="31">
        <f>(Table2[[#This Row],[Div]]-N15)/N15</f>
        <v>0.3968253968253968</v>
      </c>
    </row>
    <row r="17" spans="2:20" x14ac:dyDescent="0.25">
      <c r="B17" t="s">
        <v>89</v>
      </c>
      <c r="C17" s="24">
        <v>49.39</v>
      </c>
      <c r="D17" s="20">
        <v>60.53</v>
      </c>
      <c r="E17" s="3">
        <v>51.81</v>
      </c>
      <c r="F17" s="25">
        <v>0.95329087048832195</v>
      </c>
      <c r="G17" s="21">
        <v>1.16830727658753</v>
      </c>
      <c r="H17" s="3">
        <v>4.431</v>
      </c>
      <c r="I17" s="25">
        <v>11.146468065899301</v>
      </c>
      <c r="J17" s="21">
        <v>13.660573234032899</v>
      </c>
      <c r="K17" s="3">
        <v>3.61</v>
      </c>
      <c r="L17" s="25">
        <v>13.6814404432132</v>
      </c>
      <c r="M17" s="21">
        <v>16.7673130193905</v>
      </c>
      <c r="N17" s="3">
        <v>0.8</v>
      </c>
      <c r="O17" s="4">
        <v>61.737499999999997</v>
      </c>
      <c r="P17" s="19">
        <v>75.662499999999994</v>
      </c>
      <c r="Q17" s="31">
        <f>(Table2[[#This Row],[Rev]]-E16)/E16</f>
        <v>9.1909207780985991E-2</v>
      </c>
      <c r="R17" s="31">
        <f>(Table2[[#This Row],[FCF]]-H16)/H16</f>
        <v>0.16238195173137468</v>
      </c>
      <c r="S17" s="31">
        <f>(Table2[[#This Row],[EPS]]-K16)/K16</f>
        <v>0.18555008210180624</v>
      </c>
      <c r="T17" s="31">
        <f>(Table2[[#This Row],[Div]]-N16)/N16</f>
        <v>-9.090909090909087E-2</v>
      </c>
    </row>
    <row r="18" spans="2:20" x14ac:dyDescent="0.25">
      <c r="B18" t="s">
        <v>90</v>
      </c>
      <c r="C18" s="24">
        <v>56.8</v>
      </c>
      <c r="D18" s="20">
        <v>77.69</v>
      </c>
      <c r="E18" s="3">
        <v>59.148000000000003</v>
      </c>
      <c r="F18" s="25">
        <v>0.96030296882396604</v>
      </c>
      <c r="G18" s="21">
        <v>1.31348481774531</v>
      </c>
      <c r="H18" s="3">
        <v>4.41</v>
      </c>
      <c r="I18" s="25">
        <v>12.8798185941043</v>
      </c>
      <c r="J18" s="21">
        <v>17.616780045351401</v>
      </c>
      <c r="K18" s="3">
        <v>4.5599999999999996</v>
      </c>
      <c r="L18" s="25">
        <v>12.456140350877099</v>
      </c>
      <c r="M18" s="21">
        <v>17.037280701754302</v>
      </c>
      <c r="N18" s="3">
        <v>0.69</v>
      </c>
      <c r="O18" s="4">
        <v>82.318840579710098</v>
      </c>
      <c r="P18" s="19">
        <v>112.59420289854999</v>
      </c>
      <c r="Q18" s="31">
        <f>(Table2[[#This Row],[Rev]]-E17)/E17</f>
        <v>0.14163288940359006</v>
      </c>
      <c r="R18" s="31">
        <f>(Table2[[#This Row],[FCF]]-H17)/H17</f>
        <v>-4.7393364928909739E-3</v>
      </c>
      <c r="S18" s="31">
        <f>(Table2[[#This Row],[EPS]]-K17)/K17</f>
        <v>0.26315789473684204</v>
      </c>
      <c r="T18" s="31">
        <f>(Table2[[#This Row],[Div]]-N17)/N17</f>
        <v>-0.13750000000000012</v>
      </c>
    </row>
    <row r="19" spans="2:20" x14ac:dyDescent="0.25">
      <c r="B19" t="s">
        <v>91</v>
      </c>
      <c r="C19" s="24">
        <v>73.95</v>
      </c>
      <c r="D19" s="20">
        <v>94</v>
      </c>
      <c r="E19" s="3">
        <v>66.741</v>
      </c>
      <c r="F19" s="25">
        <v>1.1080145637614001</v>
      </c>
      <c r="G19" s="21">
        <v>1.40842960099489</v>
      </c>
      <c r="H19" s="3">
        <v>6.0049999999999999</v>
      </c>
      <c r="I19" s="25">
        <v>12.3147377185678</v>
      </c>
      <c r="J19" s="21">
        <v>15.6536219816819</v>
      </c>
      <c r="K19" s="3">
        <v>5.08</v>
      </c>
      <c r="L19" s="25">
        <v>14.557086614173199</v>
      </c>
      <c r="M19" s="21">
        <v>18.503937007874001</v>
      </c>
      <c r="N19" s="3">
        <v>1.1000000000000001</v>
      </c>
      <c r="O19" s="4">
        <v>67.227272727272705</v>
      </c>
      <c r="P19" s="19">
        <v>85.454545454545396</v>
      </c>
      <c r="Q19" s="31">
        <f>(Table2[[#This Row],[Rev]]-E18)/E18</f>
        <v>0.12837289511057004</v>
      </c>
      <c r="R19" s="31">
        <f>(Table2[[#This Row],[FCF]]-H18)/H18</f>
        <v>0.36167800453514731</v>
      </c>
      <c r="S19" s="31">
        <f>(Table2[[#This Row],[EPS]]-K18)/K18</f>
        <v>0.11403508771929835</v>
      </c>
      <c r="T19" s="31">
        <f>(Table2[[#This Row],[Div]]-N18)/N18</f>
        <v>0.59420289855072495</v>
      </c>
    </row>
    <row r="20" spans="2:20" x14ac:dyDescent="0.25">
      <c r="B20" t="s">
        <v>92</v>
      </c>
      <c r="C20" s="24">
        <v>48.54</v>
      </c>
      <c r="D20" s="20">
        <v>94.6</v>
      </c>
      <c r="E20" s="3">
        <v>73.48</v>
      </c>
      <c r="F20" s="25">
        <v>0.660587915078933</v>
      </c>
      <c r="G20" s="21">
        <v>1.28742514970059</v>
      </c>
      <c r="H20" s="3">
        <v>6.5730000000000004</v>
      </c>
      <c r="I20" s="25">
        <v>7.3847558192606098</v>
      </c>
      <c r="J20" s="21">
        <v>14.392210558344701</v>
      </c>
      <c r="K20" s="3">
        <v>6.17</v>
      </c>
      <c r="L20" s="25">
        <v>7.8670988654781198</v>
      </c>
      <c r="M20" s="21">
        <v>15.332252836304599</v>
      </c>
      <c r="N20" s="3">
        <v>1.34</v>
      </c>
      <c r="O20" s="4">
        <v>36.223880597014897</v>
      </c>
      <c r="P20" s="19">
        <v>70.597014925373102</v>
      </c>
      <c r="Q20" s="31">
        <f>(Table2[[#This Row],[Rev]]-E19)/E19</f>
        <v>0.10097241575643165</v>
      </c>
      <c r="R20" s="31">
        <f>(Table2[[#This Row],[FCF]]-H19)/H19</f>
        <v>9.4587843463780269E-2</v>
      </c>
      <c r="S20" s="31">
        <f>(Table2[[#This Row],[EPS]]-K19)/K19</f>
        <v>0.21456692913385825</v>
      </c>
      <c r="T20" s="31">
        <f>(Table2[[#This Row],[Div]]-N19)/N19</f>
        <v>0.21818181818181814</v>
      </c>
    </row>
    <row r="21" spans="2:20" x14ac:dyDescent="0.25">
      <c r="B21" t="s">
        <v>93</v>
      </c>
      <c r="C21" s="24">
        <v>36.31</v>
      </c>
      <c r="D21" s="20">
        <v>70.66</v>
      </c>
      <c r="E21" s="3">
        <v>82.441999999999993</v>
      </c>
      <c r="F21" s="25">
        <v>0.44043084835399399</v>
      </c>
      <c r="G21" s="21">
        <v>0.85708740690424701</v>
      </c>
      <c r="H21" s="3">
        <v>6.3289999999999997</v>
      </c>
      <c r="I21" s="25">
        <v>5.7370832674988099</v>
      </c>
      <c r="J21" s="21">
        <v>11.164480960657199</v>
      </c>
      <c r="K21" s="3">
        <v>6.17</v>
      </c>
      <c r="L21" s="25">
        <v>5.88492706645056</v>
      </c>
      <c r="M21" s="21">
        <v>11.452188006482899</v>
      </c>
      <c r="N21" s="3">
        <v>1.87</v>
      </c>
      <c r="O21" s="4">
        <v>19.417112299465199</v>
      </c>
      <c r="P21" s="19">
        <v>37.786096256684402</v>
      </c>
      <c r="Q21" s="31">
        <f>(Table2[[#This Row],[Rev]]-E20)/E20</f>
        <v>0.12196516058791493</v>
      </c>
      <c r="R21" s="31">
        <f>(Table2[[#This Row],[FCF]]-H20)/H20</f>
        <v>-3.7121557888331151E-2</v>
      </c>
      <c r="S21" s="31">
        <f>(Table2[[#This Row],[EPS]]-K20)/K20</f>
        <v>0</v>
      </c>
      <c r="T21" s="31">
        <f>(Table2[[#This Row],[Div]]-N20)/N20</f>
        <v>0.39552238805970147</v>
      </c>
    </row>
    <row r="22" spans="2:20" x14ac:dyDescent="0.25">
      <c r="B22" t="s">
        <v>94</v>
      </c>
      <c r="C22" s="24">
        <v>55.87</v>
      </c>
      <c r="D22" s="20">
        <v>78.67</v>
      </c>
      <c r="E22" s="3">
        <v>84.275999999999996</v>
      </c>
      <c r="F22" s="25">
        <v>0.66294081351749001</v>
      </c>
      <c r="G22" s="21">
        <v>0.93348046893540204</v>
      </c>
      <c r="H22" s="3">
        <v>6.7910000000000004</v>
      </c>
      <c r="I22" s="25">
        <v>8.2270652333971395</v>
      </c>
      <c r="J22" s="21">
        <v>11.5844500073626</v>
      </c>
      <c r="K22" s="3">
        <v>6.81</v>
      </c>
      <c r="L22" s="25">
        <v>8.2041116005873693</v>
      </c>
      <c r="M22" s="21">
        <v>11.552129221732701</v>
      </c>
      <c r="N22" s="3">
        <v>1.68</v>
      </c>
      <c r="O22" s="4">
        <v>33.255952380952301</v>
      </c>
      <c r="P22" s="19">
        <v>46.827380952380899</v>
      </c>
      <c r="Q22" s="31">
        <f>(Table2[[#This Row],[Rev]]-E21)/E21</f>
        <v>2.22459426020718E-2</v>
      </c>
      <c r="R22" s="31">
        <f>(Table2[[#This Row],[FCF]]-H21)/H21</f>
        <v>7.2997313951651238E-2</v>
      </c>
      <c r="S22" s="31">
        <f>(Table2[[#This Row],[EPS]]-K21)/K21</f>
        <v>0.10372771474878439</v>
      </c>
      <c r="T22" s="31">
        <f>(Table2[[#This Row],[Div]]-N21)/N21</f>
        <v>-0.1016042780748664</v>
      </c>
    </row>
    <row r="23" spans="2:20" x14ac:dyDescent="0.25">
      <c r="B23" t="s">
        <v>95</v>
      </c>
      <c r="C23" s="24">
        <v>55.67</v>
      </c>
      <c r="D23" s="20">
        <v>78.11</v>
      </c>
      <c r="E23" s="3">
        <v>88.911000000000001</v>
      </c>
      <c r="F23" s="25">
        <v>0.62613174972725505</v>
      </c>
      <c r="G23" s="21">
        <v>0.87851896840660804</v>
      </c>
      <c r="H23" s="3">
        <v>7.5640000000000001</v>
      </c>
      <c r="I23" s="25">
        <v>7.3598625066102503</v>
      </c>
      <c r="J23" s="21">
        <v>10.3265468006345</v>
      </c>
      <c r="K23" s="3">
        <v>6.87</v>
      </c>
      <c r="L23" s="25">
        <v>8.1033478893740902</v>
      </c>
      <c r="M23" s="21">
        <v>11.3697234352256</v>
      </c>
      <c r="N23" s="3">
        <v>1.41</v>
      </c>
      <c r="O23" s="4">
        <v>39.4822695035461</v>
      </c>
      <c r="P23" s="19">
        <v>55.397163120567299</v>
      </c>
      <c r="Q23" s="31">
        <f>(Table2[[#This Row],[Rev]]-E22)/E22</f>
        <v>5.4997864160615188E-2</v>
      </c>
      <c r="R23" s="31">
        <f>(Table2[[#This Row],[FCF]]-H22)/H22</f>
        <v>0.11382712413488436</v>
      </c>
      <c r="S23" s="31">
        <f>(Table2[[#This Row],[EPS]]-K22)/K22</f>
        <v>8.8105726872247433E-3</v>
      </c>
      <c r="T23" s="31">
        <f>(Table2[[#This Row],[Div]]-N22)/N22</f>
        <v>-0.16071428571428573</v>
      </c>
    </row>
    <row r="24" spans="2:20" x14ac:dyDescent="0.25">
      <c r="B24" t="s">
        <v>96</v>
      </c>
      <c r="C24" s="24">
        <v>61.96</v>
      </c>
      <c r="D24" s="20">
        <v>74.09</v>
      </c>
      <c r="E24" s="3">
        <v>87.71</v>
      </c>
      <c r="F24" s="25">
        <v>0.70641888040132195</v>
      </c>
      <c r="G24" s="21">
        <v>0.84471553984722303</v>
      </c>
      <c r="H24" s="3">
        <v>6.141</v>
      </c>
      <c r="I24" s="25">
        <v>10.0895619605927</v>
      </c>
      <c r="J24" s="21">
        <v>12.064810291483401</v>
      </c>
      <c r="K24" s="3">
        <v>-0.94</v>
      </c>
      <c r="L24" s="25">
        <v>-65.914893617021207</v>
      </c>
      <c r="M24" s="21">
        <v>-78.819148936170194</v>
      </c>
      <c r="N24" s="3">
        <v>2.5099999999999998</v>
      </c>
      <c r="O24" s="4">
        <v>24.685258964143401</v>
      </c>
      <c r="P24" s="19">
        <v>29.517928286852499</v>
      </c>
      <c r="Q24" s="31">
        <f>(Table2[[#This Row],[Rev]]-E23)/E23</f>
        <v>-1.350788991238438E-2</v>
      </c>
      <c r="R24" s="31">
        <f>(Table2[[#This Row],[FCF]]-H23)/H23</f>
        <v>-0.18812797461660496</v>
      </c>
      <c r="S24" s="31">
        <f>(Table2[[#This Row],[EPS]]-K23)/K23</f>
        <v>-1.1368267831149927</v>
      </c>
      <c r="T24" s="31">
        <f>(Table2[[#This Row],[Div]]-N23)/N23</f>
        <v>0.78014184397163111</v>
      </c>
    </row>
    <row r="25" spans="2:20" x14ac:dyDescent="0.25">
      <c r="B25" t="s">
        <v>97</v>
      </c>
      <c r="C25" s="24">
        <v>64.569999999999993</v>
      </c>
      <c r="D25" s="20">
        <v>95.55</v>
      </c>
      <c r="E25" s="3">
        <v>87.497</v>
      </c>
      <c r="F25" s="25">
        <v>0.73796815890830503</v>
      </c>
      <c r="G25" s="21">
        <v>1.0920374412837</v>
      </c>
      <c r="H25" s="3">
        <v>7.5670000000000002</v>
      </c>
      <c r="I25" s="25">
        <v>8.5331042685344194</v>
      </c>
      <c r="J25" s="21">
        <v>12.627197039777901</v>
      </c>
      <c r="K25" s="3">
        <v>6.67</v>
      </c>
      <c r="L25" s="25">
        <v>9.6806596701649106</v>
      </c>
      <c r="M25" s="21">
        <v>14.3253373313343</v>
      </c>
      <c r="N25" s="3">
        <v>1.68</v>
      </c>
      <c r="O25" s="4">
        <v>38.434523809523803</v>
      </c>
      <c r="P25" s="19">
        <v>56.875</v>
      </c>
      <c r="Q25" s="31">
        <f>(Table2[[#This Row],[Rev]]-E24)/E24</f>
        <v>-2.4284574164860776E-3</v>
      </c>
      <c r="R25" s="31">
        <f>(Table2[[#This Row],[FCF]]-H24)/H24</f>
        <v>0.23220973782771537</v>
      </c>
      <c r="S25" s="31">
        <f>(Table2[[#This Row],[EPS]]-K24)/K24</f>
        <v>-8.0957446808510642</v>
      </c>
      <c r="T25" s="31">
        <f>(Table2[[#This Row],[Div]]-N24)/N24</f>
        <v>-0.33067729083665337</v>
      </c>
    </row>
    <row r="26" spans="2:20" x14ac:dyDescent="0.25">
      <c r="B26" t="s">
        <v>98</v>
      </c>
      <c r="C26" s="24">
        <v>94.46</v>
      </c>
      <c r="D26" s="20">
        <v>145.36000000000001</v>
      </c>
      <c r="E26" s="3">
        <v>90.387</v>
      </c>
      <c r="F26" s="25">
        <v>1.0450617898591601</v>
      </c>
      <c r="G26" s="21">
        <v>1.60819586887494</v>
      </c>
      <c r="H26" s="3">
        <v>9.6890000000000001</v>
      </c>
      <c r="I26" s="25">
        <v>9.7492001238517894</v>
      </c>
      <c r="J26" s="21">
        <v>15.002580245639299</v>
      </c>
      <c r="K26" s="3">
        <v>7.42</v>
      </c>
      <c r="L26" s="25">
        <v>12.7304582210242</v>
      </c>
      <c r="M26" s="21">
        <v>19.5902964959568</v>
      </c>
      <c r="N26" s="3">
        <v>2.42</v>
      </c>
      <c r="O26" s="4">
        <v>39.033057851239597</v>
      </c>
      <c r="P26" s="19">
        <v>60.066115702479301</v>
      </c>
      <c r="Q26" s="31">
        <f>(Table2[[#This Row],[Rev]]-E25)/E25</f>
        <v>3.3029703875561457E-2</v>
      </c>
      <c r="R26" s="31">
        <f>(Table2[[#This Row],[FCF]]-H25)/H25</f>
        <v>0.28042817497026562</v>
      </c>
      <c r="S26" s="31">
        <f>(Table2[[#This Row],[EPS]]-K25)/K25</f>
        <v>0.11244377811094453</v>
      </c>
      <c r="T26" s="31">
        <f>(Table2[[#This Row],[Div]]-N25)/N25</f>
        <v>0.44047619047619047</v>
      </c>
    </row>
    <row r="27" spans="2:20" x14ac:dyDescent="0.25">
      <c r="B27" t="s">
        <v>99</v>
      </c>
      <c r="C27" s="24">
        <v>131.27000000000001</v>
      </c>
      <c r="D27" s="20">
        <v>153.28</v>
      </c>
      <c r="E27" s="3">
        <v>97.293000000000006</v>
      </c>
      <c r="F27" s="25">
        <v>1.3492234795925699</v>
      </c>
      <c r="G27" s="21">
        <v>1.57544736003617</v>
      </c>
      <c r="H27" s="3">
        <v>6.2389999999999999</v>
      </c>
      <c r="I27" s="25">
        <v>21.040230806218901</v>
      </c>
      <c r="J27" s="21">
        <v>24.568039749959901</v>
      </c>
      <c r="K27" s="3">
        <v>9.2899999999999991</v>
      </c>
      <c r="L27" s="25">
        <v>14.130247578040899</v>
      </c>
      <c r="M27" s="21">
        <v>16.499461786867599</v>
      </c>
      <c r="N27" s="3">
        <v>3.38</v>
      </c>
      <c r="O27" s="4">
        <v>38.837278106508798</v>
      </c>
      <c r="P27" s="19">
        <v>45.349112426035497</v>
      </c>
      <c r="Q27" s="31">
        <f>(Table2[[#This Row],[Rev]]-E26)/E26</f>
        <v>7.6404792724617546E-2</v>
      </c>
      <c r="R27" s="31">
        <f>(Table2[[#This Row],[FCF]]-H26)/H26</f>
        <v>-0.35607389823511199</v>
      </c>
      <c r="S27" s="31">
        <f>(Table2[[#This Row],[EPS]]-K26)/K26</f>
        <v>0.25202156334231796</v>
      </c>
      <c r="T27" s="31">
        <f>(Table2[[#This Row],[Div]]-N26)/N26</f>
        <v>0.39669421487603307</v>
      </c>
    </row>
    <row r="28" spans="2:20" x14ac:dyDescent="0.25">
      <c r="B28" t="s">
        <v>100</v>
      </c>
      <c r="C28" s="24">
        <v>124.18</v>
      </c>
      <c r="D28" s="20">
        <v>178.67</v>
      </c>
      <c r="E28" s="3">
        <v>98.460999999999999</v>
      </c>
      <c r="F28" s="25">
        <v>1.2612100222422999</v>
      </c>
      <c r="G28" s="21">
        <v>1.81462711124201</v>
      </c>
      <c r="H28" s="3">
        <v>5.7060000000000004</v>
      </c>
      <c r="I28" s="25">
        <v>21.763056431826101</v>
      </c>
      <c r="J28" s="21">
        <v>31.312653347353599</v>
      </c>
      <c r="K28" s="3">
        <v>8.2899999999999991</v>
      </c>
      <c r="L28" s="25">
        <v>14.9794933655006</v>
      </c>
      <c r="M28" s="21">
        <v>21.5524728588661</v>
      </c>
      <c r="N28" s="3">
        <v>3.04</v>
      </c>
      <c r="O28" s="4">
        <v>40.848684210526301</v>
      </c>
      <c r="P28" s="19">
        <v>58.773026315789402</v>
      </c>
      <c r="Q28" s="31">
        <f>(Table2[[#This Row],[Rev]]-E27)/E27</f>
        <v>1.2004974664158697E-2</v>
      </c>
      <c r="R28" s="31">
        <f>(Table2[[#This Row],[FCF]]-H27)/H27</f>
        <v>-8.5430357429075093E-2</v>
      </c>
      <c r="S28" s="31">
        <f>(Table2[[#This Row],[EPS]]-K27)/K27</f>
        <v>-0.10764262648008613</v>
      </c>
      <c r="T28" s="31">
        <f>(Table2[[#This Row],[Div]]-N27)/N27</f>
        <v>-0.10059171597633132</v>
      </c>
    </row>
    <row r="29" spans="2:20" x14ac:dyDescent="0.25">
      <c r="B29" t="s">
        <v>101</v>
      </c>
      <c r="C29" s="24">
        <v>175.32</v>
      </c>
      <c r="D29" s="20">
        <v>213.86</v>
      </c>
      <c r="E29" s="3">
        <v>101.672</v>
      </c>
      <c r="F29" s="25">
        <v>1.7243685577150001</v>
      </c>
      <c r="G29" s="21">
        <v>2.1034306397041398</v>
      </c>
      <c r="H29" s="3">
        <v>11.318</v>
      </c>
      <c r="I29" s="25">
        <v>15.4903693232019</v>
      </c>
      <c r="J29" s="21">
        <v>18.8955645873829</v>
      </c>
      <c r="K29" s="3">
        <v>9.56</v>
      </c>
      <c r="L29" s="25">
        <v>18.338912133891199</v>
      </c>
      <c r="M29" s="21">
        <v>22.370292887029201</v>
      </c>
      <c r="N29" s="3">
        <v>2.52</v>
      </c>
      <c r="O29" s="4">
        <v>69.571428571428498</v>
      </c>
      <c r="P29" s="19">
        <v>84.865079365079296</v>
      </c>
      <c r="Q29" s="31">
        <f>(Table2[[#This Row],[Rev]]-E28)/E28</f>
        <v>3.261189709631223E-2</v>
      </c>
      <c r="R29" s="31">
        <f>(Table2[[#This Row],[FCF]]-H28)/H28</f>
        <v>0.9835261128636521</v>
      </c>
      <c r="S29" s="31">
        <f>(Table2[[#This Row],[EPS]]-K28)/K28</f>
        <v>0.15319662243667087</v>
      </c>
      <c r="T29" s="31">
        <f>(Table2[[#This Row],[Div]]-N28)/N28</f>
        <v>-0.17105263157894737</v>
      </c>
    </row>
    <row r="30" spans="2:20" x14ac:dyDescent="0.25">
      <c r="B30" t="s">
        <v>102</v>
      </c>
      <c r="C30" s="24">
        <v>148.21</v>
      </c>
      <c r="D30" s="20">
        <v>229.95</v>
      </c>
      <c r="E30" s="3">
        <v>120.982</v>
      </c>
      <c r="F30" s="25">
        <v>1.22505827313154</v>
      </c>
      <c r="G30" s="21">
        <v>1.9006959713015099</v>
      </c>
      <c r="H30" s="3">
        <v>8.2159999999999993</v>
      </c>
      <c r="I30" s="25">
        <v>18.039191820837299</v>
      </c>
      <c r="J30" s="21">
        <v>27.988072054527699</v>
      </c>
      <c r="K30" s="3">
        <v>11.18</v>
      </c>
      <c r="L30" s="25">
        <v>13.2567084078712</v>
      </c>
      <c r="M30" s="21">
        <v>20.567978533094799</v>
      </c>
      <c r="N30" s="3">
        <v>3.63</v>
      </c>
      <c r="O30" s="4">
        <v>40.829201101928298</v>
      </c>
      <c r="P30" s="19">
        <v>63.347107438016501</v>
      </c>
      <c r="Q30" s="31">
        <f>(Table2[[#This Row],[Rev]]-E29)/E29</f>
        <v>0.18992446297899129</v>
      </c>
      <c r="R30" s="31">
        <f>(Table2[[#This Row],[FCF]]-H29)/H29</f>
        <v>-0.27407669199505219</v>
      </c>
      <c r="S30" s="31">
        <f>(Table2[[#This Row],[EPS]]-K29)/K29</f>
        <v>0.16945606694560661</v>
      </c>
      <c r="T30" s="31">
        <f>(Table2[[#This Row],[Div]]-N29)/N29</f>
        <v>0.44047619047619041</v>
      </c>
    </row>
    <row r="31" spans="2:20" x14ac:dyDescent="0.25">
      <c r="B31" t="s">
        <v>103</v>
      </c>
      <c r="C31" s="24">
        <v>153.37</v>
      </c>
      <c r="D31" s="20">
        <v>192.67</v>
      </c>
      <c r="E31" s="3">
        <v>135.30000000000001</v>
      </c>
      <c r="F31" s="25">
        <v>1.1335550628233499</v>
      </c>
      <c r="G31" s="21">
        <v>1.4240206947523999</v>
      </c>
      <c r="H31" s="3">
        <v>6.8559999999999999</v>
      </c>
      <c r="I31" s="25">
        <v>22.370186697782898</v>
      </c>
      <c r="J31" s="21">
        <v>28.102392065344201</v>
      </c>
      <c r="K31" s="3">
        <v>11.98</v>
      </c>
      <c r="L31" s="25">
        <v>12.8021702838063</v>
      </c>
      <c r="M31" s="21">
        <v>16.082637729549202</v>
      </c>
      <c r="N31" s="3">
        <v>3.99</v>
      </c>
      <c r="O31" s="4">
        <v>38.438596491227997</v>
      </c>
      <c r="P31" s="19">
        <v>48.288220551378402</v>
      </c>
      <c r="Q31" s="31">
        <f>(Table2[[#This Row],[Rev]]-E30)/E30</f>
        <v>0.11834818402737607</v>
      </c>
      <c r="R31" s="31">
        <f>(Table2[[#This Row],[FCF]]-H30)/H30</f>
        <v>-0.16553067185978573</v>
      </c>
      <c r="S31" s="31">
        <f>(Table2[[#This Row],[EPS]]-K30)/K30</f>
        <v>7.1556350626118134E-2</v>
      </c>
      <c r="T31" s="31">
        <f>(Table2[[#This Row],[Div]]-N30)/N30</f>
        <v>9.917355371900835E-2</v>
      </c>
    </row>
    <row r="32" spans="2:20" x14ac:dyDescent="0.25">
      <c r="B32" t="s">
        <v>104</v>
      </c>
      <c r="C32" s="24">
        <v>106.6</v>
      </c>
      <c r="D32" s="20">
        <v>189.43</v>
      </c>
      <c r="E32" s="3">
        <v>131.72399999999999</v>
      </c>
      <c r="F32" s="25">
        <v>0.80926786310771004</v>
      </c>
      <c r="G32" s="21">
        <v>1.43808265767817</v>
      </c>
      <c r="H32" s="3">
        <v>10.041</v>
      </c>
      <c r="I32" s="25">
        <v>10.616472462902101</v>
      </c>
      <c r="J32" s="21">
        <v>18.865650831590401</v>
      </c>
      <c r="K32" s="3">
        <v>11</v>
      </c>
      <c r="L32" s="25">
        <v>9.6909090909090896</v>
      </c>
      <c r="M32" s="21">
        <v>17.220909090909</v>
      </c>
      <c r="N32" s="3">
        <v>4.32</v>
      </c>
      <c r="O32" s="4">
        <v>24.675925925925899</v>
      </c>
      <c r="P32" s="19">
        <v>43.849537037037003</v>
      </c>
      <c r="Q32" s="31">
        <f>(Table2[[#This Row],[Rev]]-E31)/E31</f>
        <v>-2.6430155210643173E-2</v>
      </c>
      <c r="R32" s="31">
        <f>(Table2[[#This Row],[FCF]]-H31)/H31</f>
        <v>0.46455659276546102</v>
      </c>
      <c r="S32" s="31">
        <f>(Table2[[#This Row],[EPS]]-K31)/K31</f>
        <v>-8.1803005008347279E-2</v>
      </c>
      <c r="T32" s="31">
        <f>(Table2[[#This Row],[Div]]-N31)/N31</f>
        <v>8.2706766917293242E-2</v>
      </c>
    </row>
    <row r="33" spans="2:20" x14ac:dyDescent="0.25">
      <c r="B33" t="s">
        <v>105</v>
      </c>
      <c r="C33" s="24">
        <v>145.94</v>
      </c>
      <c r="D33" s="20">
        <v>209.52</v>
      </c>
      <c r="E33" s="3">
        <v>136.40700000000001</v>
      </c>
      <c r="F33" s="25">
        <v>1.06988644277786</v>
      </c>
      <c r="G33" s="21">
        <v>1.53599155468561</v>
      </c>
      <c r="H33" s="3">
        <v>11.999000000000001</v>
      </c>
      <c r="I33" s="25">
        <v>12.1626802233519</v>
      </c>
      <c r="J33" s="21">
        <v>17.461455121260101</v>
      </c>
      <c r="K33" s="3">
        <v>11.55</v>
      </c>
      <c r="L33" s="25">
        <v>12.6354978354978</v>
      </c>
      <c r="M33" s="21">
        <v>18.140259740259701</v>
      </c>
      <c r="N33" s="3">
        <v>4.67</v>
      </c>
      <c r="O33" s="4">
        <v>24.904436860068198</v>
      </c>
      <c r="P33" s="19">
        <v>35.754266211604097</v>
      </c>
      <c r="Q33" s="31">
        <f>(Table2[[#This Row],[Rev]]-E32)/E32</f>
        <v>3.5551607907443002E-2</v>
      </c>
      <c r="R33" s="31">
        <f>(Table2[[#This Row],[FCF]]-H32)/H32</f>
        <v>0.19500049795837068</v>
      </c>
      <c r="S33" s="31">
        <f>(Table2[[#This Row],[EPS]]-K32)/K32</f>
        <v>5.0000000000000065E-2</v>
      </c>
      <c r="T33" s="31">
        <f>(Table2[[#This Row],[Div]]-N32)/N32</f>
        <v>8.1018518518518434E-2</v>
      </c>
    </row>
    <row r="34" spans="2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>
        <v>4.97</v>
      </c>
      <c r="O34" s="4"/>
      <c r="P34" s="19"/>
      <c r="Q34" s="31">
        <f>(Table2[[#This Row],[Rev]]-E33)/E33</f>
        <v>-1</v>
      </c>
      <c r="R34" s="31">
        <f>(Table2[[#This Row],[FCF]]-H33)/H33</f>
        <v>-1</v>
      </c>
      <c r="S34" s="31">
        <f>(Table2[[#This Row],[EPS]]-K33)/K33</f>
        <v>-1</v>
      </c>
      <c r="T34" s="31">
        <f>(Table2[[#This Row],[Div]]-N33)/N33</f>
        <v>6.4239828693790108E-2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E1" sqref="E1:E1048576"/>
    </sheetView>
  </sheetViews>
  <sheetFormatPr defaultRowHeight="15" x14ac:dyDescent="0.25"/>
  <cols>
    <col min="2" max="2" width="12.42578125" customWidth="1"/>
    <col min="3" max="4" width="11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9.7109375" bestFit="1" customWidth="1"/>
    <col min="15" max="15" width="14.85546875" customWidth="1"/>
    <col min="16" max="16" width="10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69</v>
      </c>
      <c r="N2" t="s">
        <v>32</v>
      </c>
      <c r="O2" s="4" t="s">
        <v>33</v>
      </c>
      <c r="P2" t="s">
        <v>16</v>
      </c>
      <c r="Q2" s="4" t="s">
        <v>70</v>
      </c>
      <c r="R2" t="s">
        <v>34</v>
      </c>
      <c r="S2" s="4" t="s">
        <v>35</v>
      </c>
      <c r="T2" s="4" t="s">
        <v>74</v>
      </c>
    </row>
    <row r="3" spans="2:20" x14ac:dyDescent="0.25">
      <c r="B3" t="s">
        <v>76</v>
      </c>
      <c r="C3" s="3">
        <v>3472</v>
      </c>
      <c r="D3" s="3">
        <v>3241</v>
      </c>
      <c r="E3" s="3">
        <v>231</v>
      </c>
      <c r="F3" s="5">
        <v>6.6532258064516098E-2</v>
      </c>
      <c r="G3" s="3">
        <v>175</v>
      </c>
      <c r="H3" s="3">
        <v>56</v>
      </c>
      <c r="I3" s="6">
        <v>5.0403225806451603E-2</v>
      </c>
      <c r="J3" s="3">
        <v>815</v>
      </c>
      <c r="K3" s="6">
        <v>0.23473502304147401</v>
      </c>
      <c r="L3" s="3">
        <v>490</v>
      </c>
      <c r="M3" s="6">
        <v>0.141129032258064</v>
      </c>
      <c r="N3" s="3">
        <v>-18</v>
      </c>
      <c r="O3" s="6">
        <v>-5.1843317972350197E-3</v>
      </c>
      <c r="P3" s="3">
        <v>472</v>
      </c>
      <c r="Q3" s="6">
        <v>0.13594470046082899</v>
      </c>
      <c r="R3" s="3">
        <v>-55</v>
      </c>
      <c r="S3" s="6">
        <v>-1.58410138248847E-2</v>
      </c>
      <c r="T3" s="6">
        <v>-0.116525423728813</v>
      </c>
    </row>
    <row r="4" spans="2:20" x14ac:dyDescent="0.25">
      <c r="B4" t="s">
        <v>77</v>
      </c>
      <c r="C4" s="3">
        <v>3187</v>
      </c>
      <c r="D4" s="3">
        <v>2822</v>
      </c>
      <c r="E4" s="3">
        <v>365</v>
      </c>
      <c r="F4" s="5">
        <v>0.114527769061813</v>
      </c>
      <c r="G4" s="3">
        <v>309</v>
      </c>
      <c r="H4" s="3">
        <v>56</v>
      </c>
      <c r="I4" s="6">
        <v>9.6956385315343493E-2</v>
      </c>
      <c r="J4" s="3">
        <v>885</v>
      </c>
      <c r="K4" s="6">
        <v>0.27769061813617801</v>
      </c>
      <c r="L4" s="3">
        <v>-148</v>
      </c>
      <c r="M4" s="6">
        <v>-4.6438657044242201E-2</v>
      </c>
      <c r="N4" s="3">
        <v>-14</v>
      </c>
      <c r="O4" s="6">
        <v>-4.3928459366175E-3</v>
      </c>
      <c r="P4" s="3">
        <v>-162</v>
      </c>
      <c r="Q4" s="6">
        <v>-5.08315029808597E-2</v>
      </c>
      <c r="R4" s="3">
        <v>-56</v>
      </c>
      <c r="S4" s="6">
        <v>-1.757138374647E-2</v>
      </c>
      <c r="T4" s="6">
        <v>0.34567901234567899</v>
      </c>
    </row>
    <row r="5" spans="2:20" x14ac:dyDescent="0.25">
      <c r="B5" t="s">
        <v>78</v>
      </c>
      <c r="C5" s="3">
        <v>3058</v>
      </c>
      <c r="D5" s="3">
        <v>2698</v>
      </c>
      <c r="E5" s="3">
        <v>360</v>
      </c>
      <c r="F5" s="5">
        <v>0.11772400261608799</v>
      </c>
      <c r="G5" s="3">
        <v>321</v>
      </c>
      <c r="H5" s="3">
        <v>39</v>
      </c>
      <c r="I5" s="6">
        <v>0.104970568999345</v>
      </c>
      <c r="J5" s="3">
        <v>238</v>
      </c>
      <c r="K5" s="6">
        <v>7.7828646173969895E-2</v>
      </c>
      <c r="L5" s="3">
        <v>139</v>
      </c>
      <c r="M5" s="6">
        <v>4.54545454545454E-2</v>
      </c>
      <c r="N5" s="3">
        <v>-23</v>
      </c>
      <c r="O5" s="6">
        <v>-7.5212557226945701E-3</v>
      </c>
      <c r="P5" s="3">
        <v>116</v>
      </c>
      <c r="Q5" s="6">
        <v>3.7933289731850797E-2</v>
      </c>
      <c r="R5" s="3">
        <v>-84</v>
      </c>
      <c r="S5" s="6">
        <v>-2.7468933943753999E-2</v>
      </c>
      <c r="T5" s="6">
        <v>-0.72413793103448199</v>
      </c>
    </row>
    <row r="6" spans="2:20" x14ac:dyDescent="0.25">
      <c r="B6" t="s">
        <v>79</v>
      </c>
      <c r="C6" s="3">
        <v>3067</v>
      </c>
      <c r="D6" s="3">
        <v>2714</v>
      </c>
      <c r="E6" s="3">
        <v>353</v>
      </c>
      <c r="F6" s="5">
        <v>0.115096185197261</v>
      </c>
      <c r="G6" s="3">
        <v>315</v>
      </c>
      <c r="H6" s="3">
        <v>38</v>
      </c>
      <c r="I6" s="6">
        <v>0.102706227583958</v>
      </c>
      <c r="J6" s="3">
        <v>321</v>
      </c>
      <c r="K6" s="6">
        <v>0.104662536680795</v>
      </c>
      <c r="L6" s="3">
        <v>230</v>
      </c>
      <c r="M6" s="6">
        <v>7.4991848712096507E-2</v>
      </c>
      <c r="N6" s="3">
        <v>-32</v>
      </c>
      <c r="O6" s="6">
        <v>-1.04336485164656E-2</v>
      </c>
      <c r="P6" s="3">
        <v>198</v>
      </c>
      <c r="Q6" s="6">
        <v>6.4558200195630897E-2</v>
      </c>
      <c r="R6" s="3">
        <v>-92</v>
      </c>
      <c r="S6" s="6">
        <v>-2.9996739484838601E-2</v>
      </c>
      <c r="T6" s="6">
        <v>-0.46464646464646397</v>
      </c>
    </row>
    <row r="7" spans="2:20" x14ac:dyDescent="0.25">
      <c r="B7" t="s">
        <v>80</v>
      </c>
      <c r="C7" s="3">
        <v>3581</v>
      </c>
      <c r="D7" s="3">
        <v>3161</v>
      </c>
      <c r="E7" s="3">
        <v>420</v>
      </c>
      <c r="F7" s="5">
        <v>0.11728567439262701</v>
      </c>
      <c r="G7" s="3">
        <v>353</v>
      </c>
      <c r="H7" s="3">
        <v>67</v>
      </c>
      <c r="I7" s="6">
        <v>9.8575816810946598E-2</v>
      </c>
      <c r="J7" s="3">
        <v>270</v>
      </c>
      <c r="K7" s="6">
        <v>7.5397933538117801E-2</v>
      </c>
      <c r="L7" s="3">
        <v>1036</v>
      </c>
      <c r="M7" s="6">
        <v>0.289304663501815</v>
      </c>
      <c r="N7" s="3">
        <v>-75</v>
      </c>
      <c r="O7" s="6">
        <v>-2.0943870427254901E-2</v>
      </c>
      <c r="P7" s="3">
        <v>961</v>
      </c>
      <c r="Q7" s="6">
        <v>0.26836079307456001</v>
      </c>
      <c r="R7" s="3">
        <v>-101</v>
      </c>
      <c r="S7" s="6">
        <v>-2.8204412175370001E-2</v>
      </c>
      <c r="T7" s="6">
        <v>-0.105098855359001</v>
      </c>
    </row>
    <row r="8" spans="2:20" x14ac:dyDescent="0.25">
      <c r="B8" t="s">
        <v>81</v>
      </c>
      <c r="C8" s="3">
        <v>5966</v>
      </c>
      <c r="D8" s="3">
        <v>5166</v>
      </c>
      <c r="E8" s="3">
        <v>800</v>
      </c>
      <c r="F8" s="5">
        <v>0.13409319477036499</v>
      </c>
      <c r="G8" s="3">
        <v>676</v>
      </c>
      <c r="H8" s="3">
        <v>124</v>
      </c>
      <c r="I8" s="6">
        <v>0.113308749580958</v>
      </c>
      <c r="J8" s="3">
        <v>559</v>
      </c>
      <c r="K8" s="6">
        <v>9.3697619845792807E-2</v>
      </c>
      <c r="L8" s="3">
        <v>669</v>
      </c>
      <c r="M8" s="6">
        <v>0.112135434126718</v>
      </c>
      <c r="N8" s="3">
        <v>-1343</v>
      </c>
      <c r="O8" s="6">
        <v>-0.22510895072074999</v>
      </c>
      <c r="P8" s="3">
        <v>-674</v>
      </c>
      <c r="Q8" s="6">
        <v>-0.112973516594032</v>
      </c>
      <c r="R8" s="3">
        <v>-102</v>
      </c>
      <c r="S8" s="6">
        <v>-1.70968823332215E-2</v>
      </c>
      <c r="T8" s="6">
        <v>0.1513353115727</v>
      </c>
    </row>
    <row r="9" spans="2:20" x14ac:dyDescent="0.25">
      <c r="B9" t="s">
        <v>82</v>
      </c>
      <c r="C9" s="3">
        <v>7398</v>
      </c>
      <c r="D9" s="3">
        <v>5810</v>
      </c>
      <c r="E9" s="3">
        <v>1588</v>
      </c>
      <c r="F9" s="5">
        <v>0.21465260881319201</v>
      </c>
      <c r="G9" s="3">
        <v>918</v>
      </c>
      <c r="H9" s="3">
        <v>670</v>
      </c>
      <c r="I9" s="6">
        <v>0.124087591240875</v>
      </c>
      <c r="J9" s="3">
        <v>589</v>
      </c>
      <c r="K9" s="6">
        <v>7.9616112462827696E-2</v>
      </c>
      <c r="L9" s="3">
        <v>559</v>
      </c>
      <c r="M9" s="6">
        <v>7.5560962422276196E-2</v>
      </c>
      <c r="N9" s="3">
        <v>-186</v>
      </c>
      <c r="O9" s="6">
        <v>-2.5141930251419298E-2</v>
      </c>
      <c r="P9" s="3">
        <v>373</v>
      </c>
      <c r="Q9" s="6">
        <v>5.0419032170856901E-2</v>
      </c>
      <c r="R9" s="3">
        <v>-108</v>
      </c>
      <c r="S9" s="6">
        <v>-1.4598540145985399E-2</v>
      </c>
      <c r="T9" s="6">
        <v>-0.289544235924933</v>
      </c>
    </row>
    <row r="10" spans="2:20" x14ac:dyDescent="0.25">
      <c r="B10" t="s">
        <v>83</v>
      </c>
      <c r="C10" s="3">
        <v>8959</v>
      </c>
      <c r="D10" s="3">
        <v>6986</v>
      </c>
      <c r="E10" s="3">
        <v>1973</v>
      </c>
      <c r="F10" s="5">
        <v>0.220225471592811</v>
      </c>
      <c r="G10" s="3">
        <v>1203</v>
      </c>
      <c r="H10" s="3">
        <v>770</v>
      </c>
      <c r="I10" s="6">
        <v>0.134278379283402</v>
      </c>
      <c r="J10" s="3">
        <v>880</v>
      </c>
      <c r="K10" s="6">
        <v>9.8225248353610795E-2</v>
      </c>
      <c r="L10" s="3">
        <v>1016</v>
      </c>
      <c r="M10" s="6">
        <v>0.113405514008259</v>
      </c>
      <c r="N10" s="3">
        <v>-197</v>
      </c>
      <c r="O10" s="6">
        <v>-2.1989061279160602E-2</v>
      </c>
      <c r="P10" s="3">
        <v>819</v>
      </c>
      <c r="Q10" s="6">
        <v>9.1416452729099207E-2</v>
      </c>
      <c r="R10" s="3">
        <v>-136</v>
      </c>
      <c r="S10" s="6">
        <v>-1.5180265654648899E-2</v>
      </c>
      <c r="T10" s="6">
        <v>-0.16605616605616599</v>
      </c>
    </row>
    <row r="11" spans="2:20" x14ac:dyDescent="0.25">
      <c r="B11" t="s">
        <v>84</v>
      </c>
      <c r="C11" s="3">
        <v>10356</v>
      </c>
      <c r="D11" s="3">
        <v>9027</v>
      </c>
      <c r="E11" s="3">
        <v>1329</v>
      </c>
      <c r="F11" s="5">
        <v>0.128331402085747</v>
      </c>
      <c r="G11" s="3">
        <v>1329</v>
      </c>
      <c r="H11" s="3">
        <v>0</v>
      </c>
      <c r="I11" s="6">
        <v>0.128331402085747</v>
      </c>
      <c r="J11" s="3">
        <v>901</v>
      </c>
      <c r="K11" s="6">
        <v>8.7002703746620294E-2</v>
      </c>
      <c r="L11" s="3">
        <v>1071</v>
      </c>
      <c r="M11" s="6">
        <v>0.10341830822711399</v>
      </c>
      <c r="N11" s="3">
        <v>-288</v>
      </c>
      <c r="O11" s="6">
        <v>-2.7809965237543401E-2</v>
      </c>
      <c r="P11" s="3">
        <v>783</v>
      </c>
      <c r="Q11" s="6">
        <v>7.5608342989571198E-2</v>
      </c>
      <c r="R11" s="3">
        <v>-202</v>
      </c>
      <c r="S11" s="6">
        <v>-1.9505600617999198E-2</v>
      </c>
      <c r="T11" s="6">
        <v>-0.25798212005108501</v>
      </c>
    </row>
    <row r="12" spans="2:20" x14ac:dyDescent="0.25">
      <c r="B12" t="s">
        <v>85</v>
      </c>
      <c r="C12" s="3">
        <v>12054</v>
      </c>
      <c r="D12" s="3">
        <v>10568</v>
      </c>
      <c r="E12" s="3">
        <v>1486</v>
      </c>
      <c r="F12" s="5">
        <v>0.123278579724572</v>
      </c>
      <c r="G12" s="3">
        <v>1486</v>
      </c>
      <c r="H12" s="3">
        <v>0</v>
      </c>
      <c r="I12" s="6">
        <v>0.123278579724572</v>
      </c>
      <c r="J12" s="3">
        <v>943</v>
      </c>
      <c r="K12" s="6">
        <v>7.8231292517006806E-2</v>
      </c>
      <c r="L12" s="3">
        <v>1101</v>
      </c>
      <c r="M12" s="6">
        <v>9.1338974614235902E-2</v>
      </c>
      <c r="N12" s="3">
        <v>-356</v>
      </c>
      <c r="O12" s="6">
        <v>-2.9533764725402301E-2</v>
      </c>
      <c r="P12" s="3">
        <v>745</v>
      </c>
      <c r="Q12" s="6">
        <v>6.18052098888335E-2</v>
      </c>
      <c r="R12" s="3">
        <v>-219</v>
      </c>
      <c r="S12" s="6">
        <v>-1.8168242906918802E-2</v>
      </c>
      <c r="T12" s="6">
        <v>-0.29395973154362398</v>
      </c>
    </row>
    <row r="13" spans="2:20" x14ac:dyDescent="0.25">
      <c r="B13" t="s">
        <v>86</v>
      </c>
      <c r="C13" s="3">
        <v>13829</v>
      </c>
      <c r="D13" s="3">
        <v>12247</v>
      </c>
      <c r="E13" s="3">
        <v>1582</v>
      </c>
      <c r="F13" s="5">
        <v>0.114397281075999</v>
      </c>
      <c r="G13" s="3">
        <v>1582</v>
      </c>
      <c r="H13" s="3">
        <v>0</v>
      </c>
      <c r="I13" s="6">
        <v>0.114397281075999</v>
      </c>
      <c r="J13" s="3">
        <v>917</v>
      </c>
      <c r="K13" s="6">
        <v>6.6309928411309504E-2</v>
      </c>
      <c r="L13" s="3">
        <v>1125</v>
      </c>
      <c r="M13" s="6">
        <v>8.1350784583122407E-2</v>
      </c>
      <c r="N13" s="3">
        <v>-264</v>
      </c>
      <c r="O13" s="6">
        <v>-1.9090317448839302E-2</v>
      </c>
      <c r="P13" s="3">
        <v>861</v>
      </c>
      <c r="Q13" s="6">
        <v>6.2260467134283001E-2</v>
      </c>
      <c r="R13" s="3">
        <v>-236</v>
      </c>
      <c r="S13" s="6">
        <v>-1.7065586810326099E-2</v>
      </c>
      <c r="T13" s="6">
        <v>-0.274099883855981</v>
      </c>
    </row>
    <row r="14" spans="2:20" x14ac:dyDescent="0.25">
      <c r="B14" t="s">
        <v>87</v>
      </c>
      <c r="C14" s="3">
        <v>16369</v>
      </c>
      <c r="D14" s="3">
        <v>14924</v>
      </c>
      <c r="E14" s="3">
        <v>1445</v>
      </c>
      <c r="F14" s="5">
        <v>8.8276620441077605E-2</v>
      </c>
      <c r="G14" s="3">
        <v>1445</v>
      </c>
      <c r="H14" s="3">
        <v>0</v>
      </c>
      <c r="I14" s="6">
        <v>8.8276620441077605E-2</v>
      </c>
      <c r="J14" s="3">
        <v>1004</v>
      </c>
      <c r="K14" s="6">
        <v>6.1335451157676003E-2</v>
      </c>
      <c r="L14" s="3">
        <v>1723</v>
      </c>
      <c r="M14" s="6">
        <v>0.105259942574378</v>
      </c>
      <c r="N14" s="3">
        <v>-222</v>
      </c>
      <c r="O14" s="6">
        <v>-1.35622212719164E-2</v>
      </c>
      <c r="P14" s="3">
        <v>1501</v>
      </c>
      <c r="Q14" s="6">
        <v>9.1697721302461899E-2</v>
      </c>
      <c r="R14" s="3">
        <v>-249</v>
      </c>
      <c r="S14" s="6">
        <v>-1.52116806157981E-2</v>
      </c>
      <c r="T14" s="6">
        <v>-0.16588940706195801</v>
      </c>
    </row>
    <row r="15" spans="2:20" x14ac:dyDescent="0.25">
      <c r="B15" t="s">
        <v>88</v>
      </c>
      <c r="C15" s="3">
        <v>19119</v>
      </c>
      <c r="D15" s="3">
        <v>17175</v>
      </c>
      <c r="E15" s="3">
        <v>1944</v>
      </c>
      <c r="F15" s="5">
        <v>0.101678958104503</v>
      </c>
      <c r="G15" s="3">
        <v>1944</v>
      </c>
      <c r="H15" s="3">
        <v>0</v>
      </c>
      <c r="I15" s="6">
        <v>0.101678958104503</v>
      </c>
      <c r="J15" s="3">
        <v>1227</v>
      </c>
      <c r="K15" s="6">
        <v>6.4176996704848499E-2</v>
      </c>
      <c r="L15" s="3">
        <v>1800</v>
      </c>
      <c r="M15" s="6">
        <v>9.4147183430095704E-2</v>
      </c>
      <c r="N15" s="3">
        <v>-264</v>
      </c>
      <c r="O15" s="6">
        <v>-1.3808253569747299E-2</v>
      </c>
      <c r="P15" s="3">
        <v>1536</v>
      </c>
      <c r="Q15" s="6">
        <v>8.0338929860348296E-2</v>
      </c>
      <c r="R15" s="3">
        <v>-278</v>
      </c>
      <c r="S15" s="6">
        <v>-1.45405094408703E-2</v>
      </c>
      <c r="T15" s="6">
        <v>-0.18098958333333301</v>
      </c>
    </row>
    <row r="16" spans="2:20" x14ac:dyDescent="0.25">
      <c r="B16" t="s">
        <v>89</v>
      </c>
      <c r="C16" s="3">
        <v>20975</v>
      </c>
      <c r="D16" s="3">
        <v>18796</v>
      </c>
      <c r="E16" s="3">
        <v>2179</v>
      </c>
      <c r="F16" s="5">
        <v>0.103885578069129</v>
      </c>
      <c r="G16" s="3">
        <v>2179</v>
      </c>
      <c r="H16" s="3">
        <v>0</v>
      </c>
      <c r="I16" s="6">
        <v>0.103885578069129</v>
      </c>
      <c r="J16" s="3">
        <v>1461</v>
      </c>
      <c r="K16" s="6">
        <v>6.9654350417163294E-2</v>
      </c>
      <c r="L16" s="3">
        <v>2056</v>
      </c>
      <c r="M16" s="6">
        <v>9.8021454112038095E-2</v>
      </c>
      <c r="N16" s="3">
        <v>-262</v>
      </c>
      <c r="O16" s="6">
        <v>-1.2491060786650699E-2</v>
      </c>
      <c r="P16" s="3">
        <v>1794</v>
      </c>
      <c r="Q16" s="6">
        <v>8.5530393325387297E-2</v>
      </c>
      <c r="R16" s="3">
        <v>-314</v>
      </c>
      <c r="S16" s="6">
        <v>-1.49702026221692E-2</v>
      </c>
      <c r="T16" s="6">
        <v>-0.175027870680044</v>
      </c>
    </row>
    <row r="17" spans="2:20" x14ac:dyDescent="0.25">
      <c r="B17" t="s">
        <v>90</v>
      </c>
      <c r="C17" s="3">
        <v>24063</v>
      </c>
      <c r="D17" s="3">
        <v>21438</v>
      </c>
      <c r="E17" s="3">
        <v>2625</v>
      </c>
      <c r="F17" s="5">
        <v>0.109088642313925</v>
      </c>
      <c r="G17" s="3">
        <v>2625</v>
      </c>
      <c r="H17" s="3">
        <v>0</v>
      </c>
      <c r="I17" s="6">
        <v>0.109088642313925</v>
      </c>
      <c r="J17" s="3">
        <v>1856</v>
      </c>
      <c r="K17" s="6">
        <v>7.7130864813198599E-2</v>
      </c>
      <c r="L17" s="3">
        <v>2128</v>
      </c>
      <c r="M17" s="6">
        <v>8.8434526035822594E-2</v>
      </c>
      <c r="N17" s="3">
        <v>-334</v>
      </c>
      <c r="O17" s="6">
        <v>-1.3880231060133801E-2</v>
      </c>
      <c r="P17" s="3">
        <v>1794</v>
      </c>
      <c r="Q17" s="6">
        <v>7.4554294975688801E-2</v>
      </c>
      <c r="R17" s="3">
        <v>-359</v>
      </c>
      <c r="S17" s="6">
        <v>-1.49191705107426E-2</v>
      </c>
      <c r="T17" s="6">
        <v>-0.20011148272017801</v>
      </c>
    </row>
    <row r="18" spans="2:20" x14ac:dyDescent="0.25">
      <c r="B18" t="s">
        <v>91</v>
      </c>
      <c r="C18" s="3">
        <v>27240</v>
      </c>
      <c r="D18" s="3">
        <v>24127</v>
      </c>
      <c r="E18" s="3">
        <v>3113</v>
      </c>
      <c r="F18" s="5">
        <v>0.114280469897209</v>
      </c>
      <c r="G18" s="3">
        <v>3113</v>
      </c>
      <c r="H18" s="3">
        <v>0</v>
      </c>
      <c r="I18" s="6">
        <v>0.114280469897209</v>
      </c>
      <c r="J18" s="3">
        <v>2072</v>
      </c>
      <c r="K18" s="6">
        <v>7.6064610866372895E-2</v>
      </c>
      <c r="L18" s="3">
        <v>2925</v>
      </c>
      <c r="M18" s="6">
        <v>0.10737885462555</v>
      </c>
      <c r="N18" s="3">
        <v>-474</v>
      </c>
      <c r="O18" s="6">
        <v>-1.74008810572687E-2</v>
      </c>
      <c r="P18" s="3">
        <v>2451</v>
      </c>
      <c r="Q18" s="6">
        <v>8.9977973568281897E-2</v>
      </c>
      <c r="R18" s="3">
        <v>-445</v>
      </c>
      <c r="S18" s="6">
        <v>-1.6336270190895699E-2</v>
      </c>
      <c r="T18" s="6">
        <v>-0.18155854753161901</v>
      </c>
    </row>
    <row r="19" spans="2:20" x14ac:dyDescent="0.25">
      <c r="B19" t="s">
        <v>92</v>
      </c>
      <c r="C19" s="3">
        <v>29300</v>
      </c>
      <c r="D19" s="3">
        <v>23928</v>
      </c>
      <c r="E19" s="3">
        <v>5372</v>
      </c>
      <c r="F19" s="5">
        <v>0.18334470989761001</v>
      </c>
      <c r="G19" s="3">
        <v>3653</v>
      </c>
      <c r="H19" s="3">
        <v>1719</v>
      </c>
      <c r="I19" s="6">
        <v>0.124675767918088</v>
      </c>
      <c r="J19" s="3">
        <v>2459</v>
      </c>
      <c r="K19" s="6">
        <v>8.3924914675767903E-2</v>
      </c>
      <c r="L19" s="3">
        <v>3111</v>
      </c>
      <c r="M19" s="6">
        <v>0.10617747440273</v>
      </c>
      <c r="N19" s="3">
        <v>-490</v>
      </c>
      <c r="O19" s="6">
        <v>-1.6723549488054601E-2</v>
      </c>
      <c r="P19" s="3">
        <v>2621</v>
      </c>
      <c r="Q19" s="6">
        <v>8.94539249146757E-2</v>
      </c>
      <c r="R19" s="3">
        <v>-533</v>
      </c>
      <c r="S19" s="6">
        <v>-1.8191126279863402E-2</v>
      </c>
      <c r="T19" s="6">
        <v>-0.20335749713849599</v>
      </c>
    </row>
    <row r="20" spans="2:20" x14ac:dyDescent="0.25">
      <c r="B20" t="s">
        <v>93</v>
      </c>
      <c r="C20" s="3">
        <v>31981</v>
      </c>
      <c r="D20" s="3">
        <v>26352</v>
      </c>
      <c r="E20" s="3">
        <v>5629</v>
      </c>
      <c r="F20" s="5">
        <v>0.17601075638660399</v>
      </c>
      <c r="G20" s="3">
        <v>3675</v>
      </c>
      <c r="H20" s="3">
        <v>1954</v>
      </c>
      <c r="I20" s="6">
        <v>0.11491197898752301</v>
      </c>
      <c r="J20" s="3">
        <v>2394</v>
      </c>
      <c r="K20" s="6">
        <v>7.4856946311872605E-2</v>
      </c>
      <c r="L20" s="3">
        <v>2840</v>
      </c>
      <c r="M20" s="6">
        <v>8.8802726618929906E-2</v>
      </c>
      <c r="N20" s="3">
        <v>-385</v>
      </c>
      <c r="O20" s="6">
        <v>-1.2038397798692899E-2</v>
      </c>
      <c r="P20" s="3">
        <v>2455</v>
      </c>
      <c r="Q20" s="6">
        <v>7.6764328820236996E-2</v>
      </c>
      <c r="R20" s="3">
        <v>-577</v>
      </c>
      <c r="S20" s="6">
        <v>-1.8041962415184E-2</v>
      </c>
      <c r="T20" s="6">
        <v>-0.23503054989816699</v>
      </c>
    </row>
    <row r="21" spans="2:20" x14ac:dyDescent="0.25">
      <c r="B21" t="s">
        <v>94</v>
      </c>
      <c r="C21" s="3">
        <v>32466</v>
      </c>
      <c r="D21" s="3">
        <v>26557</v>
      </c>
      <c r="E21" s="3">
        <v>5909</v>
      </c>
      <c r="F21" s="5">
        <v>0.18200579067331901</v>
      </c>
      <c r="G21" s="3">
        <v>3945</v>
      </c>
      <c r="H21" s="3">
        <v>1964</v>
      </c>
      <c r="I21" s="6">
        <v>0.121511735353908</v>
      </c>
      <c r="J21" s="3">
        <v>2624</v>
      </c>
      <c r="K21" s="6">
        <v>8.0823014846300695E-2</v>
      </c>
      <c r="L21" s="3">
        <v>2986</v>
      </c>
      <c r="M21" s="6">
        <v>9.1973141132261405E-2</v>
      </c>
      <c r="N21" s="3">
        <v>-370</v>
      </c>
      <c r="O21" s="6">
        <v>-1.1396537916589599E-2</v>
      </c>
      <c r="P21" s="3">
        <v>2616</v>
      </c>
      <c r="Q21" s="6">
        <v>8.0576603215671699E-2</v>
      </c>
      <c r="R21" s="3">
        <v>-631</v>
      </c>
      <c r="S21" s="6">
        <v>-1.9435717365859601E-2</v>
      </c>
      <c r="T21" s="6">
        <v>-0.24120795107033599</v>
      </c>
    </row>
    <row r="22" spans="2:20" x14ac:dyDescent="0.25">
      <c r="B22" t="s">
        <v>95</v>
      </c>
      <c r="C22" s="3">
        <v>32677</v>
      </c>
      <c r="D22" s="3">
        <v>26821</v>
      </c>
      <c r="E22" s="3">
        <v>5856</v>
      </c>
      <c r="F22" s="5">
        <v>0.17920861768216101</v>
      </c>
      <c r="G22" s="3">
        <v>3826</v>
      </c>
      <c r="H22" s="3">
        <v>2030</v>
      </c>
      <c r="I22" s="6">
        <v>0.117085411757505</v>
      </c>
      <c r="J22" s="3">
        <v>2526</v>
      </c>
      <c r="K22" s="6">
        <v>7.73020779141292E-2</v>
      </c>
      <c r="L22" s="3">
        <v>3238</v>
      </c>
      <c r="M22" s="6">
        <v>9.9091103834501301E-2</v>
      </c>
      <c r="N22" s="3">
        <v>-458</v>
      </c>
      <c r="O22" s="6">
        <v>-1.40159745386663E-2</v>
      </c>
      <c r="P22" s="3">
        <v>2780</v>
      </c>
      <c r="Q22" s="6">
        <v>8.5075129295834995E-2</v>
      </c>
      <c r="R22" s="3">
        <v>-673</v>
      </c>
      <c r="S22" s="6">
        <v>-2.0595525905070799E-2</v>
      </c>
      <c r="T22" s="6">
        <v>-0.242086330935251</v>
      </c>
    </row>
    <row r="23" spans="2:20" x14ac:dyDescent="0.25">
      <c r="B23" t="s">
        <v>96</v>
      </c>
      <c r="C23" s="3">
        <v>30992</v>
      </c>
      <c r="D23" s="3">
        <v>26012</v>
      </c>
      <c r="E23" s="3">
        <v>4980</v>
      </c>
      <c r="F23" s="5">
        <v>0.16068662880743401</v>
      </c>
      <c r="G23" s="3">
        <v>2759</v>
      </c>
      <c r="H23" s="3">
        <v>2221</v>
      </c>
      <c r="I23" s="6">
        <v>8.9022973670624603E-2</v>
      </c>
      <c r="J23" s="3">
        <v>-332</v>
      </c>
      <c r="K23" s="6">
        <v>-1.07124419204956E-2</v>
      </c>
      <c r="L23" s="3">
        <v>2606</v>
      </c>
      <c r="M23" s="6">
        <v>8.4086215797625194E-2</v>
      </c>
      <c r="N23" s="3">
        <v>-436</v>
      </c>
      <c r="O23" s="6">
        <v>-1.4068146618482101E-2</v>
      </c>
      <c r="P23" s="3">
        <v>2170</v>
      </c>
      <c r="Q23" s="6">
        <v>7.0018069179142994E-2</v>
      </c>
      <c r="R23" s="3">
        <v>-893</v>
      </c>
      <c r="S23" s="6">
        <v>-2.8813887454826999E-2</v>
      </c>
      <c r="T23" s="6">
        <v>-0.41152073732718802</v>
      </c>
    </row>
    <row r="24" spans="2:20" x14ac:dyDescent="0.25">
      <c r="B24" t="s">
        <v>97</v>
      </c>
      <c r="C24" s="3">
        <v>30930</v>
      </c>
      <c r="D24" s="3">
        <v>25202</v>
      </c>
      <c r="E24" s="3">
        <v>5728</v>
      </c>
      <c r="F24" s="5">
        <v>0.185192369867442</v>
      </c>
      <c r="G24" s="3">
        <v>3689</v>
      </c>
      <c r="H24" s="3">
        <v>2039</v>
      </c>
      <c r="I24" s="6">
        <v>0.119269317814419</v>
      </c>
      <c r="J24" s="3">
        <v>2357</v>
      </c>
      <c r="K24" s="6">
        <v>7.6204332363401198E-2</v>
      </c>
      <c r="L24" s="3">
        <v>3111</v>
      </c>
      <c r="M24" s="6">
        <v>0.100581959262851</v>
      </c>
      <c r="N24" s="3">
        <v>-436</v>
      </c>
      <c r="O24" s="6">
        <v>-1.4096346589072E-2</v>
      </c>
      <c r="P24" s="3">
        <v>2675</v>
      </c>
      <c r="Q24" s="6">
        <v>8.6485612673779494E-2</v>
      </c>
      <c r="R24" s="3">
        <v>-591</v>
      </c>
      <c r="S24" s="6">
        <v>-1.9107662463627498E-2</v>
      </c>
      <c r="T24" s="6">
        <v>-0.22093457943925199</v>
      </c>
    </row>
    <row r="25" spans="2:20" x14ac:dyDescent="0.25">
      <c r="B25" t="s">
        <v>98</v>
      </c>
      <c r="C25" s="3">
        <v>30852</v>
      </c>
      <c r="D25" s="3">
        <v>24979</v>
      </c>
      <c r="E25" s="3">
        <v>5873</v>
      </c>
      <c r="F25" s="5">
        <v>0.19036043044211001</v>
      </c>
      <c r="G25" s="3">
        <v>3889</v>
      </c>
      <c r="H25" s="3">
        <v>1984</v>
      </c>
      <c r="I25" s="6">
        <v>0.12605341631012501</v>
      </c>
      <c r="J25" s="3">
        <v>2533</v>
      </c>
      <c r="K25" s="6">
        <v>8.2101646570724704E-2</v>
      </c>
      <c r="L25" s="3">
        <v>3828</v>
      </c>
      <c r="M25" s="6">
        <v>0.124076234928043</v>
      </c>
      <c r="N25" s="3">
        <v>-521</v>
      </c>
      <c r="O25" s="6">
        <v>-1.68870737715545E-2</v>
      </c>
      <c r="P25" s="3">
        <v>3307</v>
      </c>
      <c r="Q25" s="6">
        <v>0.10718916115648899</v>
      </c>
      <c r="R25" s="3">
        <v>-822</v>
      </c>
      <c r="S25" s="6">
        <v>-2.6643329443796101E-2</v>
      </c>
      <c r="T25" s="6">
        <v>-0.24856365285757401</v>
      </c>
    </row>
    <row r="26" spans="2:20" x14ac:dyDescent="0.25">
      <c r="B26" t="s">
        <v>99</v>
      </c>
      <c r="C26" s="3">
        <v>31781</v>
      </c>
      <c r="D26" s="3">
        <v>25549</v>
      </c>
      <c r="E26" s="3">
        <v>6232</v>
      </c>
      <c r="F26" s="5">
        <v>0.19609200465686999</v>
      </c>
      <c r="G26" s="3">
        <v>4295</v>
      </c>
      <c r="H26" s="3">
        <v>1937</v>
      </c>
      <c r="I26" s="6">
        <v>0.135143639281331</v>
      </c>
      <c r="J26" s="3">
        <v>3036</v>
      </c>
      <c r="K26" s="6">
        <v>9.5528775054277704E-2</v>
      </c>
      <c r="L26" s="3">
        <v>2607</v>
      </c>
      <c r="M26" s="6">
        <v>8.2030143796608002E-2</v>
      </c>
      <c r="N26" s="3">
        <v>-569</v>
      </c>
      <c r="O26" s="6">
        <v>-1.7903778987445301E-2</v>
      </c>
      <c r="P26" s="3">
        <v>2038</v>
      </c>
      <c r="Q26" s="6">
        <v>6.41263648091627E-2</v>
      </c>
      <c r="R26" s="3">
        <v>-873</v>
      </c>
      <c r="S26" s="6">
        <v>-2.7469242629243801E-2</v>
      </c>
      <c r="T26" s="6">
        <v>-0.42836113837095102</v>
      </c>
    </row>
    <row r="27" spans="2:20" x14ac:dyDescent="0.25">
      <c r="B27" t="s">
        <v>100</v>
      </c>
      <c r="C27" s="3">
        <v>30561</v>
      </c>
      <c r="D27" s="3">
        <v>24896</v>
      </c>
      <c r="E27" s="3">
        <v>5665</v>
      </c>
      <c r="F27" s="5">
        <v>0.18536697097607999</v>
      </c>
      <c r="G27" s="3">
        <v>3744</v>
      </c>
      <c r="H27" s="3">
        <v>1921</v>
      </c>
      <c r="I27" s="6">
        <v>0.122509080200255</v>
      </c>
      <c r="J27" s="3">
        <v>2572</v>
      </c>
      <c r="K27" s="6">
        <v>8.4159549752953103E-2</v>
      </c>
      <c r="L27" s="3">
        <v>2163</v>
      </c>
      <c r="M27" s="6">
        <v>7.0776479827230704E-2</v>
      </c>
      <c r="N27" s="3">
        <v>-392</v>
      </c>
      <c r="O27" s="6">
        <v>-1.28268054055822E-2</v>
      </c>
      <c r="P27" s="3">
        <v>1771</v>
      </c>
      <c r="Q27" s="6">
        <v>5.79496744216485E-2</v>
      </c>
      <c r="R27" s="3">
        <v>-911</v>
      </c>
      <c r="S27" s="6">
        <v>-2.9809233991034301E-2</v>
      </c>
      <c r="T27" s="6">
        <v>-0.51439864483342701</v>
      </c>
    </row>
    <row r="28" spans="2:20" x14ac:dyDescent="0.25">
      <c r="B28" t="s">
        <v>101</v>
      </c>
      <c r="C28" s="3">
        <v>30973</v>
      </c>
      <c r="D28" s="3">
        <v>24731</v>
      </c>
      <c r="E28" s="3">
        <v>6242</v>
      </c>
      <c r="F28" s="5">
        <v>0.20153036515674899</v>
      </c>
      <c r="G28" s="3">
        <v>4236</v>
      </c>
      <c r="H28" s="3">
        <v>2006</v>
      </c>
      <c r="I28" s="6">
        <v>0.13676427856520099</v>
      </c>
      <c r="J28" s="3">
        <v>2912</v>
      </c>
      <c r="K28" s="6">
        <v>9.4017369967390907E-2</v>
      </c>
      <c r="L28" s="3">
        <v>3876</v>
      </c>
      <c r="M28" s="6">
        <v>0.125141252058244</v>
      </c>
      <c r="N28" s="3">
        <v>-428</v>
      </c>
      <c r="O28" s="6">
        <v>-1.3818487069383E-2</v>
      </c>
      <c r="P28" s="3">
        <v>3448</v>
      </c>
      <c r="Q28" s="6">
        <v>0.111322764988861</v>
      </c>
      <c r="R28" s="3">
        <v>-986</v>
      </c>
      <c r="S28" s="6">
        <v>-3.1834178155167397E-2</v>
      </c>
      <c r="T28" s="6">
        <v>-0.28596287703016199</v>
      </c>
    </row>
    <row r="29" spans="2:20" x14ac:dyDescent="0.25">
      <c r="B29" t="s">
        <v>102</v>
      </c>
      <c r="C29" s="3">
        <v>36193</v>
      </c>
      <c r="D29" s="3">
        <v>29536</v>
      </c>
      <c r="E29" s="3">
        <v>6657</v>
      </c>
      <c r="F29" s="5">
        <v>0.183930594313817</v>
      </c>
      <c r="G29" s="3">
        <v>4394</v>
      </c>
      <c r="H29" s="3">
        <v>2263</v>
      </c>
      <c r="I29" s="6">
        <v>0.12140469151493299</v>
      </c>
      <c r="J29" s="3">
        <v>3345</v>
      </c>
      <c r="K29" s="6">
        <v>9.2421186417263004E-2</v>
      </c>
      <c r="L29" s="3">
        <v>3148</v>
      </c>
      <c r="M29" s="6">
        <v>8.69781449451551E-2</v>
      </c>
      <c r="N29" s="3">
        <v>-690</v>
      </c>
      <c r="O29" s="6">
        <v>-1.90644599784488E-2</v>
      </c>
      <c r="P29" s="3">
        <v>2458</v>
      </c>
      <c r="Q29" s="6">
        <v>6.7913684966706203E-2</v>
      </c>
      <c r="R29" s="3">
        <v>-1075</v>
      </c>
      <c r="S29" s="6">
        <v>-2.9701876053380399E-2</v>
      </c>
      <c r="T29" s="6">
        <v>-0.43734743694060202</v>
      </c>
    </row>
    <row r="30" spans="2:20" x14ac:dyDescent="0.25">
      <c r="B30" t="s">
        <v>103</v>
      </c>
      <c r="C30" s="3">
        <v>39350</v>
      </c>
      <c r="D30" s="3">
        <v>32363</v>
      </c>
      <c r="E30" s="3">
        <v>6987</v>
      </c>
      <c r="F30" s="5">
        <v>0.17756035578144799</v>
      </c>
      <c r="G30" s="3">
        <v>4570</v>
      </c>
      <c r="H30" s="3">
        <v>2417</v>
      </c>
      <c r="I30" s="6">
        <v>0.11613722998729301</v>
      </c>
      <c r="J30" s="3">
        <v>3484</v>
      </c>
      <c r="K30" s="6">
        <v>8.8538754764930103E-2</v>
      </c>
      <c r="L30" s="3">
        <v>2981</v>
      </c>
      <c r="M30" s="6">
        <v>7.5756035578144795E-2</v>
      </c>
      <c r="N30" s="3">
        <v>-987</v>
      </c>
      <c r="O30" s="6">
        <v>-2.5082592121982199E-2</v>
      </c>
      <c r="P30" s="3">
        <v>1994</v>
      </c>
      <c r="Q30" s="6">
        <v>5.0673443456162599E-2</v>
      </c>
      <c r="R30" s="3">
        <v>-1152</v>
      </c>
      <c r="S30" s="6">
        <v>-2.9275730622617499E-2</v>
      </c>
      <c r="T30" s="6">
        <v>-0.57773319959879599</v>
      </c>
    </row>
    <row r="31" spans="2:20" x14ac:dyDescent="0.25">
      <c r="B31" t="s">
        <v>104</v>
      </c>
      <c r="C31" s="3">
        <v>37925</v>
      </c>
      <c r="D31" s="3">
        <v>31600</v>
      </c>
      <c r="E31" s="3">
        <v>6325</v>
      </c>
      <c r="F31" s="5">
        <v>0.16677653263019099</v>
      </c>
      <c r="G31" s="3">
        <v>4133</v>
      </c>
      <c r="H31" s="3">
        <v>2192</v>
      </c>
      <c r="I31" s="6">
        <v>0.108978246539222</v>
      </c>
      <c r="J31" s="3">
        <v>3167</v>
      </c>
      <c r="K31" s="6">
        <v>8.3506921555701996E-2</v>
      </c>
      <c r="L31" s="3">
        <v>3858</v>
      </c>
      <c r="M31" s="6">
        <v>0.10172709294660499</v>
      </c>
      <c r="N31" s="3">
        <v>-967</v>
      </c>
      <c r="O31" s="6">
        <v>-2.5497692814765899E-2</v>
      </c>
      <c r="P31" s="3">
        <v>2891</v>
      </c>
      <c r="Q31" s="6">
        <v>7.6229400131839098E-2</v>
      </c>
      <c r="R31" s="3">
        <v>-1240</v>
      </c>
      <c r="S31" s="6">
        <v>-3.2696110744891198E-2</v>
      </c>
      <c r="T31" s="6">
        <v>-0.42891732964372098</v>
      </c>
    </row>
    <row r="32" spans="2:20" x14ac:dyDescent="0.25">
      <c r="B32" t="s">
        <v>105</v>
      </c>
      <c r="C32" s="3">
        <v>38469</v>
      </c>
      <c r="D32" s="3">
        <v>32061</v>
      </c>
      <c r="E32" s="3">
        <v>6408</v>
      </c>
      <c r="F32" s="5">
        <v>0.16657568431724201</v>
      </c>
      <c r="G32" s="3">
        <v>4163</v>
      </c>
      <c r="H32" s="3">
        <v>2245</v>
      </c>
      <c r="I32" s="6">
        <v>0.10821700590085501</v>
      </c>
      <c r="J32" s="3">
        <v>3257</v>
      </c>
      <c r="K32" s="6">
        <v>8.4665574878473496E-2</v>
      </c>
      <c r="L32" s="3">
        <v>4271</v>
      </c>
      <c r="M32" s="6">
        <v>0.111024461254516</v>
      </c>
      <c r="N32" s="3">
        <v>-887</v>
      </c>
      <c r="O32" s="6">
        <v>-2.3057526839793001E-2</v>
      </c>
      <c r="P32" s="3">
        <v>3384</v>
      </c>
      <c r="Q32" s="6">
        <v>8.7966934414723502E-2</v>
      </c>
      <c r="R32" s="3">
        <v>-1315</v>
      </c>
      <c r="S32" s="6">
        <v>-3.4183368426525203E-2</v>
      </c>
      <c r="T32" s="6">
        <v>-0.38859338061465698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C3" sqref="C3:F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68</v>
      </c>
    </row>
    <row r="3" spans="2:11" x14ac:dyDescent="0.25">
      <c r="B3" t="s">
        <v>76</v>
      </c>
      <c r="C3" s="3">
        <v>3472</v>
      </c>
      <c r="D3" s="3">
        <v>472</v>
      </c>
      <c r="E3" s="3">
        <v>-55</v>
      </c>
      <c r="F3" s="3">
        <v>2280.7330000000002</v>
      </c>
      <c r="G3">
        <v>182.53100000000001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77</v>
      </c>
      <c r="C4" s="3">
        <v>3187</v>
      </c>
      <c r="D4" s="3">
        <v>-162</v>
      </c>
      <c r="E4" s="3">
        <v>-56</v>
      </c>
      <c r="F4" s="3">
        <v>2887.1120000000001</v>
      </c>
      <c r="G4">
        <v>251.84</v>
      </c>
      <c r="H4" s="31">
        <f>(Table3[[#This Row],[SharesOutstanding]]-G3)/G3</f>
        <v>0.37971084363751906</v>
      </c>
      <c r="I4" s="31">
        <f>(Table3[[#This Row],[Revenue]]-C3)/C3</f>
        <v>-8.2085253456221197E-2</v>
      </c>
      <c r="J4" s="31">
        <f>(Table3[[#This Row],[Dividend]]-E3)/E3</f>
        <v>1.8181818181818181E-2</v>
      </c>
      <c r="K4" s="31">
        <f>(Table3[[#This Row],[MarketValue]]-F3)/F3</f>
        <v>0.2658702268086619</v>
      </c>
    </row>
    <row r="5" spans="2:11" x14ac:dyDescent="0.25">
      <c r="B5" t="s">
        <v>78</v>
      </c>
      <c r="C5" s="3">
        <v>3058</v>
      </c>
      <c r="D5" s="3">
        <v>116</v>
      </c>
      <c r="E5" s="3">
        <v>-84</v>
      </c>
      <c r="F5" s="3">
        <v>2741.76</v>
      </c>
      <c r="G5">
        <v>253.703</v>
      </c>
      <c r="H5" s="31">
        <f>(Table3[[#This Row],[SharesOutstanding]]-G4)/G4</f>
        <v>7.3975540025412942E-3</v>
      </c>
      <c r="I5" s="31">
        <f>(Table3[[#This Row],[Revenue]]-C4)/C4</f>
        <v>-4.0476937558832755E-2</v>
      </c>
      <c r="J5" s="31">
        <f>(Table3[[#This Row],[Dividend]]-E4)/E4</f>
        <v>0.5</v>
      </c>
      <c r="K5" s="31">
        <f>(Table3[[#This Row],[MarketValue]]-F4)/F4</f>
        <v>-5.0345119967635431E-2</v>
      </c>
    </row>
    <row r="6" spans="2:11" x14ac:dyDescent="0.25">
      <c r="B6" t="s">
        <v>79</v>
      </c>
      <c r="C6" s="3">
        <v>3067</v>
      </c>
      <c r="D6" s="3">
        <v>198</v>
      </c>
      <c r="E6" s="3">
        <v>-92</v>
      </c>
      <c r="F6" s="3">
        <v>3739.0439999999999</v>
      </c>
      <c r="G6">
        <v>253.45699999999999</v>
      </c>
      <c r="H6" s="31">
        <f>(Table3[[#This Row],[SharesOutstanding]]-G5)/G5</f>
        <v>-9.6963772600248846E-4</v>
      </c>
      <c r="I6" s="31">
        <f>(Table3[[#This Row],[Revenue]]-C5)/C5</f>
        <v>2.9431000654022237E-3</v>
      </c>
      <c r="J6" s="31">
        <f>(Table3[[#This Row],[Dividend]]-E5)/E5</f>
        <v>9.5238095238095233E-2</v>
      </c>
      <c r="K6" s="31">
        <f>(Table3[[#This Row],[MarketValue]]-F5)/F5</f>
        <v>0.36373862044817912</v>
      </c>
    </row>
    <row r="7" spans="2:11" x14ac:dyDescent="0.25">
      <c r="B7" t="s">
        <v>80</v>
      </c>
      <c r="C7" s="3">
        <v>3581</v>
      </c>
      <c r="D7" s="3">
        <v>961</v>
      </c>
      <c r="E7" s="3">
        <v>-101</v>
      </c>
      <c r="F7" s="3">
        <v>4465.098</v>
      </c>
      <c r="G7">
        <v>252.33600000000001</v>
      </c>
      <c r="H7" s="31">
        <f>(Table3[[#This Row],[SharesOutstanding]]-G6)/G6</f>
        <v>-4.4228409552704443E-3</v>
      </c>
      <c r="I7" s="31">
        <f>(Table3[[#This Row],[Revenue]]-C6)/C6</f>
        <v>0.16759047929572873</v>
      </c>
      <c r="J7" s="31">
        <f>(Table3[[#This Row],[Dividend]]-E6)/E6</f>
        <v>9.7826086956521743E-2</v>
      </c>
      <c r="K7" s="31">
        <f>(Table3[[#This Row],[MarketValue]]-F6)/F6</f>
        <v>0.19418172131699979</v>
      </c>
    </row>
    <row r="8" spans="2:11" x14ac:dyDescent="0.25">
      <c r="B8" t="s">
        <v>81</v>
      </c>
      <c r="C8" s="3">
        <v>5966</v>
      </c>
      <c r="D8" s="3">
        <v>-674</v>
      </c>
      <c r="E8" s="3">
        <v>-102</v>
      </c>
      <c r="F8" s="3">
        <v>5456.5969999999998</v>
      </c>
      <c r="G8">
        <v>251.892</v>
      </c>
      <c r="H8" s="31">
        <f>(Table3[[#This Row],[SharesOutstanding]]-G7)/G7</f>
        <v>-1.7595586836599486E-3</v>
      </c>
      <c r="I8" s="31">
        <f>(Table3[[#This Row],[Revenue]]-C7)/C7</f>
        <v>0.66601507958670758</v>
      </c>
      <c r="J8" s="31">
        <f>(Table3[[#This Row],[Dividend]]-E7)/E7</f>
        <v>9.9009900990099011E-3</v>
      </c>
      <c r="K8" s="31">
        <f>(Table3[[#This Row],[MarketValue]]-F7)/F7</f>
        <v>0.22205537258084812</v>
      </c>
    </row>
    <row r="9" spans="2:11" x14ac:dyDescent="0.25">
      <c r="B9" t="s">
        <v>82</v>
      </c>
      <c r="C9" s="3">
        <v>7398</v>
      </c>
      <c r="D9" s="3">
        <v>373</v>
      </c>
      <c r="E9" s="3">
        <v>-108</v>
      </c>
      <c r="F9" s="3">
        <v>7474.9459999999999</v>
      </c>
      <c r="G9">
        <v>404.4</v>
      </c>
      <c r="H9" s="31">
        <f>(Table3[[#This Row],[SharesOutstanding]]-G8)/G8</f>
        <v>0.60544995474250862</v>
      </c>
      <c r="I9" s="31">
        <f>(Table3[[#This Row],[Revenue]]-C8)/C8</f>
        <v>0.24002681863895406</v>
      </c>
      <c r="J9" s="31">
        <f>(Table3[[#This Row],[Dividend]]-E8)/E8</f>
        <v>5.8823529411764705E-2</v>
      </c>
      <c r="K9" s="31">
        <f>(Table3[[#This Row],[MarketValue]]-F8)/F8</f>
        <v>0.36989152763159899</v>
      </c>
    </row>
    <row r="10" spans="2:11" x14ac:dyDescent="0.25">
      <c r="B10" t="s">
        <v>83</v>
      </c>
      <c r="C10" s="3">
        <v>8959</v>
      </c>
      <c r="D10" s="3">
        <v>819</v>
      </c>
      <c r="E10" s="3">
        <v>-136</v>
      </c>
      <c r="F10" s="3">
        <v>10619.638000000001</v>
      </c>
      <c r="G10">
        <v>404.2</v>
      </c>
      <c r="H10" s="31">
        <f>(Table3[[#This Row],[SharesOutstanding]]-G9)/G9</f>
        <v>-4.9455984174082254E-4</v>
      </c>
      <c r="I10" s="31">
        <f>(Table3[[#This Row],[Revenue]]-C9)/C9</f>
        <v>0.21100297377669641</v>
      </c>
      <c r="J10" s="31">
        <f>(Table3[[#This Row],[Dividend]]-E9)/E9</f>
        <v>0.25925925925925924</v>
      </c>
      <c r="K10" s="31">
        <f>(Table3[[#This Row],[MarketValue]]-F9)/F9</f>
        <v>0.42069762109318259</v>
      </c>
    </row>
    <row r="11" spans="2:11" x14ac:dyDescent="0.25">
      <c r="B11" t="s">
        <v>84</v>
      </c>
      <c r="C11" s="3">
        <v>10356</v>
      </c>
      <c r="D11" s="3">
        <v>783</v>
      </c>
      <c r="E11" s="3">
        <v>-202</v>
      </c>
      <c r="F11" s="3">
        <v>15639.117</v>
      </c>
      <c r="G11">
        <v>402.524</v>
      </c>
      <c r="H11" s="31">
        <f>(Table3[[#This Row],[SharesOutstanding]]-G10)/G10</f>
        <v>-4.1464621474517262E-3</v>
      </c>
      <c r="I11" s="31">
        <f>(Table3[[#This Row],[Revenue]]-C10)/C10</f>
        <v>0.1559325817613573</v>
      </c>
      <c r="J11" s="31">
        <f>(Table3[[#This Row],[Dividend]]-E10)/E10</f>
        <v>0.48529411764705882</v>
      </c>
      <c r="K11" s="31">
        <f>(Table3[[#This Row],[MarketValue]]-F10)/F10</f>
        <v>0.47266008502361373</v>
      </c>
    </row>
    <row r="12" spans="2:11" x14ac:dyDescent="0.25">
      <c r="B12" t="s">
        <v>85</v>
      </c>
      <c r="C12" s="3">
        <v>12054</v>
      </c>
      <c r="D12" s="3">
        <v>745</v>
      </c>
      <c r="E12" s="3">
        <v>-219</v>
      </c>
      <c r="F12" s="3">
        <v>15987.371999999999</v>
      </c>
      <c r="G12">
        <v>405.81400000000002</v>
      </c>
      <c r="H12" s="31">
        <f>(Table3[[#This Row],[SharesOutstanding]]-G11)/G11</f>
        <v>8.1734256839344245E-3</v>
      </c>
      <c r="I12" s="31">
        <f>(Table3[[#This Row],[Revenue]]-C11)/C11</f>
        <v>0.16396292004634994</v>
      </c>
      <c r="J12" s="31">
        <f>(Table3[[#This Row],[Dividend]]-E11)/E11</f>
        <v>8.4158415841584164E-2</v>
      </c>
      <c r="K12" s="31">
        <f>(Table3[[#This Row],[MarketValue]]-F11)/F11</f>
        <v>2.2268200947662149E-2</v>
      </c>
    </row>
    <row r="13" spans="2:11" x14ac:dyDescent="0.25">
      <c r="B13" t="s">
        <v>86</v>
      </c>
      <c r="C13" s="3">
        <v>13829</v>
      </c>
      <c r="D13" s="3">
        <v>861</v>
      </c>
      <c r="E13" s="3">
        <v>-236</v>
      </c>
      <c r="F13" s="3">
        <v>17268.087</v>
      </c>
      <c r="G13">
        <v>405.70400000000001</v>
      </c>
      <c r="H13" s="31">
        <f>(Table3[[#This Row],[SharesOutstanding]]-G12)/G12</f>
        <v>-2.7106014085273952E-4</v>
      </c>
      <c r="I13" s="31">
        <f>(Table3[[#This Row],[Revenue]]-C12)/C12</f>
        <v>0.14725402356064377</v>
      </c>
      <c r="J13" s="31">
        <f>(Table3[[#This Row],[Dividend]]-E12)/E12</f>
        <v>7.7625570776255703E-2</v>
      </c>
      <c r="K13" s="31">
        <f>(Table3[[#This Row],[MarketValue]]-F12)/F12</f>
        <v>8.0107912670074874E-2</v>
      </c>
    </row>
    <row r="14" spans="2:11" x14ac:dyDescent="0.25">
      <c r="B14" t="s">
        <v>87</v>
      </c>
      <c r="C14" s="3">
        <v>16369</v>
      </c>
      <c r="D14" s="3">
        <v>1501</v>
      </c>
      <c r="E14" s="3">
        <v>-249</v>
      </c>
      <c r="F14" s="3">
        <v>17896.126</v>
      </c>
      <c r="G14">
        <v>398.30399999999997</v>
      </c>
      <c r="H14" s="31">
        <f>(Table3[[#This Row],[SharesOutstanding]]-G13)/G13</f>
        <v>-1.8239899039694047E-2</v>
      </c>
      <c r="I14" s="31">
        <f>(Table3[[#This Row],[Revenue]]-C13)/C13</f>
        <v>0.18367199363656084</v>
      </c>
      <c r="J14" s="31">
        <f>(Table3[[#This Row],[Dividend]]-E13)/E13</f>
        <v>5.5084745762711863E-2</v>
      </c>
      <c r="K14" s="31">
        <f>(Table3[[#This Row],[MarketValue]]-F13)/F13</f>
        <v>3.6369923315767445E-2</v>
      </c>
    </row>
    <row r="15" spans="2:11" x14ac:dyDescent="0.25">
      <c r="B15" t="s">
        <v>88</v>
      </c>
      <c r="C15" s="3">
        <v>19119</v>
      </c>
      <c r="D15" s="3">
        <v>1536</v>
      </c>
      <c r="E15" s="3">
        <v>-278</v>
      </c>
      <c r="F15" s="3">
        <v>21028.052</v>
      </c>
      <c r="G15">
        <v>402.93400000000003</v>
      </c>
      <c r="H15" s="31">
        <f>(Table3[[#This Row],[SharesOutstanding]]-G14)/G14</f>
        <v>1.1624286976781686E-2</v>
      </c>
      <c r="I15" s="31">
        <f>(Table3[[#This Row],[Revenue]]-C14)/C14</f>
        <v>0.1680004887286945</v>
      </c>
      <c r="J15" s="31">
        <f>(Table3[[#This Row],[Dividend]]-E14)/E14</f>
        <v>0.11646586345381527</v>
      </c>
      <c r="K15" s="31">
        <f>(Table3[[#This Row],[MarketValue]]-F14)/F14</f>
        <v>0.17500580851967623</v>
      </c>
    </row>
    <row r="16" spans="2:11" x14ac:dyDescent="0.25">
      <c r="B16" t="s">
        <v>89</v>
      </c>
      <c r="C16" s="3">
        <v>20975</v>
      </c>
      <c r="D16" s="3">
        <v>1794</v>
      </c>
      <c r="E16" s="3">
        <v>-314</v>
      </c>
      <c r="F16" s="3">
        <v>22832.702000000001</v>
      </c>
      <c r="G16">
        <v>404.84800000000001</v>
      </c>
      <c r="H16" s="31">
        <f>(Table3[[#This Row],[SharesOutstanding]]-G15)/G15</f>
        <v>4.7501575940476284E-3</v>
      </c>
      <c r="I16" s="31">
        <f>(Table3[[#This Row],[Revenue]]-C15)/C15</f>
        <v>9.7076206914587584E-2</v>
      </c>
      <c r="J16" s="31">
        <f>(Table3[[#This Row],[Dividend]]-E15)/E15</f>
        <v>0.12949640287769784</v>
      </c>
      <c r="K16" s="31">
        <f>(Table3[[#This Row],[MarketValue]]-F15)/F15</f>
        <v>8.5821073678151519E-2</v>
      </c>
    </row>
    <row r="17" spans="2:11" x14ac:dyDescent="0.25">
      <c r="B17" t="s">
        <v>90</v>
      </c>
      <c r="C17" s="3">
        <v>24063</v>
      </c>
      <c r="D17" s="3">
        <v>1794</v>
      </c>
      <c r="E17" s="3">
        <v>-359</v>
      </c>
      <c r="F17" s="3">
        <v>30165.877</v>
      </c>
      <c r="G17">
        <v>406.827</v>
      </c>
      <c r="H17" s="31">
        <f>(Table3[[#This Row],[SharesOutstanding]]-G16)/G16</f>
        <v>4.8882543571908098E-3</v>
      </c>
      <c r="I17" s="31">
        <f>(Table3[[#This Row],[Revenue]]-C16)/C16</f>
        <v>0.14722288438617401</v>
      </c>
      <c r="J17" s="31">
        <f>(Table3[[#This Row],[Dividend]]-E16)/E16</f>
        <v>0.14331210191082802</v>
      </c>
      <c r="K17" s="31">
        <f>(Table3[[#This Row],[MarketValue]]-F16)/F16</f>
        <v>0.3211698291336697</v>
      </c>
    </row>
    <row r="18" spans="2:11" x14ac:dyDescent="0.25">
      <c r="B18" t="s">
        <v>91</v>
      </c>
      <c r="C18" s="3">
        <v>27240</v>
      </c>
      <c r="D18" s="3">
        <v>2451</v>
      </c>
      <c r="E18" s="3">
        <v>-445</v>
      </c>
      <c r="F18" s="3">
        <v>35950.18</v>
      </c>
      <c r="G18">
        <v>408.14499999999998</v>
      </c>
      <c r="H18" s="31">
        <f>(Table3[[#This Row],[SharesOutstanding]]-G17)/G17</f>
        <v>3.2397063125111747E-3</v>
      </c>
      <c r="I18" s="31">
        <f>(Table3[[#This Row],[Revenue]]-C17)/C17</f>
        <v>0.13202842538336865</v>
      </c>
      <c r="J18" s="31">
        <f>(Table3[[#This Row],[Dividend]]-E17)/E17</f>
        <v>0.23955431754874651</v>
      </c>
      <c r="K18" s="31">
        <f>(Table3[[#This Row],[MarketValue]]-F17)/F17</f>
        <v>0.19174987022588469</v>
      </c>
    </row>
    <row r="19" spans="2:11" x14ac:dyDescent="0.25">
      <c r="B19" t="s">
        <v>92</v>
      </c>
      <c r="C19" s="3">
        <v>29300</v>
      </c>
      <c r="D19" s="3">
        <v>2621</v>
      </c>
      <c r="E19" s="3">
        <v>-533</v>
      </c>
      <c r="F19" s="3">
        <v>22233.655999999999</v>
      </c>
      <c r="G19">
        <v>398.74599999999998</v>
      </c>
      <c r="H19" s="31">
        <f>(Table3[[#This Row],[SharesOutstanding]]-G18)/G18</f>
        <v>-2.3028580528978677E-2</v>
      </c>
      <c r="I19" s="31">
        <f>(Table3[[#This Row],[Revenue]]-C18)/C18</f>
        <v>7.5624082232011752E-2</v>
      </c>
      <c r="J19" s="31">
        <f>(Table3[[#This Row],[Dividend]]-E18)/E18</f>
        <v>0.19775280898876405</v>
      </c>
      <c r="K19" s="31">
        <f>(Table3[[#This Row],[MarketValue]]-F18)/F18</f>
        <v>-0.38154256807615433</v>
      </c>
    </row>
    <row r="20" spans="2:11" x14ac:dyDescent="0.25">
      <c r="B20" t="s">
        <v>93</v>
      </c>
      <c r="C20" s="3">
        <v>31981</v>
      </c>
      <c r="D20" s="3">
        <v>2455</v>
      </c>
      <c r="E20" s="3">
        <v>-577</v>
      </c>
      <c r="F20" s="3">
        <v>26293.169000000002</v>
      </c>
      <c r="G20">
        <v>387.923</v>
      </c>
      <c r="H20" s="31">
        <f>(Table3[[#This Row],[SharesOutstanding]]-G19)/G19</f>
        <v>-2.7142592026001465E-2</v>
      </c>
      <c r="I20" s="31">
        <f>(Table3[[#This Row],[Revenue]]-C19)/C19</f>
        <v>9.1501706484641634E-2</v>
      </c>
      <c r="J20" s="31">
        <f>(Table3[[#This Row],[Dividend]]-E19)/E19</f>
        <v>8.2551594746716694E-2</v>
      </c>
      <c r="K20" s="31">
        <f>(Table3[[#This Row],[MarketValue]]-F19)/F19</f>
        <v>0.18258414180735741</v>
      </c>
    </row>
    <row r="21" spans="2:11" x14ac:dyDescent="0.25">
      <c r="B21" t="s">
        <v>94</v>
      </c>
      <c r="C21" s="3">
        <v>32466</v>
      </c>
      <c r="D21" s="3">
        <v>2616</v>
      </c>
      <c r="E21" s="3">
        <v>-631</v>
      </c>
      <c r="F21" s="3">
        <v>26400.81</v>
      </c>
      <c r="G21">
        <v>385.23599999999999</v>
      </c>
      <c r="H21" s="31">
        <f>(Table3[[#This Row],[SharesOutstanding]]-G20)/G20</f>
        <v>-6.926632347141087E-3</v>
      </c>
      <c r="I21" s="31">
        <f>(Table3[[#This Row],[Revenue]]-C20)/C20</f>
        <v>1.5165254369782059E-2</v>
      </c>
      <c r="J21" s="31">
        <f>(Table3[[#This Row],[Dividend]]-E20)/E20</f>
        <v>9.3587521663778164E-2</v>
      </c>
      <c r="K21" s="31">
        <f>(Table3[[#This Row],[MarketValue]]-F20)/F20</f>
        <v>4.0938770066095724E-3</v>
      </c>
    </row>
    <row r="22" spans="2:11" x14ac:dyDescent="0.25">
      <c r="B22" t="s">
        <v>95</v>
      </c>
      <c r="C22" s="3">
        <v>32677</v>
      </c>
      <c r="D22" s="3">
        <v>2780</v>
      </c>
      <c r="E22" s="3">
        <v>-673</v>
      </c>
      <c r="F22" s="3">
        <v>23671.047999999999</v>
      </c>
      <c r="G22">
        <v>367.524</v>
      </c>
      <c r="H22" s="31">
        <f>(Table3[[#This Row],[SharesOutstanding]]-G21)/G21</f>
        <v>-4.5977011494252845E-2</v>
      </c>
      <c r="I22" s="31">
        <f>(Table3[[#This Row],[Revenue]]-C21)/C21</f>
        <v>6.4991067578389697E-3</v>
      </c>
      <c r="J22" s="31">
        <f>(Table3[[#This Row],[Dividend]]-E21)/E21</f>
        <v>6.6561014263074481E-2</v>
      </c>
      <c r="K22" s="31">
        <f>(Table3[[#This Row],[MarketValue]]-F21)/F21</f>
        <v>-0.10339690335258661</v>
      </c>
    </row>
    <row r="23" spans="2:11" x14ac:dyDescent="0.25">
      <c r="B23" t="s">
        <v>96</v>
      </c>
      <c r="C23" s="3">
        <v>30992</v>
      </c>
      <c r="D23" s="3">
        <v>2170</v>
      </c>
      <c r="E23" s="3">
        <v>-893</v>
      </c>
      <c r="F23" s="3">
        <v>24690.46</v>
      </c>
      <c r="G23">
        <v>353.346</v>
      </c>
      <c r="H23" s="31">
        <f>(Table3[[#This Row],[SharesOutstanding]]-G22)/G22</f>
        <v>-3.8577072517713119E-2</v>
      </c>
      <c r="I23" s="31">
        <f>(Table3[[#This Row],[Revenue]]-C22)/C22</f>
        <v>-5.1565321173914373E-2</v>
      </c>
      <c r="J23" s="31">
        <f>(Table3[[#This Row],[Dividend]]-E22)/E22</f>
        <v>0.32689450222882616</v>
      </c>
      <c r="K23" s="31">
        <f>(Table3[[#This Row],[MarketValue]]-F22)/F22</f>
        <v>4.3065773851668938E-2</v>
      </c>
    </row>
    <row r="24" spans="2:11" x14ac:dyDescent="0.25">
      <c r="B24" t="s">
        <v>97</v>
      </c>
      <c r="C24" s="3">
        <v>30930</v>
      </c>
      <c r="D24" s="3">
        <v>2675</v>
      </c>
      <c r="E24" s="3">
        <v>-591</v>
      </c>
      <c r="F24" s="3">
        <v>33767.656999999999</v>
      </c>
      <c r="G24">
        <v>353.49900000000002</v>
      </c>
      <c r="H24" s="31">
        <f>(Table3[[#This Row],[SharesOutstanding]]-G23)/G23</f>
        <v>4.3300334516315457E-4</v>
      </c>
      <c r="I24" s="31">
        <f>(Table3[[#This Row],[Revenue]]-C23)/C23</f>
        <v>-2.0005162622612287E-3</v>
      </c>
      <c r="J24" s="31">
        <f>(Table3[[#This Row],[Dividend]]-E23)/E23</f>
        <v>-0.3381858902575588</v>
      </c>
      <c r="K24" s="31">
        <f>(Table3[[#This Row],[MarketValue]]-F23)/F23</f>
        <v>0.36763984956132856</v>
      </c>
    </row>
    <row r="25" spans="2:11" x14ac:dyDescent="0.25">
      <c r="B25" t="s">
        <v>98</v>
      </c>
      <c r="C25" s="3">
        <v>30852</v>
      </c>
      <c r="D25" s="3">
        <v>3307</v>
      </c>
      <c r="E25" s="3">
        <v>-822</v>
      </c>
      <c r="F25" s="3">
        <v>45712.41</v>
      </c>
      <c r="G25">
        <v>341.33100000000002</v>
      </c>
      <c r="H25" s="31">
        <f>(Table3[[#This Row],[SharesOutstanding]]-G24)/G24</f>
        <v>-3.4421596666468664E-2</v>
      </c>
      <c r="I25" s="31">
        <f>(Table3[[#This Row],[Revenue]]-C24)/C24</f>
        <v>-2.5218234723569351E-3</v>
      </c>
      <c r="J25" s="31">
        <f>(Table3[[#This Row],[Dividend]]-E24)/E24</f>
        <v>0.39086294416243655</v>
      </c>
      <c r="K25" s="31">
        <f>(Table3[[#This Row],[MarketValue]]-F24)/F24</f>
        <v>0.35373354449792016</v>
      </c>
    </row>
    <row r="26" spans="2:11" x14ac:dyDescent="0.25">
      <c r="B26" t="s">
        <v>99</v>
      </c>
      <c r="C26" s="3">
        <v>31781</v>
      </c>
      <c r="D26" s="3">
        <v>2038</v>
      </c>
      <c r="E26" s="3">
        <v>-873</v>
      </c>
      <c r="F26" s="3">
        <v>42991.894</v>
      </c>
      <c r="G26">
        <v>326.65199999999999</v>
      </c>
      <c r="H26" s="31">
        <f>(Table3[[#This Row],[SharesOutstanding]]-G25)/G25</f>
        <v>-4.3005176793200824E-2</v>
      </c>
      <c r="I26" s="31">
        <f>(Table3[[#This Row],[Revenue]]-C25)/C25</f>
        <v>3.011150006482562E-2</v>
      </c>
      <c r="J26" s="31">
        <f>(Table3[[#This Row],[Dividend]]-E25)/E25</f>
        <v>6.2043795620437957E-2</v>
      </c>
      <c r="K26" s="31">
        <f>(Table3[[#This Row],[MarketValue]]-F25)/F25</f>
        <v>-5.9513729422710444E-2</v>
      </c>
    </row>
    <row r="27" spans="2:11" x14ac:dyDescent="0.25">
      <c r="B27" t="s">
        <v>100</v>
      </c>
      <c r="C27" s="3">
        <v>30561</v>
      </c>
      <c r="D27" s="3">
        <v>1771</v>
      </c>
      <c r="E27" s="3">
        <v>-911</v>
      </c>
      <c r="F27" s="3">
        <v>52215.665000000001</v>
      </c>
      <c r="G27">
        <v>310.387</v>
      </c>
      <c r="H27" s="31">
        <f>(Table3[[#This Row],[SharesOutstanding]]-G26)/G26</f>
        <v>-4.9793051932943887E-2</v>
      </c>
      <c r="I27" s="31">
        <f>(Table3[[#This Row],[Revenue]]-C26)/C26</f>
        <v>-3.8387715930902108E-2</v>
      </c>
      <c r="J27" s="31">
        <f>(Table3[[#This Row],[Dividend]]-E26)/E26</f>
        <v>4.3528064146620846E-2</v>
      </c>
      <c r="K27" s="31">
        <f>(Table3[[#This Row],[MarketValue]]-F26)/F26</f>
        <v>0.21454674688209829</v>
      </c>
    </row>
    <row r="28" spans="2:11" x14ac:dyDescent="0.25">
      <c r="B28" t="s">
        <v>101</v>
      </c>
      <c r="C28" s="3">
        <v>30973</v>
      </c>
      <c r="D28" s="3">
        <v>3448</v>
      </c>
      <c r="E28" s="3">
        <v>-986</v>
      </c>
      <c r="F28" s="3">
        <v>60403.491000000002</v>
      </c>
      <c r="G28">
        <v>304.637</v>
      </c>
      <c r="H28" s="31">
        <f>(Table3[[#This Row],[SharesOutstanding]]-G27)/G27</f>
        <v>-1.8525260400725545E-2</v>
      </c>
      <c r="I28" s="31">
        <f>(Table3[[#This Row],[Revenue]]-C27)/C27</f>
        <v>1.3481234252805863E-2</v>
      </c>
      <c r="J28" s="31">
        <f>(Table3[[#This Row],[Dividend]]-E27)/E27</f>
        <v>8.232711306256861E-2</v>
      </c>
      <c r="K28" s="31">
        <f>(Table3[[#This Row],[MarketValue]]-F27)/F27</f>
        <v>0.15680784684059851</v>
      </c>
    </row>
    <row r="29" spans="2:11" x14ac:dyDescent="0.25">
      <c r="B29" t="s">
        <v>102</v>
      </c>
      <c r="C29" s="3">
        <v>36193</v>
      </c>
      <c r="D29" s="3">
        <v>2458</v>
      </c>
      <c r="E29" s="3">
        <v>-1075</v>
      </c>
      <c r="F29" s="3">
        <v>45386.213000000003</v>
      </c>
      <c r="G29">
        <v>299.16000000000003</v>
      </c>
      <c r="H29" s="31">
        <f>(Table3[[#This Row],[SharesOutstanding]]-G28)/G28</f>
        <v>-1.7978774738459134E-2</v>
      </c>
      <c r="I29" s="31">
        <f>(Table3[[#This Row],[Revenue]]-C28)/C28</f>
        <v>0.16853388435088626</v>
      </c>
      <c r="J29" s="31">
        <f>(Table3[[#This Row],[Dividend]]-E28)/E28</f>
        <v>9.0263691683569985E-2</v>
      </c>
      <c r="K29" s="31">
        <f>(Table3[[#This Row],[MarketValue]]-F28)/F28</f>
        <v>-0.24861606094919245</v>
      </c>
    </row>
    <row r="30" spans="2:11" x14ac:dyDescent="0.25">
      <c r="B30" t="s">
        <v>103</v>
      </c>
      <c r="C30" s="3">
        <v>39350</v>
      </c>
      <c r="D30" s="3">
        <v>1994</v>
      </c>
      <c r="E30" s="3">
        <v>-1152</v>
      </c>
      <c r="F30" s="3">
        <v>51072.724000000002</v>
      </c>
      <c r="G30">
        <v>290.83600000000001</v>
      </c>
      <c r="H30" s="31">
        <f>(Table3[[#This Row],[SharesOutstanding]]-G29)/G29</f>
        <v>-2.7824575478005119E-2</v>
      </c>
      <c r="I30" s="31">
        <f>(Table3[[#This Row],[Revenue]]-C29)/C29</f>
        <v>8.7226811814439253E-2</v>
      </c>
      <c r="J30" s="31">
        <f>(Table3[[#This Row],[Dividend]]-E29)/E29</f>
        <v>7.1627906976744191E-2</v>
      </c>
      <c r="K30" s="31">
        <f>(Table3[[#This Row],[MarketValue]]-F29)/F29</f>
        <v>0.12529159460825687</v>
      </c>
    </row>
    <row r="31" spans="2:11" x14ac:dyDescent="0.25">
      <c r="B31" t="s">
        <v>104</v>
      </c>
      <c r="C31" s="3">
        <v>37925</v>
      </c>
      <c r="D31" s="3">
        <v>2891</v>
      </c>
      <c r="E31" s="3">
        <v>-1240</v>
      </c>
      <c r="F31" s="3">
        <v>42633.656000000003</v>
      </c>
      <c r="G31">
        <v>287.91300000000001</v>
      </c>
      <c r="H31" s="31">
        <f>(Table3[[#This Row],[SharesOutstanding]]-G30)/G30</f>
        <v>-1.0050337647333898E-2</v>
      </c>
      <c r="I31" s="31">
        <f>(Table3[[#This Row],[Revenue]]-C30)/C30</f>
        <v>-3.6213468869123251E-2</v>
      </c>
      <c r="J31" s="31">
        <f>(Table3[[#This Row],[Dividend]]-E30)/E30</f>
        <v>7.6388888888888895E-2</v>
      </c>
      <c r="K31" s="31">
        <f>(Table3[[#This Row],[MarketValue]]-F30)/F30</f>
        <v>-0.16523630108313783</v>
      </c>
    </row>
    <row r="32" spans="2:11" x14ac:dyDescent="0.25">
      <c r="B32" t="s">
        <v>105</v>
      </c>
      <c r="C32" s="3">
        <v>38469</v>
      </c>
      <c r="D32" s="3">
        <v>3384</v>
      </c>
      <c r="E32" s="3">
        <v>-1315</v>
      </c>
      <c r="F32" s="3">
        <v>57875.65</v>
      </c>
      <c r="G32">
        <v>282.017</v>
      </c>
      <c r="H32" s="31">
        <f>(Table3[[#This Row],[SharesOutstanding]]-G31)/G31</f>
        <v>-2.0478408408095554E-2</v>
      </c>
      <c r="I32" s="31">
        <f>(Table3[[#This Row],[Revenue]]-C31)/C31</f>
        <v>1.4344100197758735E-2</v>
      </c>
      <c r="J32" s="31">
        <f>(Table3[[#This Row],[Dividend]]-E31)/E31</f>
        <v>6.0483870967741937E-2</v>
      </c>
      <c r="K32" s="31">
        <f>(Table3[[#This Row],[MarketValue]]-F31)/F31</f>
        <v>0.35751083603995859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C3" sqref="C3:H32"/>
    </sheetView>
  </sheetViews>
  <sheetFormatPr defaultRowHeight="15" x14ac:dyDescent="0.25"/>
  <cols>
    <col min="2" max="2" width="12.42578125" customWidth="1"/>
    <col min="3" max="3" width="10.5703125" bestFit="1" customWidth="1"/>
    <col min="4" max="4" width="11.28515625" bestFit="1" customWidth="1"/>
    <col min="5" max="5" width="11.140625" customWidth="1"/>
    <col min="6" max="6" width="20.5703125" customWidth="1"/>
    <col min="7" max="7" width="11.28515625" bestFit="1" customWidth="1"/>
    <col min="8" max="8" width="21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73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76</v>
      </c>
      <c r="C3" s="3">
        <v>490</v>
      </c>
      <c r="D3" s="3">
        <v>472</v>
      </c>
      <c r="E3" s="3">
        <v>57</v>
      </c>
      <c r="F3" s="3">
        <v>-960</v>
      </c>
      <c r="G3" s="3">
        <v>-55</v>
      </c>
      <c r="H3" s="3">
        <v>-958</v>
      </c>
    </row>
    <row r="4" spans="2:8" x14ac:dyDescent="0.25">
      <c r="B4" t="s">
        <v>77</v>
      </c>
      <c r="C4" s="3">
        <v>-148</v>
      </c>
      <c r="D4" s="3">
        <v>-162</v>
      </c>
      <c r="E4" s="3">
        <v>8</v>
      </c>
      <c r="F4" s="3">
        <v>0</v>
      </c>
      <c r="G4" s="3">
        <v>-56</v>
      </c>
      <c r="H4" s="3">
        <v>-48</v>
      </c>
    </row>
    <row r="5" spans="2:8" x14ac:dyDescent="0.25">
      <c r="B5" t="s">
        <v>78</v>
      </c>
      <c r="C5" s="3">
        <v>139</v>
      </c>
      <c r="D5" s="3">
        <v>116</v>
      </c>
      <c r="E5" s="3">
        <v>14</v>
      </c>
      <c r="F5" s="3">
        <v>-22</v>
      </c>
      <c r="G5" s="3">
        <v>-84</v>
      </c>
      <c r="H5" s="3">
        <v>-92</v>
      </c>
    </row>
    <row r="6" spans="2:8" x14ac:dyDescent="0.25">
      <c r="B6" t="s">
        <v>79</v>
      </c>
      <c r="C6" s="3">
        <v>230</v>
      </c>
      <c r="D6" s="3">
        <v>198</v>
      </c>
      <c r="E6" s="3">
        <v>4</v>
      </c>
      <c r="F6" s="3">
        <v>0</v>
      </c>
      <c r="G6" s="3">
        <v>-92</v>
      </c>
      <c r="H6" s="3">
        <v>-88</v>
      </c>
    </row>
    <row r="7" spans="2:8" x14ac:dyDescent="0.25">
      <c r="B7" t="s">
        <v>80</v>
      </c>
      <c r="C7" s="3">
        <v>1036</v>
      </c>
      <c r="D7" s="3">
        <v>961</v>
      </c>
      <c r="E7" s="3">
        <v>8</v>
      </c>
      <c r="F7" s="3">
        <v>-23</v>
      </c>
      <c r="G7" s="3">
        <v>-101</v>
      </c>
      <c r="H7" s="3">
        <v>-116</v>
      </c>
    </row>
    <row r="8" spans="2:8" x14ac:dyDescent="0.25">
      <c r="B8" t="s">
        <v>81</v>
      </c>
      <c r="C8" s="3">
        <v>669</v>
      </c>
      <c r="D8" s="3">
        <v>-674</v>
      </c>
      <c r="E8" s="3">
        <v>33</v>
      </c>
      <c r="F8" s="3">
        <v>-60</v>
      </c>
      <c r="G8" s="3">
        <v>-102</v>
      </c>
      <c r="H8" s="3">
        <v>-129</v>
      </c>
    </row>
    <row r="9" spans="2:8" x14ac:dyDescent="0.25">
      <c r="B9" t="s">
        <v>82</v>
      </c>
      <c r="C9" s="3">
        <v>559</v>
      </c>
      <c r="D9" s="3">
        <v>373</v>
      </c>
      <c r="E9" s="3">
        <v>54</v>
      </c>
      <c r="F9" s="3">
        <v>-226</v>
      </c>
      <c r="G9" s="3">
        <v>-108</v>
      </c>
      <c r="H9" s="3">
        <v>-280</v>
      </c>
    </row>
    <row r="10" spans="2:8" x14ac:dyDescent="0.25">
      <c r="B10" t="s">
        <v>83</v>
      </c>
      <c r="C10" s="3">
        <v>1016</v>
      </c>
      <c r="D10" s="3">
        <v>819</v>
      </c>
      <c r="E10" s="3">
        <v>51</v>
      </c>
      <c r="F10" s="3">
        <v>-59</v>
      </c>
      <c r="G10" s="3">
        <v>-136</v>
      </c>
      <c r="H10" s="3">
        <v>-144</v>
      </c>
    </row>
    <row r="11" spans="2:8" x14ac:dyDescent="0.25">
      <c r="B11" t="s">
        <v>84</v>
      </c>
      <c r="C11" s="3">
        <v>1071</v>
      </c>
      <c r="D11" s="3">
        <v>783</v>
      </c>
      <c r="E11" s="3">
        <v>111</v>
      </c>
      <c r="F11" s="3">
        <v>-208</v>
      </c>
      <c r="G11" s="3">
        <v>-202</v>
      </c>
      <c r="H11" s="3">
        <v>-299</v>
      </c>
    </row>
    <row r="12" spans="2:8" x14ac:dyDescent="0.25">
      <c r="B12" t="s">
        <v>85</v>
      </c>
      <c r="C12" s="3">
        <v>1101</v>
      </c>
      <c r="D12" s="3">
        <v>745</v>
      </c>
      <c r="E12" s="3">
        <v>0</v>
      </c>
      <c r="F12" s="3">
        <v>-113</v>
      </c>
      <c r="G12" s="3">
        <v>-219</v>
      </c>
      <c r="H12" s="3">
        <v>-332</v>
      </c>
    </row>
    <row r="13" spans="2:8" x14ac:dyDescent="0.25">
      <c r="B13" t="s">
        <v>86</v>
      </c>
      <c r="C13" s="3">
        <v>1125</v>
      </c>
      <c r="D13" s="3">
        <v>861</v>
      </c>
      <c r="E13" s="3">
        <v>0</v>
      </c>
      <c r="F13" s="3">
        <v>-100</v>
      </c>
      <c r="G13" s="3">
        <v>-236</v>
      </c>
      <c r="H13" s="3">
        <v>-336</v>
      </c>
    </row>
    <row r="14" spans="2:8" x14ac:dyDescent="0.25">
      <c r="B14" t="s">
        <v>87</v>
      </c>
      <c r="C14" s="3">
        <v>1723</v>
      </c>
      <c r="D14" s="3">
        <v>1501</v>
      </c>
      <c r="E14" s="3">
        <v>0</v>
      </c>
      <c r="F14" s="3">
        <v>-300</v>
      </c>
      <c r="G14" s="3">
        <v>-249</v>
      </c>
      <c r="H14" s="3">
        <v>-549</v>
      </c>
    </row>
    <row r="15" spans="2:8" x14ac:dyDescent="0.25">
      <c r="B15" t="s">
        <v>88</v>
      </c>
      <c r="C15" s="3">
        <v>1800</v>
      </c>
      <c r="D15" s="3">
        <v>1536</v>
      </c>
      <c r="E15" s="3">
        <v>0</v>
      </c>
      <c r="F15" s="3">
        <v>0</v>
      </c>
      <c r="G15" s="3">
        <v>-278</v>
      </c>
      <c r="H15" s="3">
        <v>-278</v>
      </c>
    </row>
    <row r="16" spans="2:8" x14ac:dyDescent="0.25">
      <c r="B16" t="s">
        <v>89</v>
      </c>
      <c r="C16" s="3">
        <v>2056</v>
      </c>
      <c r="D16" s="3">
        <v>1794</v>
      </c>
      <c r="E16" s="3">
        <v>0</v>
      </c>
      <c r="F16" s="3">
        <v>-348</v>
      </c>
      <c r="G16" s="3">
        <v>-314</v>
      </c>
      <c r="H16" s="3">
        <v>-662</v>
      </c>
    </row>
    <row r="17" spans="2:8" x14ac:dyDescent="0.25">
      <c r="B17" t="s">
        <v>90</v>
      </c>
      <c r="C17" s="3">
        <v>2128</v>
      </c>
      <c r="D17" s="3">
        <v>1794</v>
      </c>
      <c r="E17" s="3">
        <v>0</v>
      </c>
      <c r="F17" s="3">
        <v>-85</v>
      </c>
      <c r="G17" s="3">
        <v>-359</v>
      </c>
      <c r="H17" s="3">
        <v>-444</v>
      </c>
    </row>
    <row r="18" spans="2:8" x14ac:dyDescent="0.25">
      <c r="B18" t="s">
        <v>91</v>
      </c>
      <c r="C18" s="3">
        <v>2925</v>
      </c>
      <c r="D18" s="3">
        <v>2451</v>
      </c>
      <c r="E18" s="3">
        <v>0</v>
      </c>
      <c r="F18" s="3">
        <v>-505</v>
      </c>
      <c r="G18" s="3">
        <v>-445</v>
      </c>
      <c r="H18" s="3">
        <v>-950</v>
      </c>
    </row>
    <row r="19" spans="2:8" x14ac:dyDescent="0.25">
      <c r="B19" t="s">
        <v>92</v>
      </c>
      <c r="C19" s="3">
        <v>3111</v>
      </c>
      <c r="D19" s="3">
        <v>2621</v>
      </c>
      <c r="E19" s="3">
        <v>0</v>
      </c>
      <c r="F19" s="3">
        <v>-1522</v>
      </c>
      <c r="G19" s="3">
        <v>-533</v>
      </c>
      <c r="H19" s="3">
        <v>-2055</v>
      </c>
    </row>
    <row r="20" spans="2:8" x14ac:dyDescent="0.25">
      <c r="B20" t="s">
        <v>93</v>
      </c>
      <c r="C20" s="3">
        <v>2840</v>
      </c>
      <c r="D20" s="3">
        <v>2455</v>
      </c>
      <c r="E20" s="3">
        <v>0</v>
      </c>
      <c r="F20" s="3">
        <v>-209</v>
      </c>
      <c r="G20" s="3">
        <v>-577</v>
      </c>
      <c r="H20" s="3">
        <v>-786</v>
      </c>
    </row>
    <row r="21" spans="2:8" x14ac:dyDescent="0.25">
      <c r="B21" t="s">
        <v>94</v>
      </c>
      <c r="C21" s="3">
        <v>2986</v>
      </c>
      <c r="D21" s="3">
        <v>2616</v>
      </c>
      <c r="E21" s="3">
        <v>0</v>
      </c>
      <c r="F21" s="3">
        <v>-1185</v>
      </c>
      <c r="G21" s="3">
        <v>-631</v>
      </c>
      <c r="H21" s="3">
        <v>-1816</v>
      </c>
    </row>
    <row r="22" spans="2:8" x14ac:dyDescent="0.25">
      <c r="B22" t="s">
        <v>95</v>
      </c>
      <c r="C22" s="3">
        <v>3238</v>
      </c>
      <c r="D22" s="3">
        <v>2780</v>
      </c>
      <c r="E22" s="3">
        <v>0</v>
      </c>
      <c r="F22" s="3">
        <v>-1468</v>
      </c>
      <c r="G22" s="3">
        <v>-673</v>
      </c>
      <c r="H22" s="3">
        <v>-2141</v>
      </c>
    </row>
    <row r="23" spans="2:8" x14ac:dyDescent="0.25">
      <c r="B23" t="s">
        <v>96</v>
      </c>
      <c r="C23" s="3">
        <v>2606</v>
      </c>
      <c r="D23" s="3">
        <v>2170</v>
      </c>
      <c r="E23" s="3">
        <v>0</v>
      </c>
      <c r="F23" s="3">
        <v>-602</v>
      </c>
      <c r="G23" s="3">
        <v>-893</v>
      </c>
      <c r="H23" s="3">
        <v>-1495</v>
      </c>
    </row>
    <row r="24" spans="2:8" x14ac:dyDescent="0.25">
      <c r="B24" t="s">
        <v>97</v>
      </c>
      <c r="C24" s="3">
        <v>3111</v>
      </c>
      <c r="D24" s="3">
        <v>2675</v>
      </c>
      <c r="E24" s="3">
        <v>0</v>
      </c>
      <c r="F24" s="3">
        <v>-740</v>
      </c>
      <c r="G24" s="3">
        <v>-591</v>
      </c>
      <c r="H24" s="3">
        <v>-1331</v>
      </c>
    </row>
    <row r="25" spans="2:8" x14ac:dyDescent="0.25">
      <c r="B25" t="s">
        <v>98</v>
      </c>
      <c r="C25" s="3">
        <v>3828</v>
      </c>
      <c r="D25" s="3">
        <v>3307</v>
      </c>
      <c r="E25" s="3">
        <v>0</v>
      </c>
      <c r="F25" s="3">
        <v>-3382</v>
      </c>
      <c r="G25" s="3">
        <v>-822</v>
      </c>
      <c r="H25" s="3">
        <v>-4204</v>
      </c>
    </row>
    <row r="26" spans="2:8" x14ac:dyDescent="0.25">
      <c r="B26" t="s">
        <v>99</v>
      </c>
      <c r="C26" s="3">
        <v>2607</v>
      </c>
      <c r="D26" s="3">
        <v>2038</v>
      </c>
      <c r="E26" s="3">
        <v>0</v>
      </c>
      <c r="F26" s="3">
        <v>-3233</v>
      </c>
      <c r="G26" s="3">
        <v>-873</v>
      </c>
      <c r="H26" s="3">
        <v>-4106</v>
      </c>
    </row>
    <row r="27" spans="2:8" x14ac:dyDescent="0.25">
      <c r="B27" t="s">
        <v>100</v>
      </c>
      <c r="C27" s="3">
        <v>2163</v>
      </c>
      <c r="D27" s="3">
        <v>1771</v>
      </c>
      <c r="E27" s="3">
        <v>0</v>
      </c>
      <c r="F27" s="3">
        <v>-1996</v>
      </c>
      <c r="G27" s="3">
        <v>-911</v>
      </c>
      <c r="H27" s="3">
        <v>-2907</v>
      </c>
    </row>
    <row r="28" spans="2:8" x14ac:dyDescent="0.25">
      <c r="B28" t="s">
        <v>101</v>
      </c>
      <c r="C28" s="3">
        <v>3876</v>
      </c>
      <c r="D28" s="3">
        <v>3448</v>
      </c>
      <c r="E28" s="3">
        <v>0</v>
      </c>
      <c r="F28" s="3">
        <v>-1558</v>
      </c>
      <c r="G28" s="3">
        <v>-986</v>
      </c>
      <c r="H28" s="3">
        <v>-2544</v>
      </c>
    </row>
    <row r="29" spans="2:8" x14ac:dyDescent="0.25">
      <c r="B29" t="s">
        <v>102</v>
      </c>
      <c r="C29" s="3">
        <v>3148</v>
      </c>
      <c r="D29" s="3">
        <v>2458</v>
      </c>
      <c r="E29" s="3">
        <v>0</v>
      </c>
      <c r="F29" s="3">
        <v>-1769</v>
      </c>
      <c r="G29" s="3">
        <v>-1075</v>
      </c>
      <c r="H29" s="3">
        <v>-2844</v>
      </c>
    </row>
    <row r="30" spans="2:8" x14ac:dyDescent="0.25">
      <c r="B30" t="s">
        <v>103</v>
      </c>
      <c r="C30" s="3">
        <v>2981</v>
      </c>
      <c r="D30" s="3">
        <v>1994</v>
      </c>
      <c r="E30" s="3">
        <v>0</v>
      </c>
      <c r="F30" s="3">
        <v>-231</v>
      </c>
      <c r="G30" s="3">
        <v>-1152</v>
      </c>
      <c r="H30" s="3">
        <v>-1383</v>
      </c>
    </row>
    <row r="31" spans="2:8" x14ac:dyDescent="0.25">
      <c r="B31" t="s">
        <v>104</v>
      </c>
      <c r="C31" s="3">
        <v>3858</v>
      </c>
      <c r="D31" s="3">
        <v>2891</v>
      </c>
      <c r="E31" s="3">
        <v>0</v>
      </c>
      <c r="F31" s="3">
        <v>-587</v>
      </c>
      <c r="G31" s="3">
        <v>-1240</v>
      </c>
      <c r="H31" s="3">
        <v>-1827</v>
      </c>
    </row>
    <row r="32" spans="2:8" x14ac:dyDescent="0.25">
      <c r="B32" t="s">
        <v>105</v>
      </c>
      <c r="C32" s="3">
        <v>4271</v>
      </c>
      <c r="D32" s="3">
        <v>3384</v>
      </c>
      <c r="E32" s="3">
        <v>0</v>
      </c>
      <c r="F32" s="3">
        <v>-1828</v>
      </c>
      <c r="G32" s="3">
        <v>-1315</v>
      </c>
      <c r="H32" s="3">
        <v>-3143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C4" sqref="C4:L33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0.5703125" bestFit="1" customWidth="1"/>
    <col min="5" max="5" width="21.5703125" bestFit="1" customWidth="1"/>
    <col min="6" max="6" width="18.5703125" bestFit="1" customWidth="1"/>
    <col min="7" max="7" width="11.85546875" bestFit="1" customWidth="1"/>
    <col min="8" max="9" width="15.85546875" bestFit="1" customWidth="1"/>
    <col min="10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71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72</v>
      </c>
    </row>
    <row r="4" spans="2:13" x14ac:dyDescent="0.25">
      <c r="B4" t="s">
        <v>76</v>
      </c>
      <c r="C4" s="3">
        <v>490</v>
      </c>
      <c r="D4" s="3">
        <v>472</v>
      </c>
      <c r="E4" s="3">
        <v>513</v>
      </c>
      <c r="F4" s="3">
        <v>0</v>
      </c>
      <c r="G4" s="3">
        <v>513</v>
      </c>
      <c r="H4" s="3">
        <v>0</v>
      </c>
      <c r="I4" s="3">
        <v>3655</v>
      </c>
      <c r="J4" s="3">
        <v>567</v>
      </c>
      <c r="K4" s="3">
        <v>1948</v>
      </c>
      <c r="L4" s="3">
        <v>400</v>
      </c>
      <c r="M4">
        <v>1.8762833675564601</v>
      </c>
    </row>
    <row r="5" spans="2:13" x14ac:dyDescent="0.25">
      <c r="B5" t="s">
        <v>77</v>
      </c>
      <c r="C5" s="3">
        <v>-148</v>
      </c>
      <c r="D5" s="3">
        <v>-162</v>
      </c>
      <c r="E5" s="3">
        <v>94</v>
      </c>
      <c r="F5" s="3">
        <v>0</v>
      </c>
      <c r="G5" s="3">
        <v>94</v>
      </c>
      <c r="H5" s="3">
        <v>0</v>
      </c>
      <c r="I5" s="3">
        <v>1654</v>
      </c>
      <c r="J5" s="3">
        <v>981</v>
      </c>
      <c r="K5" s="3">
        <v>775</v>
      </c>
      <c r="L5" s="3">
        <v>683</v>
      </c>
      <c r="M5">
        <v>2.1341935483870902</v>
      </c>
    </row>
    <row r="6" spans="2:13" x14ac:dyDescent="0.25">
      <c r="B6" t="s">
        <v>78</v>
      </c>
      <c r="C6" s="3">
        <v>139</v>
      </c>
      <c r="D6" s="3">
        <v>116</v>
      </c>
      <c r="E6" s="3">
        <v>382</v>
      </c>
      <c r="F6" s="3">
        <v>0</v>
      </c>
      <c r="G6" s="3">
        <v>382</v>
      </c>
      <c r="H6" s="3">
        <v>0</v>
      </c>
      <c r="I6" s="3">
        <v>1797</v>
      </c>
      <c r="J6" s="3">
        <v>876</v>
      </c>
      <c r="K6" s="3">
        <v>626</v>
      </c>
      <c r="L6" s="3">
        <v>731</v>
      </c>
      <c r="M6">
        <v>2.87060702875399</v>
      </c>
    </row>
    <row r="7" spans="2:13" x14ac:dyDescent="0.25">
      <c r="B7" t="s">
        <v>79</v>
      </c>
      <c r="C7" s="3">
        <v>230</v>
      </c>
      <c r="D7" s="3">
        <v>198</v>
      </c>
      <c r="E7" s="3">
        <v>215</v>
      </c>
      <c r="F7" s="3">
        <v>0</v>
      </c>
      <c r="G7" s="3">
        <v>215</v>
      </c>
      <c r="H7" s="3">
        <v>0</v>
      </c>
      <c r="I7" s="3">
        <v>2013</v>
      </c>
      <c r="J7" s="3">
        <v>1151</v>
      </c>
      <c r="K7" s="3">
        <v>859</v>
      </c>
      <c r="L7" s="3">
        <v>738</v>
      </c>
      <c r="M7">
        <v>2.3434225844004599</v>
      </c>
    </row>
    <row r="8" spans="2:13" x14ac:dyDescent="0.25">
      <c r="B8" t="s">
        <v>80</v>
      </c>
      <c r="C8" s="3">
        <v>1036</v>
      </c>
      <c r="D8" s="3">
        <v>961</v>
      </c>
      <c r="E8" s="3">
        <v>516</v>
      </c>
      <c r="F8" s="3">
        <v>0</v>
      </c>
      <c r="G8" s="3">
        <v>516</v>
      </c>
      <c r="H8" s="3">
        <v>0</v>
      </c>
      <c r="I8" s="3">
        <v>1858</v>
      </c>
      <c r="J8" s="3">
        <v>1441</v>
      </c>
      <c r="K8" s="3">
        <v>833</v>
      </c>
      <c r="L8" s="3">
        <v>752</v>
      </c>
      <c r="M8">
        <v>2.2304921968787501</v>
      </c>
    </row>
    <row r="9" spans="2:13" x14ac:dyDescent="0.25">
      <c r="B9" t="s">
        <v>81</v>
      </c>
      <c r="C9" s="3">
        <v>669</v>
      </c>
      <c r="D9" s="3">
        <v>-674</v>
      </c>
      <c r="E9" s="3">
        <v>336</v>
      </c>
      <c r="F9" s="3">
        <v>0</v>
      </c>
      <c r="G9" s="3">
        <v>336</v>
      </c>
      <c r="H9" s="3">
        <v>0</v>
      </c>
      <c r="I9" s="3">
        <v>1689</v>
      </c>
      <c r="J9" s="3">
        <v>2402</v>
      </c>
      <c r="K9" s="3">
        <v>1291</v>
      </c>
      <c r="L9" s="3">
        <v>885</v>
      </c>
      <c r="M9">
        <v>1.30828814872192</v>
      </c>
    </row>
    <row r="10" spans="2:13" x14ac:dyDescent="0.25">
      <c r="B10" t="s">
        <v>82</v>
      </c>
      <c r="C10" s="3">
        <v>559</v>
      </c>
      <c r="D10" s="3">
        <v>373</v>
      </c>
      <c r="E10" s="3">
        <v>210</v>
      </c>
      <c r="F10" s="3">
        <v>93</v>
      </c>
      <c r="G10" s="3">
        <v>303</v>
      </c>
      <c r="H10" s="3">
        <v>0</v>
      </c>
      <c r="I10" s="3">
        <v>3030</v>
      </c>
      <c r="J10" s="3">
        <v>3166</v>
      </c>
      <c r="K10" s="3">
        <v>2417</v>
      </c>
      <c r="L10" s="3">
        <v>1364</v>
      </c>
      <c r="M10">
        <v>1.25362019031857</v>
      </c>
    </row>
    <row r="11" spans="2:13" x14ac:dyDescent="0.25">
      <c r="B11" t="s">
        <v>83</v>
      </c>
      <c r="C11" s="3">
        <v>1016</v>
      </c>
      <c r="D11" s="3">
        <v>819</v>
      </c>
      <c r="E11" s="3">
        <v>270</v>
      </c>
      <c r="F11" s="3">
        <v>0</v>
      </c>
      <c r="G11" s="3">
        <v>270</v>
      </c>
      <c r="H11" s="3">
        <v>-673</v>
      </c>
      <c r="I11" s="3">
        <v>3491</v>
      </c>
      <c r="J11" s="3">
        <v>4283</v>
      </c>
      <c r="K11" s="3">
        <v>3453</v>
      </c>
      <c r="L11" s="3">
        <v>1151</v>
      </c>
      <c r="M11">
        <v>1.0110049232551399</v>
      </c>
    </row>
    <row r="12" spans="2:13" x14ac:dyDescent="0.25">
      <c r="B12" t="s">
        <v>84</v>
      </c>
      <c r="C12" s="3">
        <v>1071</v>
      </c>
      <c r="D12" s="3">
        <v>783</v>
      </c>
      <c r="E12" s="3">
        <v>177</v>
      </c>
      <c r="F12" s="3">
        <v>0</v>
      </c>
      <c r="G12" s="3">
        <v>177</v>
      </c>
      <c r="H12" s="3">
        <v>-833</v>
      </c>
      <c r="I12" s="3">
        <v>3551</v>
      </c>
      <c r="J12" s="3">
        <v>4436</v>
      </c>
      <c r="K12" s="3">
        <v>2901</v>
      </c>
      <c r="L12" s="3">
        <v>1266</v>
      </c>
      <c r="M12">
        <v>1.22406066873491</v>
      </c>
    </row>
    <row r="13" spans="2:13" x14ac:dyDescent="0.25">
      <c r="B13" t="s">
        <v>85</v>
      </c>
      <c r="C13" s="3">
        <v>1101</v>
      </c>
      <c r="D13" s="3">
        <v>745</v>
      </c>
      <c r="E13" s="3">
        <v>439</v>
      </c>
      <c r="F13" s="3">
        <v>0</v>
      </c>
      <c r="G13" s="3">
        <v>439</v>
      </c>
      <c r="H13" s="3">
        <v>-930</v>
      </c>
      <c r="I13" s="3">
        <v>4945</v>
      </c>
      <c r="J13" s="3">
        <v>6124</v>
      </c>
      <c r="K13" s="3">
        <v>4579</v>
      </c>
      <c r="L13" s="3">
        <v>1962</v>
      </c>
      <c r="M13">
        <v>1.0799301157457899</v>
      </c>
    </row>
    <row r="14" spans="2:13" x14ac:dyDescent="0.25">
      <c r="B14" t="s">
        <v>86</v>
      </c>
      <c r="C14" s="3">
        <v>1125</v>
      </c>
      <c r="D14" s="3">
        <v>861</v>
      </c>
      <c r="E14" s="3">
        <v>328</v>
      </c>
      <c r="F14" s="3">
        <v>0</v>
      </c>
      <c r="G14" s="3">
        <v>328</v>
      </c>
      <c r="H14" s="3">
        <v>-1016</v>
      </c>
      <c r="I14" s="3">
        <v>5098</v>
      </c>
      <c r="J14" s="3">
        <v>6633</v>
      </c>
      <c r="K14" s="3">
        <v>4582</v>
      </c>
      <c r="L14" s="3">
        <v>1950</v>
      </c>
      <c r="M14">
        <v>1.11261457878655</v>
      </c>
    </row>
    <row r="15" spans="2:13" x14ac:dyDescent="0.25">
      <c r="B15" t="s">
        <v>87</v>
      </c>
      <c r="C15" s="3">
        <v>1723</v>
      </c>
      <c r="D15" s="3">
        <v>1501</v>
      </c>
      <c r="E15" s="3">
        <v>861</v>
      </c>
      <c r="F15" s="3">
        <v>0</v>
      </c>
      <c r="G15" s="3">
        <v>861</v>
      </c>
      <c r="H15" s="3">
        <v>-1279</v>
      </c>
      <c r="I15" s="3">
        <v>6624</v>
      </c>
      <c r="J15" s="3">
        <v>9559</v>
      </c>
      <c r="K15" s="3">
        <v>5624</v>
      </c>
      <c r="L15" s="3">
        <v>4638</v>
      </c>
      <c r="M15">
        <v>1.1778093883356999</v>
      </c>
    </row>
    <row r="16" spans="2:13" x14ac:dyDescent="0.25">
      <c r="B16" t="s">
        <v>88</v>
      </c>
      <c r="C16" s="3">
        <v>1800</v>
      </c>
      <c r="D16" s="3">
        <v>1536</v>
      </c>
      <c r="E16" s="3">
        <v>976</v>
      </c>
      <c r="F16" s="3">
        <v>0</v>
      </c>
      <c r="G16" s="3">
        <v>976</v>
      </c>
      <c r="H16" s="3">
        <v>-1206</v>
      </c>
      <c r="I16" s="3">
        <v>7331</v>
      </c>
      <c r="J16" s="3">
        <v>10213</v>
      </c>
      <c r="K16" s="3">
        <v>5378</v>
      </c>
      <c r="L16" s="3">
        <v>4977</v>
      </c>
      <c r="M16">
        <v>1.3631461509854901</v>
      </c>
    </row>
    <row r="17" spans="2:13" x14ac:dyDescent="0.25">
      <c r="B17" t="s">
        <v>89</v>
      </c>
      <c r="C17" s="3">
        <v>2056</v>
      </c>
      <c r="D17" s="3">
        <v>1794</v>
      </c>
      <c r="E17" s="3">
        <v>2331</v>
      </c>
      <c r="F17" s="3">
        <v>0</v>
      </c>
      <c r="G17" s="3">
        <v>2331</v>
      </c>
      <c r="H17" s="3">
        <v>-1493</v>
      </c>
      <c r="I17" s="3">
        <v>9449</v>
      </c>
      <c r="J17" s="3">
        <v>10251</v>
      </c>
      <c r="K17" s="3">
        <v>7110</v>
      </c>
      <c r="L17" s="3">
        <v>4445</v>
      </c>
      <c r="M17">
        <v>1.3289732770745399</v>
      </c>
    </row>
    <row r="18" spans="2:13" x14ac:dyDescent="0.25">
      <c r="B18" t="s">
        <v>90</v>
      </c>
      <c r="C18" s="3">
        <v>2128</v>
      </c>
      <c r="D18" s="3">
        <v>1794</v>
      </c>
      <c r="E18" s="3">
        <v>1604</v>
      </c>
      <c r="F18" s="3">
        <v>0</v>
      </c>
      <c r="G18" s="3">
        <v>1604</v>
      </c>
      <c r="H18" s="3">
        <v>-1455</v>
      </c>
      <c r="I18" s="3">
        <v>9880</v>
      </c>
      <c r="J18" s="3">
        <v>12496</v>
      </c>
      <c r="K18" s="3">
        <v>7824</v>
      </c>
      <c r="L18" s="3">
        <v>4725</v>
      </c>
      <c r="M18">
        <v>1.2627811860940601</v>
      </c>
    </row>
    <row r="19" spans="2:13" x14ac:dyDescent="0.25">
      <c r="B19" t="s">
        <v>91</v>
      </c>
      <c r="C19" s="3">
        <v>2925</v>
      </c>
      <c r="D19" s="3">
        <v>2451</v>
      </c>
      <c r="E19" s="3">
        <v>2891</v>
      </c>
      <c r="F19" s="3">
        <v>0</v>
      </c>
      <c r="G19" s="3">
        <v>2891</v>
      </c>
      <c r="H19" s="3">
        <v>-1881</v>
      </c>
      <c r="I19" s="3">
        <v>12298</v>
      </c>
      <c r="J19" s="3">
        <v>13435</v>
      </c>
      <c r="K19" s="3">
        <v>9164</v>
      </c>
      <c r="L19" s="3">
        <v>4801</v>
      </c>
      <c r="M19">
        <v>1.34199039720646</v>
      </c>
    </row>
    <row r="20" spans="2:13" x14ac:dyDescent="0.25">
      <c r="B20" t="s">
        <v>92</v>
      </c>
      <c r="C20" s="3">
        <v>3111</v>
      </c>
      <c r="D20" s="3">
        <v>2621</v>
      </c>
      <c r="E20" s="3">
        <v>1621</v>
      </c>
      <c r="F20" s="3">
        <v>0</v>
      </c>
      <c r="G20" s="3">
        <v>1621</v>
      </c>
      <c r="H20" s="3">
        <v>-3349</v>
      </c>
      <c r="I20" s="3">
        <v>11950</v>
      </c>
      <c r="J20" s="3">
        <v>16423</v>
      </c>
      <c r="K20" s="3">
        <v>10360</v>
      </c>
      <c r="L20" s="3">
        <v>7960</v>
      </c>
      <c r="M20">
        <v>1.1534749034748999</v>
      </c>
    </row>
    <row r="21" spans="2:13" x14ac:dyDescent="0.25">
      <c r="B21" t="s">
        <v>93</v>
      </c>
      <c r="C21" s="3">
        <v>2840</v>
      </c>
      <c r="D21" s="3">
        <v>2455</v>
      </c>
      <c r="E21" s="3">
        <v>2263</v>
      </c>
      <c r="F21" s="3">
        <v>0</v>
      </c>
      <c r="G21" s="3">
        <v>2263</v>
      </c>
      <c r="H21" s="3">
        <v>-3463</v>
      </c>
      <c r="I21" s="3">
        <v>13249</v>
      </c>
      <c r="J21" s="3">
        <v>17828</v>
      </c>
      <c r="K21" s="3">
        <v>10371</v>
      </c>
      <c r="L21" s="3">
        <v>8283</v>
      </c>
      <c r="M21">
        <v>1.2775045800790601</v>
      </c>
    </row>
    <row r="22" spans="2:13" x14ac:dyDescent="0.25">
      <c r="B22" t="s">
        <v>94</v>
      </c>
      <c r="C22" s="3">
        <v>2986</v>
      </c>
      <c r="D22" s="3">
        <v>2616</v>
      </c>
      <c r="E22" s="3">
        <v>2613</v>
      </c>
      <c r="F22" s="3">
        <v>0</v>
      </c>
      <c r="G22" s="3">
        <v>2613</v>
      </c>
      <c r="H22" s="3">
        <v>-4535</v>
      </c>
      <c r="I22" s="3">
        <v>14186</v>
      </c>
      <c r="J22" s="3">
        <v>18359</v>
      </c>
      <c r="K22" s="3">
        <v>11177</v>
      </c>
      <c r="L22" s="3">
        <v>8052</v>
      </c>
      <c r="M22">
        <v>1.2692135635680399</v>
      </c>
    </row>
    <row r="23" spans="2:13" x14ac:dyDescent="0.25">
      <c r="B23" t="s">
        <v>95</v>
      </c>
      <c r="C23" s="3">
        <v>3238</v>
      </c>
      <c r="D23" s="3">
        <v>2780</v>
      </c>
      <c r="E23" s="3">
        <v>2649</v>
      </c>
      <c r="F23" s="3">
        <v>0</v>
      </c>
      <c r="G23" s="3">
        <v>2649</v>
      </c>
      <c r="H23" s="3">
        <v>-5743</v>
      </c>
      <c r="I23" s="3">
        <v>15368</v>
      </c>
      <c r="J23" s="3">
        <v>19515</v>
      </c>
      <c r="K23" s="3">
        <v>11145</v>
      </c>
      <c r="L23" s="3">
        <v>10506</v>
      </c>
      <c r="M23">
        <v>1.3789143113503799</v>
      </c>
    </row>
    <row r="24" spans="2:13" x14ac:dyDescent="0.25">
      <c r="B24" t="s">
        <v>96</v>
      </c>
      <c r="C24" s="3">
        <v>2606</v>
      </c>
      <c r="D24" s="3">
        <v>2170</v>
      </c>
      <c r="E24" s="3">
        <v>3296</v>
      </c>
      <c r="F24" s="3">
        <v>0</v>
      </c>
      <c r="G24" s="3">
        <v>3296</v>
      </c>
      <c r="H24" s="3">
        <v>-6165</v>
      </c>
      <c r="I24" s="3">
        <v>15744</v>
      </c>
      <c r="J24" s="3">
        <v>18565</v>
      </c>
      <c r="K24" s="3">
        <v>11620</v>
      </c>
      <c r="L24" s="3">
        <v>11299</v>
      </c>
      <c r="M24">
        <v>1.3549053356282199</v>
      </c>
    </row>
    <row r="25" spans="2:13" x14ac:dyDescent="0.25">
      <c r="B25" t="s">
        <v>97</v>
      </c>
      <c r="C25" s="3">
        <v>3111</v>
      </c>
      <c r="D25" s="3">
        <v>2675</v>
      </c>
      <c r="E25" s="3">
        <v>5301</v>
      </c>
      <c r="F25" s="3">
        <v>0</v>
      </c>
      <c r="G25" s="3">
        <v>5301</v>
      </c>
      <c r="H25" s="3">
        <v>-6450</v>
      </c>
      <c r="I25" s="3">
        <v>18162</v>
      </c>
      <c r="J25" s="3">
        <v>17332</v>
      </c>
      <c r="K25" s="3">
        <v>12259</v>
      </c>
      <c r="L25" s="3">
        <v>8734</v>
      </c>
      <c r="M25">
        <v>1.48152377844848</v>
      </c>
    </row>
    <row r="26" spans="2:13" x14ac:dyDescent="0.25">
      <c r="B26" t="s">
        <v>98</v>
      </c>
      <c r="C26" s="3">
        <v>3828</v>
      </c>
      <c r="D26" s="3">
        <v>3307</v>
      </c>
      <c r="E26" s="3">
        <v>4388</v>
      </c>
      <c r="F26" s="3">
        <v>0</v>
      </c>
      <c r="G26" s="3">
        <v>4388</v>
      </c>
      <c r="H26" s="3">
        <v>-9396</v>
      </c>
      <c r="I26" s="3">
        <v>17407</v>
      </c>
      <c r="J26" s="3">
        <v>17930</v>
      </c>
      <c r="K26" s="3">
        <v>13751</v>
      </c>
      <c r="L26" s="3">
        <v>9757</v>
      </c>
      <c r="M26">
        <v>1.26587157297651</v>
      </c>
    </row>
    <row r="27" spans="2:13" x14ac:dyDescent="0.25">
      <c r="B27" t="s">
        <v>99</v>
      </c>
      <c r="C27" s="3">
        <v>2607</v>
      </c>
      <c r="D27" s="3">
        <v>2038</v>
      </c>
      <c r="E27" s="3">
        <v>2785</v>
      </c>
      <c r="F27" s="3">
        <v>0</v>
      </c>
      <c r="G27" s="3">
        <v>2785</v>
      </c>
      <c r="H27" s="3">
        <v>-12392</v>
      </c>
      <c r="I27" s="3">
        <v>14571</v>
      </c>
      <c r="J27" s="3">
        <v>17426</v>
      </c>
      <c r="K27" s="3">
        <v>12445</v>
      </c>
      <c r="L27" s="3">
        <v>8814</v>
      </c>
      <c r="M27">
        <v>1.17083165930092</v>
      </c>
    </row>
    <row r="28" spans="2:13" x14ac:dyDescent="0.25">
      <c r="B28" t="s">
        <v>100</v>
      </c>
      <c r="C28" s="3">
        <v>2163</v>
      </c>
      <c r="D28" s="3">
        <v>1771</v>
      </c>
      <c r="E28" s="3">
        <v>2334</v>
      </c>
      <c r="F28" s="3">
        <v>0</v>
      </c>
      <c r="G28" s="3">
        <v>2334</v>
      </c>
      <c r="H28" s="3">
        <v>-14156</v>
      </c>
      <c r="I28" s="3">
        <v>16534</v>
      </c>
      <c r="J28" s="3">
        <v>16638</v>
      </c>
      <c r="K28" s="3">
        <v>13450</v>
      </c>
      <c r="L28" s="3">
        <v>9421</v>
      </c>
      <c r="M28">
        <v>1.2292936802973899</v>
      </c>
    </row>
    <row r="29" spans="2:13" x14ac:dyDescent="0.25">
      <c r="B29" t="s">
        <v>101</v>
      </c>
      <c r="C29" s="3">
        <v>3876</v>
      </c>
      <c r="D29" s="3">
        <v>3448</v>
      </c>
      <c r="E29" s="3">
        <v>2983</v>
      </c>
      <c r="F29" s="3">
        <v>0</v>
      </c>
      <c r="G29" s="3">
        <v>2983</v>
      </c>
      <c r="H29" s="3">
        <v>-15543</v>
      </c>
      <c r="I29" s="3">
        <v>18328</v>
      </c>
      <c r="J29" s="3">
        <v>16718</v>
      </c>
      <c r="K29" s="3">
        <v>13099</v>
      </c>
      <c r="L29" s="3">
        <v>10512</v>
      </c>
      <c r="M29">
        <v>1.3991907779219701</v>
      </c>
    </row>
    <row r="30" spans="2:13" x14ac:dyDescent="0.25">
      <c r="B30" t="s">
        <v>102</v>
      </c>
      <c r="C30" s="3">
        <v>3148</v>
      </c>
      <c r="D30" s="3">
        <v>2458</v>
      </c>
      <c r="E30" s="3">
        <v>963</v>
      </c>
      <c r="F30" s="3">
        <v>0</v>
      </c>
      <c r="G30" s="3">
        <v>963</v>
      </c>
      <c r="H30" s="3">
        <v>-17244</v>
      </c>
      <c r="I30" s="3">
        <v>18189</v>
      </c>
      <c r="J30" s="3">
        <v>27219</v>
      </c>
      <c r="K30" s="3">
        <v>14739</v>
      </c>
      <c r="L30" s="3">
        <v>18937</v>
      </c>
      <c r="M30">
        <v>1.2340728679014801</v>
      </c>
    </row>
    <row r="31" spans="2:13" x14ac:dyDescent="0.25">
      <c r="B31" t="s">
        <v>103</v>
      </c>
      <c r="C31" s="3">
        <v>2981</v>
      </c>
      <c r="D31" s="3">
        <v>1994</v>
      </c>
      <c r="E31" s="3">
        <v>902</v>
      </c>
      <c r="F31" s="3">
        <v>0</v>
      </c>
      <c r="G31" s="3">
        <v>902</v>
      </c>
      <c r="H31" s="3">
        <v>-17358</v>
      </c>
      <c r="I31" s="3">
        <v>20288</v>
      </c>
      <c r="J31" s="3">
        <v>29061</v>
      </c>
      <c r="K31" s="3">
        <v>16801</v>
      </c>
      <c r="L31" s="3">
        <v>18570</v>
      </c>
      <c r="M31">
        <v>1.20754716981132</v>
      </c>
    </row>
    <row r="32" spans="2:13" x14ac:dyDescent="0.25">
      <c r="B32" t="s">
        <v>104</v>
      </c>
      <c r="C32" s="3">
        <v>3858</v>
      </c>
      <c r="D32" s="3">
        <v>2891</v>
      </c>
      <c r="E32" s="3">
        <v>2824</v>
      </c>
      <c r="F32" s="3">
        <v>0</v>
      </c>
      <c r="G32" s="3">
        <v>2824</v>
      </c>
      <c r="H32" s="3">
        <v>-17893</v>
      </c>
      <c r="I32" s="3">
        <v>21543</v>
      </c>
      <c r="J32" s="3">
        <v>29765</v>
      </c>
      <c r="K32" s="3">
        <v>15964</v>
      </c>
      <c r="L32" s="3">
        <v>19683</v>
      </c>
      <c r="M32">
        <v>1.3494738160861901</v>
      </c>
    </row>
    <row r="33" spans="2:13" x14ac:dyDescent="0.25">
      <c r="B33" t="s">
        <v>105</v>
      </c>
      <c r="C33" s="3">
        <v>4271</v>
      </c>
      <c r="D33" s="3">
        <v>3384</v>
      </c>
      <c r="E33" s="3">
        <v>1603</v>
      </c>
      <c r="F33" s="3">
        <v>0</v>
      </c>
      <c r="G33" s="3">
        <v>1603</v>
      </c>
      <c r="H33" s="3">
        <v>-19619</v>
      </c>
      <c r="I33" s="3">
        <v>19987</v>
      </c>
      <c r="J33" s="3">
        <v>30086</v>
      </c>
      <c r="K33" s="3">
        <v>13978</v>
      </c>
      <c r="L33" s="3">
        <v>18454</v>
      </c>
      <c r="M33">
        <v>1.42988982687079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workbookViewId="0">
      <selection activeCell="N16" sqref="N16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65</v>
      </c>
      <c r="D2" t="s">
        <v>1</v>
      </c>
      <c r="E2" t="s">
        <v>51</v>
      </c>
      <c r="I2" s="33" t="s">
        <v>106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2:20" x14ac:dyDescent="0.25">
      <c r="C3" s="3"/>
      <c r="D3" s="1"/>
      <c r="E3" s="2"/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C4" s="3"/>
      <c r="D4" s="1"/>
      <c r="E4" s="2"/>
      <c r="I4" t="s">
        <v>47</v>
      </c>
      <c r="J4" s="3">
        <v>0</v>
      </c>
      <c r="K4" s="3">
        <f>(J4*$J6)+J4</f>
        <v>0</v>
      </c>
      <c r="L4" s="3">
        <f t="shared" ref="L4:T4" si="0">(K4*$J6)+K4</f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</row>
    <row r="5" spans="2:20" x14ac:dyDescent="0.25">
      <c r="C5" s="3"/>
      <c r="D5" s="1"/>
      <c r="E5" s="2"/>
      <c r="I5" t="s">
        <v>48</v>
      </c>
      <c r="J5" s="3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C6" s="3"/>
      <c r="D6" s="1"/>
      <c r="E6" s="2"/>
      <c r="I6" t="s">
        <v>49</v>
      </c>
      <c r="J6" s="17">
        <v>0</v>
      </c>
    </row>
    <row r="7" spans="2:20" x14ac:dyDescent="0.25">
      <c r="C7" s="3"/>
      <c r="D7" s="1"/>
      <c r="E7" s="2"/>
      <c r="I7" t="s">
        <v>50</v>
      </c>
      <c r="J7" s="2">
        <v>0</v>
      </c>
    </row>
    <row r="8" spans="2:20" x14ac:dyDescent="0.25">
      <c r="C8" s="3"/>
      <c r="D8" s="1"/>
      <c r="E8" s="2"/>
      <c r="I8" t="s">
        <v>51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C9" s="3"/>
      <c r="D9" s="1"/>
      <c r="E9" s="2"/>
    </row>
    <row r="10" spans="2:20" x14ac:dyDescent="0.25">
      <c r="C10" s="3"/>
      <c r="D10" s="1"/>
      <c r="E10" s="2"/>
    </row>
    <row r="11" spans="2:20" x14ac:dyDescent="0.25">
      <c r="C11" s="3"/>
      <c r="D11" s="1"/>
      <c r="E11" s="2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2:20" x14ac:dyDescent="0.25">
      <c r="C12" s="3"/>
      <c r="D12" s="1"/>
      <c r="E12" s="2"/>
    </row>
    <row r="13" spans="2:20" x14ac:dyDescent="0.25">
      <c r="C13" s="3"/>
      <c r="D13" s="1"/>
      <c r="E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C14" s="3"/>
      <c r="D14" s="1"/>
      <c r="E14" s="2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C15" s="3"/>
      <c r="D15" s="1"/>
      <c r="E15" s="2"/>
      <c r="J15" s="17"/>
    </row>
    <row r="16" spans="2:20" x14ac:dyDescent="0.25">
      <c r="C16" s="3"/>
      <c r="D16" s="1"/>
      <c r="E16" s="2"/>
      <c r="J16" s="2"/>
    </row>
    <row r="17" spans="3:20" x14ac:dyDescent="0.25">
      <c r="C17" s="3"/>
      <c r="D17" s="1"/>
      <c r="E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3:20" x14ac:dyDescent="0.25">
      <c r="C18" s="3"/>
      <c r="D18" s="1"/>
      <c r="E18" s="2"/>
    </row>
    <row r="19" spans="3:20" x14ac:dyDescent="0.25">
      <c r="C19" s="3"/>
      <c r="D19" s="1"/>
      <c r="E19" s="2"/>
    </row>
    <row r="20" spans="3:20" x14ac:dyDescent="0.25">
      <c r="C20" s="3"/>
      <c r="D20" s="1"/>
      <c r="E20" s="2"/>
    </row>
    <row r="21" spans="3:20" x14ac:dyDescent="0.25">
      <c r="C21" s="3"/>
      <c r="D21" s="1"/>
      <c r="E21" s="2"/>
    </row>
    <row r="22" spans="3:20" x14ac:dyDescent="0.25">
      <c r="C22" s="3"/>
      <c r="D22" s="1"/>
      <c r="E22" s="2"/>
    </row>
    <row r="23" spans="3:20" x14ac:dyDescent="0.25">
      <c r="C23" s="3"/>
      <c r="D23" s="3"/>
      <c r="E23" s="2"/>
    </row>
    <row r="24" spans="3:20" x14ac:dyDescent="0.25">
      <c r="C24" s="3"/>
      <c r="D24" s="3"/>
      <c r="E24" s="2"/>
    </row>
    <row r="25" spans="3:20" x14ac:dyDescent="0.25">
      <c r="C25" s="3"/>
      <c r="D25" s="3"/>
      <c r="E25" s="2"/>
    </row>
    <row r="26" spans="3:20" x14ac:dyDescent="0.25">
      <c r="C26" s="3"/>
      <c r="D26" s="3"/>
      <c r="E26" s="2"/>
    </row>
    <row r="27" spans="3:20" x14ac:dyDescent="0.25">
      <c r="C27" s="3"/>
      <c r="D27" s="3"/>
      <c r="E27" s="2"/>
    </row>
    <row r="28" spans="3:20" x14ac:dyDescent="0.25">
      <c r="C28" s="3"/>
      <c r="D28" s="3"/>
      <c r="E28" s="2"/>
    </row>
    <row r="29" spans="3:20" x14ac:dyDescent="0.25">
      <c r="C29" s="3"/>
      <c r="D29" s="3"/>
      <c r="E29" s="2"/>
    </row>
    <row r="30" spans="3:20" x14ac:dyDescent="0.25">
      <c r="C30" s="3"/>
      <c r="D30" s="3"/>
      <c r="E30" s="2"/>
    </row>
    <row r="31" spans="3:20" x14ac:dyDescent="0.25">
      <c r="C31" s="3"/>
      <c r="D31" s="3"/>
      <c r="E31" s="2"/>
    </row>
    <row r="32" spans="3:20" x14ac:dyDescent="0.25">
      <c r="C32" s="3"/>
      <c r="D32" s="3"/>
      <c r="E32" s="2"/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4" t="s">
        <v>39</v>
      </c>
      <c r="D2" s="34"/>
      <c r="G2" s="35" t="s">
        <v>44</v>
      </c>
      <c r="H2" s="35"/>
      <c r="K2" s="36" t="s">
        <v>45</v>
      </c>
      <c r="L2" s="37"/>
    </row>
    <row r="3" spans="3:12" x14ac:dyDescent="0.25">
      <c r="C3" s="34"/>
      <c r="D3" s="34"/>
      <c r="G3" s="35"/>
      <c r="H3" s="35"/>
      <c r="K3" s="37"/>
      <c r="L3" s="37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2022-05-28T11:35:11Z</dcterms:modified>
</cp:coreProperties>
</file>