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Potential/DIS/"/>
    </mc:Choice>
  </mc:AlternateContent>
  <xr:revisionPtr revIDLastSave="17" documentId="8_{F8244196-2DA8-4D90-BF15-3C6C74BA2D96}" xr6:coauthVersionLast="47" xr6:coauthVersionMax="47" xr10:uidLastSave="{0E40AB3E-EF61-4841-94D8-7292936EBCAA}"/>
  <bookViews>
    <workbookView xWindow="2868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<sst xmlns="http://schemas.openxmlformats.org/spreadsheetml/2006/main" count="257" uniqueCount="108">
  <si>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</si>
  <si>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</si>
  <si>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</si>
  <si>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</si>
  <si>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</si>
  <si>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</si>
  <si>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</si>
  <si>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</si>
  <si>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</si>
  <si>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</si>
  <si>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</si>
  <si>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</si>
  <si>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</si>
  <si>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</si>
  <si>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</si>
  <si>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</si>
  <si>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</si>
  <si>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</si>
  <si>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</si>
  <si>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</si>
  <si>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</si>
  <si>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</si>
  <si>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</si>
  <si>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</si>
  <si>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</si>
  <si>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</si>
  <si>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</si>
  <si>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</si>
  <si>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</si>
  <si>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</si>
  <si>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</si>
  <si>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</si>
  <si>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</si>
  <si>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</si>
  <si>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</si>
  <si>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</si>
  <si>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</si>
  <si>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</si>
  <si>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</si>
  <si>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</si>
  <si>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</si>
  <si>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</si>
  <si>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</si>
  <si>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</si>
  <si>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</si>
  <si>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</si>
  <si>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</si>
  <si>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</si>
  <si>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</si>
  <si>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</si>
  <si>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</si>
  <si>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</si>
  <si>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</si>
  <si>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</si>
  <si>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</si>
  <si>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</si>
  <si>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</si>
  <si>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</si>
  <si>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</si>
  <si>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</si>
  <si>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</si>
  <si>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</si>
  <si>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</si>
  <si>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</si>
  <si>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</si>
  <si>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</si>
  <si>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</si>
  <si>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</si>
  <si>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</si>
  <si>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</si>
  <si>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</si>
  <si>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</si>
  <si>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</si>
  <si>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</si>
  <si>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</si>
  <si>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</si>
  <si>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1992-09</t>
  </si>
  <si>
    <t>1993-09</t>
  </si>
  <si>
    <t>1994-09</t>
  </si>
  <si>
    <t>1995-09</t>
  </si>
  <si>
    <t>1996-09</t>
  </si>
  <si>
    <t>1997-09</t>
  </si>
  <si>
    <t>1998-09</t>
  </si>
  <si>
    <t>1999-09</t>
  </si>
  <si>
    <t>inf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</si>
  <si>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</si>
  <si>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</si>
  <si>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</si>
  <si>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</si>
  <si>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</si>
  <si>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</si>
  <si>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</si>
  <si>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</si>
  <si>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</si>
  <si>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</si>
  <si>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</si>
  <si>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</si>
  <si>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</si>
  <si>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</si>
  <si>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</si>
  <si>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</si>
  <si>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</si>
  <si>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</si>
  <si>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</si>
  <si>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</si>
  <si>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</si>
  <si>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</si>
  <si>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[AnalysisDate: ] [Div: ][PivotRange: ][Growth: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</si>
</sst>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3" totalsRowShown="0">
  <autoFilter ref="B3:T33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B4" sqref="B4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C4" s="27"/>
      <c r="D4" s="22"/>
      <c r="E4" s="1"/>
      <c r="F4" s="30"/>
      <c r="G4" s="28"/>
      <c r="H4" s="23"/>
      <c r="I4" s="2"/>
      <c r="J4" s="29"/>
      <c r="K4" s="32"/>
    </row>
    <row r="5" spans="2:11" x14ac:dyDescent="0.25">
      <c r="C5" s="27"/>
      <c r="D5" s="22"/>
      <c r="E5" s="1"/>
      <c r="F5" s="30"/>
      <c r="G5" s="28"/>
      <c r="H5" s="23"/>
      <c r="I5" s="2"/>
      <c r="J5" s="29"/>
      <c r="K5" s="32"/>
    </row>
    <row r="6" spans="2:11" x14ac:dyDescent="0.25">
      <c r="C6" s="27"/>
      <c r="D6" s="22"/>
      <c r="E6" s="1"/>
      <c r="F6" s="30"/>
      <c r="G6" s="28"/>
      <c r="H6" s="23"/>
      <c r="I6" s="2"/>
      <c r="J6" s="29"/>
      <c r="K6" s="32"/>
    </row>
    <row r="7" spans="2:11" x14ac:dyDescent="0.25">
      <c r="C7" s="27"/>
      <c r="D7" s="22"/>
      <c r="E7" s="1"/>
      <c r="F7" s="30"/>
      <c r="G7" s="28"/>
      <c r="H7" s="23"/>
      <c r="I7" s="2"/>
      <c r="J7" s="29"/>
      <c r="K7" s="32"/>
    </row>
    <row r="8" spans="2:11" x14ac:dyDescent="0.25">
      <c r="C8" s="27"/>
      <c r="D8" s="22"/>
      <c r="E8" s="1"/>
      <c r="F8" s="30"/>
      <c r="G8" s="28"/>
      <c r="H8" s="23"/>
      <c r="I8" s="2"/>
      <c r="J8" s="29"/>
      <c r="K8" s="32"/>
    </row>
    <row r="9" spans="2:11" x14ac:dyDescent="0.25">
      <c r="C9" s="27"/>
      <c r="D9" s="22"/>
      <c r="E9" s="1"/>
      <c r="F9" s="30"/>
      <c r="G9" s="28"/>
      <c r="H9" s="23"/>
      <c r="I9" s="2"/>
      <c r="J9" s="29"/>
      <c r="K9" s="32"/>
    </row>
    <row r="10" spans="2:11" x14ac:dyDescent="0.25">
      <c r="C10" s="27"/>
      <c r="D10" s="22"/>
      <c r="E10" s="1"/>
      <c r="F10" s="30"/>
      <c r="G10" s="28"/>
      <c r="H10" s="23"/>
      <c r="I10" s="2"/>
      <c r="J10" s="29"/>
      <c r="K10" s="32"/>
    </row>
    <row r="11" spans="2:11" x14ac:dyDescent="0.25">
      <c r="C11" s="27"/>
      <c r="D11" s="22"/>
      <c r="E11" s="1"/>
      <c r="F11" s="30"/>
      <c r="G11" s="28"/>
      <c r="H11" s="23"/>
      <c r="I11" s="2"/>
      <c r="J11" s="29"/>
      <c r="K11" s="32"/>
    </row>
    <row r="12" spans="2:11" x14ac:dyDescent="0.25">
      <c r="C12" s="27"/>
      <c r="D12" s="22"/>
      <c r="E12" s="1"/>
      <c r="F12" s="30"/>
      <c r="G12" s="28"/>
      <c r="H12" s="23"/>
      <c r="I12" s="2"/>
      <c r="J12" s="29"/>
      <c r="K12" s="32"/>
    </row>
    <row r="13" spans="2:11" x14ac:dyDescent="0.25">
      <c r="C13" s="27"/>
      <c r="D13" s="22"/>
      <c r="E13" s="1"/>
      <c r="F13" s="30"/>
      <c r="G13" s="28"/>
      <c r="H13" s="23"/>
      <c r="I13" s="2"/>
      <c r="J13" s="29"/>
      <c r="K13" s="32"/>
    </row>
    <row r="14" spans="2:11" x14ac:dyDescent="0.25">
      <c r="C14" s="27"/>
      <c r="D14" s="22"/>
      <c r="E14" s="1"/>
      <c r="F14" s="30"/>
      <c r="G14" s="28"/>
      <c r="H14" s="23"/>
      <c r="I14" s="2"/>
      <c r="J14" s="29"/>
      <c r="K14" s="32"/>
    </row>
    <row r="15" spans="2:11" x14ac:dyDescent="0.25">
      <c r="C15" s="27"/>
      <c r="D15" s="22"/>
      <c r="E15" s="1"/>
      <c r="F15" s="30"/>
      <c r="G15" s="28"/>
      <c r="H15" s="23"/>
      <c r="I15" s="2"/>
      <c r="J15" s="29"/>
      <c r="K15" s="32"/>
    </row>
    <row r="16" spans="2:11" x14ac:dyDescent="0.25">
      <c r="C16" s="27"/>
      <c r="D16" s="22"/>
      <c r="E16" s="1"/>
      <c r="F16" s="30"/>
      <c r="G16" s="28"/>
      <c r="H16" s="23"/>
      <c r="I16" s="2"/>
      <c r="J16" s="29"/>
      <c r="K16" s="32"/>
    </row>
    <row r="17" spans="3:11" x14ac:dyDescent="0.25">
      <c r="C17" s="27"/>
      <c r="D17" s="22"/>
      <c r="E17" s="1"/>
      <c r="F17" s="30"/>
      <c r="G17" s="28"/>
      <c r="H17" s="23"/>
      <c r="I17" s="2"/>
      <c r="J17" s="29"/>
      <c r="K17" s="32"/>
    </row>
    <row r="18" spans="3:11" x14ac:dyDescent="0.25">
      <c r="C18" s="27"/>
      <c r="D18" s="22"/>
      <c r="E18" s="1"/>
      <c r="F18" s="30"/>
      <c r="G18" s="28"/>
      <c r="H18" s="23"/>
      <c r="I18" s="2"/>
      <c r="J18" s="29"/>
      <c r="K18" s="32"/>
    </row>
    <row r="19" spans="3:11" x14ac:dyDescent="0.25">
      <c r="C19" s="27"/>
      <c r="D19" s="22"/>
      <c r="E19" s="1"/>
      <c r="F19" s="30"/>
      <c r="G19" s="28"/>
      <c r="H19" s="23"/>
      <c r="I19" s="2"/>
      <c r="J19" s="29"/>
      <c r="K19" s="32"/>
    </row>
    <row r="20" spans="3:11" x14ac:dyDescent="0.25">
      <c r="C20" s="27"/>
      <c r="D20" s="22"/>
      <c r="E20" s="1"/>
      <c r="F20" s="30"/>
      <c r="G20" s="28"/>
      <c r="H20" s="23"/>
      <c r="I20" s="2"/>
      <c r="J20" s="29"/>
      <c r="K20" s="32"/>
    </row>
    <row r="21" spans="3:11" x14ac:dyDescent="0.25">
      <c r="C21" s="27"/>
      <c r="D21" s="22"/>
      <c r="E21" s="1"/>
      <c r="F21" s="30"/>
      <c r="G21" s="28"/>
      <c r="H21" s="23"/>
      <c r="I21" s="2"/>
      <c r="J21" s="29"/>
      <c r="K21" s="32"/>
    </row>
    <row r="22" spans="3:11" x14ac:dyDescent="0.25">
      <c r="C22" s="27"/>
      <c r="D22" s="22"/>
      <c r="E22" s="1"/>
      <c r="F22" s="30"/>
      <c r="G22" s="28"/>
      <c r="H22" s="23"/>
      <c r="I22" s="2"/>
      <c r="J22" s="29"/>
      <c r="K22" s="32"/>
    </row>
    <row r="23" spans="3:11" x14ac:dyDescent="0.25">
      <c r="C23" s="27"/>
      <c r="D23" s="22"/>
      <c r="E23" s="1"/>
      <c r="F23" s="30"/>
      <c r="G23" s="28"/>
      <c r="H23" s="23"/>
      <c r="I23" s="2"/>
      <c r="J23" s="29"/>
      <c r="K23" s="32"/>
    </row>
    <row r="24" spans="3:11" x14ac:dyDescent="0.25">
      <c r="C24" s="27"/>
      <c r="D24" s="22"/>
      <c r="E24" s="1"/>
      <c r="F24" s="30"/>
      <c r="G24" s="28"/>
      <c r="H24" s="23"/>
      <c r="I24" s="2"/>
      <c r="J24" s="29"/>
      <c r="K24" s="32"/>
    </row>
    <row r="25" spans="3:11" x14ac:dyDescent="0.25">
      <c r="C25" s="27"/>
      <c r="D25" s="22"/>
      <c r="E25" s="1"/>
      <c r="F25" s="30"/>
      <c r="G25" s="28"/>
      <c r="H25" s="23"/>
      <c r="I25" s="2"/>
      <c r="J25" s="29"/>
      <c r="K25" s="32"/>
    </row>
    <row r="26" spans="3:11" x14ac:dyDescent="0.25">
      <c r="C26" s="27"/>
      <c r="D26" s="22"/>
      <c r="E26" s="1"/>
      <c r="F26" s="30"/>
      <c r="G26" s="28"/>
      <c r="H26" s="23"/>
      <c r="I26" s="2"/>
      <c r="J26" s="29"/>
      <c r="K26" s="32"/>
    </row>
    <row r="27" spans="3:11" x14ac:dyDescent="0.25">
      <c r="C27" s="27"/>
      <c r="D27" s="22"/>
      <c r="E27" s="1"/>
      <c r="F27" s="30"/>
      <c r="G27" s="28"/>
      <c r="H27" s="23"/>
      <c r="I27" s="2"/>
      <c r="J27" s="29"/>
      <c r="K27" s="32"/>
    </row>
    <row r="28" spans="3:11" x14ac:dyDescent="0.25">
      <c r="C28" s="27"/>
      <c r="D28" s="22"/>
      <c r="E28" s="1"/>
      <c r="F28" s="30"/>
      <c r="G28" s="28"/>
      <c r="H28" s="23"/>
      <c r="I28" s="2"/>
      <c r="J28" s="29"/>
      <c r="K28" s="32"/>
    </row>
    <row r="29" spans="3:11" x14ac:dyDescent="0.25">
      <c r="C29" s="27"/>
      <c r="D29" s="22"/>
      <c r="E29" s="1"/>
      <c r="F29" s="30"/>
      <c r="G29" s="28"/>
      <c r="H29" s="23"/>
      <c r="I29" s="2"/>
      <c r="J29" s="29"/>
      <c r="K29" s="32"/>
    </row>
    <row r="30" spans="3:11" x14ac:dyDescent="0.25">
      <c r="C30" s="27"/>
      <c r="D30" s="22"/>
      <c r="E30" s="1"/>
      <c r="F30" s="30"/>
      <c r="G30" s="28"/>
      <c r="H30" s="23"/>
      <c r="I30" s="2"/>
      <c r="J30" s="29"/>
      <c r="K30" s="32"/>
    </row>
    <row r="31" spans="3:11" x14ac:dyDescent="0.25">
      <c r="C31" s="27"/>
      <c r="D31" s="22"/>
      <c r="E31" s="1"/>
      <c r="F31" s="30"/>
      <c r="G31" s="28"/>
      <c r="H31" s="23"/>
      <c r="I31" s="2"/>
      <c r="J31" s="29"/>
      <c r="K31" s="32"/>
    </row>
    <row r="32" spans="3:11" x14ac:dyDescent="0.25">
      <c r="C32" s="27"/>
      <c r="D32" s="22"/>
      <c r="E32" s="1"/>
      <c r="F32" s="30"/>
      <c r="G32" s="28"/>
      <c r="H32" s="23"/>
      <c r="I32" s="2"/>
      <c r="J32" s="29"/>
      <c r="K32" s="32"/>
    </row>
    <row r="33" spans="3:11" x14ac:dyDescent="0.25">
      <c r="C33" s="27"/>
      <c r="D33" s="22"/>
      <c r="E33" s="1"/>
      <c r="F33" s="30"/>
      <c r="G33" s="28"/>
      <c r="H33" s="23"/>
      <c r="I33" s="2"/>
      <c r="J33" s="29"/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3"/>
  <sheetViews>
    <sheetView workbookViewId="0">
      <selection activeCell="N32" sqref="N3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8.5329999999999995</v>
      </c>
      <c r="D4" s="20">
        <v>13.367000000000001</v>
      </c>
      <c r="E4" s="3">
        <v>4.7649999999999997</v>
      </c>
      <c r="F4" s="25">
        <v>1.79076600209863</v>
      </c>
      <c r="G4" s="21">
        <v>2.8052465897166798</v>
      </c>
      <c r="H4" s="3">
        <v>0.82199999999999995</v>
      </c>
      <c r="I4" s="25">
        <v>10.380778588807701</v>
      </c>
      <c r="J4" s="21">
        <v>16.261557177615501</v>
      </c>
      <c r="K4" s="3">
        <v>0.17</v>
      </c>
      <c r="L4" s="25">
        <v>50.194117647058803</v>
      </c>
      <c r="M4" s="21">
        <v>78.629411764705793</v>
      </c>
      <c r="N4" s="3">
        <v>6.7000000000000004E-2</v>
      </c>
      <c r="O4" s="4">
        <v>127.35820895522301</v>
      </c>
      <c r="P4" s="19">
        <v>199.50746268656701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11.201000000000001</v>
      </c>
      <c r="D5" s="20">
        <v>15.574999999999999</v>
      </c>
      <c r="E5" s="3">
        <v>5.3040000000000003</v>
      </c>
      <c r="F5" s="25">
        <v>2.1118024132729998</v>
      </c>
      <c r="G5" s="21">
        <v>2.9364630467571602</v>
      </c>
      <c r="H5" s="3">
        <v>0.84</v>
      </c>
      <c r="I5" s="25">
        <v>13.3345238095238</v>
      </c>
      <c r="J5" s="21">
        <v>18.5416666666666</v>
      </c>
      <c r="K5" s="3">
        <v>0.06</v>
      </c>
      <c r="L5" s="25">
        <v>186.683333333333</v>
      </c>
      <c r="M5" s="21">
        <v>259.58333333333297</v>
      </c>
      <c r="N5" s="3">
        <v>0.08</v>
      </c>
      <c r="O5" s="4">
        <v>140.01249999999999</v>
      </c>
      <c r="P5" s="19">
        <v>194.6875</v>
      </c>
      <c r="Q5" s="31">
        <f>(Table2[[#This Row],[Rev]]-E4)/E4</f>
        <v>0.11311647429171053</v>
      </c>
      <c r="R5" s="31">
        <f>(Table2[[#This Row],[FCF]]-H4)/H4</f>
        <v>2.1897810218978124E-2</v>
      </c>
      <c r="S5" s="31">
        <f>(Table2[[#This Row],[EPS]]-K4)/K4</f>
        <v>-0.6470588235294118</v>
      </c>
      <c r="T5" s="31">
        <f>(Table2[[#This Row],[Div]]-N4)/N4</f>
        <v>0.19402985074626861</v>
      </c>
    </row>
    <row r="6" spans="2:20" x14ac:dyDescent="0.25">
      <c r="B6" t="s">
        <v>78</v>
      </c>
      <c r="C6" s="24">
        <v>12.345000000000001</v>
      </c>
      <c r="D6" s="20">
        <v>15.696999999999999</v>
      </c>
      <c r="E6" s="3">
        <v>6.3890000000000002</v>
      </c>
      <c r="F6" s="25">
        <v>1.9322272656127699</v>
      </c>
      <c r="G6" s="21">
        <v>2.4568790107998102</v>
      </c>
      <c r="H6" s="3">
        <v>1.1319999999999999</v>
      </c>
      <c r="I6" s="25">
        <v>10.9054770318021</v>
      </c>
      <c r="J6" s="21">
        <v>13.8666077738515</v>
      </c>
      <c r="K6" s="3">
        <v>0.22700000000000001</v>
      </c>
      <c r="L6" s="25">
        <v>54.3832599118942</v>
      </c>
      <c r="M6" s="21">
        <v>69.149779735682799</v>
      </c>
      <c r="N6" s="3">
        <v>9.6000000000000002E-2</v>
      </c>
      <c r="O6" s="4">
        <v>128.59375</v>
      </c>
      <c r="P6" s="19">
        <v>163.510416666666</v>
      </c>
      <c r="Q6" s="31">
        <f>(Table2[[#This Row],[Rev]]-E5)/E5</f>
        <v>0.20456259426847662</v>
      </c>
      <c r="R6" s="31">
        <f>(Table2[[#This Row],[FCF]]-H5)/H5</f>
        <v>0.34761904761904755</v>
      </c>
      <c r="S6" s="31">
        <f>(Table2[[#This Row],[EPS]]-K5)/K5</f>
        <v>2.7833333333333337</v>
      </c>
      <c r="T6" s="31">
        <f>(Table2[[#This Row],[Div]]-N5)/N5</f>
        <v>0.2</v>
      </c>
    </row>
    <row r="7" spans="2:20" x14ac:dyDescent="0.25">
      <c r="B7" t="s">
        <v>79</v>
      </c>
      <c r="C7" s="24">
        <v>12.385999999999999</v>
      </c>
      <c r="D7" s="20">
        <v>20.111999999999998</v>
      </c>
      <c r="E7" s="3">
        <v>7.7160000000000002</v>
      </c>
      <c r="F7" s="25">
        <v>1.60523587350959</v>
      </c>
      <c r="G7" s="21">
        <v>2.6065318818040399</v>
      </c>
      <c r="H7" s="3">
        <v>1.66</v>
      </c>
      <c r="I7" s="25">
        <v>7.4614457831325298</v>
      </c>
      <c r="J7" s="21">
        <v>12.115662650602401</v>
      </c>
      <c r="K7" s="3">
        <v>0.28999999999999998</v>
      </c>
      <c r="L7" s="25">
        <v>42.710344827586198</v>
      </c>
      <c r="M7" s="21">
        <v>69.351724137931001</v>
      </c>
      <c r="N7" s="3">
        <v>8.5000000000000006E-2</v>
      </c>
      <c r="O7" s="4">
        <v>145.71764705882299</v>
      </c>
      <c r="P7" s="19">
        <v>236.611764705882</v>
      </c>
      <c r="Q7" s="31">
        <f>(Table2[[#This Row],[Rev]]-E6)/E6</f>
        <v>0.20770073563938016</v>
      </c>
      <c r="R7" s="31">
        <f>(Table2[[#This Row],[FCF]]-H6)/H6</f>
        <v>0.46643109540636046</v>
      </c>
      <c r="S7" s="31">
        <f>(Table2[[#This Row],[EPS]]-K6)/K6</f>
        <v>0.27753303964757697</v>
      </c>
      <c r="T7" s="31">
        <f>(Table2[[#This Row],[Div]]-N6)/N6</f>
        <v>-0.11458333333333329</v>
      </c>
    </row>
    <row r="8" spans="2:20" x14ac:dyDescent="0.25">
      <c r="B8" t="s">
        <v>80</v>
      </c>
      <c r="C8" s="24">
        <v>17.454999999999998</v>
      </c>
      <c r="D8" s="20">
        <v>22.81</v>
      </c>
      <c r="E8" s="3">
        <v>9.2579999999999991</v>
      </c>
      <c r="F8" s="25">
        <v>1.8853964139122901</v>
      </c>
      <c r="G8" s="21">
        <v>2.46381507885072</v>
      </c>
      <c r="H8" s="3">
        <v>1.423</v>
      </c>
      <c r="I8" s="25">
        <v>12.2663387210119</v>
      </c>
      <c r="J8" s="21">
        <v>16.029515108924802</v>
      </c>
      <c r="K8" s="3">
        <v>0.217</v>
      </c>
      <c r="L8" s="25">
        <v>80.437788018433096</v>
      </c>
      <c r="M8" s="21">
        <v>105.11520737327101</v>
      </c>
      <c r="N8" s="3">
        <v>0.13300000000000001</v>
      </c>
      <c r="O8" s="4">
        <v>131.240601503759</v>
      </c>
      <c r="P8" s="19">
        <v>171.50375939849599</v>
      </c>
      <c r="Q8" s="31">
        <f>(Table2[[#This Row],[Rev]]-E7)/E7</f>
        <v>0.19984447900466548</v>
      </c>
      <c r="R8" s="31">
        <f>(Table2[[#This Row],[FCF]]-H7)/H7</f>
        <v>-0.14277108433734934</v>
      </c>
      <c r="S8" s="31">
        <f>(Table2[[#This Row],[EPS]]-K7)/K7</f>
        <v>-0.25172413793103443</v>
      </c>
      <c r="T8" s="31">
        <f>(Table2[[#This Row],[Div]]-N7)/N7</f>
        <v>0.56470588235294117</v>
      </c>
    </row>
    <row r="9" spans="2:20" x14ac:dyDescent="0.25">
      <c r="B9" t="s">
        <v>81</v>
      </c>
      <c r="C9" s="24">
        <v>20.439</v>
      </c>
      <c r="D9" s="20">
        <v>27.634</v>
      </c>
      <c r="E9" s="3">
        <v>11.098000000000001</v>
      </c>
      <c r="F9" s="25">
        <v>1.8416831861596601</v>
      </c>
      <c r="G9" s="21">
        <v>2.48999819787349</v>
      </c>
      <c r="H9" s="3">
        <v>1.48</v>
      </c>
      <c r="I9" s="25">
        <v>13.8101351351351</v>
      </c>
      <c r="J9" s="21">
        <v>18.6716216216216</v>
      </c>
      <c r="K9" s="3">
        <v>0.317</v>
      </c>
      <c r="L9" s="25">
        <v>64.476340694006296</v>
      </c>
      <c r="M9" s="21">
        <v>87.173501577286999</v>
      </c>
      <c r="N9" s="3">
        <v>0.16200000000000001</v>
      </c>
      <c r="O9" s="4">
        <v>126.166666666666</v>
      </c>
      <c r="P9" s="19">
        <v>170.58024691358</v>
      </c>
      <c r="Q9" s="31">
        <f>(Table2[[#This Row],[Rev]]-E8)/E8</f>
        <v>0.19874702959602525</v>
      </c>
      <c r="R9" s="31">
        <f>(Table2[[#This Row],[FCF]]-H8)/H8</f>
        <v>4.0056219255094824E-2</v>
      </c>
      <c r="S9" s="31">
        <f>(Table2[[#This Row],[EPS]]-K8)/K8</f>
        <v>0.46082949308755761</v>
      </c>
      <c r="T9" s="31">
        <f>(Table2[[#This Row],[Div]]-N8)/N8</f>
        <v>0.21804511278195485</v>
      </c>
    </row>
    <row r="10" spans="2:20" x14ac:dyDescent="0.25">
      <c r="B10" t="s">
        <v>82</v>
      </c>
      <c r="C10" s="24">
        <v>23.975999999999999</v>
      </c>
      <c r="D10" s="20">
        <v>41.573</v>
      </c>
      <c r="E10" s="3">
        <v>11.053000000000001</v>
      </c>
      <c r="F10" s="25">
        <v>2.1691848366959099</v>
      </c>
      <c r="G10" s="21">
        <v>3.7612412919569298</v>
      </c>
      <c r="H10" s="3">
        <v>1.2450000000000001</v>
      </c>
      <c r="I10" s="25">
        <v>19.257831325301201</v>
      </c>
      <c r="J10" s="21">
        <v>33.391967871485903</v>
      </c>
      <c r="K10" s="3">
        <v>0.89</v>
      </c>
      <c r="L10" s="25">
        <v>26.939325842696601</v>
      </c>
      <c r="M10" s="21">
        <v>46.711235955056097</v>
      </c>
      <c r="N10" s="3">
        <v>0.246</v>
      </c>
      <c r="O10" s="4">
        <v>97.463414634146304</v>
      </c>
      <c r="P10" s="19">
        <v>168.995934959349</v>
      </c>
      <c r="Q10" s="31">
        <f>(Table2[[#This Row],[Rev]]-E9)/E9</f>
        <v>-4.0547846458821339E-3</v>
      </c>
      <c r="R10" s="31">
        <f>(Table2[[#This Row],[FCF]]-H9)/H9</f>
        <v>-0.15878378378378369</v>
      </c>
      <c r="S10" s="31">
        <f>(Table2[[#This Row],[EPS]]-K9)/K9</f>
        <v>1.8075709779179809</v>
      </c>
      <c r="T10" s="31">
        <f>(Table2[[#This Row],[Div]]-N9)/N9</f>
        <v>0.51851851851851849</v>
      </c>
    </row>
    <row r="11" spans="2:20" x14ac:dyDescent="0.25">
      <c r="B11" t="s">
        <v>83</v>
      </c>
      <c r="C11" s="24">
        <v>23.055</v>
      </c>
      <c r="D11" s="20">
        <v>37.036000000000001</v>
      </c>
      <c r="E11" s="3">
        <v>11.177</v>
      </c>
      <c r="F11" s="25">
        <v>2.0627180817750701</v>
      </c>
      <c r="G11" s="21">
        <v>3.3135904088753598</v>
      </c>
      <c r="H11" s="3">
        <v>1.4950000000000001</v>
      </c>
      <c r="I11" s="25">
        <v>15.421404682274201</v>
      </c>
      <c r="J11" s="21">
        <v>24.773244147157101</v>
      </c>
      <c r="K11" s="3">
        <v>0.62</v>
      </c>
      <c r="L11" s="25">
        <v>37.185483870967701</v>
      </c>
      <c r="M11" s="21">
        <v>59.735483870967698</v>
      </c>
      <c r="N11" s="3">
        <v>0</v>
      </c>
      <c r="O11" s="4" t="s">
        <v>84</v>
      </c>
      <c r="P11" s="19" t="s">
        <v>84</v>
      </c>
      <c r="Q11" s="31">
        <f>(Table2[[#This Row],[Rev]]-E10)/E10</f>
        <v>1.1218673663258733E-2</v>
      </c>
      <c r="R11" s="31">
        <f>(Table2[[#This Row],[FCF]]-H10)/H10</f>
        <v>0.20080321285140559</v>
      </c>
      <c r="S11" s="31">
        <f>(Table2[[#This Row],[EPS]]-K10)/K10</f>
        <v>-0.30337078651685395</v>
      </c>
      <c r="T11" s="31">
        <f>(Table2[[#This Row],[Div]]-N10)/N10</f>
        <v>-1</v>
      </c>
    </row>
    <row r="12" spans="2:20" x14ac:dyDescent="0.25">
      <c r="B12" t="s">
        <v>85</v>
      </c>
      <c r="C12" s="24">
        <v>23.055</v>
      </c>
      <c r="D12" s="20">
        <v>42.493000000000002</v>
      </c>
      <c r="E12" s="3">
        <v>15.747999999999999</v>
      </c>
      <c r="F12" s="25">
        <v>1.46399542799085</v>
      </c>
      <c r="G12" s="21">
        <v>2.6983108966217899</v>
      </c>
      <c r="H12" s="3">
        <v>1.079</v>
      </c>
      <c r="I12" s="25">
        <v>21.3670064874884</v>
      </c>
      <c r="J12" s="21">
        <v>39.381835032437401</v>
      </c>
      <c r="K12" s="3">
        <v>0.56999999999999995</v>
      </c>
      <c r="L12" s="25">
        <v>40.447368421052602</v>
      </c>
      <c r="M12" s="21">
        <v>74.549122807017497</v>
      </c>
      <c r="N12" s="3">
        <v>0.21</v>
      </c>
      <c r="O12" s="4">
        <v>109.78571428571399</v>
      </c>
      <c r="P12" s="19">
        <v>202.34761904761899</v>
      </c>
      <c r="Q12" s="31">
        <f>(Table2[[#This Row],[Rev]]-E11)/E11</f>
        <v>0.40896483850764964</v>
      </c>
      <c r="R12" s="31">
        <f>(Table2[[#This Row],[FCF]]-H11)/H11</f>
        <v>-0.27826086956521745</v>
      </c>
      <c r="S12" s="31">
        <f>(Table2[[#This Row],[EPS]]-K11)/K11</f>
        <v>-8.0645161290322648E-2</v>
      </c>
      <c r="T12" s="31" t="e">
        <f>(Table2[[#This Row],[Div]]-N11)/N11</f>
        <v>#DIV/0!</v>
      </c>
    </row>
    <row r="13" spans="2:20" x14ac:dyDescent="0.25">
      <c r="B13" t="s">
        <v>86</v>
      </c>
      <c r="C13" s="24">
        <v>16.658999999999999</v>
      </c>
      <c r="D13" s="20">
        <v>40.591999999999999</v>
      </c>
      <c r="E13" s="3">
        <v>11.987</v>
      </c>
      <c r="F13" s="25">
        <v>1.38975556853257</v>
      </c>
      <c r="G13" s="21">
        <v>3.3863351964628299</v>
      </c>
      <c r="H13" s="3">
        <v>0.59699999999999998</v>
      </c>
      <c r="I13" s="25">
        <v>27.9045226130653</v>
      </c>
      <c r="J13" s="21">
        <v>67.993299832495794</v>
      </c>
      <c r="K13" s="3">
        <v>-0.02</v>
      </c>
      <c r="L13" s="25">
        <v>-832.94999999999902</v>
      </c>
      <c r="M13" s="21">
        <v>-2029.6</v>
      </c>
      <c r="N13" s="3">
        <v>0.21</v>
      </c>
      <c r="O13" s="4">
        <v>79.328571428571394</v>
      </c>
      <c r="P13" s="19">
        <v>193.29523809523801</v>
      </c>
      <c r="Q13" s="31">
        <f>(Table2[[#This Row],[Rev]]-E12)/E12</f>
        <v>-0.23882397764795527</v>
      </c>
      <c r="R13" s="31">
        <f>(Table2[[#This Row],[FCF]]-H12)/H12</f>
        <v>-0.44670991658943465</v>
      </c>
      <c r="S13" s="31">
        <f>(Table2[[#This Row],[EPS]]-K12)/K12</f>
        <v>-1.0350877192982457</v>
      </c>
      <c r="T13" s="31">
        <f>(Table2[[#This Row],[Div]]-N12)/N12</f>
        <v>0</v>
      </c>
    </row>
    <row r="14" spans="2:20" x14ac:dyDescent="0.25">
      <c r="B14" t="s">
        <v>87</v>
      </c>
      <c r="C14" s="24">
        <v>13.509</v>
      </c>
      <c r="D14" s="20">
        <v>24.478000000000002</v>
      </c>
      <c r="E14" s="3">
        <v>12.391999999999999</v>
      </c>
      <c r="F14" s="25">
        <v>1.0901387992253</v>
      </c>
      <c r="G14" s="21">
        <v>1.9753066494512499</v>
      </c>
      <c r="H14" s="3">
        <v>0.58699999999999997</v>
      </c>
      <c r="I14" s="25">
        <v>23.0136286201022</v>
      </c>
      <c r="J14" s="21">
        <v>41.700170357751198</v>
      </c>
      <c r="K14" s="3">
        <v>0.6</v>
      </c>
      <c r="L14" s="25">
        <v>22.515000000000001</v>
      </c>
      <c r="M14" s="21">
        <v>40.796666666666603</v>
      </c>
      <c r="N14" s="3">
        <v>0.21</v>
      </c>
      <c r="O14" s="4">
        <v>64.328571428571394</v>
      </c>
      <c r="P14" s="19">
        <v>116.561904761904</v>
      </c>
      <c r="Q14" s="31">
        <f>(Table2[[#This Row],[Rev]]-E13)/E13</f>
        <v>3.3786602152331639E-2</v>
      </c>
      <c r="R14" s="31">
        <f>(Table2[[#This Row],[FCF]]-H13)/H13</f>
        <v>-1.6750418760469028E-2</v>
      </c>
      <c r="S14" s="31">
        <f>(Table2[[#This Row],[EPS]]-K13)/K13</f>
        <v>-31</v>
      </c>
      <c r="T14" s="31">
        <f>(Table2[[#This Row],[Div]]-N13)/N13</f>
        <v>0</v>
      </c>
    </row>
    <row r="15" spans="2:20" x14ac:dyDescent="0.25">
      <c r="B15" t="s">
        <v>88</v>
      </c>
      <c r="C15" s="24">
        <v>13.872</v>
      </c>
      <c r="D15" s="20">
        <v>22.132999999999999</v>
      </c>
      <c r="E15" s="3">
        <v>12.601000000000001</v>
      </c>
      <c r="F15" s="25">
        <v>1.1008650107134299</v>
      </c>
      <c r="G15" s="21">
        <v>1.7564479009602401</v>
      </c>
      <c r="H15" s="3">
        <v>0.86199999999999999</v>
      </c>
      <c r="I15" s="25">
        <v>16.0928074245939</v>
      </c>
      <c r="J15" s="21">
        <v>25.6763341067285</v>
      </c>
      <c r="K15" s="3">
        <v>0.59</v>
      </c>
      <c r="L15" s="25">
        <v>23.511864406779601</v>
      </c>
      <c r="M15" s="21">
        <v>37.513559322033899</v>
      </c>
      <c r="N15" s="3">
        <v>0.21</v>
      </c>
      <c r="O15" s="4">
        <v>66.057142857142793</v>
      </c>
      <c r="P15" s="19">
        <v>105.395238095238</v>
      </c>
      <c r="Q15" s="31">
        <f>(Table2[[#This Row],[Rev]]-E14)/E14</f>
        <v>1.6865719819238331E-2</v>
      </c>
      <c r="R15" s="31">
        <f>(Table2[[#This Row],[FCF]]-H14)/H14</f>
        <v>0.46848381601362871</v>
      </c>
      <c r="S15" s="31">
        <f>(Table2[[#This Row],[EPS]]-K14)/K14</f>
        <v>-1.6666666666666684E-2</v>
      </c>
      <c r="T15" s="31">
        <f>(Table2[[#This Row],[Div]]-N14)/N14</f>
        <v>0</v>
      </c>
    </row>
    <row r="16" spans="2:20" x14ac:dyDescent="0.25">
      <c r="B16" t="s">
        <v>89</v>
      </c>
      <c r="C16" s="24">
        <v>20.436</v>
      </c>
      <c r="D16" s="20">
        <v>27.47</v>
      </c>
      <c r="E16" s="3">
        <v>14.032</v>
      </c>
      <c r="F16" s="25">
        <v>1.4563854047890501</v>
      </c>
      <c r="G16" s="21">
        <v>1.9576681870011401</v>
      </c>
      <c r="H16" s="3">
        <v>1.468</v>
      </c>
      <c r="I16" s="25">
        <v>13.9209809264305</v>
      </c>
      <c r="J16" s="21">
        <v>18.712534059945501</v>
      </c>
      <c r="K16" s="3">
        <v>1.07</v>
      </c>
      <c r="L16" s="25">
        <v>19.099065420560699</v>
      </c>
      <c r="M16" s="21">
        <v>25.672897196261601</v>
      </c>
      <c r="N16" s="3">
        <v>0.21</v>
      </c>
      <c r="O16" s="4">
        <v>97.314285714285703</v>
      </c>
      <c r="P16" s="19">
        <v>130.809523809523</v>
      </c>
      <c r="Q16" s="31">
        <f>(Table2[[#This Row],[Rev]]-E15)/E15</f>
        <v>0.11356241568129506</v>
      </c>
      <c r="R16" s="31">
        <f>(Table2[[#This Row],[FCF]]-H15)/H15</f>
        <v>0.70301624129930396</v>
      </c>
      <c r="S16" s="31">
        <f>(Table2[[#This Row],[EPS]]-K15)/K15</f>
        <v>0.81355932203389847</v>
      </c>
      <c r="T16" s="31">
        <f>(Table2[[#This Row],[Div]]-N15)/N15</f>
        <v>0</v>
      </c>
    </row>
    <row r="17" spans="2:20" x14ac:dyDescent="0.25">
      <c r="B17" t="s">
        <v>90</v>
      </c>
      <c r="C17" s="24">
        <v>22.643000000000001</v>
      </c>
      <c r="D17" s="20">
        <v>29.315000000000001</v>
      </c>
      <c r="E17" s="3">
        <v>14.739000000000001</v>
      </c>
      <c r="F17" s="25">
        <v>1.5362643327226999</v>
      </c>
      <c r="G17" s="21">
        <v>1.9889409050817499</v>
      </c>
      <c r="H17" s="3">
        <v>1.1479999999999999</v>
      </c>
      <c r="I17" s="25">
        <v>19.723867595818799</v>
      </c>
      <c r="J17" s="21">
        <v>25.535714285714199</v>
      </c>
      <c r="K17" s="3">
        <v>1.19</v>
      </c>
      <c r="L17" s="25">
        <v>19.027731092436898</v>
      </c>
      <c r="M17" s="21">
        <v>24.634453781512601</v>
      </c>
      <c r="N17" s="3">
        <v>0.24</v>
      </c>
      <c r="O17" s="4">
        <v>94.345833333333303</v>
      </c>
      <c r="P17" s="19">
        <v>122.145833333333</v>
      </c>
      <c r="Q17" s="31">
        <f>(Table2[[#This Row],[Rev]]-E16)/E16</f>
        <v>5.0384834663626053E-2</v>
      </c>
      <c r="R17" s="31">
        <f>(Table2[[#This Row],[FCF]]-H16)/H16</f>
        <v>-0.21798365122615809</v>
      </c>
      <c r="S17" s="31">
        <f>(Table2[[#This Row],[EPS]]-K16)/K16</f>
        <v>0.11214953271028026</v>
      </c>
      <c r="T17" s="31">
        <f>(Table2[[#This Row],[Div]]-N16)/N16</f>
        <v>0.14285714285714285</v>
      </c>
    </row>
    <row r="18" spans="2:20" x14ac:dyDescent="0.25">
      <c r="B18" t="s">
        <v>91</v>
      </c>
      <c r="C18" s="24">
        <v>22.526</v>
      </c>
      <c r="D18" s="20">
        <v>30.481999999999999</v>
      </c>
      <c r="E18" s="3">
        <v>16.256</v>
      </c>
      <c r="F18" s="25">
        <v>1.3857037401574801</v>
      </c>
      <c r="G18" s="21">
        <v>1.8751230314960601</v>
      </c>
      <c r="H18" s="3">
        <v>2.2829999999999999</v>
      </c>
      <c r="I18" s="25">
        <v>9.8668418747262301</v>
      </c>
      <c r="J18" s="21">
        <v>13.3517301795882</v>
      </c>
      <c r="K18" s="3">
        <v>1.64</v>
      </c>
      <c r="L18" s="25">
        <v>13.7353658536585</v>
      </c>
      <c r="M18" s="21">
        <v>18.586585365853601</v>
      </c>
      <c r="N18" s="3">
        <v>0.27</v>
      </c>
      <c r="O18" s="4">
        <v>83.429629629629602</v>
      </c>
      <c r="P18" s="19">
        <v>112.896296296296</v>
      </c>
      <c r="Q18" s="31">
        <f>(Table2[[#This Row],[Rev]]-E17)/E17</f>
        <v>0.10292421466856634</v>
      </c>
      <c r="R18" s="31">
        <f>(Table2[[#This Row],[FCF]]-H17)/H17</f>
        <v>0.98867595818815335</v>
      </c>
      <c r="S18" s="31">
        <f>(Table2[[#This Row],[EPS]]-K17)/K17</f>
        <v>0.37815126050420167</v>
      </c>
      <c r="T18" s="31">
        <f>(Table2[[#This Row],[Div]]-N17)/N17</f>
        <v>0.12500000000000011</v>
      </c>
    </row>
    <row r="19" spans="2:20" x14ac:dyDescent="0.25">
      <c r="B19" t="s">
        <v>92</v>
      </c>
      <c r="C19" s="24">
        <v>29.952000000000002</v>
      </c>
      <c r="D19" s="20">
        <v>35.857999999999997</v>
      </c>
      <c r="E19" s="3">
        <v>16.974</v>
      </c>
      <c r="F19" s="25">
        <v>1.7645811240721101</v>
      </c>
      <c r="G19" s="21">
        <v>2.1125250382938598</v>
      </c>
      <c r="H19" s="3">
        <v>1.843</v>
      </c>
      <c r="I19" s="25">
        <v>16.251763429191499</v>
      </c>
      <c r="J19" s="21">
        <v>19.456321215409599</v>
      </c>
      <c r="K19" s="3">
        <v>2.25</v>
      </c>
      <c r="L19" s="25">
        <v>13.311999999999999</v>
      </c>
      <c r="M19" s="21">
        <v>15.936888888888801</v>
      </c>
      <c r="N19" s="3">
        <v>0.31</v>
      </c>
      <c r="O19" s="4">
        <v>96.619354838709597</v>
      </c>
      <c r="P19" s="19">
        <v>115.670967741935</v>
      </c>
      <c r="Q19" s="31">
        <f>(Table2[[#This Row],[Rev]]-E18)/E18</f>
        <v>4.4168307086614171E-2</v>
      </c>
      <c r="R19" s="31">
        <f>(Table2[[#This Row],[FCF]]-H18)/H18</f>
        <v>-0.19272886552781426</v>
      </c>
      <c r="S19" s="31">
        <f>(Table2[[#This Row],[EPS]]-K18)/K18</f>
        <v>0.37195121951219523</v>
      </c>
      <c r="T19" s="31">
        <f>(Table2[[#This Row],[Div]]-N18)/N18</f>
        <v>0.14814814814814806</v>
      </c>
    </row>
    <row r="20" spans="2:20" x14ac:dyDescent="0.25">
      <c r="B20" t="s">
        <v>93</v>
      </c>
      <c r="C20" s="24">
        <v>28.12</v>
      </c>
      <c r="D20" s="20">
        <v>35.47</v>
      </c>
      <c r="E20" s="3">
        <v>19.427</v>
      </c>
      <c r="F20" s="25">
        <v>1.4474700159571701</v>
      </c>
      <c r="G20" s="21">
        <v>1.82580944046944</v>
      </c>
      <c r="H20" s="3">
        <v>1.986</v>
      </c>
      <c r="I20" s="25">
        <v>14.159113796575999</v>
      </c>
      <c r="J20" s="21">
        <v>17.860020140986901</v>
      </c>
      <c r="K20" s="3">
        <v>2.2799999999999998</v>
      </c>
      <c r="L20" s="25">
        <v>12.3333333333333</v>
      </c>
      <c r="M20" s="21">
        <v>15.557017543859599</v>
      </c>
      <c r="N20" s="3">
        <v>0.35</v>
      </c>
      <c r="O20" s="4">
        <v>80.342857142857099</v>
      </c>
      <c r="P20" s="19">
        <v>101.342857142857</v>
      </c>
      <c r="Q20" s="31">
        <f>(Table2[[#This Row],[Rev]]-E19)/E19</f>
        <v>0.14451514080358191</v>
      </c>
      <c r="R20" s="31">
        <f>(Table2[[#This Row],[FCF]]-H19)/H19</f>
        <v>7.7590884427563761E-2</v>
      </c>
      <c r="S20" s="31">
        <f>(Table2[[#This Row],[EPS]]-K19)/K19</f>
        <v>1.3333333333333246E-2</v>
      </c>
      <c r="T20" s="31">
        <f>(Table2[[#This Row],[Div]]-N19)/N19</f>
        <v>0.12903225806451607</v>
      </c>
    </row>
    <row r="21" spans="2:20" x14ac:dyDescent="0.25">
      <c r="B21" t="s">
        <v>94</v>
      </c>
      <c r="C21" s="24">
        <v>15.59</v>
      </c>
      <c r="D21" s="20">
        <v>30.68</v>
      </c>
      <c r="E21" s="3">
        <v>19.279</v>
      </c>
      <c r="F21" s="25">
        <v>0.80865190103221096</v>
      </c>
      <c r="G21" s="21">
        <v>1.5913688469318901</v>
      </c>
      <c r="H21" s="3">
        <v>1.9019999999999999</v>
      </c>
      <c r="I21" s="25">
        <v>8.1966351209253396</v>
      </c>
      <c r="J21" s="21">
        <v>16.130389064142999</v>
      </c>
      <c r="K21" s="3">
        <v>1.76</v>
      </c>
      <c r="L21" s="25">
        <v>8.8579545454545396</v>
      </c>
      <c r="M21" s="21">
        <v>17.431818181818102</v>
      </c>
      <c r="N21" s="3">
        <v>0.35</v>
      </c>
      <c r="O21" s="4">
        <v>44.542857142857102</v>
      </c>
      <c r="P21" s="19">
        <v>87.657142857142802</v>
      </c>
      <c r="Q21" s="31">
        <f>(Table2[[#This Row],[Rev]]-E20)/E20</f>
        <v>-7.6182632418798418E-3</v>
      </c>
      <c r="R21" s="31">
        <f>(Table2[[#This Row],[FCF]]-H20)/H20</f>
        <v>-4.2296072507552906E-2</v>
      </c>
      <c r="S21" s="31">
        <f>(Table2[[#This Row],[EPS]]-K20)/K20</f>
        <v>-0.22807017543859642</v>
      </c>
      <c r="T21" s="31">
        <f>(Table2[[#This Row],[Div]]-N20)/N20</f>
        <v>0</v>
      </c>
    </row>
    <row r="22" spans="2:20" x14ac:dyDescent="0.25">
      <c r="B22" t="s">
        <v>95</v>
      </c>
      <c r="C22" s="24">
        <v>27.21</v>
      </c>
      <c r="D22" s="20">
        <v>37.56</v>
      </c>
      <c r="E22" s="3">
        <v>19.54</v>
      </c>
      <c r="F22" s="25">
        <v>1.39252814738996</v>
      </c>
      <c r="G22" s="21">
        <v>1.9222108495393999</v>
      </c>
      <c r="H22" s="3">
        <v>2.294</v>
      </c>
      <c r="I22" s="25">
        <v>11.8613775065387</v>
      </c>
      <c r="J22" s="21">
        <v>16.373147340889201</v>
      </c>
      <c r="K22" s="3">
        <v>2.0299999999999998</v>
      </c>
      <c r="L22" s="25">
        <v>13.4039408866995</v>
      </c>
      <c r="M22" s="21">
        <v>18.5024630541871</v>
      </c>
      <c r="N22" s="3">
        <v>0.35</v>
      </c>
      <c r="O22" s="4">
        <v>77.742857142857105</v>
      </c>
      <c r="P22" s="19">
        <v>107.31428571428501</v>
      </c>
      <c r="Q22" s="31">
        <f>(Table2[[#This Row],[Rev]]-E21)/E21</f>
        <v>1.3538046579179378E-2</v>
      </c>
      <c r="R22" s="31">
        <f>(Table2[[#This Row],[FCF]]-H21)/H21</f>
        <v>0.20609884332281816</v>
      </c>
      <c r="S22" s="31">
        <f>(Table2[[#This Row],[EPS]]-K21)/K21</f>
        <v>0.1534090909090908</v>
      </c>
      <c r="T22" s="31">
        <f>(Table2[[#This Row],[Div]]-N21)/N21</f>
        <v>0</v>
      </c>
    </row>
    <row r="23" spans="2:20" x14ac:dyDescent="0.25">
      <c r="B23" t="s">
        <v>96</v>
      </c>
      <c r="C23" s="24">
        <v>29.55</v>
      </c>
      <c r="D23" s="20">
        <v>44.07</v>
      </c>
      <c r="E23" s="3">
        <v>21.420999999999999</v>
      </c>
      <c r="F23" s="25">
        <v>1.379487418888</v>
      </c>
      <c r="G23" s="21">
        <v>2.0573269221791701</v>
      </c>
      <c r="H23" s="3">
        <v>1.7989999999999999</v>
      </c>
      <c r="I23" s="25">
        <v>16.425792106725901</v>
      </c>
      <c r="J23" s="21">
        <v>24.4969427459699</v>
      </c>
      <c r="K23" s="3">
        <v>2.52</v>
      </c>
      <c r="L23" s="25">
        <v>11.7261904761904</v>
      </c>
      <c r="M23" s="21">
        <v>17.488095238095202</v>
      </c>
      <c r="N23" s="3">
        <v>0.4</v>
      </c>
      <c r="O23" s="4">
        <v>73.875</v>
      </c>
      <c r="P23" s="19">
        <v>110.175</v>
      </c>
      <c r="Q23" s="31">
        <f>(Table2[[#This Row],[Rev]]-E22)/E22</f>
        <v>9.6264073694984659E-2</v>
      </c>
      <c r="R23" s="31">
        <f>(Table2[[#This Row],[FCF]]-H22)/H22</f>
        <v>-0.21578029642545776</v>
      </c>
      <c r="S23" s="31">
        <f>(Table2[[#This Row],[EPS]]-K22)/K22</f>
        <v>0.24137931034482771</v>
      </c>
      <c r="T23" s="31">
        <f>(Table2[[#This Row],[Div]]-N22)/N22</f>
        <v>0.14285714285714299</v>
      </c>
    </row>
    <row r="24" spans="2:20" x14ac:dyDescent="0.25">
      <c r="B24" t="s">
        <v>97</v>
      </c>
      <c r="C24" s="24">
        <v>29</v>
      </c>
      <c r="D24" s="20">
        <v>52.92</v>
      </c>
      <c r="E24" s="3">
        <v>23.254999999999999</v>
      </c>
      <c r="F24" s="25">
        <v>1.24704364652762</v>
      </c>
      <c r="G24" s="21">
        <v>2.2756396473876501</v>
      </c>
      <c r="H24" s="3">
        <v>2.2999999999999998</v>
      </c>
      <c r="I24" s="25">
        <v>12.6086956521739</v>
      </c>
      <c r="J24" s="21">
        <v>23.008695652173898</v>
      </c>
      <c r="K24" s="3">
        <v>3.13</v>
      </c>
      <c r="L24" s="25">
        <v>9.2651757188498394</v>
      </c>
      <c r="M24" s="21">
        <v>16.907348242811501</v>
      </c>
      <c r="N24" s="3">
        <v>0.6</v>
      </c>
      <c r="O24" s="4">
        <v>48.3333333333333</v>
      </c>
      <c r="P24" s="19">
        <v>88.2</v>
      </c>
      <c r="Q24" s="31">
        <f>(Table2[[#This Row],[Rev]]-E23)/E23</f>
        <v>8.5616917977685433E-2</v>
      </c>
      <c r="R24" s="31">
        <f>(Table2[[#This Row],[FCF]]-H23)/H23</f>
        <v>0.27848804891606443</v>
      </c>
      <c r="S24" s="31">
        <f>(Table2[[#This Row],[EPS]]-K23)/K23</f>
        <v>0.24206349206349201</v>
      </c>
      <c r="T24" s="31">
        <f>(Table2[[#This Row],[Div]]-N23)/N23</f>
        <v>0.49999999999999989</v>
      </c>
    </row>
    <row r="25" spans="2:20" x14ac:dyDescent="0.25">
      <c r="B25" t="s">
        <v>98</v>
      </c>
      <c r="C25" s="24">
        <v>47.06</v>
      </c>
      <c r="D25" s="20">
        <v>67.67</v>
      </c>
      <c r="E25" s="3">
        <v>24.843</v>
      </c>
      <c r="F25" s="25">
        <v>1.8942961800104601</v>
      </c>
      <c r="G25" s="21">
        <v>2.7239061304995298</v>
      </c>
      <c r="H25" s="3">
        <v>3.6709999999999998</v>
      </c>
      <c r="I25" s="25">
        <v>12.8193952601471</v>
      </c>
      <c r="J25" s="21">
        <v>18.433669299918201</v>
      </c>
      <c r="K25" s="3">
        <v>3.38</v>
      </c>
      <c r="L25" s="25">
        <v>13.9230769230769</v>
      </c>
      <c r="M25" s="21">
        <v>20.020710059171599</v>
      </c>
      <c r="N25" s="3">
        <v>0.75</v>
      </c>
      <c r="O25" s="4">
        <v>62.746666666666599</v>
      </c>
      <c r="P25" s="19">
        <v>90.226666666666603</v>
      </c>
      <c r="Q25" s="31">
        <f>(Table2[[#This Row],[Rev]]-E24)/E24</f>
        <v>6.8286390023650875E-2</v>
      </c>
      <c r="R25" s="31">
        <f>(Table2[[#This Row],[FCF]]-H24)/H24</f>
        <v>0.59608695652173915</v>
      </c>
      <c r="S25" s="31">
        <f>(Table2[[#This Row],[EPS]]-K24)/K24</f>
        <v>7.9872204472843447E-2</v>
      </c>
      <c r="T25" s="31">
        <f>(Table2[[#This Row],[Div]]-N24)/N24</f>
        <v>0.25000000000000006</v>
      </c>
    </row>
    <row r="26" spans="2:20" x14ac:dyDescent="0.25">
      <c r="B26" t="s">
        <v>99</v>
      </c>
      <c r="C26" s="24">
        <v>63.59</v>
      </c>
      <c r="D26" s="20">
        <v>90.94</v>
      </c>
      <c r="E26" s="3">
        <v>27.75</v>
      </c>
      <c r="F26" s="25">
        <v>2.2915315315315299</v>
      </c>
      <c r="G26" s="21">
        <v>3.2771171171171098</v>
      </c>
      <c r="H26" s="3">
        <v>3.6779999999999999</v>
      </c>
      <c r="I26" s="25">
        <v>17.289287656334899</v>
      </c>
      <c r="J26" s="21">
        <v>24.725394235997801</v>
      </c>
      <c r="K26" s="3">
        <v>4.26</v>
      </c>
      <c r="L26" s="25">
        <v>14.927230046948299</v>
      </c>
      <c r="M26" s="21">
        <v>21.347417840375499</v>
      </c>
      <c r="N26" s="3">
        <v>0.86</v>
      </c>
      <c r="O26" s="4">
        <v>73.941860465116207</v>
      </c>
      <c r="P26" s="19">
        <v>105.744186046511</v>
      </c>
      <c r="Q26" s="31">
        <f>(Table2[[#This Row],[Rev]]-E25)/E25</f>
        <v>0.11701485327858954</v>
      </c>
      <c r="R26" s="31">
        <f>(Table2[[#This Row],[FCF]]-H25)/H25</f>
        <v>1.9068373740125627E-3</v>
      </c>
      <c r="S26" s="31">
        <f>(Table2[[#This Row],[EPS]]-K25)/K25</f>
        <v>0.26035502958579881</v>
      </c>
      <c r="T26" s="31">
        <f>(Table2[[#This Row],[Div]]-N25)/N25</f>
        <v>0.14666666666666664</v>
      </c>
    </row>
    <row r="27" spans="2:20" x14ac:dyDescent="0.25">
      <c r="B27" t="s">
        <v>100</v>
      </c>
      <c r="C27" s="24">
        <v>81.739999999999995</v>
      </c>
      <c r="D27" s="20">
        <v>121.69</v>
      </c>
      <c r="E27" s="3">
        <v>30.699000000000002</v>
      </c>
      <c r="F27" s="25">
        <v>2.6626274471481102</v>
      </c>
      <c r="G27" s="21">
        <v>3.9639727678426002</v>
      </c>
      <c r="H27" s="3">
        <v>4.1660000000000004</v>
      </c>
      <c r="I27" s="25">
        <v>19.620739318290902</v>
      </c>
      <c r="J27" s="21">
        <v>29.210273643783001</v>
      </c>
      <c r="K27" s="3">
        <v>4.9000000000000004</v>
      </c>
      <c r="L27" s="25">
        <v>16.6816326530612</v>
      </c>
      <c r="M27" s="21">
        <v>24.834693877551</v>
      </c>
      <c r="N27" s="3">
        <v>1.81</v>
      </c>
      <c r="O27" s="4">
        <v>45.160220994475097</v>
      </c>
      <c r="P27" s="19">
        <v>67.232044198894997</v>
      </c>
      <c r="Q27" s="31">
        <f>(Table2[[#This Row],[Rev]]-E26)/E26</f>
        <v>0.10627027027027033</v>
      </c>
      <c r="R27" s="31">
        <f>(Table2[[#This Row],[FCF]]-H26)/H26</f>
        <v>0.13268080478520947</v>
      </c>
      <c r="S27" s="31">
        <f>(Table2[[#This Row],[EPS]]-K26)/K26</f>
        <v>0.1502347417840377</v>
      </c>
      <c r="T27" s="31">
        <f>(Table2[[#This Row],[Div]]-N26)/N26</f>
        <v>1.1046511627906979</v>
      </c>
    </row>
    <row r="28" spans="2:20" x14ac:dyDescent="0.25">
      <c r="B28" t="s">
        <v>101</v>
      </c>
      <c r="C28" s="24">
        <v>88.85</v>
      </c>
      <c r="D28" s="20">
        <v>120.07</v>
      </c>
      <c r="E28" s="3">
        <v>33.942999999999998</v>
      </c>
      <c r="F28" s="25">
        <v>2.61762366320007</v>
      </c>
      <c r="G28" s="21">
        <v>3.5374009368647399</v>
      </c>
      <c r="H28" s="3">
        <v>5.1029999999999998</v>
      </c>
      <c r="I28" s="25">
        <v>17.4113266705859</v>
      </c>
      <c r="J28" s="21">
        <v>23.529296492259402</v>
      </c>
      <c r="K28" s="3">
        <v>5.73</v>
      </c>
      <c r="L28" s="25">
        <v>15.506108202443199</v>
      </c>
      <c r="M28" s="21">
        <v>20.954624781849901</v>
      </c>
      <c r="N28" s="3">
        <v>1.42</v>
      </c>
      <c r="O28" s="4">
        <v>62.5704225352112</v>
      </c>
      <c r="P28" s="19">
        <v>84.556338028168994</v>
      </c>
      <c r="Q28" s="31">
        <f>(Table2[[#This Row],[Rev]]-E27)/E27</f>
        <v>0.10567119450144943</v>
      </c>
      <c r="R28" s="31">
        <f>(Table2[[#This Row],[FCF]]-H27)/H27</f>
        <v>0.22491598655784908</v>
      </c>
      <c r="S28" s="31">
        <f>(Table2[[#This Row],[EPS]]-K27)/K27</f>
        <v>0.16938775510204082</v>
      </c>
      <c r="T28" s="31">
        <f>(Table2[[#This Row],[Div]]-N27)/N27</f>
        <v>-0.21546961325966857</v>
      </c>
    </row>
    <row r="29" spans="2:20" x14ac:dyDescent="0.25">
      <c r="B29" t="s">
        <v>102</v>
      </c>
      <c r="C29" s="24">
        <v>90.83</v>
      </c>
      <c r="D29" s="20">
        <v>115.84</v>
      </c>
      <c r="E29" s="3">
        <v>34.941000000000003</v>
      </c>
      <c r="F29" s="25">
        <v>2.5995249134254799</v>
      </c>
      <c r="G29" s="21">
        <v>3.3153029392404298</v>
      </c>
      <c r="H29" s="3">
        <v>5.5259999999999998</v>
      </c>
      <c r="I29" s="25">
        <v>16.4368440101339</v>
      </c>
      <c r="J29" s="21">
        <v>20.962721679333999</v>
      </c>
      <c r="K29" s="3">
        <v>5.69</v>
      </c>
      <c r="L29" s="25">
        <v>15.9630931458699</v>
      </c>
      <c r="M29" s="21">
        <v>20.358523725834701</v>
      </c>
      <c r="N29" s="3">
        <v>1.56</v>
      </c>
      <c r="O29" s="4">
        <v>58.2243589743589</v>
      </c>
      <c r="P29" s="19">
        <v>74.256410256410206</v>
      </c>
      <c r="Q29" s="31">
        <f>(Table2[[#This Row],[Rev]]-E28)/E28</f>
        <v>2.94022331555845E-2</v>
      </c>
      <c r="R29" s="31">
        <f>(Table2[[#This Row],[FCF]]-H28)/H28</f>
        <v>8.2892416225749568E-2</v>
      </c>
      <c r="S29" s="31">
        <f>(Table2[[#This Row],[EPS]]-K28)/K28</f>
        <v>-6.9808027923211223E-3</v>
      </c>
      <c r="T29" s="31">
        <f>(Table2[[#This Row],[Div]]-N28)/N28</f>
        <v>9.8591549295774739E-2</v>
      </c>
    </row>
    <row r="30" spans="2:20" x14ac:dyDescent="0.25">
      <c r="B30" t="s">
        <v>103</v>
      </c>
      <c r="C30" s="24">
        <v>96.93</v>
      </c>
      <c r="D30" s="20">
        <v>116.94</v>
      </c>
      <c r="E30" s="3">
        <v>39.439</v>
      </c>
      <c r="F30" s="25">
        <v>2.4577195162149099</v>
      </c>
      <c r="G30" s="21">
        <v>2.9650853216359399</v>
      </c>
      <c r="H30" s="3">
        <v>6.5229999999999997</v>
      </c>
      <c r="I30" s="25">
        <v>14.8597271194235</v>
      </c>
      <c r="J30" s="21">
        <v>17.927334048750499</v>
      </c>
      <c r="K30" s="3">
        <v>8.36</v>
      </c>
      <c r="L30" s="25">
        <v>11.5944976076555</v>
      </c>
      <c r="M30" s="21">
        <v>13.988038277511899</v>
      </c>
      <c r="N30" s="3">
        <v>1.68</v>
      </c>
      <c r="O30" s="4">
        <v>57.696428571428498</v>
      </c>
      <c r="P30" s="19">
        <v>69.607142857142804</v>
      </c>
      <c r="Q30" s="31">
        <f>(Table2[[#This Row],[Rev]]-E29)/E29</f>
        <v>0.12873128988866939</v>
      </c>
      <c r="R30" s="31">
        <f>(Table2[[#This Row],[FCF]]-H29)/H29</f>
        <v>0.18041983351429605</v>
      </c>
      <c r="S30" s="31">
        <f>(Table2[[#This Row],[EPS]]-K29)/K29</f>
        <v>0.46924428822495584</v>
      </c>
      <c r="T30" s="31">
        <f>(Table2[[#This Row],[Div]]-N29)/N29</f>
        <v>7.6923076923076844E-2</v>
      </c>
    </row>
    <row r="31" spans="2:20" x14ac:dyDescent="0.25">
      <c r="B31" t="s">
        <v>104</v>
      </c>
      <c r="C31" s="24">
        <v>100.35</v>
      </c>
      <c r="D31" s="20">
        <v>146.38999999999999</v>
      </c>
      <c r="E31" s="3">
        <v>41.780999999999999</v>
      </c>
      <c r="F31" s="25">
        <v>2.4018094349106001</v>
      </c>
      <c r="G31" s="21">
        <v>3.50374572173954</v>
      </c>
      <c r="H31" s="3">
        <v>1.038</v>
      </c>
      <c r="I31" s="25">
        <v>96.676300578034599</v>
      </c>
      <c r="J31" s="21">
        <v>141.030828516377</v>
      </c>
      <c r="K31" s="3">
        <v>6.64</v>
      </c>
      <c r="L31" s="25">
        <v>15.1129518072289</v>
      </c>
      <c r="M31" s="21">
        <v>22.046686746987898</v>
      </c>
      <c r="N31" s="3">
        <v>1.76</v>
      </c>
      <c r="O31" s="4">
        <v>57.017045454545404</v>
      </c>
      <c r="P31" s="19">
        <v>83.176136363636303</v>
      </c>
      <c r="Q31" s="31">
        <f>(Table2[[#This Row],[Rev]]-E30)/E30</f>
        <v>5.9382844392606271E-2</v>
      </c>
      <c r="R31" s="31">
        <f>(Table2[[#This Row],[FCF]]-H30)/H30</f>
        <v>-0.84087076498543611</v>
      </c>
      <c r="S31" s="31">
        <f>(Table2[[#This Row],[EPS]]-K30)/K30</f>
        <v>-0.20574162679425836</v>
      </c>
      <c r="T31" s="31">
        <f>(Table2[[#This Row],[Div]]-N30)/N30</f>
        <v>4.7619047619047665E-2</v>
      </c>
    </row>
    <row r="32" spans="2:20" x14ac:dyDescent="0.25">
      <c r="B32" t="s">
        <v>105</v>
      </c>
      <c r="C32" s="24">
        <v>85.76</v>
      </c>
      <c r="D32" s="20">
        <v>151.63999999999999</v>
      </c>
      <c r="E32" s="3">
        <v>36.165999999999997</v>
      </c>
      <c r="F32" s="25">
        <v>2.37128795000829</v>
      </c>
      <c r="G32" s="21">
        <v>4.1928883481723096</v>
      </c>
      <c r="H32" s="3">
        <v>1.9890000000000001</v>
      </c>
      <c r="I32" s="25">
        <v>43.1171442936148</v>
      </c>
      <c r="J32" s="21">
        <v>76.239316239316196</v>
      </c>
      <c r="K32" s="3">
        <v>-1.58</v>
      </c>
      <c r="L32" s="25">
        <v>-54.278481012658197</v>
      </c>
      <c r="M32" s="21">
        <v>-95.974683544303701</v>
      </c>
      <c r="N32" s="3">
        <v>0.88</v>
      </c>
      <c r="O32" s="4">
        <v>97.454545454545396</v>
      </c>
      <c r="P32" s="19">
        <v>172.31818181818099</v>
      </c>
      <c r="Q32" s="31">
        <f>(Table2[[#This Row],[Rev]]-E31)/E31</f>
        <v>-0.1343912304636079</v>
      </c>
      <c r="R32" s="31">
        <f>(Table2[[#This Row],[FCF]]-H31)/H31</f>
        <v>0.91618497109826591</v>
      </c>
      <c r="S32" s="31">
        <f>(Table2[[#This Row],[EPS]]-K31)/K31</f>
        <v>-1.2379518072289155</v>
      </c>
      <c r="T32" s="31">
        <f>(Table2[[#This Row],[Div]]-N31)/N31</f>
        <v>-0.5</v>
      </c>
    </row>
    <row r="33" spans="2:20" x14ac:dyDescent="0.25">
      <c r="B33" t="s">
        <v>106</v>
      </c>
      <c r="C33" s="24">
        <v>118.47</v>
      </c>
      <c r="D33" s="20">
        <v>201.91</v>
      </c>
      <c r="E33" s="3">
        <v>36.881</v>
      </c>
      <c r="F33" s="25">
        <v>3.2122230959030298</v>
      </c>
      <c r="G33" s="21">
        <v>5.4746346357202897</v>
      </c>
      <c r="H33" s="3">
        <v>1.0880000000000001</v>
      </c>
      <c r="I33" s="25">
        <v>108.887867647058</v>
      </c>
      <c r="J33" s="21">
        <v>185.57904411764699</v>
      </c>
      <c r="K33" s="3">
        <v>1.0900000000000001</v>
      </c>
      <c r="L33" s="25">
        <v>108.68807339449501</v>
      </c>
      <c r="M33" s="21">
        <v>185.238532110091</v>
      </c>
      <c r="N33" s="3">
        <v>0</v>
      </c>
      <c r="O33" s="4" t="s">
        <v>84</v>
      </c>
      <c r="P33" s="19" t="s">
        <v>84</v>
      </c>
      <c r="Q33" s="31">
        <f>(Table2[[#This Row],[Rev]]-E32)/E32</f>
        <v>1.976994967649183E-2</v>
      </c>
      <c r="R33" s="31">
        <f>(Table2[[#This Row],[FCF]]-H32)/H32</f>
        <v>-0.45299145299145299</v>
      </c>
      <c r="S33" s="31">
        <f>(Table2[[#This Row],[EPS]]-K32)/K32</f>
        <v>-1.6898734177215189</v>
      </c>
      <c r="T33" s="31">
        <f>(Table2[[#This Row],[Div]]-N32)/N32</f>
        <v>-1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N32" sqref="N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7504</v>
      </c>
      <c r="D3" s="3">
        <v>5309.1</v>
      </c>
      <c r="E3" s="3">
        <v>2194.9</v>
      </c>
      <c r="F3" s="5">
        <v>0.292497334754797</v>
      </c>
      <c r="G3" s="3">
        <v>1287.0999999999999</v>
      </c>
      <c r="H3" s="3">
        <v>907.8</v>
      </c>
      <c r="I3" s="6">
        <v>0.17152185501066</v>
      </c>
      <c r="J3" s="3">
        <v>816.7</v>
      </c>
      <c r="K3" s="6">
        <v>0.108835287846481</v>
      </c>
      <c r="L3" s="3">
        <v>1838.1</v>
      </c>
      <c r="M3" s="6">
        <v>0.244949360341151</v>
      </c>
      <c r="N3" s="3">
        <v>-544.4</v>
      </c>
      <c r="O3" s="6">
        <v>-7.2547974413645994E-2</v>
      </c>
      <c r="P3" s="3">
        <v>1293.7</v>
      </c>
      <c r="Q3" s="6">
        <v>0.17240138592750501</v>
      </c>
      <c r="R3" s="3">
        <v>-105.3</v>
      </c>
      <c r="S3" s="6">
        <v>-1.4032515991471199E-2</v>
      </c>
      <c r="T3" s="6">
        <v>-8.1394450027054102E-2</v>
      </c>
    </row>
    <row r="4" spans="2:20" x14ac:dyDescent="0.25">
      <c r="B4" t="s">
        <v>77</v>
      </c>
      <c r="C4" s="3">
        <v>8529.2000000000007</v>
      </c>
      <c r="D4" s="3">
        <v>5776.3</v>
      </c>
      <c r="E4" s="3">
        <v>2752.9</v>
      </c>
      <c r="F4" s="5">
        <v>0.32276180650002301</v>
      </c>
      <c r="G4" s="3">
        <v>1560.3</v>
      </c>
      <c r="H4" s="3">
        <v>1192.5999999999999</v>
      </c>
      <c r="I4" s="6">
        <v>0.18293626600384499</v>
      </c>
      <c r="J4" s="3">
        <v>299.8</v>
      </c>
      <c r="K4" s="6">
        <v>3.5149838202879501E-2</v>
      </c>
      <c r="L4" s="3">
        <v>2145.1999999999998</v>
      </c>
      <c r="M4" s="6">
        <v>0.25151245134361899</v>
      </c>
      <c r="N4" s="3">
        <v>-793.7</v>
      </c>
      <c r="O4" s="6">
        <v>-9.3056793134174295E-2</v>
      </c>
      <c r="P4" s="3">
        <v>1351.5</v>
      </c>
      <c r="Q4" s="6">
        <v>0.15845565820944499</v>
      </c>
      <c r="R4" s="3">
        <v>-128.6</v>
      </c>
      <c r="S4" s="6">
        <v>-1.5077615720114399E-2</v>
      </c>
      <c r="T4" s="6">
        <v>-9.5153533111357699E-2</v>
      </c>
    </row>
    <row r="5" spans="2:20" x14ac:dyDescent="0.25">
      <c r="B5" t="s">
        <v>78</v>
      </c>
      <c r="C5" s="3">
        <v>10055.1</v>
      </c>
      <c r="D5" s="3">
        <v>6481.1</v>
      </c>
      <c r="E5" s="3">
        <v>3574</v>
      </c>
      <c r="F5" s="5">
        <v>0.355441517240007</v>
      </c>
      <c r="G5" s="3">
        <v>1803.5</v>
      </c>
      <c r="H5" s="3">
        <v>1770.5</v>
      </c>
      <c r="I5" s="6">
        <v>0.17936171693966199</v>
      </c>
      <c r="J5" s="3">
        <v>1110.4000000000001</v>
      </c>
      <c r="K5" s="6">
        <v>0.11043152231205999</v>
      </c>
      <c r="L5" s="3">
        <v>2807.3</v>
      </c>
      <c r="M5" s="6">
        <v>0.27919165398653401</v>
      </c>
      <c r="N5" s="3">
        <v>-1026.0999999999999</v>
      </c>
      <c r="O5" s="6">
        <v>-0.102047717078895</v>
      </c>
      <c r="P5" s="3">
        <v>1781.2</v>
      </c>
      <c r="Q5" s="6">
        <v>0.17714393690763799</v>
      </c>
      <c r="R5" s="3">
        <v>-153.19999999999999</v>
      </c>
      <c r="S5" s="6">
        <v>-1.52360493679824E-2</v>
      </c>
      <c r="T5" s="6">
        <v>-8.6009431843700801E-2</v>
      </c>
    </row>
    <row r="6" spans="2:20" x14ac:dyDescent="0.25">
      <c r="B6" t="s">
        <v>79</v>
      </c>
      <c r="C6" s="3">
        <v>12151</v>
      </c>
      <c r="D6" s="3">
        <v>7832</v>
      </c>
      <c r="E6" s="3">
        <v>4319</v>
      </c>
      <c r="F6" s="5">
        <v>0.35544399637889801</v>
      </c>
      <c r="G6" s="3">
        <v>2227</v>
      </c>
      <c r="H6" s="3">
        <v>2092</v>
      </c>
      <c r="I6" s="6">
        <v>0.183277096535264</v>
      </c>
      <c r="J6" s="3">
        <v>1380</v>
      </c>
      <c r="K6" s="6">
        <v>0.11357089951444301</v>
      </c>
      <c r="L6" s="3">
        <v>3510</v>
      </c>
      <c r="M6" s="6">
        <v>0.28886511398238801</v>
      </c>
      <c r="N6" s="3">
        <v>-896</v>
      </c>
      <c r="O6" s="6">
        <v>-7.3738786931116698E-2</v>
      </c>
      <c r="P6" s="3">
        <v>2614</v>
      </c>
      <c r="Q6" s="6">
        <v>0.21512632705127099</v>
      </c>
      <c r="R6" s="3">
        <v>-180</v>
      </c>
      <c r="S6" s="6">
        <v>-1.4813595588840401E-2</v>
      </c>
      <c r="T6" s="6">
        <v>-6.8859984697781096E-2</v>
      </c>
    </row>
    <row r="7" spans="2:20" x14ac:dyDescent="0.25">
      <c r="B7" t="s">
        <v>80</v>
      </c>
      <c r="C7" s="3">
        <v>18739</v>
      </c>
      <c r="D7" s="3">
        <v>11671</v>
      </c>
      <c r="E7" s="3">
        <v>7068</v>
      </c>
      <c r="F7" s="5">
        <v>0.37718127968408099</v>
      </c>
      <c r="G7" s="3">
        <v>3024</v>
      </c>
      <c r="H7" s="3">
        <v>4044</v>
      </c>
      <c r="I7" s="6">
        <v>0.161374673141576</v>
      </c>
      <c r="J7" s="3">
        <v>1214</v>
      </c>
      <c r="K7" s="6">
        <v>6.4784673675222795E-2</v>
      </c>
      <c r="L7" s="3">
        <v>4625</v>
      </c>
      <c r="M7" s="6">
        <v>0.24681146272479801</v>
      </c>
      <c r="N7" s="3">
        <v>-1745</v>
      </c>
      <c r="O7" s="6">
        <v>-9.3121297828059099E-2</v>
      </c>
      <c r="P7" s="3">
        <v>2880</v>
      </c>
      <c r="Q7" s="6">
        <v>0.15369016489673901</v>
      </c>
      <c r="R7" s="3">
        <v>-271</v>
      </c>
      <c r="S7" s="6">
        <v>-1.4461817599658399E-2</v>
      </c>
      <c r="T7" s="6">
        <v>-9.4097222222222193E-2</v>
      </c>
    </row>
    <row r="8" spans="2:20" x14ac:dyDescent="0.25">
      <c r="B8" t="s">
        <v>81</v>
      </c>
      <c r="C8" s="3">
        <v>22473</v>
      </c>
      <c r="D8" s="3">
        <v>14989</v>
      </c>
      <c r="E8" s="3">
        <v>7484</v>
      </c>
      <c r="F8" s="5">
        <v>0.33302184844034999</v>
      </c>
      <c r="G8" s="3">
        <v>3945</v>
      </c>
      <c r="H8" s="3">
        <v>3539</v>
      </c>
      <c r="I8" s="6">
        <v>0.17554398611667299</v>
      </c>
      <c r="J8" s="3">
        <v>1966</v>
      </c>
      <c r="K8" s="6">
        <v>8.7482757086281296E-2</v>
      </c>
      <c r="L8" s="3">
        <v>5099</v>
      </c>
      <c r="M8" s="6">
        <v>0.22689449561696201</v>
      </c>
      <c r="N8" s="3">
        <v>-2102</v>
      </c>
      <c r="O8" s="6">
        <v>-9.35344635785164E-2</v>
      </c>
      <c r="P8" s="3">
        <v>2997</v>
      </c>
      <c r="Q8" s="6">
        <v>0.13336003203844601</v>
      </c>
      <c r="R8" s="3">
        <v>-342</v>
      </c>
      <c r="S8" s="6">
        <v>-1.52182619142971E-2</v>
      </c>
      <c r="T8" s="6">
        <v>-0.114114114114114</v>
      </c>
    </row>
    <row r="9" spans="2:20" x14ac:dyDescent="0.25">
      <c r="B9" t="s">
        <v>82</v>
      </c>
      <c r="C9" s="3">
        <v>22976</v>
      </c>
      <c r="D9" s="3">
        <v>15143</v>
      </c>
      <c r="E9" s="3">
        <v>7833</v>
      </c>
      <c r="F9" s="5">
        <v>0.34092096100278502</v>
      </c>
      <c r="G9" s="3">
        <v>3915</v>
      </c>
      <c r="H9" s="3">
        <v>3918</v>
      </c>
      <c r="I9" s="6">
        <v>0.170395194986072</v>
      </c>
      <c r="J9" s="3">
        <v>1850</v>
      </c>
      <c r="K9" s="6">
        <v>8.0518802228412206E-2</v>
      </c>
      <c r="L9" s="3">
        <v>5115</v>
      </c>
      <c r="M9" s="6">
        <v>0.22262360724233901</v>
      </c>
      <c r="N9" s="3">
        <v>-2527</v>
      </c>
      <c r="O9" s="6">
        <v>-0.109984331476323</v>
      </c>
      <c r="P9" s="3">
        <v>2588</v>
      </c>
      <c r="Q9" s="6">
        <v>0.112639275766016</v>
      </c>
      <c r="R9" s="3">
        <v>-412</v>
      </c>
      <c r="S9" s="6">
        <v>-1.79317548746518E-2</v>
      </c>
      <c r="T9" s="6">
        <v>-0.15919629057187001</v>
      </c>
    </row>
    <row r="10" spans="2:20" x14ac:dyDescent="0.25">
      <c r="B10" t="s">
        <v>83</v>
      </c>
      <c r="C10" s="3">
        <v>23435</v>
      </c>
      <c r="D10" s="3">
        <v>16392</v>
      </c>
      <c r="E10" s="3">
        <v>7043</v>
      </c>
      <c r="F10" s="5">
        <v>0.30053339022829101</v>
      </c>
      <c r="G10" s="3">
        <v>3124</v>
      </c>
      <c r="H10" s="3">
        <v>3919</v>
      </c>
      <c r="I10" s="6">
        <v>0.13330488585449099</v>
      </c>
      <c r="J10" s="3">
        <v>1300</v>
      </c>
      <c r="K10" s="6">
        <v>5.5472583742265803E-2</v>
      </c>
      <c r="L10" s="3">
        <v>5588</v>
      </c>
      <c r="M10" s="6">
        <v>0.238446767655216</v>
      </c>
      <c r="N10" s="3">
        <v>-2453</v>
      </c>
      <c r="O10" s="6">
        <v>-0.10467249839982901</v>
      </c>
      <c r="P10" s="3">
        <v>3135</v>
      </c>
      <c r="Q10" s="6">
        <v>0.13377426925538699</v>
      </c>
      <c r="R10" s="3">
        <v>0</v>
      </c>
      <c r="S10" s="6">
        <v>0</v>
      </c>
      <c r="T10" s="6">
        <v>0</v>
      </c>
    </row>
    <row r="11" spans="2:20" x14ac:dyDescent="0.25">
      <c r="B11" t="s">
        <v>85</v>
      </c>
      <c r="C11" s="3">
        <v>25418</v>
      </c>
      <c r="D11" s="3">
        <v>21660</v>
      </c>
      <c r="E11" s="3">
        <v>3758</v>
      </c>
      <c r="F11" s="5">
        <v>0.14784798174521899</v>
      </c>
      <c r="G11" s="3">
        <v>2525</v>
      </c>
      <c r="H11" s="3">
        <v>1233</v>
      </c>
      <c r="I11" s="6">
        <v>9.9339051066173495E-2</v>
      </c>
      <c r="J11" s="3">
        <v>920</v>
      </c>
      <c r="K11" s="6">
        <v>3.6194822566684999E-2</v>
      </c>
      <c r="L11" s="3">
        <v>3755</v>
      </c>
      <c r="M11" s="6">
        <v>0.14772995514989301</v>
      </c>
      <c r="N11" s="3">
        <v>-2013</v>
      </c>
      <c r="O11" s="6">
        <v>-7.9195845463844505E-2</v>
      </c>
      <c r="P11" s="3">
        <v>1742</v>
      </c>
      <c r="Q11" s="6">
        <v>6.8534109686049199E-2</v>
      </c>
      <c r="R11" s="3">
        <v>-434</v>
      </c>
      <c r="S11" s="6">
        <v>-1.7074514123849201E-2</v>
      </c>
      <c r="T11" s="6">
        <v>-0.24913892078071101</v>
      </c>
    </row>
    <row r="12" spans="2:20" x14ac:dyDescent="0.25">
      <c r="B12" t="s">
        <v>86</v>
      </c>
      <c r="C12" s="3">
        <v>25172</v>
      </c>
      <c r="D12" s="3">
        <v>21573</v>
      </c>
      <c r="E12" s="3">
        <v>3599</v>
      </c>
      <c r="F12" s="5">
        <v>0.14297632289845799</v>
      </c>
      <c r="G12" s="3">
        <v>2832</v>
      </c>
      <c r="H12" s="3">
        <v>767</v>
      </c>
      <c r="I12" s="6">
        <v>0.112505959002065</v>
      </c>
      <c r="J12" s="3">
        <v>-158</v>
      </c>
      <c r="K12" s="6">
        <v>-6.2768155092960401E-3</v>
      </c>
      <c r="L12" s="3">
        <v>3048</v>
      </c>
      <c r="M12" s="6">
        <v>0.121086921976799</v>
      </c>
      <c r="N12" s="3">
        <v>-1795</v>
      </c>
      <c r="O12" s="6">
        <v>-7.1309391387255602E-2</v>
      </c>
      <c r="P12" s="3">
        <v>1253</v>
      </c>
      <c r="Q12" s="6">
        <v>4.97775305895439E-2</v>
      </c>
      <c r="R12" s="3">
        <v>-438</v>
      </c>
      <c r="S12" s="6">
        <v>-1.7400286032099099E-2</v>
      </c>
      <c r="T12" s="6">
        <v>-0.34956105347166799</v>
      </c>
    </row>
    <row r="13" spans="2:20" x14ac:dyDescent="0.25">
      <c r="B13" t="s">
        <v>87</v>
      </c>
      <c r="C13" s="3">
        <v>25329</v>
      </c>
      <c r="D13" s="3">
        <v>22924</v>
      </c>
      <c r="E13" s="3">
        <v>2405</v>
      </c>
      <c r="F13" s="5">
        <v>9.4950452051008702E-2</v>
      </c>
      <c r="G13" s="3">
        <v>2384</v>
      </c>
      <c r="H13" s="3">
        <v>21</v>
      </c>
      <c r="I13" s="6">
        <v>9.4121362864700506E-2</v>
      </c>
      <c r="J13" s="3">
        <v>1236</v>
      </c>
      <c r="K13" s="6">
        <v>4.8797820679853103E-2</v>
      </c>
      <c r="L13" s="3">
        <v>2286</v>
      </c>
      <c r="M13" s="6">
        <v>9.0252279995262294E-2</v>
      </c>
      <c r="N13" s="3">
        <v>-1086</v>
      </c>
      <c r="O13" s="6">
        <v>-4.2875755063366099E-2</v>
      </c>
      <c r="P13" s="3">
        <v>1200</v>
      </c>
      <c r="Q13" s="6">
        <v>4.7376524931896202E-2</v>
      </c>
      <c r="R13" s="3">
        <v>-428</v>
      </c>
      <c r="S13" s="6">
        <v>-1.6897627225709599E-2</v>
      </c>
      <c r="T13" s="6">
        <v>-0.35666666666666602</v>
      </c>
    </row>
    <row r="14" spans="2:20" x14ac:dyDescent="0.25">
      <c r="B14" t="s">
        <v>88</v>
      </c>
      <c r="C14" s="3">
        <v>27061</v>
      </c>
      <c r="D14" s="3">
        <v>24348</v>
      </c>
      <c r="E14" s="3">
        <v>2713</v>
      </c>
      <c r="F14" s="5">
        <v>0.10025497949077999</v>
      </c>
      <c r="G14" s="3">
        <v>2713</v>
      </c>
      <c r="H14" s="3">
        <v>0</v>
      </c>
      <c r="I14" s="6">
        <v>0.10025497949077999</v>
      </c>
      <c r="J14" s="3">
        <v>1267</v>
      </c>
      <c r="K14" s="6">
        <v>4.6820147075126502E-2</v>
      </c>
      <c r="L14" s="3">
        <v>2901</v>
      </c>
      <c r="M14" s="6">
        <v>0.10720224677580199</v>
      </c>
      <c r="N14" s="3">
        <v>-1049</v>
      </c>
      <c r="O14" s="6">
        <v>-3.8764273308451197E-2</v>
      </c>
      <c r="P14" s="3">
        <v>1852</v>
      </c>
      <c r="Q14" s="6">
        <v>6.8437973467351504E-2</v>
      </c>
      <c r="R14" s="3">
        <v>-429</v>
      </c>
      <c r="S14" s="6">
        <v>-1.58530726876316E-2</v>
      </c>
      <c r="T14" s="6">
        <v>-0.23164146868250499</v>
      </c>
    </row>
    <row r="15" spans="2:20" x14ac:dyDescent="0.25">
      <c r="B15" t="s">
        <v>89</v>
      </c>
      <c r="C15" s="3">
        <v>30752</v>
      </c>
      <c r="D15" s="3">
        <v>26704</v>
      </c>
      <c r="E15" s="3">
        <v>4048</v>
      </c>
      <c r="F15" s="5">
        <v>0.13163371488033199</v>
      </c>
      <c r="G15" s="3">
        <v>4048</v>
      </c>
      <c r="H15" s="3">
        <v>0</v>
      </c>
      <c r="I15" s="6">
        <v>0.13163371488033199</v>
      </c>
      <c r="J15" s="3">
        <v>2345</v>
      </c>
      <c r="K15" s="6">
        <v>7.6255202913631595E-2</v>
      </c>
      <c r="L15" s="3">
        <v>4644</v>
      </c>
      <c r="M15" s="6">
        <v>0.15101456815816799</v>
      </c>
      <c r="N15" s="3">
        <v>-1427</v>
      </c>
      <c r="O15" s="6">
        <v>-4.6403485952133103E-2</v>
      </c>
      <c r="P15" s="3">
        <v>3217</v>
      </c>
      <c r="Q15" s="6">
        <v>0.104611082206035</v>
      </c>
      <c r="R15" s="3">
        <v>-430</v>
      </c>
      <c r="S15" s="6">
        <v>-1.3982830385015599E-2</v>
      </c>
      <c r="T15" s="6">
        <v>-0.133664905191171</v>
      </c>
    </row>
    <row r="16" spans="2:20" x14ac:dyDescent="0.25">
      <c r="B16" t="s">
        <v>90</v>
      </c>
      <c r="C16" s="3">
        <v>31374</v>
      </c>
      <c r="D16" s="3">
        <v>27443</v>
      </c>
      <c r="E16" s="3">
        <v>3931</v>
      </c>
      <c r="F16" s="5">
        <v>0.125294830114107</v>
      </c>
      <c r="G16" s="3">
        <v>3931</v>
      </c>
      <c r="H16" s="3">
        <v>0</v>
      </c>
      <c r="I16" s="6">
        <v>0.125294830114107</v>
      </c>
      <c r="J16" s="3">
        <v>2533</v>
      </c>
      <c r="K16" s="6">
        <v>8.0735640976604794E-2</v>
      </c>
      <c r="L16" s="3">
        <v>4269</v>
      </c>
      <c r="M16" s="6">
        <v>0.136068081851214</v>
      </c>
      <c r="N16" s="3">
        <v>-1826</v>
      </c>
      <c r="O16" s="6">
        <v>-5.8201058201058198E-2</v>
      </c>
      <c r="P16" s="3">
        <v>2443</v>
      </c>
      <c r="Q16" s="6">
        <v>7.7867023650156103E-2</v>
      </c>
      <c r="R16" s="3">
        <v>-490</v>
      </c>
      <c r="S16" s="6">
        <v>-1.56180276662204E-2</v>
      </c>
      <c r="T16" s="6">
        <v>-0.20057306590257801</v>
      </c>
    </row>
    <row r="17" spans="2:20" x14ac:dyDescent="0.25">
      <c r="B17" t="s">
        <v>91</v>
      </c>
      <c r="C17" s="3">
        <v>33747</v>
      </c>
      <c r="D17" s="3">
        <v>28392</v>
      </c>
      <c r="E17" s="3">
        <v>5355</v>
      </c>
      <c r="F17" s="5">
        <v>0.15868077162414401</v>
      </c>
      <c r="G17" s="3">
        <v>5355</v>
      </c>
      <c r="H17" s="3">
        <v>0</v>
      </c>
      <c r="I17" s="6">
        <v>0.15868077162414401</v>
      </c>
      <c r="J17" s="3">
        <v>3374</v>
      </c>
      <c r="K17" s="6">
        <v>9.9979257415473893E-2</v>
      </c>
      <c r="L17" s="3">
        <v>6058</v>
      </c>
      <c r="M17" s="6">
        <v>0.17951225294100201</v>
      </c>
      <c r="N17" s="3">
        <v>-1319</v>
      </c>
      <c r="O17" s="6">
        <v>-3.9084955699765903E-2</v>
      </c>
      <c r="P17" s="3">
        <v>4739</v>
      </c>
      <c r="Q17" s="6">
        <v>0.14042729724123601</v>
      </c>
      <c r="R17" s="3">
        <v>-519</v>
      </c>
      <c r="S17" s="6">
        <v>-1.5379144812872199E-2</v>
      </c>
      <c r="T17" s="6">
        <v>-0.109516775691074</v>
      </c>
    </row>
    <row r="18" spans="2:20" x14ac:dyDescent="0.25">
      <c r="B18" t="s">
        <v>92</v>
      </c>
      <c r="C18" s="3">
        <v>35510</v>
      </c>
      <c r="D18" s="3">
        <v>28729</v>
      </c>
      <c r="E18" s="3">
        <v>6781</v>
      </c>
      <c r="F18" s="5">
        <v>0.19096029287524599</v>
      </c>
      <c r="G18" s="3">
        <v>6781</v>
      </c>
      <c r="H18" s="3">
        <v>0</v>
      </c>
      <c r="I18" s="6">
        <v>0.19096029287524599</v>
      </c>
      <c r="J18" s="3">
        <v>4687</v>
      </c>
      <c r="K18" s="6">
        <v>0.13199098845395599</v>
      </c>
      <c r="L18" s="3">
        <v>5421</v>
      </c>
      <c r="M18" s="6">
        <v>0.15266122219093201</v>
      </c>
      <c r="N18" s="3">
        <v>-1566</v>
      </c>
      <c r="O18" s="6">
        <v>-4.4100253449732403E-2</v>
      </c>
      <c r="P18" s="3">
        <v>3855</v>
      </c>
      <c r="Q18" s="6">
        <v>0.108560968741199</v>
      </c>
      <c r="R18" s="3">
        <v>-637</v>
      </c>
      <c r="S18" s="6">
        <v>-1.7938608842579501E-2</v>
      </c>
      <c r="T18" s="6">
        <v>-0.16523994811932499</v>
      </c>
    </row>
    <row r="19" spans="2:20" x14ac:dyDescent="0.25">
      <c r="B19" t="s">
        <v>93</v>
      </c>
      <c r="C19" s="3">
        <v>37843</v>
      </c>
      <c r="D19" s="3">
        <v>30400</v>
      </c>
      <c r="E19" s="3">
        <v>7443</v>
      </c>
      <c r="F19" s="5">
        <v>0.19668102423169401</v>
      </c>
      <c r="G19" s="3">
        <v>7443</v>
      </c>
      <c r="H19" s="3">
        <v>0</v>
      </c>
      <c r="I19" s="6">
        <v>0.19668102423169401</v>
      </c>
      <c r="J19" s="3">
        <v>4427</v>
      </c>
      <c r="K19" s="6">
        <v>0.11698332584625901</v>
      </c>
      <c r="L19" s="3">
        <v>5446</v>
      </c>
      <c r="M19" s="6">
        <v>0.14391036651428199</v>
      </c>
      <c r="N19" s="3">
        <v>-1578</v>
      </c>
      <c r="O19" s="6">
        <v>-4.1698596834289003E-2</v>
      </c>
      <c r="P19" s="3">
        <v>3868</v>
      </c>
      <c r="Q19" s="6">
        <v>0.102211769679993</v>
      </c>
      <c r="R19" s="3">
        <v>-664</v>
      </c>
      <c r="S19" s="6">
        <v>-1.75461776286235E-2</v>
      </c>
      <c r="T19" s="6">
        <v>-0.17166494312306099</v>
      </c>
    </row>
    <row r="20" spans="2:20" x14ac:dyDescent="0.25">
      <c r="B20" t="s">
        <v>94</v>
      </c>
      <c r="C20" s="3">
        <v>36149</v>
      </c>
      <c r="D20" s="3">
        <v>30452</v>
      </c>
      <c r="E20" s="3">
        <v>5697</v>
      </c>
      <c r="F20" s="5">
        <v>0.15759772054551899</v>
      </c>
      <c r="G20" s="3">
        <v>5697</v>
      </c>
      <c r="H20" s="3">
        <v>0</v>
      </c>
      <c r="I20" s="6">
        <v>0.15759772054551899</v>
      </c>
      <c r="J20" s="3">
        <v>3307</v>
      </c>
      <c r="K20" s="6">
        <v>9.1482475310520298E-2</v>
      </c>
      <c r="L20" s="3">
        <v>5319</v>
      </c>
      <c r="M20" s="6">
        <v>0.14714099975103001</v>
      </c>
      <c r="N20" s="3">
        <v>-1753</v>
      </c>
      <c r="O20" s="6">
        <v>-4.8493734266508E-2</v>
      </c>
      <c r="P20" s="3">
        <v>3566</v>
      </c>
      <c r="Q20" s="6">
        <v>9.8647265484522295E-2</v>
      </c>
      <c r="R20" s="3">
        <v>-648</v>
      </c>
      <c r="S20" s="6">
        <v>-1.7925807076267598E-2</v>
      </c>
      <c r="T20" s="6">
        <v>-0.18171620863712801</v>
      </c>
    </row>
    <row r="21" spans="2:20" x14ac:dyDescent="0.25">
      <c r="B21" t="s">
        <v>95</v>
      </c>
      <c r="C21" s="3">
        <v>38063</v>
      </c>
      <c r="D21" s="3">
        <v>31337</v>
      </c>
      <c r="E21" s="3">
        <v>6726</v>
      </c>
      <c r="F21" s="5">
        <v>0.17670703833118701</v>
      </c>
      <c r="G21" s="3">
        <v>6726</v>
      </c>
      <c r="H21" s="3">
        <v>0</v>
      </c>
      <c r="I21" s="6">
        <v>0.17670703833118701</v>
      </c>
      <c r="J21" s="3">
        <v>3963</v>
      </c>
      <c r="K21" s="6">
        <v>0.104116858891837</v>
      </c>
      <c r="L21" s="3">
        <v>6578</v>
      </c>
      <c r="M21" s="6">
        <v>0.17281874786538101</v>
      </c>
      <c r="N21" s="3">
        <v>-2110</v>
      </c>
      <c r="O21" s="6">
        <v>-5.54344113706223E-2</v>
      </c>
      <c r="P21" s="3">
        <v>4468</v>
      </c>
      <c r="Q21" s="6">
        <v>0.117384336494758</v>
      </c>
      <c r="R21" s="3">
        <v>-653</v>
      </c>
      <c r="S21" s="6">
        <v>-1.7155768068728101E-2</v>
      </c>
      <c r="T21" s="6">
        <v>-0.14615040286481601</v>
      </c>
    </row>
    <row r="22" spans="2:20" x14ac:dyDescent="0.25">
      <c r="B22" t="s">
        <v>96</v>
      </c>
      <c r="C22" s="3">
        <v>40893</v>
      </c>
      <c r="D22" s="3">
        <v>33112</v>
      </c>
      <c r="E22" s="3">
        <v>7781</v>
      </c>
      <c r="F22" s="5">
        <v>0.19027706453427201</v>
      </c>
      <c r="G22" s="3">
        <v>7781</v>
      </c>
      <c r="H22" s="3">
        <v>0</v>
      </c>
      <c r="I22" s="6">
        <v>0.19027706453427201</v>
      </c>
      <c r="J22" s="3">
        <v>4807</v>
      </c>
      <c r="K22" s="6">
        <v>0.117550681045655</v>
      </c>
      <c r="L22" s="3">
        <v>6994</v>
      </c>
      <c r="M22" s="6">
        <v>0.17103171691976601</v>
      </c>
      <c r="N22" s="3">
        <v>-3559</v>
      </c>
      <c r="O22" s="6">
        <v>-8.7032010368522705E-2</v>
      </c>
      <c r="P22" s="3">
        <v>3435</v>
      </c>
      <c r="Q22" s="6">
        <v>8.3999706551243405E-2</v>
      </c>
      <c r="R22" s="3">
        <v>-756</v>
      </c>
      <c r="S22" s="6">
        <v>-1.8487271660186301E-2</v>
      </c>
      <c r="T22" s="6">
        <v>-0.22008733624454099</v>
      </c>
    </row>
    <row r="23" spans="2:20" x14ac:dyDescent="0.25">
      <c r="B23" t="s">
        <v>97</v>
      </c>
      <c r="C23" s="3">
        <v>42278</v>
      </c>
      <c r="D23" s="3">
        <v>23468</v>
      </c>
      <c r="E23" s="3">
        <v>18810</v>
      </c>
      <c r="F23" s="5">
        <v>0.444912247504612</v>
      </c>
      <c r="G23" s="3">
        <v>8863</v>
      </c>
      <c r="H23" s="3">
        <v>9947</v>
      </c>
      <c r="I23" s="6">
        <v>0.209636217418042</v>
      </c>
      <c r="J23" s="3">
        <v>5682</v>
      </c>
      <c r="K23" s="6">
        <v>0.13439613983632101</v>
      </c>
      <c r="L23" s="3">
        <v>7966</v>
      </c>
      <c r="M23" s="6">
        <v>0.18841950896447299</v>
      </c>
      <c r="N23" s="3">
        <v>-3784</v>
      </c>
      <c r="O23" s="6">
        <v>-8.9502814702682204E-2</v>
      </c>
      <c r="P23" s="3">
        <v>4182</v>
      </c>
      <c r="Q23" s="6">
        <v>9.8916694261791005E-2</v>
      </c>
      <c r="R23" s="3">
        <v>-1076</v>
      </c>
      <c r="S23" s="6">
        <v>-2.54505889587965E-2</v>
      </c>
      <c r="T23" s="6">
        <v>-0.25729316116690498</v>
      </c>
    </row>
    <row r="24" spans="2:20" x14ac:dyDescent="0.25">
      <c r="B24" t="s">
        <v>98</v>
      </c>
      <c r="C24" s="3">
        <v>45041</v>
      </c>
      <c r="D24" s="3">
        <v>25034</v>
      </c>
      <c r="E24" s="3">
        <v>20007</v>
      </c>
      <c r="F24" s="5">
        <v>0.44419528873692798</v>
      </c>
      <c r="G24" s="3">
        <v>9450</v>
      </c>
      <c r="H24" s="3">
        <v>10557</v>
      </c>
      <c r="I24" s="6">
        <v>0.209808840833906</v>
      </c>
      <c r="J24" s="3">
        <v>6136</v>
      </c>
      <c r="K24" s="6">
        <v>0.13623143358273501</v>
      </c>
      <c r="L24" s="3">
        <v>9452</v>
      </c>
      <c r="M24" s="6">
        <v>0.20985324482138401</v>
      </c>
      <c r="N24" s="3">
        <v>-2796</v>
      </c>
      <c r="O24" s="6">
        <v>-6.20767744943495E-2</v>
      </c>
      <c r="P24" s="3">
        <v>6656</v>
      </c>
      <c r="Q24" s="6">
        <v>0.147776470327035</v>
      </c>
      <c r="R24" s="3">
        <v>-1324</v>
      </c>
      <c r="S24" s="6">
        <v>-2.9395439710485999E-2</v>
      </c>
      <c r="T24" s="6">
        <v>-0.198918269230769</v>
      </c>
    </row>
    <row r="25" spans="2:20" x14ac:dyDescent="0.25">
      <c r="B25" t="s">
        <v>99</v>
      </c>
      <c r="C25" s="3">
        <v>48813</v>
      </c>
      <c r="D25" s="3">
        <v>26420</v>
      </c>
      <c r="E25" s="3">
        <v>22393</v>
      </c>
      <c r="F25" s="5">
        <v>0.45875074263003701</v>
      </c>
      <c r="G25" s="3">
        <v>11540</v>
      </c>
      <c r="H25" s="3">
        <v>10853</v>
      </c>
      <c r="I25" s="6">
        <v>0.23641243111466201</v>
      </c>
      <c r="J25" s="3">
        <v>7501</v>
      </c>
      <c r="K25" s="6">
        <v>0.15366808022452999</v>
      </c>
      <c r="L25" s="3">
        <v>9780</v>
      </c>
      <c r="M25" s="6">
        <v>0.200356462417798</v>
      </c>
      <c r="N25" s="3">
        <v>-3311</v>
      </c>
      <c r="O25" s="6">
        <v>-6.7830291110974494E-2</v>
      </c>
      <c r="P25" s="3">
        <v>6469</v>
      </c>
      <c r="Q25" s="6">
        <v>0.13252617130682401</v>
      </c>
      <c r="R25" s="3">
        <v>-1508</v>
      </c>
      <c r="S25" s="6">
        <v>-3.0893409542539899E-2</v>
      </c>
      <c r="T25" s="6">
        <v>-0.23311176379656801</v>
      </c>
    </row>
    <row r="26" spans="2:20" x14ac:dyDescent="0.25">
      <c r="B26" t="s">
        <v>100</v>
      </c>
      <c r="C26" s="3">
        <v>52465</v>
      </c>
      <c r="D26" s="3">
        <v>28364</v>
      </c>
      <c r="E26" s="3">
        <v>24101</v>
      </c>
      <c r="F26" s="5">
        <v>0.45937291527685098</v>
      </c>
      <c r="G26" s="3">
        <v>13224</v>
      </c>
      <c r="H26" s="3">
        <v>10877</v>
      </c>
      <c r="I26" s="6">
        <v>0.25205375011912701</v>
      </c>
      <c r="J26" s="3">
        <v>8382</v>
      </c>
      <c r="K26" s="6">
        <v>0.15976365195844799</v>
      </c>
      <c r="L26" s="3">
        <v>11385</v>
      </c>
      <c r="M26" s="6">
        <v>0.217001810730963</v>
      </c>
      <c r="N26" s="3">
        <v>-4265</v>
      </c>
      <c r="O26" s="6">
        <v>-8.1292290098160594E-2</v>
      </c>
      <c r="P26" s="3">
        <v>7120</v>
      </c>
      <c r="Q26" s="6">
        <v>0.13570952063280201</v>
      </c>
      <c r="R26" s="3">
        <v>-3063</v>
      </c>
      <c r="S26" s="6">
        <v>-5.8381778328409399E-2</v>
      </c>
      <c r="T26" s="6">
        <v>-0.43019662921348301</v>
      </c>
    </row>
    <row r="27" spans="2:20" x14ac:dyDescent="0.25">
      <c r="B27" t="s">
        <v>101</v>
      </c>
      <c r="C27" s="3">
        <v>55632</v>
      </c>
      <c r="D27" s="3">
        <v>29993</v>
      </c>
      <c r="E27" s="3">
        <v>25639</v>
      </c>
      <c r="F27" s="5">
        <v>0.460867845844118</v>
      </c>
      <c r="G27" s="3">
        <v>14358</v>
      </c>
      <c r="H27" s="3">
        <v>11281</v>
      </c>
      <c r="I27" s="6">
        <v>0.25808886971527101</v>
      </c>
      <c r="J27" s="3">
        <v>9391</v>
      </c>
      <c r="K27" s="6">
        <v>0.168805723324705</v>
      </c>
      <c r="L27" s="3">
        <v>13136</v>
      </c>
      <c r="M27" s="6">
        <v>0.23612309462180001</v>
      </c>
      <c r="N27" s="3">
        <v>-4773</v>
      </c>
      <c r="O27" s="6">
        <v>-8.5795944779982702E-2</v>
      </c>
      <c r="P27" s="3">
        <v>8363</v>
      </c>
      <c r="Q27" s="6">
        <v>0.150327149841817</v>
      </c>
      <c r="R27" s="3">
        <v>-2313</v>
      </c>
      <c r="S27" s="6">
        <v>-4.1576790336496902E-2</v>
      </c>
      <c r="T27" s="6">
        <v>-0.27657539160588301</v>
      </c>
    </row>
    <row r="28" spans="2:20" x14ac:dyDescent="0.25">
      <c r="B28" t="s">
        <v>102</v>
      </c>
      <c r="C28" s="3">
        <v>55137</v>
      </c>
      <c r="D28" s="3">
        <v>30306</v>
      </c>
      <c r="E28" s="3">
        <v>24831</v>
      </c>
      <c r="F28" s="5">
        <v>0.450350944012187</v>
      </c>
      <c r="G28" s="3">
        <v>13873</v>
      </c>
      <c r="H28" s="3">
        <v>10958</v>
      </c>
      <c r="I28" s="6">
        <v>0.25160962692928501</v>
      </c>
      <c r="J28" s="3">
        <v>8980</v>
      </c>
      <c r="K28" s="6">
        <v>0.16286704028148</v>
      </c>
      <c r="L28" s="3">
        <v>12343</v>
      </c>
      <c r="M28" s="6">
        <v>0.22386056550048</v>
      </c>
      <c r="N28" s="3">
        <v>-3623</v>
      </c>
      <c r="O28" s="6">
        <v>-6.5709051997750997E-2</v>
      </c>
      <c r="P28" s="3">
        <v>8720</v>
      </c>
      <c r="Q28" s="6">
        <v>0.15815151350272899</v>
      </c>
      <c r="R28" s="3">
        <v>-2445</v>
      </c>
      <c r="S28" s="6">
        <v>-4.4344088361717098E-2</v>
      </c>
      <c r="T28" s="6">
        <v>-0.28038990825687998</v>
      </c>
    </row>
    <row r="29" spans="2:20" x14ac:dyDescent="0.25">
      <c r="B29" t="s">
        <v>103</v>
      </c>
      <c r="C29" s="3">
        <v>59434</v>
      </c>
      <c r="D29" s="3">
        <v>32726</v>
      </c>
      <c r="E29" s="3">
        <v>26708</v>
      </c>
      <c r="F29" s="5">
        <v>0.44937241309687997</v>
      </c>
      <c r="G29" s="3">
        <v>14837</v>
      </c>
      <c r="H29" s="3">
        <v>11871</v>
      </c>
      <c r="I29" s="6">
        <v>0.24963825419793301</v>
      </c>
      <c r="J29" s="3">
        <v>12598</v>
      </c>
      <c r="K29" s="6">
        <v>0.211966214624625</v>
      </c>
      <c r="L29" s="3">
        <v>14295</v>
      </c>
      <c r="M29" s="6">
        <v>0.24051889490863801</v>
      </c>
      <c r="N29" s="3">
        <v>-4465</v>
      </c>
      <c r="O29" s="6">
        <v>-7.51253491267624E-2</v>
      </c>
      <c r="P29" s="3">
        <v>9830</v>
      </c>
      <c r="Q29" s="6">
        <v>0.16539354578187501</v>
      </c>
      <c r="R29" s="3">
        <v>-2515</v>
      </c>
      <c r="S29" s="6">
        <v>-4.2315846148669102E-2</v>
      </c>
      <c r="T29" s="6">
        <v>-0.25584944048830099</v>
      </c>
    </row>
    <row r="30" spans="2:20" x14ac:dyDescent="0.25">
      <c r="B30" t="s">
        <v>104</v>
      </c>
      <c r="C30" s="3">
        <v>69607</v>
      </c>
      <c r="D30" s="3">
        <v>42061</v>
      </c>
      <c r="E30" s="3">
        <v>27546</v>
      </c>
      <c r="F30" s="5">
        <v>0.39573606102834402</v>
      </c>
      <c r="G30" s="3">
        <v>11830</v>
      </c>
      <c r="H30" s="3">
        <v>15716</v>
      </c>
      <c r="I30" s="6">
        <v>0.169954171275877</v>
      </c>
      <c r="J30" s="3">
        <v>11054</v>
      </c>
      <c r="K30" s="6">
        <v>0.15880586722599699</v>
      </c>
      <c r="L30" s="3">
        <v>6606</v>
      </c>
      <c r="M30" s="6">
        <v>9.4904248135963307E-2</v>
      </c>
      <c r="N30" s="3">
        <v>-4876</v>
      </c>
      <c r="O30" s="6">
        <v>-7.0050425962906004E-2</v>
      </c>
      <c r="P30" s="3">
        <v>1730</v>
      </c>
      <c r="Q30" s="6">
        <v>2.4853822173057299E-2</v>
      </c>
      <c r="R30" s="3">
        <v>-2895</v>
      </c>
      <c r="S30" s="6">
        <v>-4.1590644619075599E-2</v>
      </c>
      <c r="T30" s="6">
        <v>-1.6734104046242699</v>
      </c>
    </row>
    <row r="31" spans="2:20" x14ac:dyDescent="0.25">
      <c r="B31" t="s">
        <v>105</v>
      </c>
      <c r="C31" s="3">
        <v>65388</v>
      </c>
      <c r="D31" s="3">
        <v>43880</v>
      </c>
      <c r="E31" s="3">
        <v>21508</v>
      </c>
      <c r="F31" s="5">
        <v>0.32892885544748202</v>
      </c>
      <c r="G31" s="3">
        <v>3794</v>
      </c>
      <c r="H31" s="3">
        <v>17714</v>
      </c>
      <c r="I31" s="6">
        <v>5.8022878815684797E-2</v>
      </c>
      <c r="J31" s="3">
        <v>-2864</v>
      </c>
      <c r="K31" s="6">
        <v>-4.3800085642625497E-2</v>
      </c>
      <c r="L31" s="3">
        <v>7618</v>
      </c>
      <c r="M31" s="6">
        <v>0.116504557411145</v>
      </c>
      <c r="N31" s="3">
        <v>-4022</v>
      </c>
      <c r="O31" s="6">
        <v>-6.1509757141983201E-2</v>
      </c>
      <c r="P31" s="3">
        <v>3596</v>
      </c>
      <c r="Q31" s="6">
        <v>5.4994800269162501E-2</v>
      </c>
      <c r="R31" s="3">
        <v>-1587</v>
      </c>
      <c r="S31" s="6">
        <v>-2.42705083501559E-2</v>
      </c>
      <c r="T31" s="6">
        <v>-0.44132369299221302</v>
      </c>
    </row>
    <row r="32" spans="2:20" x14ac:dyDescent="0.25">
      <c r="B32" t="s">
        <v>106</v>
      </c>
      <c r="C32" s="3">
        <v>67418</v>
      </c>
      <c r="D32" s="3">
        <v>45131</v>
      </c>
      <c r="E32" s="3">
        <v>22287</v>
      </c>
      <c r="F32" s="5">
        <v>0.33057937049452601</v>
      </c>
      <c r="G32" s="3">
        <v>3659</v>
      </c>
      <c r="H32" s="3">
        <v>18628</v>
      </c>
      <c r="I32" s="6">
        <v>5.4273339464237999E-2</v>
      </c>
      <c r="J32" s="3">
        <v>1995</v>
      </c>
      <c r="K32" s="6">
        <v>2.9591503752706898E-2</v>
      </c>
      <c r="L32" s="3">
        <v>5567</v>
      </c>
      <c r="M32" s="6">
        <v>8.2574386662315702E-2</v>
      </c>
      <c r="N32" s="3">
        <v>-3578</v>
      </c>
      <c r="O32" s="6">
        <v>-5.3071879913376203E-2</v>
      </c>
      <c r="P32" s="3">
        <v>1989</v>
      </c>
      <c r="Q32" s="6">
        <v>2.9502506748939401E-2</v>
      </c>
      <c r="R32" s="3">
        <v>0</v>
      </c>
      <c r="S32" s="6">
        <v>0</v>
      </c>
      <c r="T32" s="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G31" sqref="G31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7504</v>
      </c>
      <c r="D3" s="3">
        <v>1293.7</v>
      </c>
      <c r="E3" s="3">
        <v>-105.3</v>
      </c>
      <c r="F3" s="3">
        <v>18668.544000000002</v>
      </c>
      <c r="G3">
        <v>1574.7750000000001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8529.2000000000007</v>
      </c>
      <c r="D4" s="3">
        <v>1351.5</v>
      </c>
      <c r="E4" s="3">
        <v>-128.6</v>
      </c>
      <c r="F4" s="3">
        <v>19852.599999999999</v>
      </c>
      <c r="G4">
        <v>1608.1079999999999</v>
      </c>
      <c r="H4" s="31">
        <f>(Table3[[#This Row],[SharesOutstanding]]-G3)/G3</f>
        <v>2.1166833357146166E-2</v>
      </c>
      <c r="I4" s="31">
        <f>(Table3[[#This Row],[Revenue]]-C3)/C3</f>
        <v>0.13662046908315575</v>
      </c>
      <c r="J4" s="31">
        <f>(Table3[[#This Row],[Dividend]]-E3)/E3</f>
        <v>0.22127255460588791</v>
      </c>
      <c r="K4" s="31">
        <f>(Table3[[#This Row],[MarketValue]]-F3)/F3</f>
        <v>6.3425192666337379E-2</v>
      </c>
    </row>
    <row r="5" spans="2:11" x14ac:dyDescent="0.25">
      <c r="B5" t="s">
        <v>78</v>
      </c>
      <c r="C5" s="3">
        <v>10055.1</v>
      </c>
      <c r="D5" s="3">
        <v>1781.2</v>
      </c>
      <c r="E5" s="3">
        <v>-153.19999999999999</v>
      </c>
      <c r="F5" s="3">
        <v>19944.553</v>
      </c>
      <c r="G5">
        <v>1573.874</v>
      </c>
      <c r="H5" s="31">
        <f>(Table3[[#This Row],[SharesOutstanding]]-G4)/G4</f>
        <v>-2.1288371179050115E-2</v>
      </c>
      <c r="I5" s="31">
        <f>(Table3[[#This Row],[Revenue]]-C4)/C4</f>
        <v>0.17890306242086004</v>
      </c>
      <c r="J5" s="31">
        <f>(Table3[[#This Row],[Dividend]]-E4)/E4</f>
        <v>0.19129082426127525</v>
      </c>
      <c r="K5" s="31">
        <f>(Table3[[#This Row],[MarketValue]]-F4)/F4</f>
        <v>4.6317862647714328E-3</v>
      </c>
    </row>
    <row r="6" spans="2:11" x14ac:dyDescent="0.25">
      <c r="B6" t="s">
        <v>79</v>
      </c>
      <c r="C6" s="3">
        <v>12151</v>
      </c>
      <c r="D6" s="3">
        <v>2614</v>
      </c>
      <c r="E6" s="3">
        <v>-180</v>
      </c>
      <c r="F6" s="3">
        <v>29547.755000000001</v>
      </c>
      <c r="G6">
        <v>1574.7750000000001</v>
      </c>
      <c r="H6" s="31">
        <f>(Table3[[#This Row],[SharesOutstanding]]-G5)/G5</f>
        <v>5.7247276465591734E-4</v>
      </c>
      <c r="I6" s="31">
        <f>(Table3[[#This Row],[Revenue]]-C5)/C5</f>
        <v>0.20844148740440172</v>
      </c>
      <c r="J6" s="31">
        <f>(Table3[[#This Row],[Dividend]]-E5)/E5</f>
        <v>0.17493472584856407</v>
      </c>
      <c r="K6" s="31">
        <f>(Table3[[#This Row],[MarketValue]]-F5)/F5</f>
        <v>0.48149497258725232</v>
      </c>
    </row>
    <row r="7" spans="2:11" x14ac:dyDescent="0.25">
      <c r="B7" t="s">
        <v>80</v>
      </c>
      <c r="C7" s="3">
        <v>18739</v>
      </c>
      <c r="D7" s="3">
        <v>2880</v>
      </c>
      <c r="E7" s="3">
        <v>-271</v>
      </c>
      <c r="F7" s="3">
        <v>41864.83</v>
      </c>
      <c r="G7">
        <v>2024.0239999999999</v>
      </c>
      <c r="H7" s="31">
        <f>(Table3[[#This Row],[SharesOutstanding]]-G6)/G6</f>
        <v>0.28527821434808132</v>
      </c>
      <c r="I7" s="31">
        <f>(Table3[[#This Row],[Revenue]]-C6)/C6</f>
        <v>0.54217759855155956</v>
      </c>
      <c r="J7" s="31">
        <f>(Table3[[#This Row],[Dividend]]-E6)/E6</f>
        <v>0.50555555555555554</v>
      </c>
      <c r="K7" s="31">
        <f>(Table3[[#This Row],[MarketValue]]-F6)/F6</f>
        <v>0.41685315855637767</v>
      </c>
    </row>
    <row r="8" spans="2:11" x14ac:dyDescent="0.25">
      <c r="B8" t="s">
        <v>81</v>
      </c>
      <c r="C8" s="3">
        <v>22473</v>
      </c>
      <c r="D8" s="3">
        <v>2997</v>
      </c>
      <c r="E8" s="3">
        <v>-342</v>
      </c>
      <c r="F8" s="3">
        <v>53391.96</v>
      </c>
      <c r="G8">
        <v>2025</v>
      </c>
      <c r="H8" s="31">
        <f>(Table3[[#This Row],[SharesOutstanding]]-G7)/G7</f>
        <v>4.822077208571207E-4</v>
      </c>
      <c r="I8" s="31">
        <f>(Table3[[#This Row],[Revenue]]-C7)/C7</f>
        <v>0.1992635679598698</v>
      </c>
      <c r="J8" s="31">
        <f>(Table3[[#This Row],[Dividend]]-E7)/E7</f>
        <v>0.26199261992619927</v>
      </c>
      <c r="K8" s="31">
        <f>(Table3[[#This Row],[MarketValue]]-F7)/F7</f>
        <v>0.27534161729547202</v>
      </c>
    </row>
    <row r="9" spans="2:11" x14ac:dyDescent="0.25">
      <c r="B9" t="s">
        <v>82</v>
      </c>
      <c r="C9" s="3">
        <v>22976</v>
      </c>
      <c r="D9" s="3">
        <v>2588</v>
      </c>
      <c r="E9" s="3">
        <v>-412</v>
      </c>
      <c r="F9" s="3">
        <v>51557.131000000001</v>
      </c>
      <c r="G9">
        <v>2078.652</v>
      </c>
      <c r="H9" s="31">
        <f>(Table3[[#This Row],[SharesOutstanding]]-G8)/G8</f>
        <v>2.6494814814814836E-2</v>
      </c>
      <c r="I9" s="31">
        <f>(Table3[[#This Row],[Revenue]]-C8)/C8</f>
        <v>2.2382414452899034E-2</v>
      </c>
      <c r="J9" s="31">
        <f>(Table3[[#This Row],[Dividend]]-E8)/E8</f>
        <v>0.2046783625730994</v>
      </c>
      <c r="K9" s="31">
        <f>(Table3[[#This Row],[MarketValue]]-F8)/F8</f>
        <v>-3.4365267729448368E-2</v>
      </c>
    </row>
    <row r="10" spans="2:11" x14ac:dyDescent="0.25">
      <c r="B10" t="s">
        <v>83</v>
      </c>
      <c r="C10" s="3">
        <v>23435</v>
      </c>
      <c r="D10" s="3">
        <v>3135</v>
      </c>
      <c r="E10" s="3">
        <v>0</v>
      </c>
      <c r="F10" s="3">
        <v>52827.067999999999</v>
      </c>
      <c r="G10">
        <v>2096.7739999999999</v>
      </c>
      <c r="H10" s="31">
        <f>(Table3[[#This Row],[SharesOutstanding]]-G9)/G9</f>
        <v>8.7181500318474874E-3</v>
      </c>
      <c r="I10" s="31">
        <f>(Table3[[#This Row],[Revenue]]-C9)/C9</f>
        <v>1.9977367688022284E-2</v>
      </c>
      <c r="J10" s="31">
        <f>(Table3[[#This Row],[Dividend]]-E9)/E9</f>
        <v>-1</v>
      </c>
      <c r="K10" s="31">
        <f>(Table3[[#This Row],[MarketValue]]-F9)/F9</f>
        <v>2.4631646008386271E-2</v>
      </c>
    </row>
    <row r="11" spans="2:11" x14ac:dyDescent="0.25">
      <c r="B11" t="s">
        <v>85</v>
      </c>
      <c r="C11" s="3">
        <v>25418</v>
      </c>
      <c r="D11" s="3">
        <v>1742</v>
      </c>
      <c r="E11" s="3">
        <v>-434</v>
      </c>
      <c r="F11" s="3">
        <v>79341.433000000005</v>
      </c>
      <c r="G11">
        <v>1614.0350000000001</v>
      </c>
      <c r="H11" s="31">
        <f>(Table3[[#This Row],[SharesOutstanding]]-G10)/G10</f>
        <v>-0.23022939048271288</v>
      </c>
      <c r="I11" s="31">
        <f>(Table3[[#This Row],[Revenue]]-C10)/C10</f>
        <v>8.4617025816087044E-2</v>
      </c>
      <c r="J11" s="31" t="e">
        <f>(Table3[[#This Row],[Dividend]]-E10)/E10</f>
        <v>#DIV/0!</v>
      </c>
      <c r="K11" s="31">
        <f>(Table3[[#This Row],[MarketValue]]-F10)/F10</f>
        <v>0.50190869953259576</v>
      </c>
    </row>
    <row r="12" spans="2:11" x14ac:dyDescent="0.25">
      <c r="B12" t="s">
        <v>86</v>
      </c>
      <c r="C12" s="3">
        <v>25172</v>
      </c>
      <c r="D12" s="3">
        <v>1253</v>
      </c>
      <c r="E12" s="3">
        <v>-438</v>
      </c>
      <c r="F12" s="3">
        <v>36874.976999999999</v>
      </c>
      <c r="G12">
        <v>2100</v>
      </c>
      <c r="H12" s="31">
        <f>(Table3[[#This Row],[SharesOutstanding]]-G11)/G11</f>
        <v>0.30108702723299052</v>
      </c>
      <c r="I12" s="31">
        <f>(Table3[[#This Row],[Revenue]]-C11)/C11</f>
        <v>-9.6781808167440402E-3</v>
      </c>
      <c r="J12" s="31">
        <f>(Table3[[#This Row],[Dividend]]-E11)/E11</f>
        <v>9.2165898617511521E-3</v>
      </c>
      <c r="K12" s="31">
        <f>(Table3[[#This Row],[MarketValue]]-F11)/F11</f>
        <v>-0.5352368163050446</v>
      </c>
    </row>
    <row r="13" spans="2:11" x14ac:dyDescent="0.25">
      <c r="B13" t="s">
        <v>87</v>
      </c>
      <c r="C13" s="3">
        <v>25329</v>
      </c>
      <c r="D13" s="3">
        <v>1200</v>
      </c>
      <c r="E13" s="3">
        <v>-428</v>
      </c>
      <c r="F13" s="3">
        <v>29983.275000000001</v>
      </c>
      <c r="G13">
        <v>2044</v>
      </c>
      <c r="H13" s="31">
        <f>(Table3[[#This Row],[SharesOutstanding]]-G12)/G12</f>
        <v>-2.6666666666666668E-2</v>
      </c>
      <c r="I13" s="31">
        <f>(Table3[[#This Row],[Revenue]]-C12)/C12</f>
        <v>6.237088828857461E-3</v>
      </c>
      <c r="J13" s="31">
        <f>(Table3[[#This Row],[Dividend]]-E12)/E12</f>
        <v>-2.2831050228310501E-2</v>
      </c>
      <c r="K13" s="31">
        <f>(Table3[[#This Row],[MarketValue]]-F12)/F12</f>
        <v>-0.18689373013032654</v>
      </c>
    </row>
    <row r="14" spans="2:11" x14ac:dyDescent="0.25">
      <c r="B14" t="s">
        <v>88</v>
      </c>
      <c r="C14" s="3">
        <v>27061</v>
      </c>
      <c r="D14" s="3">
        <v>1852</v>
      </c>
      <c r="E14" s="3">
        <v>-429</v>
      </c>
      <c r="F14" s="3">
        <v>39839.784</v>
      </c>
      <c r="G14">
        <v>2147.4580000000001</v>
      </c>
      <c r="H14" s="31">
        <f>(Table3[[#This Row],[SharesOutstanding]]-G13)/G13</f>
        <v>5.0615459882583209E-2</v>
      </c>
      <c r="I14" s="31">
        <f>(Table3[[#This Row],[Revenue]]-C13)/C13</f>
        <v>6.8380117651703584E-2</v>
      </c>
      <c r="J14" s="31">
        <f>(Table3[[#This Row],[Dividend]]-E13)/E13</f>
        <v>2.3364485981308409E-3</v>
      </c>
      <c r="K14" s="31">
        <f>(Table3[[#This Row],[MarketValue]]-F13)/F13</f>
        <v>0.32873356896469774</v>
      </c>
    </row>
    <row r="15" spans="2:11" x14ac:dyDescent="0.25">
      <c r="B15" t="s">
        <v>89</v>
      </c>
      <c r="C15" s="3">
        <v>30752</v>
      </c>
      <c r="D15" s="3">
        <v>3217</v>
      </c>
      <c r="E15" s="3">
        <v>-430</v>
      </c>
      <c r="F15" s="3">
        <v>45453.883999999998</v>
      </c>
      <c r="G15">
        <v>2191.5889999999999</v>
      </c>
      <c r="H15" s="31">
        <f>(Table3[[#This Row],[SharesOutstanding]]-G14)/G14</f>
        <v>2.0550343708701103E-2</v>
      </c>
      <c r="I15" s="31">
        <f>(Table3[[#This Row],[Revenue]]-C14)/C14</f>
        <v>0.13639555079265364</v>
      </c>
      <c r="J15" s="31">
        <f>(Table3[[#This Row],[Dividend]]-E14)/E14</f>
        <v>2.331002331002331E-3</v>
      </c>
      <c r="K15" s="31">
        <f>(Table3[[#This Row],[MarketValue]]-F14)/F14</f>
        <v>0.14091692866607908</v>
      </c>
    </row>
    <row r="16" spans="2:11" x14ac:dyDescent="0.25">
      <c r="B16" t="s">
        <v>90</v>
      </c>
      <c r="C16" s="3">
        <v>31374</v>
      </c>
      <c r="D16" s="3">
        <v>2443</v>
      </c>
      <c r="E16" s="3">
        <v>-490</v>
      </c>
      <c r="F16" s="3">
        <v>47517.048000000003</v>
      </c>
      <c r="G16">
        <v>2128.5709999999999</v>
      </c>
      <c r="H16" s="31">
        <f>(Table3[[#This Row],[SharesOutstanding]]-G15)/G15</f>
        <v>-2.8754479056063903E-2</v>
      </c>
      <c r="I16" s="31">
        <f>(Table3[[#This Row],[Revenue]]-C15)/C15</f>
        <v>2.0226326742976065E-2</v>
      </c>
      <c r="J16" s="31">
        <f>(Table3[[#This Row],[Dividend]]-E15)/E15</f>
        <v>0.13953488372093023</v>
      </c>
      <c r="K16" s="31">
        <f>(Table3[[#This Row],[MarketValue]]-F15)/F15</f>
        <v>4.5390268519187586E-2</v>
      </c>
    </row>
    <row r="17" spans="2:11" x14ac:dyDescent="0.25">
      <c r="B17" t="s">
        <v>91</v>
      </c>
      <c r="C17" s="3">
        <v>33747</v>
      </c>
      <c r="D17" s="3">
        <v>4739</v>
      </c>
      <c r="E17" s="3">
        <v>-519</v>
      </c>
      <c r="F17" s="3">
        <v>62590.8</v>
      </c>
      <c r="G17">
        <v>2076</v>
      </c>
      <c r="H17" s="31">
        <f>(Table3[[#This Row],[SharesOutstanding]]-G16)/G16</f>
        <v>-2.4697790207608726E-2</v>
      </c>
      <c r="I17" s="31">
        <f>(Table3[[#This Row],[Revenue]]-C16)/C16</f>
        <v>7.5635876840696115E-2</v>
      </c>
      <c r="J17" s="31">
        <f>(Table3[[#This Row],[Dividend]]-E16)/E16</f>
        <v>5.9183673469387757E-2</v>
      </c>
      <c r="K17" s="31">
        <f>(Table3[[#This Row],[MarketValue]]-F16)/F16</f>
        <v>0.31722829246463291</v>
      </c>
    </row>
    <row r="18" spans="2:11" x14ac:dyDescent="0.25">
      <c r="B18" t="s">
        <v>92</v>
      </c>
      <c r="C18" s="3">
        <v>35510</v>
      </c>
      <c r="D18" s="3">
        <v>3855</v>
      </c>
      <c r="E18" s="3">
        <v>-637</v>
      </c>
      <c r="F18" s="3">
        <v>67480.058000000005</v>
      </c>
      <c r="G18">
        <v>2092</v>
      </c>
      <c r="H18" s="31">
        <f>(Table3[[#This Row],[SharesOutstanding]]-G17)/G17</f>
        <v>7.7071290944123313E-3</v>
      </c>
      <c r="I18" s="31">
        <f>(Table3[[#This Row],[Revenue]]-C17)/C17</f>
        <v>5.2241680741991883E-2</v>
      </c>
      <c r="J18" s="31">
        <f>(Table3[[#This Row],[Dividend]]-E17)/E17</f>
        <v>0.22736030828516376</v>
      </c>
      <c r="K18" s="31">
        <f>(Table3[[#This Row],[MarketValue]]-F17)/F17</f>
        <v>7.8114643046581944E-2</v>
      </c>
    </row>
    <row r="19" spans="2:11" x14ac:dyDescent="0.25">
      <c r="B19" t="s">
        <v>93</v>
      </c>
      <c r="C19" s="3">
        <v>37843</v>
      </c>
      <c r="D19" s="3">
        <v>3868</v>
      </c>
      <c r="E19" s="3">
        <v>-664</v>
      </c>
      <c r="F19" s="3">
        <v>55944.800999999999</v>
      </c>
      <c r="G19">
        <v>1948</v>
      </c>
      <c r="H19" s="31">
        <f>(Table3[[#This Row],[SharesOutstanding]]-G18)/G18</f>
        <v>-6.8833652007648183E-2</v>
      </c>
      <c r="I19" s="31">
        <f>(Table3[[#This Row],[Revenue]]-C18)/C18</f>
        <v>6.5699802872430296E-2</v>
      </c>
      <c r="J19" s="31">
        <f>(Table3[[#This Row],[Dividend]]-E18)/E18</f>
        <v>4.2386185243328101E-2</v>
      </c>
      <c r="K19" s="31">
        <f>(Table3[[#This Row],[MarketValue]]-F18)/F18</f>
        <v>-0.170943199248584</v>
      </c>
    </row>
    <row r="20" spans="2:11" x14ac:dyDescent="0.25">
      <c r="B20" t="s">
        <v>94</v>
      </c>
      <c r="C20" s="3">
        <v>36149</v>
      </c>
      <c r="D20" s="3">
        <v>3566</v>
      </c>
      <c r="E20" s="3">
        <v>-648</v>
      </c>
      <c r="F20" s="3">
        <v>49930.517999999996</v>
      </c>
      <c r="G20">
        <v>1875</v>
      </c>
      <c r="H20" s="31">
        <f>(Table3[[#This Row],[SharesOutstanding]]-G19)/G19</f>
        <v>-3.7474332648870637E-2</v>
      </c>
      <c r="I20" s="31">
        <f>(Table3[[#This Row],[Revenue]]-C19)/C19</f>
        <v>-4.4763892926036518E-2</v>
      </c>
      <c r="J20" s="31">
        <f>(Table3[[#This Row],[Dividend]]-E19)/E19</f>
        <v>-2.4096385542168676E-2</v>
      </c>
      <c r="K20" s="31">
        <f>(Table3[[#This Row],[MarketValue]]-F19)/F19</f>
        <v>-0.10750387690180546</v>
      </c>
    </row>
    <row r="21" spans="2:11" x14ac:dyDescent="0.25">
      <c r="B21" t="s">
        <v>95</v>
      </c>
      <c r="C21" s="3">
        <v>38063</v>
      </c>
      <c r="D21" s="3">
        <v>4468</v>
      </c>
      <c r="E21" s="3">
        <v>-653</v>
      </c>
      <c r="F21" s="3">
        <v>62787.39</v>
      </c>
      <c r="G21">
        <v>1948</v>
      </c>
      <c r="H21" s="31">
        <f>(Table3[[#This Row],[SharesOutstanding]]-G20)/G20</f>
        <v>3.8933333333333334E-2</v>
      </c>
      <c r="I21" s="31">
        <f>(Table3[[#This Row],[Revenue]]-C20)/C20</f>
        <v>5.2947522753049876E-2</v>
      </c>
      <c r="J21" s="31">
        <f>(Table3[[#This Row],[Dividend]]-E20)/E20</f>
        <v>7.716049382716049E-3</v>
      </c>
      <c r="K21" s="31">
        <f>(Table3[[#This Row],[MarketValue]]-F20)/F20</f>
        <v>0.25749526572105669</v>
      </c>
    </row>
    <row r="22" spans="2:11" x14ac:dyDescent="0.25">
      <c r="B22" t="s">
        <v>96</v>
      </c>
      <c r="C22" s="3">
        <v>40893</v>
      </c>
      <c r="D22" s="3">
        <v>3435</v>
      </c>
      <c r="E22" s="3">
        <v>-756</v>
      </c>
      <c r="F22" s="3">
        <v>53147.951999999997</v>
      </c>
      <c r="G22">
        <v>1909</v>
      </c>
      <c r="H22" s="31">
        <f>(Table3[[#This Row],[SharesOutstanding]]-G21)/G21</f>
        <v>-2.0020533880903489E-2</v>
      </c>
      <c r="I22" s="31">
        <f>(Table3[[#This Row],[Revenue]]-C21)/C21</f>
        <v>7.4350419042114396E-2</v>
      </c>
      <c r="J22" s="31">
        <f>(Table3[[#This Row],[Dividend]]-E21)/E21</f>
        <v>0.15773353751914243</v>
      </c>
      <c r="K22" s="31">
        <f>(Table3[[#This Row],[MarketValue]]-F21)/F21</f>
        <v>-0.15352506291470314</v>
      </c>
    </row>
    <row r="23" spans="2:11" x14ac:dyDescent="0.25">
      <c r="B23" t="s">
        <v>97</v>
      </c>
      <c r="C23" s="3">
        <v>42278</v>
      </c>
      <c r="D23" s="3">
        <v>4182</v>
      </c>
      <c r="E23" s="3">
        <v>-1076</v>
      </c>
      <c r="F23" s="3">
        <v>94104</v>
      </c>
      <c r="G23">
        <v>1818</v>
      </c>
      <c r="H23" s="31">
        <f>(Table3[[#This Row],[SharesOutstanding]]-G22)/G22</f>
        <v>-4.7668936616029334E-2</v>
      </c>
      <c r="I23" s="31">
        <f>(Table3[[#This Row],[Revenue]]-C22)/C22</f>
        <v>3.3868877313965713E-2</v>
      </c>
      <c r="J23" s="31">
        <f>(Table3[[#This Row],[Dividend]]-E22)/E22</f>
        <v>0.42328042328042326</v>
      </c>
      <c r="K23" s="31">
        <f>(Table3[[#This Row],[MarketValue]]-F22)/F22</f>
        <v>0.77060444398685402</v>
      </c>
    </row>
    <row r="24" spans="2:11" x14ac:dyDescent="0.25">
      <c r="B24" t="s">
        <v>98</v>
      </c>
      <c r="C24" s="3">
        <v>45041</v>
      </c>
      <c r="D24" s="3">
        <v>6656</v>
      </c>
      <c r="E24" s="3">
        <v>-1324</v>
      </c>
      <c r="F24" s="3">
        <v>116082</v>
      </c>
      <c r="G24">
        <v>1813</v>
      </c>
      <c r="H24" s="31">
        <f>(Table3[[#This Row],[SharesOutstanding]]-G23)/G23</f>
        <v>-2.7502750275027505E-3</v>
      </c>
      <c r="I24" s="31">
        <f>(Table3[[#This Row],[Revenue]]-C23)/C23</f>
        <v>6.5353138748285161E-2</v>
      </c>
      <c r="J24" s="31">
        <f>(Table3[[#This Row],[Dividend]]-E23)/E23</f>
        <v>0.23048327137546468</v>
      </c>
      <c r="K24" s="31">
        <f>(Table3[[#This Row],[MarketValue]]-F23)/F23</f>
        <v>0.23355011476664117</v>
      </c>
    </row>
    <row r="25" spans="2:11" x14ac:dyDescent="0.25">
      <c r="B25" t="s">
        <v>99</v>
      </c>
      <c r="C25" s="3">
        <v>48813</v>
      </c>
      <c r="D25" s="3">
        <v>6469</v>
      </c>
      <c r="E25" s="3">
        <v>-1508</v>
      </c>
      <c r="F25" s="3">
        <v>151351</v>
      </c>
      <c r="G25">
        <v>1759</v>
      </c>
      <c r="H25" s="31">
        <f>(Table3[[#This Row],[SharesOutstanding]]-G24)/G24</f>
        <v>-2.9784886927744069E-2</v>
      </c>
      <c r="I25" s="31">
        <f>(Table3[[#This Row],[Revenue]]-C24)/C24</f>
        <v>8.3745920383650446E-2</v>
      </c>
      <c r="J25" s="31">
        <f>(Table3[[#This Row],[Dividend]]-E24)/E24</f>
        <v>0.13897280966767372</v>
      </c>
      <c r="K25" s="31">
        <f>(Table3[[#This Row],[MarketValue]]-F24)/F24</f>
        <v>0.30382832825071932</v>
      </c>
    </row>
    <row r="26" spans="2:11" x14ac:dyDescent="0.25">
      <c r="B26" t="s">
        <v>100</v>
      </c>
      <c r="C26" s="3">
        <v>52465</v>
      </c>
      <c r="D26" s="3">
        <v>7120</v>
      </c>
      <c r="E26" s="3">
        <v>-3063</v>
      </c>
      <c r="F26" s="3">
        <v>163520</v>
      </c>
      <c r="G26">
        <v>1709</v>
      </c>
      <c r="H26" s="31">
        <f>(Table3[[#This Row],[SharesOutstanding]]-G25)/G25</f>
        <v>-2.8425241614553724E-2</v>
      </c>
      <c r="I26" s="31">
        <f>(Table3[[#This Row],[Revenue]]-C25)/C25</f>
        <v>7.4816135045991841E-2</v>
      </c>
      <c r="J26" s="31">
        <f>(Table3[[#This Row],[Dividend]]-E25)/E25</f>
        <v>1.0311671087533156</v>
      </c>
      <c r="K26" s="31">
        <f>(Table3[[#This Row],[MarketValue]]-F25)/F25</f>
        <v>8.0402508077250898E-2</v>
      </c>
    </row>
    <row r="27" spans="2:11" x14ac:dyDescent="0.25">
      <c r="B27" t="s">
        <v>101</v>
      </c>
      <c r="C27" s="3">
        <v>55632</v>
      </c>
      <c r="D27" s="3">
        <v>8363</v>
      </c>
      <c r="E27" s="3">
        <v>-2313</v>
      </c>
      <c r="F27" s="3">
        <v>148576</v>
      </c>
      <c r="G27">
        <v>1639</v>
      </c>
      <c r="H27" s="31">
        <f>(Table3[[#This Row],[SharesOutstanding]]-G26)/G26</f>
        <v>-4.0959625511995321E-2</v>
      </c>
      <c r="I27" s="31">
        <f>(Table3[[#This Row],[Revenue]]-C26)/C26</f>
        <v>6.0364052225293049E-2</v>
      </c>
      <c r="J27" s="31">
        <f>(Table3[[#This Row],[Dividend]]-E26)/E26</f>
        <v>-0.24485798237022527</v>
      </c>
      <c r="K27" s="31">
        <f>(Table3[[#This Row],[MarketValue]]-F26)/F26</f>
        <v>-9.13894324853229E-2</v>
      </c>
    </row>
    <row r="28" spans="2:11" x14ac:dyDescent="0.25">
      <c r="B28" t="s">
        <v>102</v>
      </c>
      <c r="C28" s="3">
        <v>55137</v>
      </c>
      <c r="D28" s="3">
        <v>8720</v>
      </c>
      <c r="E28" s="3">
        <v>-2445</v>
      </c>
      <c r="F28" s="3">
        <v>147855</v>
      </c>
      <c r="G28">
        <v>1578</v>
      </c>
      <c r="H28" s="31">
        <f>(Table3[[#This Row],[SharesOutstanding]]-G27)/G27</f>
        <v>-3.7217815741305671E-2</v>
      </c>
      <c r="I28" s="31">
        <f>(Table3[[#This Row],[Revenue]]-C27)/C27</f>
        <v>-8.8977566867989646E-3</v>
      </c>
      <c r="J28" s="31">
        <f>(Table3[[#This Row],[Dividend]]-E27)/E27</f>
        <v>5.7068741893644616E-2</v>
      </c>
      <c r="K28" s="31">
        <f>(Table3[[#This Row],[MarketValue]]-F27)/F27</f>
        <v>-4.8527353004522936E-3</v>
      </c>
    </row>
    <row r="29" spans="2:11" x14ac:dyDescent="0.25">
      <c r="B29" t="s">
        <v>103</v>
      </c>
      <c r="C29" s="3">
        <v>59434</v>
      </c>
      <c r="D29" s="3">
        <v>9830</v>
      </c>
      <c r="E29" s="3">
        <v>-2515</v>
      </c>
      <c r="F29" s="3">
        <v>175410</v>
      </c>
      <c r="G29">
        <v>1507</v>
      </c>
      <c r="H29" s="31">
        <f>(Table3[[#This Row],[SharesOutstanding]]-G28)/G28</f>
        <v>-4.4993662864385296E-2</v>
      </c>
      <c r="I29" s="31">
        <f>(Table3[[#This Row],[Revenue]]-C28)/C28</f>
        <v>7.7933148339590474E-2</v>
      </c>
      <c r="J29" s="31">
        <f>(Table3[[#This Row],[Dividend]]-E28)/E28</f>
        <v>2.8629856850715747E-2</v>
      </c>
      <c r="K29" s="31">
        <f>(Table3[[#This Row],[MarketValue]]-F28)/F28</f>
        <v>0.18636501978289541</v>
      </c>
    </row>
    <row r="30" spans="2:11" x14ac:dyDescent="0.25">
      <c r="B30" t="s">
        <v>104</v>
      </c>
      <c r="C30" s="3">
        <v>69607</v>
      </c>
      <c r="D30" s="3">
        <v>1730</v>
      </c>
      <c r="E30" s="3">
        <v>-2895</v>
      </c>
      <c r="F30" s="3">
        <v>232099.92</v>
      </c>
      <c r="G30">
        <v>1666</v>
      </c>
      <c r="H30" s="31">
        <f>(Table3[[#This Row],[SharesOutstanding]]-G29)/G29</f>
        <v>0.10550763105507631</v>
      </c>
      <c r="I30" s="31">
        <f>(Table3[[#This Row],[Revenue]]-C29)/C29</f>
        <v>0.1711646532287916</v>
      </c>
      <c r="J30" s="31">
        <f>(Table3[[#This Row],[Dividend]]-E29)/E29</f>
        <v>0.15109343936381708</v>
      </c>
      <c r="K30" s="31">
        <f>(Table3[[#This Row],[MarketValue]]-F29)/F29</f>
        <v>0.32318522319138027</v>
      </c>
    </row>
    <row r="31" spans="2:11" x14ac:dyDescent="0.25">
      <c r="B31" t="s">
        <v>105</v>
      </c>
      <c r="C31" s="3">
        <v>65388</v>
      </c>
      <c r="D31" s="3">
        <v>3596</v>
      </c>
      <c r="E31" s="3">
        <v>-1587</v>
      </c>
      <c r="F31" s="3">
        <v>224220.005</v>
      </c>
      <c r="G31">
        <v>1808</v>
      </c>
      <c r="H31" s="31">
        <f>(Table3[[#This Row],[SharesOutstanding]]-G30)/G30</f>
        <v>8.5234093637454988E-2</v>
      </c>
      <c r="I31" s="31">
        <f>(Table3[[#This Row],[Revenue]]-C30)/C30</f>
        <v>-6.0611720085623572E-2</v>
      </c>
      <c r="J31" s="31">
        <f>(Table3[[#This Row],[Dividend]]-E30)/E30</f>
        <v>-0.45181347150259066</v>
      </c>
      <c r="K31" s="31">
        <f>(Table3[[#This Row],[MarketValue]]-F30)/F30</f>
        <v>-3.3950528720561417E-2</v>
      </c>
    </row>
    <row r="32" spans="2:11" x14ac:dyDescent="0.25">
      <c r="B32" t="s">
        <v>106</v>
      </c>
      <c r="C32" s="3">
        <v>67418</v>
      </c>
      <c r="D32" s="3">
        <v>1989</v>
      </c>
      <c r="E32" s="3">
        <v>0</v>
      </c>
      <c r="F32" s="3">
        <v>307551.06</v>
      </c>
      <c r="G32">
        <v>1828</v>
      </c>
      <c r="H32" s="31">
        <f>(Table3[[#This Row],[SharesOutstanding]]-G31)/G31</f>
        <v>1.1061946902654867E-2</v>
      </c>
      <c r="I32" s="31">
        <f>(Table3[[#This Row],[Revenue]]-C31)/C31</f>
        <v>3.1045451764849821E-2</v>
      </c>
      <c r="J32" s="31">
        <f>(Table3[[#This Row],[Dividend]]-E31)/E31</f>
        <v>-1</v>
      </c>
      <c r="K32" s="31">
        <f>(Table3[[#This Row],[MarketValue]]-F31)/F31</f>
        <v>0.37164861806153288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42578125" bestFit="1" customWidth="1"/>
    <col min="5" max="5" width="11.140625" customWidth="1"/>
    <col min="6" max="6" width="11.28515625" bestFit="1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1838.1</v>
      </c>
      <c r="D3" s="3">
        <v>1293.7</v>
      </c>
      <c r="E3" s="3">
        <v>0</v>
      </c>
      <c r="F3" s="3">
        <v>0</v>
      </c>
      <c r="G3" s="3">
        <v>-105.3</v>
      </c>
      <c r="H3" s="3">
        <v>-105.3</v>
      </c>
    </row>
    <row r="4" spans="2:8" x14ac:dyDescent="0.25">
      <c r="B4" t="s">
        <v>77</v>
      </c>
      <c r="C4" s="3">
        <v>2145.1999999999998</v>
      </c>
      <c r="D4" s="3">
        <v>1351.5</v>
      </c>
      <c r="E4" s="3">
        <v>0</v>
      </c>
      <c r="F4" s="3">
        <v>-31.6</v>
      </c>
      <c r="G4" s="3">
        <v>-128.6</v>
      </c>
      <c r="H4" s="3">
        <v>-160.19999999999999</v>
      </c>
    </row>
    <row r="5" spans="2:8" x14ac:dyDescent="0.25">
      <c r="B5" t="s">
        <v>78</v>
      </c>
      <c r="C5" s="3">
        <v>2807.3</v>
      </c>
      <c r="D5" s="3">
        <v>1781.2</v>
      </c>
      <c r="E5" s="3">
        <v>0</v>
      </c>
      <c r="F5" s="3">
        <v>-570.70000000000005</v>
      </c>
      <c r="G5" s="3">
        <v>-153.19999999999999</v>
      </c>
      <c r="H5" s="3">
        <v>-723.9</v>
      </c>
    </row>
    <row r="6" spans="2:8" x14ac:dyDescent="0.25">
      <c r="B6" t="s">
        <v>79</v>
      </c>
      <c r="C6" s="3">
        <v>3510</v>
      </c>
      <c r="D6" s="3">
        <v>2614</v>
      </c>
      <c r="E6" s="3">
        <v>183</v>
      </c>
      <c r="F6" s="3">
        <v>-349</v>
      </c>
      <c r="G6" s="3">
        <v>-180</v>
      </c>
      <c r="H6" s="3">
        <v>-346</v>
      </c>
    </row>
    <row r="7" spans="2:8" x14ac:dyDescent="0.25">
      <c r="B7" t="s">
        <v>80</v>
      </c>
      <c r="C7" s="3">
        <v>4625</v>
      </c>
      <c r="D7" s="3">
        <v>2880</v>
      </c>
      <c r="E7" s="3">
        <v>85</v>
      </c>
      <c r="F7" s="3">
        <v>-462</v>
      </c>
      <c r="G7" s="3">
        <v>-271</v>
      </c>
      <c r="H7" s="3">
        <v>-648</v>
      </c>
    </row>
    <row r="8" spans="2:8" x14ac:dyDescent="0.25">
      <c r="B8" t="s">
        <v>81</v>
      </c>
      <c r="C8" s="3">
        <v>5099</v>
      </c>
      <c r="D8" s="3">
        <v>2997</v>
      </c>
      <c r="E8" s="3">
        <v>180</v>
      </c>
      <c r="F8" s="3">
        <v>-633</v>
      </c>
      <c r="G8" s="3">
        <v>-342</v>
      </c>
      <c r="H8" s="3">
        <v>-795</v>
      </c>
    </row>
    <row r="9" spans="2:8" x14ac:dyDescent="0.25">
      <c r="B9" t="s">
        <v>82</v>
      </c>
      <c r="C9" s="3">
        <v>5115</v>
      </c>
      <c r="D9" s="3">
        <v>2588</v>
      </c>
      <c r="E9" s="3">
        <v>184</v>
      </c>
      <c r="F9" s="3">
        <v>-30</v>
      </c>
      <c r="G9" s="3">
        <v>-412</v>
      </c>
      <c r="H9" s="3">
        <v>-258</v>
      </c>
    </row>
    <row r="10" spans="2:8" x14ac:dyDescent="0.25">
      <c r="B10" t="s">
        <v>83</v>
      </c>
      <c r="C10" s="3">
        <v>5588</v>
      </c>
      <c r="D10" s="3">
        <v>3135</v>
      </c>
      <c r="E10" s="3">
        <v>204</v>
      </c>
      <c r="F10" s="3">
        <v>-19</v>
      </c>
      <c r="G10" s="3">
        <v>0</v>
      </c>
      <c r="H10" s="3">
        <v>185</v>
      </c>
    </row>
    <row r="11" spans="2:8" x14ac:dyDescent="0.25">
      <c r="B11" t="s">
        <v>85</v>
      </c>
      <c r="C11" s="3">
        <v>3755</v>
      </c>
      <c r="D11" s="3">
        <v>1742</v>
      </c>
      <c r="E11" s="3">
        <v>482</v>
      </c>
      <c r="F11" s="3">
        <v>-166</v>
      </c>
      <c r="G11" s="3">
        <v>-434</v>
      </c>
      <c r="H11" s="3">
        <v>-118</v>
      </c>
    </row>
    <row r="12" spans="2:8" x14ac:dyDescent="0.25">
      <c r="B12" t="s">
        <v>86</v>
      </c>
      <c r="C12" s="3">
        <v>3048</v>
      </c>
      <c r="D12" s="3">
        <v>1253</v>
      </c>
      <c r="E12" s="3">
        <v>177</v>
      </c>
      <c r="F12" s="3">
        <v>-1073</v>
      </c>
      <c r="G12" s="3">
        <v>-438</v>
      </c>
      <c r="H12" s="3">
        <v>-1334</v>
      </c>
    </row>
    <row r="13" spans="2:8" x14ac:dyDescent="0.25">
      <c r="B13" t="s">
        <v>87</v>
      </c>
      <c r="C13" s="3">
        <v>2286</v>
      </c>
      <c r="D13" s="3">
        <v>1200</v>
      </c>
      <c r="E13" s="3">
        <v>47</v>
      </c>
      <c r="F13" s="3">
        <v>0</v>
      </c>
      <c r="G13" s="3">
        <v>-428</v>
      </c>
      <c r="H13" s="3">
        <v>-381</v>
      </c>
    </row>
    <row r="14" spans="2:8" x14ac:dyDescent="0.25">
      <c r="B14" t="s">
        <v>88</v>
      </c>
      <c r="C14" s="3">
        <v>2901</v>
      </c>
      <c r="D14" s="3">
        <v>1852</v>
      </c>
      <c r="E14" s="3">
        <v>51</v>
      </c>
      <c r="F14" s="3">
        <v>0</v>
      </c>
      <c r="G14" s="3">
        <v>-429</v>
      </c>
      <c r="H14" s="3">
        <v>-378</v>
      </c>
    </row>
    <row r="15" spans="2:8" x14ac:dyDescent="0.25">
      <c r="B15" t="s">
        <v>89</v>
      </c>
      <c r="C15" s="3">
        <v>4644</v>
      </c>
      <c r="D15" s="3">
        <v>3217</v>
      </c>
      <c r="E15" s="3">
        <v>201</v>
      </c>
      <c r="F15" s="3">
        <v>-335</v>
      </c>
      <c r="G15" s="3">
        <v>-430</v>
      </c>
      <c r="H15" s="3">
        <v>-564</v>
      </c>
    </row>
    <row r="16" spans="2:8" x14ac:dyDescent="0.25">
      <c r="B16" t="s">
        <v>90</v>
      </c>
      <c r="C16" s="3">
        <v>4269</v>
      </c>
      <c r="D16" s="3">
        <v>2443</v>
      </c>
      <c r="E16" s="3">
        <v>394</v>
      </c>
      <c r="F16" s="3">
        <v>-2420</v>
      </c>
      <c r="G16" s="3">
        <v>-490</v>
      </c>
      <c r="H16" s="3">
        <v>-2516</v>
      </c>
    </row>
    <row r="17" spans="2:8" x14ac:dyDescent="0.25">
      <c r="B17" t="s">
        <v>91</v>
      </c>
      <c r="C17" s="3">
        <v>6058</v>
      </c>
      <c r="D17" s="3">
        <v>4739</v>
      </c>
      <c r="E17" s="3">
        <v>1259</v>
      </c>
      <c r="F17" s="3">
        <v>-6898</v>
      </c>
      <c r="G17" s="3">
        <v>-519</v>
      </c>
      <c r="H17" s="3">
        <v>-6158</v>
      </c>
    </row>
    <row r="18" spans="2:8" x14ac:dyDescent="0.25">
      <c r="B18" t="s">
        <v>92</v>
      </c>
      <c r="C18" s="3">
        <v>5421</v>
      </c>
      <c r="D18" s="3">
        <v>3855</v>
      </c>
      <c r="E18" s="3">
        <v>1245</v>
      </c>
      <c r="F18" s="3">
        <v>-6923</v>
      </c>
      <c r="G18" s="3">
        <v>-637</v>
      </c>
      <c r="H18" s="3">
        <v>-6315</v>
      </c>
    </row>
    <row r="19" spans="2:8" x14ac:dyDescent="0.25">
      <c r="B19" t="s">
        <v>93</v>
      </c>
      <c r="C19" s="3">
        <v>5446</v>
      </c>
      <c r="D19" s="3">
        <v>3868</v>
      </c>
      <c r="E19" s="3">
        <v>636</v>
      </c>
      <c r="F19" s="3">
        <v>-4453</v>
      </c>
      <c r="G19" s="3">
        <v>-664</v>
      </c>
      <c r="H19" s="3">
        <v>-4481</v>
      </c>
    </row>
    <row r="20" spans="2:8" x14ac:dyDescent="0.25">
      <c r="B20" t="s">
        <v>94</v>
      </c>
      <c r="C20" s="3">
        <v>5319</v>
      </c>
      <c r="D20" s="3">
        <v>3566</v>
      </c>
      <c r="E20" s="3">
        <v>0</v>
      </c>
      <c r="F20" s="3">
        <v>-138</v>
      </c>
      <c r="G20" s="3">
        <v>-648</v>
      </c>
      <c r="H20" s="3">
        <v>-786</v>
      </c>
    </row>
    <row r="21" spans="2:8" x14ac:dyDescent="0.25">
      <c r="B21" t="s">
        <v>95</v>
      </c>
      <c r="C21" s="3">
        <v>6578</v>
      </c>
      <c r="D21" s="3">
        <v>4468</v>
      </c>
      <c r="E21" s="3">
        <v>0</v>
      </c>
      <c r="F21" s="3">
        <v>-2669</v>
      </c>
      <c r="G21" s="3">
        <v>-653</v>
      </c>
      <c r="H21" s="3">
        <v>-3322</v>
      </c>
    </row>
    <row r="22" spans="2:8" x14ac:dyDescent="0.25">
      <c r="B22" t="s">
        <v>96</v>
      </c>
      <c r="C22" s="3">
        <v>6994</v>
      </c>
      <c r="D22" s="3">
        <v>3435</v>
      </c>
      <c r="E22" s="3">
        <v>0</v>
      </c>
      <c r="F22" s="3">
        <v>-4993</v>
      </c>
      <c r="G22" s="3">
        <v>-756</v>
      </c>
      <c r="H22" s="3">
        <v>-5749</v>
      </c>
    </row>
    <row r="23" spans="2:8" x14ac:dyDescent="0.25">
      <c r="B23" t="s">
        <v>97</v>
      </c>
      <c r="C23" s="3">
        <v>7966</v>
      </c>
      <c r="D23" s="3">
        <v>4182</v>
      </c>
      <c r="E23" s="3">
        <v>0</v>
      </c>
      <c r="F23" s="3">
        <v>-3015</v>
      </c>
      <c r="G23" s="3">
        <v>-1076</v>
      </c>
      <c r="H23" s="3">
        <v>-4091</v>
      </c>
    </row>
    <row r="24" spans="2:8" x14ac:dyDescent="0.25">
      <c r="B24" t="s">
        <v>98</v>
      </c>
      <c r="C24" s="3">
        <v>9452</v>
      </c>
      <c r="D24" s="3">
        <v>6656</v>
      </c>
      <c r="E24" s="3">
        <v>0</v>
      </c>
      <c r="F24" s="3">
        <v>-4087</v>
      </c>
      <c r="G24" s="3">
        <v>-1324</v>
      </c>
      <c r="H24" s="3">
        <v>-5411</v>
      </c>
    </row>
    <row r="25" spans="2:8" x14ac:dyDescent="0.25">
      <c r="B25" t="s">
        <v>99</v>
      </c>
      <c r="C25" s="3">
        <v>9780</v>
      </c>
      <c r="D25" s="3">
        <v>6469</v>
      </c>
      <c r="E25" s="3">
        <v>0</v>
      </c>
      <c r="F25" s="3">
        <v>-6527</v>
      </c>
      <c r="G25" s="3">
        <v>-1508</v>
      </c>
      <c r="H25" s="3">
        <v>-8035</v>
      </c>
    </row>
    <row r="26" spans="2:8" x14ac:dyDescent="0.25">
      <c r="B26" t="s">
        <v>100</v>
      </c>
      <c r="C26" s="3">
        <v>11385</v>
      </c>
      <c r="D26" s="3">
        <v>7120</v>
      </c>
      <c r="E26" s="3">
        <v>0</v>
      </c>
      <c r="F26" s="3">
        <v>-6095</v>
      </c>
      <c r="G26" s="3">
        <v>-3063</v>
      </c>
      <c r="H26" s="3">
        <v>-9158</v>
      </c>
    </row>
    <row r="27" spans="2:8" x14ac:dyDescent="0.25">
      <c r="B27" t="s">
        <v>101</v>
      </c>
      <c r="C27" s="3">
        <v>13136</v>
      </c>
      <c r="D27" s="3">
        <v>8363</v>
      </c>
      <c r="E27" s="3">
        <v>0</v>
      </c>
      <c r="F27" s="3">
        <v>-7499</v>
      </c>
      <c r="G27" s="3">
        <v>-2313</v>
      </c>
      <c r="H27" s="3">
        <v>-9812</v>
      </c>
    </row>
    <row r="28" spans="2:8" x14ac:dyDescent="0.25">
      <c r="B28" t="s">
        <v>102</v>
      </c>
      <c r="C28" s="3">
        <v>12343</v>
      </c>
      <c r="D28" s="3">
        <v>8720</v>
      </c>
      <c r="E28" s="3">
        <v>0</v>
      </c>
      <c r="F28" s="3">
        <v>-9368</v>
      </c>
      <c r="G28" s="3">
        <v>-2445</v>
      </c>
      <c r="H28" s="3">
        <v>-11813</v>
      </c>
    </row>
    <row r="29" spans="2:8" x14ac:dyDescent="0.25">
      <c r="B29" t="s">
        <v>103</v>
      </c>
      <c r="C29" s="3">
        <v>14295</v>
      </c>
      <c r="D29" s="3">
        <v>9830</v>
      </c>
      <c r="E29" s="3">
        <v>0</v>
      </c>
      <c r="F29" s="3">
        <v>-3577</v>
      </c>
      <c r="G29" s="3">
        <v>-2515</v>
      </c>
      <c r="H29" s="3">
        <v>-6092</v>
      </c>
    </row>
    <row r="30" spans="2:8" x14ac:dyDescent="0.25">
      <c r="B30" t="s">
        <v>104</v>
      </c>
      <c r="C30" s="3">
        <v>6606</v>
      </c>
      <c r="D30" s="3">
        <v>1730</v>
      </c>
      <c r="E30" s="3">
        <v>0</v>
      </c>
      <c r="F30" s="3">
        <v>0</v>
      </c>
      <c r="G30" s="3">
        <v>-2895</v>
      </c>
      <c r="H30" s="3">
        <v>-2895</v>
      </c>
    </row>
    <row r="31" spans="2:8" x14ac:dyDescent="0.25">
      <c r="B31" t="s">
        <v>105</v>
      </c>
      <c r="C31" s="3">
        <v>7618</v>
      </c>
      <c r="D31" s="3">
        <v>3596</v>
      </c>
      <c r="E31" s="3">
        <v>0</v>
      </c>
      <c r="F31" s="3">
        <v>0</v>
      </c>
      <c r="G31" s="3">
        <v>-1587</v>
      </c>
      <c r="H31" s="3">
        <v>-1587</v>
      </c>
    </row>
    <row r="32" spans="2:8" x14ac:dyDescent="0.25">
      <c r="B32" t="s">
        <v>106</v>
      </c>
      <c r="C32" s="3">
        <v>5567</v>
      </c>
      <c r="D32" s="3">
        <v>1989</v>
      </c>
      <c r="E32" s="3">
        <v>0</v>
      </c>
      <c r="F32" s="3">
        <v>0</v>
      </c>
      <c r="G32" s="3">
        <v>0</v>
      </c>
      <c r="H32" s="3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E12" sqref="E12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1838.1</v>
      </c>
      <c r="D4" s="3">
        <v>1293.7</v>
      </c>
      <c r="E4" s="3">
        <v>764.8</v>
      </c>
      <c r="F4" s="3">
        <v>0</v>
      </c>
      <c r="G4" s="3">
        <v>764.8</v>
      </c>
      <c r="H4" s="3">
        <v>0</v>
      </c>
      <c r="I4" s="3">
        <v>4694</v>
      </c>
      <c r="J4" s="3">
        <v>6167.7</v>
      </c>
      <c r="K4" s="3">
        <v>2354.3000000000002</v>
      </c>
      <c r="L4" s="3">
        <v>3802.8</v>
      </c>
      <c r="M4">
        <v>1.99379858131928</v>
      </c>
    </row>
    <row r="5" spans="2:13" x14ac:dyDescent="0.25">
      <c r="B5" t="s">
        <v>77</v>
      </c>
      <c r="C5" s="3">
        <v>2145.1999999999998</v>
      </c>
      <c r="D5" s="3">
        <v>1351.5</v>
      </c>
      <c r="E5" s="3">
        <v>363</v>
      </c>
      <c r="F5" s="3">
        <v>0</v>
      </c>
      <c r="G5" s="3">
        <v>363</v>
      </c>
      <c r="H5" s="3">
        <v>0</v>
      </c>
      <c r="I5" s="3">
        <v>5611.6</v>
      </c>
      <c r="J5" s="3">
        <v>6139.5</v>
      </c>
      <c r="K5" s="3">
        <v>2821.1</v>
      </c>
      <c r="L5" s="3">
        <v>3899.5</v>
      </c>
      <c r="M5">
        <v>1.9891531672042799</v>
      </c>
    </row>
    <row r="6" spans="2:13" x14ac:dyDescent="0.25">
      <c r="B6" t="s">
        <v>78</v>
      </c>
      <c r="C6" s="3">
        <v>2807.3</v>
      </c>
      <c r="D6" s="3">
        <v>1781.2</v>
      </c>
      <c r="E6" s="3">
        <v>186.9</v>
      </c>
      <c r="F6" s="3">
        <v>0</v>
      </c>
      <c r="G6" s="3">
        <v>186.9</v>
      </c>
      <c r="H6" s="3">
        <v>0</v>
      </c>
      <c r="I6" s="3">
        <v>5445.1</v>
      </c>
      <c r="J6" s="3">
        <v>7381.2</v>
      </c>
      <c r="K6" s="3">
        <v>2859.8</v>
      </c>
      <c r="L6" s="3">
        <v>4458.2</v>
      </c>
      <c r="M6">
        <v>1.90401426673193</v>
      </c>
    </row>
    <row r="7" spans="2:13" x14ac:dyDescent="0.25">
      <c r="B7" t="s">
        <v>79</v>
      </c>
      <c r="C7" s="3">
        <v>3510</v>
      </c>
      <c r="D7" s="3">
        <v>2614</v>
      </c>
      <c r="E7" s="3">
        <v>1077</v>
      </c>
      <c r="F7" s="3">
        <v>0</v>
      </c>
      <c r="G7" s="3">
        <v>1077</v>
      </c>
      <c r="H7" s="3">
        <v>0</v>
      </c>
      <c r="I7" s="3">
        <v>6659</v>
      </c>
      <c r="J7" s="3">
        <v>7947</v>
      </c>
      <c r="K7" s="3">
        <v>3043</v>
      </c>
      <c r="L7" s="3">
        <v>4912</v>
      </c>
      <c r="M7">
        <v>2.1883010187315102</v>
      </c>
    </row>
    <row r="8" spans="2:13" x14ac:dyDescent="0.25">
      <c r="B8" t="s">
        <v>80</v>
      </c>
      <c r="C8" s="3">
        <v>4625</v>
      </c>
      <c r="D8" s="3">
        <v>2880</v>
      </c>
      <c r="E8" s="3">
        <v>278</v>
      </c>
      <c r="F8" s="3">
        <v>0</v>
      </c>
      <c r="G8" s="3">
        <v>278</v>
      </c>
      <c r="H8" s="3">
        <v>0</v>
      </c>
      <c r="I8" s="3">
        <v>8840</v>
      </c>
      <c r="J8" s="3">
        <v>27786</v>
      </c>
      <c r="K8" s="3">
        <v>10580</v>
      </c>
      <c r="L8" s="3">
        <v>9960</v>
      </c>
      <c r="M8">
        <v>0.83553875236294795</v>
      </c>
    </row>
    <row r="9" spans="2:13" x14ac:dyDescent="0.25">
      <c r="B9" t="s">
        <v>81</v>
      </c>
      <c r="C9" s="3">
        <v>5099</v>
      </c>
      <c r="D9" s="3">
        <v>2997</v>
      </c>
      <c r="E9" s="3">
        <v>317</v>
      </c>
      <c r="F9" s="3">
        <v>0</v>
      </c>
      <c r="G9" s="3">
        <v>317</v>
      </c>
      <c r="H9" s="3">
        <v>0</v>
      </c>
      <c r="I9" s="3">
        <v>7653</v>
      </c>
      <c r="J9" s="3">
        <v>30844</v>
      </c>
      <c r="K9" s="3">
        <v>6276</v>
      </c>
      <c r="L9" s="3">
        <v>14936</v>
      </c>
      <c r="M9">
        <v>1.21940726577437</v>
      </c>
    </row>
    <row r="10" spans="2:13" x14ac:dyDescent="0.25">
      <c r="B10" t="s">
        <v>82</v>
      </c>
      <c r="C10" s="3">
        <v>5115</v>
      </c>
      <c r="D10" s="3">
        <v>2588</v>
      </c>
      <c r="E10" s="3">
        <v>127</v>
      </c>
      <c r="F10" s="3">
        <v>0</v>
      </c>
      <c r="G10" s="3">
        <v>127</v>
      </c>
      <c r="H10" s="3">
        <v>-593</v>
      </c>
      <c r="I10" s="3">
        <v>9375</v>
      </c>
      <c r="J10" s="3">
        <v>32003</v>
      </c>
      <c r="K10" s="3">
        <v>7525</v>
      </c>
      <c r="L10" s="3">
        <v>14465</v>
      </c>
      <c r="M10">
        <v>1.2458471760797301</v>
      </c>
    </row>
    <row r="11" spans="2:13" x14ac:dyDescent="0.25">
      <c r="B11" t="s">
        <v>83</v>
      </c>
      <c r="C11" s="3">
        <v>5588</v>
      </c>
      <c r="D11" s="3">
        <v>3135</v>
      </c>
      <c r="E11" s="3">
        <v>414</v>
      </c>
      <c r="F11" s="3">
        <v>0</v>
      </c>
      <c r="G11" s="3">
        <v>414</v>
      </c>
      <c r="H11" s="3">
        <v>-605</v>
      </c>
      <c r="I11" s="3">
        <v>10200</v>
      </c>
      <c r="J11" s="3">
        <v>33479</v>
      </c>
      <c r="K11" s="3">
        <v>7707</v>
      </c>
      <c r="L11" s="3">
        <v>14997</v>
      </c>
      <c r="M11">
        <v>1.32347216815881</v>
      </c>
    </row>
    <row r="12" spans="2:13" x14ac:dyDescent="0.25">
      <c r="B12" t="s">
        <v>85</v>
      </c>
      <c r="C12" s="3">
        <v>3755</v>
      </c>
      <c r="D12" s="3">
        <v>1742</v>
      </c>
      <c r="E12" s="3">
        <v>842</v>
      </c>
      <c r="F12" s="3">
        <v>0</v>
      </c>
      <c r="G12" s="3">
        <v>842</v>
      </c>
      <c r="H12" s="3">
        <v>-689</v>
      </c>
      <c r="I12" s="3">
        <v>7563</v>
      </c>
      <c r="J12" s="3">
        <v>37464</v>
      </c>
      <c r="K12" s="3">
        <v>8402</v>
      </c>
      <c r="L12" s="3">
        <v>12169</v>
      </c>
      <c r="M12">
        <v>0.90014282313734795</v>
      </c>
    </row>
    <row r="13" spans="2:13" x14ac:dyDescent="0.25">
      <c r="B13" t="s">
        <v>86</v>
      </c>
      <c r="C13" s="3">
        <v>3048</v>
      </c>
      <c r="D13" s="3">
        <v>1253</v>
      </c>
      <c r="E13" s="3">
        <v>618</v>
      </c>
      <c r="F13" s="3">
        <v>0</v>
      </c>
      <c r="G13" s="3">
        <v>618</v>
      </c>
      <c r="H13" s="3">
        <v>-1395</v>
      </c>
      <c r="I13" s="3">
        <v>6605</v>
      </c>
      <c r="J13" s="3">
        <v>37205</v>
      </c>
      <c r="K13" s="3">
        <v>6020</v>
      </c>
      <c r="L13" s="3">
        <v>14736</v>
      </c>
      <c r="M13">
        <v>1.0971760797342101</v>
      </c>
    </row>
    <row r="14" spans="2:13" x14ac:dyDescent="0.25">
      <c r="B14" t="s">
        <v>87</v>
      </c>
      <c r="C14" s="3">
        <v>2286</v>
      </c>
      <c r="D14" s="3">
        <v>1200</v>
      </c>
      <c r="E14" s="3">
        <v>1239</v>
      </c>
      <c r="F14" s="3">
        <v>0</v>
      </c>
      <c r="G14" s="3">
        <v>1239</v>
      </c>
      <c r="H14" s="3">
        <v>-1395</v>
      </c>
      <c r="I14" s="3">
        <v>7849</v>
      </c>
      <c r="J14" s="3">
        <v>42196</v>
      </c>
      <c r="K14" s="3">
        <v>7819</v>
      </c>
      <c r="L14" s="3">
        <v>18347</v>
      </c>
      <c r="M14">
        <v>1.0038368077759301</v>
      </c>
    </row>
    <row r="15" spans="2:13" x14ac:dyDescent="0.25">
      <c r="B15" t="s">
        <v>88</v>
      </c>
      <c r="C15" s="3">
        <v>2901</v>
      </c>
      <c r="D15" s="3">
        <v>1852</v>
      </c>
      <c r="E15" s="3">
        <v>1583</v>
      </c>
      <c r="F15" s="3">
        <v>0</v>
      </c>
      <c r="G15" s="3">
        <v>1583</v>
      </c>
      <c r="H15" s="3">
        <v>-1527</v>
      </c>
      <c r="I15" s="3">
        <v>8314</v>
      </c>
      <c r="J15" s="3">
        <v>41674</v>
      </c>
      <c r="K15" s="3">
        <v>8669</v>
      </c>
      <c r="L15" s="3">
        <v>17100</v>
      </c>
      <c r="M15">
        <v>0.95904948667666401</v>
      </c>
    </row>
    <row r="16" spans="2:13" x14ac:dyDescent="0.25">
      <c r="B16" t="s">
        <v>89</v>
      </c>
      <c r="C16" s="3">
        <v>4644</v>
      </c>
      <c r="D16" s="3">
        <v>3217</v>
      </c>
      <c r="E16" s="3">
        <v>2042</v>
      </c>
      <c r="F16" s="3">
        <v>0</v>
      </c>
      <c r="G16" s="3">
        <v>2042</v>
      </c>
      <c r="H16" s="3">
        <v>-1862</v>
      </c>
      <c r="I16" s="3">
        <v>9369</v>
      </c>
      <c r="J16" s="3">
        <v>44533</v>
      </c>
      <c r="K16" s="3">
        <v>11059</v>
      </c>
      <c r="L16" s="3">
        <v>15964</v>
      </c>
      <c r="M16">
        <v>0.84718328962835698</v>
      </c>
    </row>
    <row r="17" spans="2:13" x14ac:dyDescent="0.25">
      <c r="B17" t="s">
        <v>90</v>
      </c>
      <c r="C17" s="3">
        <v>4269</v>
      </c>
      <c r="D17" s="3">
        <v>2443</v>
      </c>
      <c r="E17" s="3">
        <v>1723</v>
      </c>
      <c r="F17" s="3">
        <v>0</v>
      </c>
      <c r="G17" s="3">
        <v>1723</v>
      </c>
      <c r="H17" s="3">
        <v>-4281</v>
      </c>
      <c r="I17" s="3">
        <v>8845</v>
      </c>
      <c r="J17" s="3">
        <v>44313</v>
      </c>
      <c r="K17" s="3">
        <v>9168</v>
      </c>
      <c r="L17" s="3">
        <v>16532</v>
      </c>
      <c r="M17">
        <v>0.96476876090750396</v>
      </c>
    </row>
    <row r="18" spans="2:13" x14ac:dyDescent="0.25">
      <c r="B18" t="s">
        <v>91</v>
      </c>
      <c r="C18" s="3">
        <v>6058</v>
      </c>
      <c r="D18" s="3">
        <v>4739</v>
      </c>
      <c r="E18" s="3">
        <v>2411</v>
      </c>
      <c r="F18" s="3">
        <v>0</v>
      </c>
      <c r="G18" s="3">
        <v>2411</v>
      </c>
      <c r="H18" s="3">
        <v>-11179</v>
      </c>
      <c r="I18" s="3">
        <v>9562</v>
      </c>
      <c r="J18" s="3">
        <v>50436</v>
      </c>
      <c r="K18" s="3">
        <v>10210</v>
      </c>
      <c r="L18" s="3">
        <v>16625</v>
      </c>
      <c r="M18">
        <v>0.93653281096963703</v>
      </c>
    </row>
    <row r="19" spans="2:13" x14ac:dyDescent="0.25">
      <c r="B19" t="s">
        <v>92</v>
      </c>
      <c r="C19" s="3">
        <v>5421</v>
      </c>
      <c r="D19" s="3">
        <v>3855</v>
      </c>
      <c r="E19" s="3">
        <v>3670</v>
      </c>
      <c r="F19" s="3">
        <v>0</v>
      </c>
      <c r="G19" s="3">
        <v>3670</v>
      </c>
      <c r="H19" s="3">
        <v>-18102</v>
      </c>
      <c r="I19" s="3">
        <v>11314</v>
      </c>
      <c r="J19" s="3">
        <v>49614</v>
      </c>
      <c r="K19" s="3">
        <v>11391</v>
      </c>
      <c r="L19" s="3">
        <v>17489</v>
      </c>
      <c r="M19">
        <v>0.99324027741199195</v>
      </c>
    </row>
    <row r="20" spans="2:13" x14ac:dyDescent="0.25">
      <c r="B20" t="s">
        <v>93</v>
      </c>
      <c r="C20" s="3">
        <v>5446</v>
      </c>
      <c r="D20" s="3">
        <v>3868</v>
      </c>
      <c r="E20" s="3">
        <v>3001</v>
      </c>
      <c r="F20" s="3">
        <v>0</v>
      </c>
      <c r="G20" s="3">
        <v>3001</v>
      </c>
      <c r="H20" s="3">
        <v>-22555</v>
      </c>
      <c r="I20" s="3">
        <v>11666</v>
      </c>
      <c r="J20" s="3">
        <v>50831</v>
      </c>
      <c r="K20" s="3">
        <v>11591</v>
      </c>
      <c r="L20" s="3">
        <v>17239</v>
      </c>
      <c r="M20">
        <v>1.0064705374859799</v>
      </c>
    </row>
    <row r="21" spans="2:13" x14ac:dyDescent="0.25">
      <c r="B21" t="s">
        <v>94</v>
      </c>
      <c r="C21" s="3">
        <v>5319</v>
      </c>
      <c r="D21" s="3">
        <v>3566</v>
      </c>
      <c r="E21" s="3">
        <v>3417</v>
      </c>
      <c r="F21" s="3">
        <v>0</v>
      </c>
      <c r="G21" s="3">
        <v>3417</v>
      </c>
      <c r="H21" s="3">
        <v>-22693</v>
      </c>
      <c r="I21" s="3">
        <v>11889</v>
      </c>
      <c r="J21" s="3">
        <v>51228</v>
      </c>
      <c r="K21" s="3">
        <v>8934</v>
      </c>
      <c r="L21" s="3">
        <v>18758</v>
      </c>
      <c r="M21">
        <v>1.3307588985896499</v>
      </c>
    </row>
    <row r="22" spans="2:13" x14ac:dyDescent="0.25">
      <c r="B22" t="s">
        <v>95</v>
      </c>
      <c r="C22" s="3">
        <v>6578</v>
      </c>
      <c r="D22" s="3">
        <v>4468</v>
      </c>
      <c r="E22" s="3">
        <v>2722</v>
      </c>
      <c r="F22" s="3">
        <v>0</v>
      </c>
      <c r="G22" s="3">
        <v>2722</v>
      </c>
      <c r="H22" s="3">
        <v>-23663</v>
      </c>
      <c r="I22" s="3">
        <v>12225</v>
      </c>
      <c r="J22" s="3">
        <v>56981</v>
      </c>
      <c r="K22" s="3">
        <v>11000</v>
      </c>
      <c r="L22" s="3">
        <v>18864</v>
      </c>
      <c r="M22">
        <v>1.1113636363636299</v>
      </c>
    </row>
    <row r="23" spans="2:13" x14ac:dyDescent="0.25">
      <c r="B23" t="s">
        <v>96</v>
      </c>
      <c r="C23" s="3">
        <v>6994</v>
      </c>
      <c r="D23" s="3">
        <v>3435</v>
      </c>
      <c r="E23" s="3">
        <v>3185</v>
      </c>
      <c r="F23" s="3">
        <v>0</v>
      </c>
      <c r="G23" s="3">
        <v>3185</v>
      </c>
      <c r="H23" s="3">
        <v>-28656</v>
      </c>
      <c r="I23" s="3">
        <v>13757</v>
      </c>
      <c r="J23" s="3">
        <v>58367</v>
      </c>
      <c r="K23" s="3">
        <v>12088</v>
      </c>
      <c r="L23" s="3">
        <v>20583</v>
      </c>
      <c r="M23">
        <v>1.1380708140304401</v>
      </c>
    </row>
    <row r="24" spans="2:13" x14ac:dyDescent="0.25">
      <c r="B24" t="s">
        <v>97</v>
      </c>
      <c r="C24" s="3">
        <v>7966</v>
      </c>
      <c r="D24" s="3">
        <v>4182</v>
      </c>
      <c r="E24" s="3">
        <v>3387</v>
      </c>
      <c r="F24" s="3">
        <v>0</v>
      </c>
      <c r="G24" s="3">
        <v>3387</v>
      </c>
      <c r="H24" s="3">
        <v>-31671</v>
      </c>
      <c r="I24" s="3">
        <v>13709</v>
      </c>
      <c r="J24" s="3">
        <v>61189</v>
      </c>
      <c r="K24" s="3">
        <v>12813</v>
      </c>
      <c r="L24" s="3">
        <v>20127</v>
      </c>
      <c r="M24">
        <v>1.0699289783813299</v>
      </c>
    </row>
    <row r="25" spans="2:13" x14ac:dyDescent="0.25">
      <c r="B25" t="s">
        <v>98</v>
      </c>
      <c r="C25" s="3">
        <v>9452</v>
      </c>
      <c r="D25" s="3">
        <v>6656</v>
      </c>
      <c r="E25" s="3">
        <v>3931</v>
      </c>
      <c r="F25" s="3">
        <v>0</v>
      </c>
      <c r="G25" s="3">
        <v>3931</v>
      </c>
      <c r="H25" s="3">
        <v>-34582</v>
      </c>
      <c r="I25" s="3">
        <v>14109</v>
      </c>
      <c r="J25" s="3">
        <v>67132</v>
      </c>
      <c r="K25" s="3">
        <v>11704</v>
      </c>
      <c r="L25" s="3">
        <v>21387</v>
      </c>
      <c r="M25">
        <v>1.2054853041695099</v>
      </c>
    </row>
    <row r="26" spans="2:13" x14ac:dyDescent="0.25">
      <c r="B26" t="s">
        <v>99</v>
      </c>
      <c r="C26" s="3">
        <v>9780</v>
      </c>
      <c r="D26" s="3">
        <v>6469</v>
      </c>
      <c r="E26" s="3">
        <v>3421</v>
      </c>
      <c r="F26" s="3">
        <v>0</v>
      </c>
      <c r="G26" s="3">
        <v>3421</v>
      </c>
      <c r="H26" s="3">
        <v>-41109</v>
      </c>
      <c r="I26" s="3">
        <v>15169</v>
      </c>
      <c r="J26" s="3">
        <v>68972</v>
      </c>
      <c r="K26" s="3">
        <v>13292</v>
      </c>
      <c r="L26" s="3">
        <v>22671</v>
      </c>
      <c r="M26">
        <v>1.14121275955461</v>
      </c>
    </row>
    <row r="27" spans="2:13" x14ac:dyDescent="0.25">
      <c r="B27" t="s">
        <v>100</v>
      </c>
      <c r="C27" s="3">
        <v>11385</v>
      </c>
      <c r="D27" s="3">
        <v>7120</v>
      </c>
      <c r="E27" s="3">
        <v>4269</v>
      </c>
      <c r="F27" s="3">
        <v>0</v>
      </c>
      <c r="G27" s="3">
        <v>4269</v>
      </c>
      <c r="H27" s="3">
        <v>-47204</v>
      </c>
      <c r="I27" s="3">
        <v>16758</v>
      </c>
      <c r="J27" s="3">
        <v>71424</v>
      </c>
      <c r="K27" s="3">
        <v>16334</v>
      </c>
      <c r="L27" s="3">
        <v>23193</v>
      </c>
      <c r="M27">
        <v>1.0259581241581901</v>
      </c>
    </row>
    <row r="28" spans="2:13" x14ac:dyDescent="0.25">
      <c r="B28" t="s">
        <v>101</v>
      </c>
      <c r="C28" s="3">
        <v>13136</v>
      </c>
      <c r="D28" s="3">
        <v>8363</v>
      </c>
      <c r="E28" s="3">
        <v>4610</v>
      </c>
      <c r="F28" s="3">
        <v>0</v>
      </c>
      <c r="G28" s="3">
        <v>4610</v>
      </c>
      <c r="H28" s="3">
        <v>-54703</v>
      </c>
      <c r="I28" s="3">
        <v>16966</v>
      </c>
      <c r="J28" s="3">
        <v>75067</v>
      </c>
      <c r="K28" s="3">
        <v>16842</v>
      </c>
      <c r="L28" s="3">
        <v>27868</v>
      </c>
      <c r="M28">
        <v>1.0073625460159099</v>
      </c>
    </row>
    <row r="29" spans="2:13" x14ac:dyDescent="0.25">
      <c r="B29" t="s">
        <v>102</v>
      </c>
      <c r="C29" s="3">
        <v>12343</v>
      </c>
      <c r="D29" s="3">
        <v>8720</v>
      </c>
      <c r="E29" s="3">
        <v>4017</v>
      </c>
      <c r="F29" s="3">
        <v>0</v>
      </c>
      <c r="G29" s="3">
        <v>4017</v>
      </c>
      <c r="H29" s="3">
        <v>-64011</v>
      </c>
      <c r="I29" s="3">
        <v>15889</v>
      </c>
      <c r="J29" s="3">
        <v>79900</v>
      </c>
      <c r="K29" s="3">
        <v>19595</v>
      </c>
      <c r="L29" s="3">
        <v>30042</v>
      </c>
      <c r="M29">
        <v>0.81087011992855296</v>
      </c>
    </row>
    <row r="30" spans="2:13" x14ac:dyDescent="0.25">
      <c r="B30" t="s">
        <v>103</v>
      </c>
      <c r="C30" s="3">
        <v>14295</v>
      </c>
      <c r="D30" s="3">
        <v>9830</v>
      </c>
      <c r="E30" s="3">
        <v>4150</v>
      </c>
      <c r="F30" s="3">
        <v>0</v>
      </c>
      <c r="G30" s="3">
        <v>4150</v>
      </c>
      <c r="H30" s="3">
        <v>-67588</v>
      </c>
      <c r="I30" s="3">
        <v>16825</v>
      </c>
      <c r="J30" s="3">
        <v>81773</v>
      </c>
      <c r="K30" s="3">
        <v>17860</v>
      </c>
      <c r="L30" s="3">
        <v>26783</v>
      </c>
      <c r="M30">
        <v>0.94204927211646095</v>
      </c>
    </row>
    <row r="31" spans="2:13" x14ac:dyDescent="0.25">
      <c r="B31" t="s">
        <v>104</v>
      </c>
      <c r="C31" s="3">
        <v>6606</v>
      </c>
      <c r="D31" s="3">
        <v>1730</v>
      </c>
      <c r="E31" s="3">
        <v>5418</v>
      </c>
      <c r="F31" s="3">
        <v>0</v>
      </c>
      <c r="G31" s="3">
        <v>5418</v>
      </c>
      <c r="H31" s="3">
        <v>-907</v>
      </c>
      <c r="I31" s="3">
        <v>28124</v>
      </c>
      <c r="J31" s="3">
        <v>165860</v>
      </c>
      <c r="K31" s="3">
        <v>31341</v>
      </c>
      <c r="L31" s="3">
        <v>59791</v>
      </c>
      <c r="M31">
        <v>0.89735490252384997</v>
      </c>
    </row>
    <row r="32" spans="2:13" x14ac:dyDescent="0.25">
      <c r="B32" t="s">
        <v>105</v>
      </c>
      <c r="C32" s="3">
        <v>7618</v>
      </c>
      <c r="D32" s="3">
        <v>3596</v>
      </c>
      <c r="E32" s="3">
        <v>17914</v>
      </c>
      <c r="F32" s="3">
        <v>0</v>
      </c>
      <c r="G32" s="3">
        <v>17914</v>
      </c>
      <c r="H32" s="3">
        <v>-907</v>
      </c>
      <c r="I32" s="3">
        <v>35251</v>
      </c>
      <c r="J32" s="3">
        <v>166298</v>
      </c>
      <c r="K32" s="3">
        <v>26628</v>
      </c>
      <c r="L32" s="3">
        <v>77409</v>
      </c>
      <c r="M32">
        <v>1.32383205648189</v>
      </c>
    </row>
    <row r="33" spans="2:13" x14ac:dyDescent="0.25">
      <c r="B33" t="s">
        <v>106</v>
      </c>
      <c r="C33" s="3">
        <v>5567</v>
      </c>
      <c r="D33" s="3">
        <v>1989</v>
      </c>
      <c r="E33" s="3">
        <v>15959</v>
      </c>
      <c r="F33" s="3">
        <v>0</v>
      </c>
      <c r="G33" s="3">
        <v>15959</v>
      </c>
      <c r="H33" s="3">
        <v>-907</v>
      </c>
      <c r="I33" s="3">
        <v>33657</v>
      </c>
      <c r="J33" s="3">
        <v>169952</v>
      </c>
      <c r="K33" s="3">
        <v>31077</v>
      </c>
      <c r="L33" s="3">
        <v>70308</v>
      </c>
      <c r="M33">
        <v>1.08301959648614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I21" sqref="I2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107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2022-05-28T11:08:57Z</dcterms:modified>
</cp:coreProperties>
</file>