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Dividend-Stocks/"/>
    </mc:Choice>
  </mc:AlternateContent>
  <xr:revisionPtr revIDLastSave="10" documentId="8_{3A198421-A564-4FEC-9062-4B1583CC3A40}" xr6:coauthVersionLast="47" xr6:coauthVersionMax="47" xr10:uidLastSave="{B0CC8177-299A-4503-80FF-4CCEC60C8695}"/>
  <bookViews>
    <workbookView xWindow="28680" yWindow="-120" windowWidth="29040" windowHeight="15720" tabRatio="720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7" i="11" l="1"/>
  <c r="T35" i="11"/>
  <c r="T36" i="11"/>
  <c r="Q4" i="11"/>
  <c r="R4" i="11"/>
  <c r="S4" i="11"/>
  <c r="T4" i="11"/>
  <c r="H3" i="9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<sst xmlns="http://schemas.openxmlformats.org/spreadsheetml/2006/main" count="253" uniqueCount="106">
  <si>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</si>
  <si>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</si>
  <si>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</si>
  <si>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</si>
  <si>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</si>
  <si>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</si>
  <si>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</si>
  <si>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</si>
  <si>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</si>
  <si>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</si>
  <si>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</si>
  <si>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</si>
  <si>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</si>
  <si>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</si>
  <si>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</si>
  <si>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</si>
  <si>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</si>
  <si>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</si>
  <si>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</si>
  <si>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</si>
  <si>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</si>
  <si>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</si>
  <si>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</si>
  <si>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</si>
  <si>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</si>
  <si>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</si>
  <si>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</si>
  <si>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</si>
  <si>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</si>
  <si>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</si>
  <si>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</si>
  <si>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</si>
  <si>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</si>
  <si>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</si>
  <si>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</si>
  <si>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</si>
  <si>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</si>
  <si>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</si>
  <si>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</si>
  <si>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</si>
  <si>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</si>
  <si>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</si>
  <si>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</si>
  <si>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</si>
  <si>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</si>
  <si>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</si>
  <si>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</si>
  <si>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</si>
  <si>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</si>
  <si>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</si>
  <si>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</si>
  <si>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</si>
  <si>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</si>
  <si>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</si>
  <si>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</si>
  <si>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</si>
  <si>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</si>
  <si>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</si>
  <si>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</si>
  <si>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</si>
  <si>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</si>
  <si>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</si>
  <si>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</si>
  <si>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</si>
  <si>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</si>
  <si>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</si>
  <si>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</si>
  <si>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</si>
  <si>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</si>
  <si>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</si>
  <si>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</si>
  <si>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</si>
  <si>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</si>
  <si>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DivFCF</t>
  </si>
  <si>
    <t>10YT</t>
  </si>
  <si>
    <t xml:space="preserve">[AnalysisDate: Mar 22 ] </t>
  </si>
  <si>
    <t>1992-10</t>
  </si>
  <si>
    <t>1993-10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</si>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</sst>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8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3" xr:uid="{08EA946C-E04D-4AD1-A7BB-1E82237E2BF0}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7" totalsRowShown="0">
  <autoFilter ref="B3:T37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tabSelected="1" workbookViewId="0">
      <selection activeCell="H33" sqref="H4:H33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51</v>
      </c>
      <c r="D3" s="19" t="s">
        <v>52</v>
      </c>
      <c r="E3" t="s">
        <v>0</v>
      </c>
      <c r="F3" s="18" t="s">
        <v>1</v>
      </c>
      <c r="G3" s="4" t="s">
        <v>53</v>
      </c>
      <c r="H3" s="19" t="s">
        <v>54</v>
      </c>
      <c r="I3" t="s">
        <v>2</v>
      </c>
      <c r="J3" s="18" t="s">
        <v>3</v>
      </c>
      <c r="K3" s="32" t="s">
        <v>74</v>
      </c>
    </row>
    <row r="4" spans="2:11" x14ac:dyDescent="0.25">
      <c r="B4">
        <v>1993</v>
      </c>
      <c r="C4" s="27">
        <v>2.5499999999999998</v>
      </c>
      <c r="D4" s="22">
        <v>3.16</v>
      </c>
      <c r="E4" s="1">
        <v>2.7667588932806302</v>
      </c>
      <c r="F4" s="30">
        <v>2.75</v>
      </c>
      <c r="G4" s="28">
        <v>1.48148148148148E-2</v>
      </c>
      <c r="H4" s="23">
        <v>2.19607843137254E-2</v>
      </c>
      <c r="I4" s="2">
        <v>2.01383150866229E-2</v>
      </c>
      <c r="J4" s="29">
        <v>2.0363636363636299E-2</v>
      </c>
      <c r="K4" s="32"/>
    </row>
    <row r="5" spans="2:11" x14ac:dyDescent="0.25">
      <c r="B5">
        <v>1994</v>
      </c>
      <c r="C5" s="27">
        <v>2.38</v>
      </c>
      <c r="D5" s="22">
        <v>3.3</v>
      </c>
      <c r="E5" s="1">
        <v>2.7359126984126898</v>
      </c>
      <c r="F5" s="30">
        <v>2.72</v>
      </c>
      <c r="G5" s="28">
        <v>1.93939393939393E-2</v>
      </c>
      <c r="H5" s="23">
        <v>2.6890756302521E-2</v>
      </c>
      <c r="I5" s="2">
        <v>2.3440463632434901E-2</v>
      </c>
      <c r="J5" s="29">
        <v>2.34863176039646E-2</v>
      </c>
      <c r="K5" s="32"/>
    </row>
    <row r="6" spans="2:11" x14ac:dyDescent="0.25">
      <c r="B6">
        <v>1995</v>
      </c>
      <c r="C6" s="27">
        <v>2.86</v>
      </c>
      <c r="D6" s="22">
        <v>3.48</v>
      </c>
      <c r="E6" s="1">
        <v>3.16595238095237</v>
      </c>
      <c r="F6" s="30">
        <v>3.13</v>
      </c>
      <c r="G6" s="28">
        <v>2.0253164556962001E-2</v>
      </c>
      <c r="H6" s="23">
        <v>2.51748251748251E-2</v>
      </c>
      <c r="I6" s="2">
        <v>2.2716059304159299E-2</v>
      </c>
      <c r="J6" s="29">
        <v>2.2929936305732399E-2</v>
      </c>
      <c r="K6" s="32"/>
    </row>
    <row r="7" spans="2:11" x14ac:dyDescent="0.25">
      <c r="B7">
        <v>1996</v>
      </c>
      <c r="C7" s="27">
        <v>2.56</v>
      </c>
      <c r="D7" s="22">
        <v>3.48</v>
      </c>
      <c r="E7" s="1">
        <v>3.0797637795275601</v>
      </c>
      <c r="F7" s="30">
        <v>3.11</v>
      </c>
      <c r="G7" s="28">
        <v>2.1839080459770101E-2</v>
      </c>
      <c r="H7" s="23">
        <v>2.9687499999999999E-2</v>
      </c>
      <c r="I7" s="2">
        <v>2.47564169681691E-2</v>
      </c>
      <c r="J7" s="29">
        <v>2.4437299035369699E-2</v>
      </c>
      <c r="K7" s="32"/>
    </row>
    <row r="8" spans="2:11" x14ac:dyDescent="0.25">
      <c r="B8">
        <v>1997</v>
      </c>
      <c r="C8" s="27">
        <v>2.98</v>
      </c>
      <c r="D8" s="22">
        <v>4.09</v>
      </c>
      <c r="E8" s="1">
        <v>3.4667588932806201</v>
      </c>
      <c r="F8" s="30">
        <v>3.36</v>
      </c>
      <c r="G8" s="28">
        <v>1.8581907090464499E-2</v>
      </c>
      <c r="H8" s="23">
        <v>2.5503355704697899E-2</v>
      </c>
      <c r="I8" s="2">
        <v>2.2091905255149799E-2</v>
      </c>
      <c r="J8" s="29">
        <v>2.2619047619047601E-2</v>
      </c>
      <c r="K8" s="32"/>
    </row>
    <row r="9" spans="2:11" x14ac:dyDescent="0.25">
      <c r="B9">
        <v>1998</v>
      </c>
      <c r="C9" s="27">
        <v>3.27</v>
      </c>
      <c r="D9" s="22">
        <v>4.88</v>
      </c>
      <c r="E9" s="1">
        <v>4.0934523809523702</v>
      </c>
      <c r="F9" s="30">
        <v>4.0949999999999998</v>
      </c>
      <c r="G9" s="28">
        <v>1.63934426229508E-2</v>
      </c>
      <c r="H9" s="23">
        <v>2.4464831804281301E-2</v>
      </c>
      <c r="I9" s="2">
        <v>1.9645559814666799E-2</v>
      </c>
      <c r="J9" s="29">
        <v>1.9354441220141801E-2</v>
      </c>
      <c r="K9" s="32"/>
    </row>
    <row r="10" spans="2:11" x14ac:dyDescent="0.25">
      <c r="B10">
        <v>1999</v>
      </c>
      <c r="C10" s="27">
        <v>3.95</v>
      </c>
      <c r="D10" s="22">
        <v>5.66</v>
      </c>
      <c r="E10" s="1">
        <v>4.8743650793650701</v>
      </c>
      <c r="F10" s="30">
        <v>4.91</v>
      </c>
      <c r="G10" s="28">
        <v>1.48409893992932E-2</v>
      </c>
      <c r="H10" s="23">
        <v>2.1265822784810099E-2</v>
      </c>
      <c r="I10" s="2">
        <v>1.7301128937001298E-2</v>
      </c>
      <c r="J10" s="29">
        <v>1.7107942973523398E-2</v>
      </c>
      <c r="K10" s="32"/>
    </row>
    <row r="11" spans="2:11" x14ac:dyDescent="0.25">
      <c r="B11">
        <v>2000</v>
      </c>
      <c r="C11" s="27">
        <v>3.47</v>
      </c>
      <c r="D11" s="22">
        <v>5.17</v>
      </c>
      <c r="E11" s="1">
        <v>4.2510317460317397</v>
      </c>
      <c r="F11" s="30">
        <v>4.1900000000000004</v>
      </c>
      <c r="G11" s="28">
        <v>1.6247582205029001E-2</v>
      </c>
      <c r="H11" s="23">
        <v>2.5360230547550398E-2</v>
      </c>
      <c r="I11" s="2">
        <v>2.0813657067292799E-2</v>
      </c>
      <c r="J11" s="29">
        <v>2.10023866348448E-2</v>
      </c>
      <c r="K11" s="32"/>
    </row>
    <row r="12" spans="2:11" x14ac:dyDescent="0.25">
      <c r="B12">
        <v>2001</v>
      </c>
      <c r="C12" s="27">
        <v>4.3</v>
      </c>
      <c r="D12" s="22">
        <v>6.79</v>
      </c>
      <c r="E12" s="1">
        <v>5.6966532258064504</v>
      </c>
      <c r="F12" s="30">
        <v>5.81</v>
      </c>
      <c r="G12" s="28">
        <v>1.35493372606774E-2</v>
      </c>
      <c r="H12" s="23">
        <v>2.1004566210045601E-2</v>
      </c>
      <c r="I12" s="2">
        <v>1.63316751676978E-2</v>
      </c>
      <c r="J12" s="29">
        <v>1.5834767641996501E-2</v>
      </c>
      <c r="K12" s="32"/>
    </row>
    <row r="13" spans="2:11" x14ac:dyDescent="0.25">
      <c r="B13">
        <v>2002</v>
      </c>
      <c r="C13" s="27">
        <v>5.13</v>
      </c>
      <c r="D13" s="22">
        <v>7.01</v>
      </c>
      <c r="E13" s="1">
        <v>6.04281746031746</v>
      </c>
      <c r="F13" s="30">
        <v>5.9550000000000001</v>
      </c>
      <c r="G13" s="28">
        <v>1.36947218259629E-2</v>
      </c>
      <c r="H13" s="23">
        <v>1.8713450292397599E-2</v>
      </c>
      <c r="I13" s="2">
        <v>1.59633525860307E-2</v>
      </c>
      <c r="J13" s="29">
        <v>1.6120918165924002E-2</v>
      </c>
      <c r="K13" s="32"/>
    </row>
    <row r="14" spans="2:11" x14ac:dyDescent="0.25">
      <c r="B14">
        <v>2003</v>
      </c>
      <c r="C14" s="27">
        <v>5.05</v>
      </c>
      <c r="D14" s="22">
        <v>6.86</v>
      </c>
      <c r="E14" s="1">
        <v>5.8148412698412697</v>
      </c>
      <c r="F14" s="30">
        <v>5.76</v>
      </c>
      <c r="G14" s="28">
        <v>1.5160349854227401E-2</v>
      </c>
      <c r="H14" s="23">
        <v>2.0594059405940501E-2</v>
      </c>
      <c r="I14" s="2">
        <v>1.7932717935409698E-2</v>
      </c>
      <c r="J14" s="29">
        <v>1.8055555555555498E-2</v>
      </c>
      <c r="K14" s="32"/>
    </row>
    <row r="15" spans="2:11" x14ac:dyDescent="0.25">
      <c r="B15">
        <v>2004</v>
      </c>
      <c r="C15" s="27">
        <v>6.25</v>
      </c>
      <c r="D15" s="22">
        <v>7.99</v>
      </c>
      <c r="E15" s="1">
        <v>7.1873412698412702</v>
      </c>
      <c r="F15" s="30">
        <v>7.22</v>
      </c>
      <c r="G15" s="28">
        <v>1.40175219023779E-2</v>
      </c>
      <c r="H15" s="23">
        <v>1.7472698907956299E-2</v>
      </c>
      <c r="I15" s="2">
        <v>1.5580122673508201E-2</v>
      </c>
      <c r="J15" s="29">
        <v>1.5512495132202601E-2</v>
      </c>
      <c r="K15" s="32"/>
    </row>
    <row r="16" spans="2:11" x14ac:dyDescent="0.25">
      <c r="B16">
        <v>2005</v>
      </c>
      <c r="C16" s="27">
        <v>7.33</v>
      </c>
      <c r="D16" s="22">
        <v>8.81</v>
      </c>
      <c r="E16" s="1">
        <v>7.8448015873015802</v>
      </c>
      <c r="F16" s="30">
        <v>7.8</v>
      </c>
      <c r="G16" s="28">
        <v>1.4489003880983099E-2</v>
      </c>
      <c r="H16" s="23">
        <v>1.80081855388813E-2</v>
      </c>
      <c r="I16" s="2">
        <v>1.6734841774732501E-2</v>
      </c>
      <c r="J16" s="29">
        <v>1.68367346938775E-2</v>
      </c>
      <c r="K16" s="32"/>
    </row>
    <row r="17" spans="2:11" x14ac:dyDescent="0.25">
      <c r="B17">
        <v>2006</v>
      </c>
      <c r="C17" s="27">
        <v>8.25</v>
      </c>
      <c r="D17" s="22">
        <v>9.68</v>
      </c>
      <c r="E17" s="1">
        <v>8.8913147410358597</v>
      </c>
      <c r="F17" s="30">
        <v>8.9499999999999993</v>
      </c>
      <c r="G17" s="28">
        <v>1.4462809917355299E-2</v>
      </c>
      <c r="H17" s="23">
        <v>1.6969696969696899E-2</v>
      </c>
      <c r="I17" s="2">
        <v>1.5741503989471699E-2</v>
      </c>
      <c r="J17" s="29">
        <v>1.5642458100558601E-2</v>
      </c>
      <c r="K17" s="32"/>
    </row>
    <row r="18" spans="2:11" x14ac:dyDescent="0.25">
      <c r="B18">
        <v>2007</v>
      </c>
      <c r="C18" s="27">
        <v>7.94</v>
      </c>
      <c r="D18" s="22">
        <v>10.43</v>
      </c>
      <c r="E18" s="1">
        <v>9.2777290836653297</v>
      </c>
      <c r="F18" s="30">
        <v>9.33</v>
      </c>
      <c r="G18" s="28">
        <v>1.45733461169702E-2</v>
      </c>
      <c r="H18" s="23">
        <v>1.9143576826196398E-2</v>
      </c>
      <c r="I18" s="2">
        <v>1.6368404886931798E-2</v>
      </c>
      <c r="J18" s="29">
        <v>1.62915326902465E-2</v>
      </c>
      <c r="K18" s="32"/>
    </row>
    <row r="19" spans="2:11" x14ac:dyDescent="0.25">
      <c r="B19">
        <v>2008</v>
      </c>
      <c r="C19" s="27">
        <v>6.25</v>
      </c>
      <c r="D19" s="22">
        <v>10.62</v>
      </c>
      <c r="E19" s="1">
        <v>9.0219367588932808</v>
      </c>
      <c r="F19" s="30">
        <v>9.14</v>
      </c>
      <c r="G19" s="28">
        <v>1.5019762845849801E-2</v>
      </c>
      <c r="H19" s="23">
        <v>2.9440000000000001E-2</v>
      </c>
      <c r="I19" s="2">
        <v>2.0629523331100501E-2</v>
      </c>
      <c r="J19" s="29">
        <v>2.01312910284463E-2</v>
      </c>
      <c r="K19" s="32"/>
    </row>
    <row r="20" spans="2:11" x14ac:dyDescent="0.25">
      <c r="B20">
        <v>2009</v>
      </c>
      <c r="C20" s="27">
        <v>7.35</v>
      </c>
      <c r="D20" s="22">
        <v>9.75</v>
      </c>
      <c r="E20" s="1">
        <v>8.6198809523809494</v>
      </c>
      <c r="F20" s="30">
        <v>8.74</v>
      </c>
      <c r="G20" s="28">
        <v>1.9692307692307599E-2</v>
      </c>
      <c r="H20" s="23">
        <v>2.61224489795918E-2</v>
      </c>
      <c r="I20" s="2">
        <v>2.2374005628259998E-2</v>
      </c>
      <c r="J20" s="29">
        <v>2.1967963386727601E-2</v>
      </c>
      <c r="K20" s="32"/>
    </row>
    <row r="21" spans="2:11" x14ac:dyDescent="0.25">
      <c r="B21">
        <v>2010</v>
      </c>
      <c r="C21" s="27">
        <v>9.52</v>
      </c>
      <c r="D21" s="22">
        <v>12.95</v>
      </c>
      <c r="E21" s="1">
        <v>10.778452380952301</v>
      </c>
      <c r="F21" s="30">
        <v>10.54</v>
      </c>
      <c r="G21" s="28">
        <v>1.6370656370656302E-2</v>
      </c>
      <c r="H21" s="23">
        <v>2.20145379023883E-2</v>
      </c>
      <c r="I21" s="2">
        <v>1.9687364400485099E-2</v>
      </c>
      <c r="J21" s="29">
        <v>2.00283822138126E-2</v>
      </c>
      <c r="K21" s="32"/>
    </row>
    <row r="22" spans="2:11" x14ac:dyDescent="0.25">
      <c r="B22">
        <v>2011</v>
      </c>
      <c r="C22" s="27">
        <v>12.34</v>
      </c>
      <c r="D22" s="22">
        <v>15.19</v>
      </c>
      <c r="E22" s="1">
        <v>14.0703968253968</v>
      </c>
      <c r="F22" s="30">
        <v>14.22</v>
      </c>
      <c r="G22" s="28">
        <v>1.65624999999999E-2</v>
      </c>
      <c r="H22" s="23">
        <v>2.07455429497568E-2</v>
      </c>
      <c r="I22" s="2">
        <v>1.8091410573756E-2</v>
      </c>
      <c r="J22" s="29">
        <v>1.7902097902097899E-2</v>
      </c>
      <c r="K22" s="32"/>
    </row>
    <row r="23" spans="2:11" x14ac:dyDescent="0.25">
      <c r="B23">
        <v>2012</v>
      </c>
      <c r="C23" s="27">
        <v>13.74</v>
      </c>
      <c r="D23" s="22">
        <v>15.77</v>
      </c>
      <c r="E23" s="1">
        <v>14.644600000000001</v>
      </c>
      <c r="F23" s="30">
        <v>14.57</v>
      </c>
      <c r="G23" s="28">
        <v>1.7462482946793999E-2</v>
      </c>
      <c r="H23" s="23">
        <v>2.1834061135371102E-2</v>
      </c>
      <c r="I23" s="2">
        <v>2.0368382114114899E-2</v>
      </c>
      <c r="J23" s="29">
        <v>2.0547945205479399E-2</v>
      </c>
      <c r="K23" s="32"/>
    </row>
    <row r="24" spans="2:11" x14ac:dyDescent="0.25">
      <c r="B24">
        <v>2013</v>
      </c>
      <c r="C24" s="27">
        <v>16.010000000000002</v>
      </c>
      <c r="D24" s="22">
        <v>23</v>
      </c>
      <c r="E24" s="1">
        <v>20.4072619047618</v>
      </c>
      <c r="F24" s="30">
        <v>20.695</v>
      </c>
      <c r="G24" s="28">
        <v>1.4782608695652099E-2</v>
      </c>
      <c r="H24" s="23">
        <v>1.97215777262181E-2</v>
      </c>
      <c r="I24" s="2">
        <v>1.6656460309513999E-2</v>
      </c>
      <c r="J24" s="29">
        <v>1.6429090110978001E-2</v>
      </c>
      <c r="K24" s="32"/>
    </row>
    <row r="25" spans="2:11" x14ac:dyDescent="0.25">
      <c r="B25">
        <v>2014</v>
      </c>
      <c r="C25" s="27">
        <v>21.55</v>
      </c>
      <c r="D25" s="22">
        <v>27.65</v>
      </c>
      <c r="E25" s="1">
        <v>24.514007936507902</v>
      </c>
      <c r="F25" s="30">
        <v>24.295000000000002</v>
      </c>
      <c r="G25" s="28">
        <v>1.4466546112115701E-2</v>
      </c>
      <c r="H25" s="23">
        <v>1.8561484918793499E-2</v>
      </c>
      <c r="I25" s="2">
        <v>1.6253395249333599E-2</v>
      </c>
      <c r="J25" s="29">
        <v>1.63632651558509E-2</v>
      </c>
      <c r="K25" s="32"/>
    </row>
    <row r="26" spans="2:11" x14ac:dyDescent="0.25">
      <c r="B26">
        <v>2015</v>
      </c>
      <c r="C26" s="27">
        <v>25.16</v>
      </c>
      <c r="D26" s="22">
        <v>40.26</v>
      </c>
      <c r="E26" s="1">
        <v>30.3455952380952</v>
      </c>
      <c r="F26" s="30">
        <v>29.009999999999899</v>
      </c>
      <c r="G26" s="28">
        <v>1.2419274714356599E-2</v>
      </c>
      <c r="H26" s="23">
        <v>1.96309383588535E-2</v>
      </c>
      <c r="I26" s="2">
        <v>1.6543164069656901E-2</v>
      </c>
      <c r="J26" s="29">
        <v>1.71350239890335E-2</v>
      </c>
      <c r="K26" s="32"/>
    </row>
    <row r="27" spans="2:11" x14ac:dyDescent="0.25">
      <c r="B27">
        <v>2016</v>
      </c>
      <c r="C27" s="27">
        <v>33.29</v>
      </c>
      <c r="D27" s="22">
        <v>44.47</v>
      </c>
      <c r="E27" s="1">
        <v>38.0426984126984</v>
      </c>
      <c r="F27" s="30">
        <v>37.769999999999897</v>
      </c>
      <c r="G27" s="28">
        <v>1.2487512487512399E-2</v>
      </c>
      <c r="H27" s="23">
        <v>1.7422649444277499E-2</v>
      </c>
      <c r="I27" s="2">
        <v>1.5267013802487199E-2</v>
      </c>
      <c r="J27" s="29">
        <v>1.5356103803465099E-2</v>
      </c>
      <c r="K27" s="32"/>
    </row>
    <row r="28" spans="2:11" x14ac:dyDescent="0.25">
      <c r="B28">
        <v>2017</v>
      </c>
      <c r="C28" s="27">
        <v>30.15</v>
      </c>
      <c r="D28" s="22">
        <v>37.869999999999997</v>
      </c>
      <c r="E28" s="1">
        <v>34.103052208835301</v>
      </c>
      <c r="F28" s="30">
        <v>34.380000000000003</v>
      </c>
      <c r="G28" s="28">
        <v>1.5960374243258101E-2</v>
      </c>
      <c r="H28" s="23">
        <v>2.25538971807628E-2</v>
      </c>
      <c r="I28" s="2">
        <v>1.9921253969508501E-2</v>
      </c>
      <c r="J28" s="29">
        <v>1.9778941244909799E-2</v>
      </c>
      <c r="K28" s="32"/>
    </row>
    <row r="29" spans="2:11" x14ac:dyDescent="0.25">
      <c r="B29">
        <v>2018</v>
      </c>
      <c r="C29" s="27">
        <v>32.21</v>
      </c>
      <c r="D29" s="22">
        <v>45.89</v>
      </c>
      <c r="E29" s="1">
        <v>37.8172509960159</v>
      </c>
      <c r="F29" s="30">
        <v>36.61</v>
      </c>
      <c r="G29" s="28">
        <v>1.6387012421006701E-2</v>
      </c>
      <c r="H29" s="23">
        <v>2.3346786712201101E-2</v>
      </c>
      <c r="I29" s="2">
        <v>2.00055600565557E-2</v>
      </c>
      <c r="J29" s="29">
        <v>2.0313344138303598E-2</v>
      </c>
      <c r="K29" s="32"/>
    </row>
    <row r="30" spans="2:11" x14ac:dyDescent="0.25">
      <c r="B30">
        <v>2019</v>
      </c>
      <c r="C30" s="27">
        <v>38.799999999999997</v>
      </c>
      <c r="D30" s="22">
        <v>45.76</v>
      </c>
      <c r="E30" s="1">
        <v>42.093492063492</v>
      </c>
      <c r="F30" s="30">
        <v>41.95</v>
      </c>
      <c r="G30" s="28">
        <v>1.7387283236994198E-2</v>
      </c>
      <c r="H30" s="23">
        <v>2.1649484536082401E-2</v>
      </c>
      <c r="I30" s="2">
        <v>1.9924984288466702E-2</v>
      </c>
      <c r="J30" s="29">
        <v>0.02</v>
      </c>
      <c r="K30" s="32"/>
    </row>
    <row r="31" spans="2:11" x14ac:dyDescent="0.25">
      <c r="B31">
        <v>2020</v>
      </c>
      <c r="C31" s="27">
        <v>40.08</v>
      </c>
      <c r="D31" s="22">
        <v>52.71</v>
      </c>
      <c r="E31" s="1">
        <v>48.074940711462403</v>
      </c>
      <c r="F31" s="30">
        <v>48.03</v>
      </c>
      <c r="G31" s="28">
        <v>1.7681654335040702E-2</v>
      </c>
      <c r="H31" s="23">
        <v>2.3253493013972001E-2</v>
      </c>
      <c r="I31" s="2">
        <v>1.9383002287669201E-2</v>
      </c>
      <c r="J31" s="29">
        <v>1.9356178608515E-2</v>
      </c>
      <c r="K31" s="32"/>
    </row>
    <row r="32" spans="2:11" x14ac:dyDescent="0.25">
      <c r="B32">
        <v>2021</v>
      </c>
      <c r="C32" s="27">
        <v>40.630000000000003</v>
      </c>
      <c r="D32" s="22">
        <v>50.5</v>
      </c>
      <c r="E32" s="1">
        <v>45.9369047619047</v>
      </c>
      <c r="F32" s="30">
        <v>46.814999999999998</v>
      </c>
      <c r="G32" s="28">
        <v>1.9405940594059399E-2</v>
      </c>
      <c r="H32" s="23">
        <v>2.4120108294363701E-2</v>
      </c>
      <c r="I32" s="2">
        <v>2.1382326618595099E-2</v>
      </c>
      <c r="J32" s="29">
        <v>2.0904436860068199E-2</v>
      </c>
      <c r="K32" s="32"/>
    </row>
    <row r="33" spans="2:11" x14ac:dyDescent="0.25">
      <c r="B33">
        <v>2022</v>
      </c>
      <c r="C33" s="27">
        <v>44.69</v>
      </c>
      <c r="D33" s="22">
        <v>54.81</v>
      </c>
      <c r="E33" s="1">
        <v>49.380155038759597</v>
      </c>
      <c r="F33" s="30">
        <v>49.13</v>
      </c>
      <c r="G33" s="28">
        <v>1.8974639664294801E-2</v>
      </c>
      <c r="H33" s="23">
        <v>2.32714253748042E-2</v>
      </c>
      <c r="I33" s="2">
        <v>2.103077093854E-2</v>
      </c>
      <c r="J33" s="29">
        <v>2.1142508639967399E-2</v>
      </c>
      <c r="K3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7"/>
  <sheetViews>
    <sheetView topLeftCell="A2" workbookViewId="0">
      <selection activeCell="N34" sqref="N34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55</v>
      </c>
      <c r="D3" s="19" t="s">
        <v>56</v>
      </c>
      <c r="E3" t="s">
        <v>57</v>
      </c>
      <c r="F3" s="4" t="s">
        <v>58</v>
      </c>
      <c r="G3" s="19" t="s">
        <v>59</v>
      </c>
      <c r="H3" t="s">
        <v>16</v>
      </c>
      <c r="I3" s="4" t="s">
        <v>60</v>
      </c>
      <c r="J3" s="19" t="s">
        <v>61</v>
      </c>
      <c r="K3" t="s">
        <v>6</v>
      </c>
      <c r="L3" s="4" t="s">
        <v>62</v>
      </c>
      <c r="M3" s="19" t="s">
        <v>63</v>
      </c>
      <c r="N3" t="s">
        <v>64</v>
      </c>
      <c r="O3" s="4" t="s">
        <v>53</v>
      </c>
      <c r="P3" s="19" t="s">
        <v>54</v>
      </c>
      <c r="Q3" s="26" t="s">
        <v>9</v>
      </c>
      <c r="R3" s="26" t="s">
        <v>65</v>
      </c>
      <c r="S3" s="26" t="s">
        <v>66</v>
      </c>
      <c r="T3" s="26" t="s">
        <v>11</v>
      </c>
    </row>
    <row r="4" spans="2:20" x14ac:dyDescent="0.25">
      <c r="B4" t="s">
        <v>76</v>
      </c>
      <c r="C4" s="24">
        <v>2.09</v>
      </c>
      <c r="D4" s="20">
        <v>2.75</v>
      </c>
      <c r="E4" s="3">
        <v>4.5810000000000004</v>
      </c>
      <c r="F4" s="25">
        <v>0.456232263697882</v>
      </c>
      <c r="G4" s="21">
        <v>0.60030561012879202</v>
      </c>
      <c r="H4" s="3">
        <v>0.17799999999999999</v>
      </c>
      <c r="I4" s="25">
        <v>11.7415730337078</v>
      </c>
      <c r="J4" s="21">
        <v>15.4494382022471</v>
      </c>
      <c r="K4" s="3">
        <v>0.155</v>
      </c>
      <c r="L4" s="25">
        <v>13.4838709677419</v>
      </c>
      <c r="M4" s="21">
        <v>17.7419354838709</v>
      </c>
      <c r="N4" s="3">
        <v>4.4999999999999998E-2</v>
      </c>
      <c r="O4" s="4">
        <v>46.4444444444444</v>
      </c>
      <c r="P4" s="19">
        <v>61.1111111111111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77</v>
      </c>
      <c r="C5" s="24">
        <v>2.5499999999999998</v>
      </c>
      <c r="D5" s="20">
        <v>3.16</v>
      </c>
      <c r="E5" s="3">
        <v>4.5430000000000001</v>
      </c>
      <c r="F5" s="25">
        <v>0.56130310367598502</v>
      </c>
      <c r="G5" s="21">
        <v>0.69557561082984798</v>
      </c>
      <c r="H5" s="3">
        <v>0.01</v>
      </c>
      <c r="I5" s="25">
        <v>254.99999999999901</v>
      </c>
      <c r="J5" s="21">
        <v>316</v>
      </c>
      <c r="K5" s="3">
        <v>-4.2999999999999997E-2</v>
      </c>
      <c r="L5" s="25">
        <v>-59.302325581395301</v>
      </c>
      <c r="M5" s="21">
        <v>-73.488372093023202</v>
      </c>
      <c r="N5" s="3">
        <v>5.5E-2</v>
      </c>
      <c r="O5" s="4">
        <v>46.363636363636303</v>
      </c>
      <c r="P5" s="19">
        <v>57.454545454545404</v>
      </c>
      <c r="Q5" s="31">
        <f>(Table2[[#This Row],[Rev]]-E4)/E4</f>
        <v>-8.2951320672342826E-3</v>
      </c>
      <c r="R5" s="31">
        <f>(Table2[[#This Row],[FCF]]-H4)/H4</f>
        <v>-0.9438202247191011</v>
      </c>
      <c r="S5" s="31">
        <f>(Table2[[#This Row],[EPS]]-K4)/K4</f>
        <v>-1.2774193548387098</v>
      </c>
      <c r="T5" s="31">
        <f>(Table2[[#This Row],[Div]]-N4)/N4</f>
        <v>0.22222222222222227</v>
      </c>
    </row>
    <row r="6" spans="2:20" x14ac:dyDescent="0.25">
      <c r="B6" t="s">
        <v>78</v>
      </c>
      <c r="C6" s="24">
        <v>2.38</v>
      </c>
      <c r="D6" s="20">
        <v>3.06</v>
      </c>
      <c r="E6" s="3">
        <v>5</v>
      </c>
      <c r="F6" s="25">
        <v>0.47599999999999998</v>
      </c>
      <c r="G6" s="21">
        <v>0.61199999999999999</v>
      </c>
      <c r="H6" s="3">
        <v>0.218</v>
      </c>
      <c r="I6" s="25">
        <v>10.9174311926605</v>
      </c>
      <c r="J6" s="21">
        <v>14.0366972477064</v>
      </c>
      <c r="K6" s="3">
        <v>0.193</v>
      </c>
      <c r="L6" s="25">
        <v>12.3316062176165</v>
      </c>
      <c r="M6" s="21">
        <v>15.854922279792699</v>
      </c>
      <c r="N6" s="3">
        <v>6.3E-2</v>
      </c>
      <c r="O6" s="4">
        <v>37.7777777777777</v>
      </c>
      <c r="P6" s="19">
        <v>48.571428571428498</v>
      </c>
      <c r="Q6" s="31">
        <f>(Table2[[#This Row],[Rev]]-E5)/E5</f>
        <v>0.10059432093330395</v>
      </c>
      <c r="R6" s="31">
        <f>(Table2[[#This Row],[FCF]]-H5)/H5</f>
        <v>20.799999999999997</v>
      </c>
      <c r="S6" s="31">
        <f>(Table2[[#This Row],[EPS]]-K5)/K5</f>
        <v>-5.4883720930232558</v>
      </c>
      <c r="T6" s="31">
        <f>(Table2[[#This Row],[Div]]-N5)/N5</f>
        <v>0.14545454545454545</v>
      </c>
    </row>
    <row r="7" spans="2:20" x14ac:dyDescent="0.25">
      <c r="B7" t="s">
        <v>79</v>
      </c>
      <c r="C7" s="24">
        <v>2.88</v>
      </c>
      <c r="D7" s="20">
        <v>3.48</v>
      </c>
      <c r="E7" s="3">
        <v>4.9969999999999999</v>
      </c>
      <c r="F7" s="25">
        <v>0.57634580748449005</v>
      </c>
      <c r="G7" s="21">
        <v>0.69641785071042595</v>
      </c>
      <c r="H7" s="3">
        <v>-0.02</v>
      </c>
      <c r="I7" s="25">
        <v>-144</v>
      </c>
      <c r="J7" s="21">
        <v>-174</v>
      </c>
      <c r="K7" s="3">
        <v>0.19800000000000001</v>
      </c>
      <c r="L7" s="25">
        <v>14.545454545454501</v>
      </c>
      <c r="M7" s="21">
        <v>17.5757575757575</v>
      </c>
      <c r="N7" s="3">
        <v>7.2999999999999995E-2</v>
      </c>
      <c r="O7" s="4">
        <v>39.4520547945205</v>
      </c>
      <c r="P7" s="19">
        <v>47.671232876712303</v>
      </c>
      <c r="Q7" s="31">
        <f>(Table2[[#This Row],[Rev]]-E6)/E6</f>
        <v>-6.0000000000002272E-4</v>
      </c>
      <c r="R7" s="31">
        <f>(Table2[[#This Row],[FCF]]-H6)/H6</f>
        <v>-1.0917431192660549</v>
      </c>
      <c r="S7" s="31">
        <f>(Table2[[#This Row],[EPS]]-K6)/K6</f>
        <v>2.5906735751295359E-2</v>
      </c>
      <c r="T7" s="31">
        <f>(Table2[[#This Row],[Div]]-N6)/N6</f>
        <v>0.15873015873015864</v>
      </c>
    </row>
    <row r="8" spans="2:20" x14ac:dyDescent="0.25">
      <c r="B8" t="s">
        <v>80</v>
      </c>
      <c r="C8" s="24">
        <v>2.56</v>
      </c>
      <c r="D8" s="20">
        <v>3.47</v>
      </c>
      <c r="E8" s="3">
        <v>5.0730000000000004</v>
      </c>
      <c r="F8" s="25">
        <v>0.50463236743544204</v>
      </c>
      <c r="G8" s="21">
        <v>0.68401340429725999</v>
      </c>
      <c r="H8" s="3">
        <v>-2.1999999999999999E-2</v>
      </c>
      <c r="I8" s="25">
        <v>-116.363636363636</v>
      </c>
      <c r="J8" s="21">
        <v>-157.72727272727201</v>
      </c>
      <c r="K8" s="3">
        <v>0.13</v>
      </c>
      <c r="L8" s="25">
        <v>19.692307692307601</v>
      </c>
      <c r="M8" s="21">
        <v>26.692307692307601</v>
      </c>
      <c r="N8" s="3">
        <v>7.4999999999999997E-2</v>
      </c>
      <c r="O8" s="4">
        <v>34.133333333333297</v>
      </c>
      <c r="P8" s="19">
        <v>46.266666666666602</v>
      </c>
      <c r="Q8" s="31">
        <f>(Table2[[#This Row],[Rev]]-E7)/E7</f>
        <v>1.5209125475285273E-2</v>
      </c>
      <c r="R8" s="31">
        <f>(Table2[[#This Row],[FCF]]-H7)/H7</f>
        <v>9.9999999999999908E-2</v>
      </c>
      <c r="S8" s="31">
        <f>(Table2[[#This Row],[EPS]]-K7)/K7</f>
        <v>-0.34343434343434343</v>
      </c>
      <c r="T8" s="31">
        <f>(Table2[[#This Row],[Div]]-N7)/N7</f>
        <v>2.7397260273972629E-2</v>
      </c>
    </row>
    <row r="9" spans="2:20" x14ac:dyDescent="0.25">
      <c r="B9" t="s">
        <v>81</v>
      </c>
      <c r="C9" s="24">
        <v>2.98</v>
      </c>
      <c r="D9" s="20">
        <v>4.0599999999999996</v>
      </c>
      <c r="E9" s="3">
        <v>5.3529999999999998</v>
      </c>
      <c r="F9" s="25">
        <v>0.556697179151877</v>
      </c>
      <c r="G9" s="21">
        <v>0.75845320381094705</v>
      </c>
      <c r="H9" s="3">
        <v>7.5999999999999998E-2</v>
      </c>
      <c r="I9" s="25">
        <v>39.210526315789402</v>
      </c>
      <c r="J9" s="21">
        <v>53.421052631578902</v>
      </c>
      <c r="K9" s="3">
        <v>0.18</v>
      </c>
      <c r="L9" s="25">
        <v>16.5555555555555</v>
      </c>
      <c r="M9" s="21">
        <v>22.5555555555555</v>
      </c>
      <c r="N9" s="3">
        <v>7.8E-2</v>
      </c>
      <c r="O9" s="4">
        <v>38.205128205128197</v>
      </c>
      <c r="P9" s="19">
        <v>52.051282051282001</v>
      </c>
      <c r="Q9" s="31">
        <f>(Table2[[#This Row],[Rev]]-E8)/E8</f>
        <v>5.5194165188251397E-2</v>
      </c>
      <c r="R9" s="31">
        <f>(Table2[[#This Row],[FCF]]-H8)/H8</f>
        <v>-4.454545454545455</v>
      </c>
      <c r="S9" s="31">
        <f>(Table2[[#This Row],[EPS]]-K8)/K8</f>
        <v>0.38461538461538453</v>
      </c>
      <c r="T9" s="31">
        <f>(Table2[[#This Row],[Div]]-N8)/N8</f>
        <v>4.0000000000000036E-2</v>
      </c>
    </row>
    <row r="10" spans="2:20" x14ac:dyDescent="0.25">
      <c r="B10" t="s">
        <v>82</v>
      </c>
      <c r="C10" s="24">
        <v>3.27</v>
      </c>
      <c r="D10" s="20">
        <v>4.88</v>
      </c>
      <c r="E10" s="3">
        <v>5.4139999999999997</v>
      </c>
      <c r="F10" s="25">
        <v>0.60398965644625002</v>
      </c>
      <c r="G10" s="21">
        <v>0.90136682674547397</v>
      </c>
      <c r="H10" s="3">
        <v>0.254</v>
      </c>
      <c r="I10" s="25">
        <v>12.8740157480314</v>
      </c>
      <c r="J10" s="21">
        <v>19.212598425196799</v>
      </c>
      <c r="K10" s="3">
        <v>0.23100000000000001</v>
      </c>
      <c r="L10" s="25">
        <v>14.1558441558441</v>
      </c>
      <c r="M10" s="21">
        <v>21.125541125541101</v>
      </c>
      <c r="N10" s="3">
        <v>0.08</v>
      </c>
      <c r="O10" s="4">
        <v>40.875</v>
      </c>
      <c r="P10" s="19">
        <v>61</v>
      </c>
      <c r="Q10" s="31">
        <f>(Table2[[#This Row],[Rev]]-E9)/E9</f>
        <v>1.1395479170558555E-2</v>
      </c>
      <c r="R10" s="31">
        <f>(Table2[[#This Row],[FCF]]-H9)/H9</f>
        <v>2.3421052631578947</v>
      </c>
      <c r="S10" s="31">
        <f>(Table2[[#This Row],[EPS]]-K9)/K9</f>
        <v>0.28333333333333344</v>
      </c>
      <c r="T10" s="31">
        <f>(Table2[[#This Row],[Div]]-N9)/N9</f>
        <v>2.5641025641025664E-2</v>
      </c>
    </row>
    <row r="11" spans="2:20" x14ac:dyDescent="0.25">
      <c r="B11" t="s">
        <v>83</v>
      </c>
      <c r="C11" s="24">
        <v>3.7</v>
      </c>
      <c r="D11" s="20">
        <v>5.66</v>
      </c>
      <c r="E11" s="3">
        <v>5.7030000000000003</v>
      </c>
      <c r="F11" s="25">
        <v>0.64878134315272595</v>
      </c>
      <c r="G11" s="21">
        <v>0.99246010871471102</v>
      </c>
      <c r="H11" s="3">
        <v>0.27200000000000002</v>
      </c>
      <c r="I11" s="25">
        <v>13.6029411764705</v>
      </c>
      <c r="J11" s="21">
        <v>20.808823529411701</v>
      </c>
      <c r="K11" s="3">
        <v>0.27800000000000002</v>
      </c>
      <c r="L11" s="25">
        <v>13.3093525179856</v>
      </c>
      <c r="M11" s="21">
        <v>20.359712230215798</v>
      </c>
      <c r="N11" s="3">
        <v>8.3000000000000004E-2</v>
      </c>
      <c r="O11" s="4">
        <v>44.578313253011999</v>
      </c>
      <c r="P11" s="19">
        <v>68.192771084337295</v>
      </c>
      <c r="Q11" s="31">
        <f>(Table2[[#This Row],[Rev]]-E10)/E10</f>
        <v>5.338012560029564E-2</v>
      </c>
      <c r="R11" s="31">
        <f>(Table2[[#This Row],[FCF]]-H10)/H10</f>
        <v>7.0866141732283533E-2</v>
      </c>
      <c r="S11" s="31">
        <f>(Table2[[#This Row],[EPS]]-K10)/K10</f>
        <v>0.20346320346320351</v>
      </c>
      <c r="T11" s="31">
        <f>(Table2[[#This Row],[Div]]-N10)/N10</f>
        <v>3.7500000000000033E-2</v>
      </c>
    </row>
    <row r="12" spans="2:20" x14ac:dyDescent="0.25">
      <c r="B12" t="s">
        <v>84</v>
      </c>
      <c r="C12" s="24">
        <v>3.47</v>
      </c>
      <c r="D12" s="20">
        <v>5.57</v>
      </c>
      <c r="E12" s="3">
        <v>6.1230000000000002</v>
      </c>
      <c r="F12" s="25">
        <v>0.56671566225706305</v>
      </c>
      <c r="G12" s="21">
        <v>0.90968479503511301</v>
      </c>
      <c r="H12" s="3">
        <v>0.09</v>
      </c>
      <c r="I12" s="25">
        <v>38.5555555555555</v>
      </c>
      <c r="J12" s="21">
        <v>61.8888888888888</v>
      </c>
      <c r="K12" s="3">
        <v>0.3</v>
      </c>
      <c r="L12" s="25">
        <v>11.566666666666601</v>
      </c>
      <c r="M12" s="21">
        <v>18.566666666666599</v>
      </c>
      <c r="N12" s="3">
        <v>8.7999999999999995E-2</v>
      </c>
      <c r="O12" s="4">
        <v>39.431818181818102</v>
      </c>
      <c r="P12" s="19">
        <v>63.295454545454497</v>
      </c>
      <c r="Q12" s="31">
        <f>(Table2[[#This Row],[Rev]]-E11)/E11</f>
        <v>7.3645449763282467E-2</v>
      </c>
      <c r="R12" s="31">
        <f>(Table2[[#This Row],[FCF]]-H11)/H11</f>
        <v>-0.66911764705882359</v>
      </c>
      <c r="S12" s="31">
        <f>(Table2[[#This Row],[EPS]]-K11)/K11</f>
        <v>7.9136690647481883E-2</v>
      </c>
      <c r="T12" s="31">
        <f>(Table2[[#This Row],[Div]]-N11)/N11</f>
        <v>6.0240963855421568E-2</v>
      </c>
    </row>
    <row r="13" spans="2:20" x14ac:dyDescent="0.25">
      <c r="B13" t="s">
        <v>85</v>
      </c>
      <c r="C13" s="24">
        <v>4.1900000000000004</v>
      </c>
      <c r="D13" s="20">
        <v>6.6</v>
      </c>
      <c r="E13" s="3">
        <v>6.9210000000000003</v>
      </c>
      <c r="F13" s="25">
        <v>0.60540384337523401</v>
      </c>
      <c r="G13" s="21">
        <v>0.95361941915908099</v>
      </c>
      <c r="H13" s="3">
        <v>0.433</v>
      </c>
      <c r="I13" s="25">
        <v>9.6766743648960691</v>
      </c>
      <c r="J13" s="21">
        <v>15.242494226327899</v>
      </c>
      <c r="K13" s="3">
        <v>0.32500000000000001</v>
      </c>
      <c r="L13" s="25">
        <v>12.8923076923076</v>
      </c>
      <c r="M13" s="21">
        <v>20.307692307692299</v>
      </c>
      <c r="N13" s="3">
        <v>9.2999999999999999E-2</v>
      </c>
      <c r="O13" s="4">
        <v>45.053763440860202</v>
      </c>
      <c r="P13" s="19">
        <v>70.967741935483801</v>
      </c>
      <c r="Q13" s="31">
        <f>(Table2[[#This Row],[Rev]]-E12)/E12</f>
        <v>0.13032827045565901</v>
      </c>
      <c r="R13" s="31">
        <f>(Table2[[#This Row],[FCF]]-H12)/H12</f>
        <v>3.8111111111111109</v>
      </c>
      <c r="S13" s="31">
        <f>(Table2[[#This Row],[EPS]]-K12)/K12</f>
        <v>8.3333333333333412E-2</v>
      </c>
      <c r="T13" s="31">
        <f>(Table2[[#This Row],[Div]]-N12)/N12</f>
        <v>5.6818181818181872E-2</v>
      </c>
    </row>
    <row r="14" spans="2:20" x14ac:dyDescent="0.25">
      <c r="B14" t="s">
        <v>86</v>
      </c>
      <c r="C14" s="24">
        <v>5.13</v>
      </c>
      <c r="D14" s="20">
        <v>7.01</v>
      </c>
      <c r="E14" s="3">
        <v>6.968</v>
      </c>
      <c r="F14" s="25">
        <v>0.73622273249138903</v>
      </c>
      <c r="G14" s="21">
        <v>1.0060275545350099</v>
      </c>
      <c r="H14" s="3">
        <v>0.46800000000000003</v>
      </c>
      <c r="I14" s="25">
        <v>10.9615384615384</v>
      </c>
      <c r="J14" s="21">
        <v>14.978632478632401</v>
      </c>
      <c r="K14" s="3">
        <v>0.33800000000000002</v>
      </c>
      <c r="L14" s="25">
        <v>15.1775147928994</v>
      </c>
      <c r="M14" s="21">
        <v>20.739644970414201</v>
      </c>
      <c r="N14" s="3">
        <v>9.8000000000000004E-2</v>
      </c>
      <c r="O14" s="4">
        <v>52.346938775510203</v>
      </c>
      <c r="P14" s="19">
        <v>71.530612244897895</v>
      </c>
      <c r="Q14" s="31">
        <f>(Table2[[#This Row],[Rev]]-E13)/E13</f>
        <v>6.7909261667388685E-3</v>
      </c>
      <c r="R14" s="31">
        <f>(Table2[[#This Row],[FCF]]-H13)/H13</f>
        <v>8.0831408775981592E-2</v>
      </c>
      <c r="S14" s="31">
        <f>(Table2[[#This Row],[EPS]]-K13)/K13</f>
        <v>4.0000000000000036E-2</v>
      </c>
      <c r="T14" s="31">
        <f>(Table2[[#This Row],[Div]]-N13)/N13</f>
        <v>5.3763440860215103E-2</v>
      </c>
    </row>
    <row r="15" spans="2:20" x14ac:dyDescent="0.25">
      <c r="B15" t="s">
        <v>87</v>
      </c>
      <c r="C15" s="24">
        <v>5.05</v>
      </c>
      <c r="D15" s="20">
        <v>6.25</v>
      </c>
      <c r="E15" s="3">
        <v>7.516</v>
      </c>
      <c r="F15" s="25">
        <v>0.67189994678020204</v>
      </c>
      <c r="G15" s="21">
        <v>0.83155934007450705</v>
      </c>
      <c r="H15" s="3">
        <v>0.33300000000000002</v>
      </c>
      <c r="I15" s="25">
        <v>15.165165165165099</v>
      </c>
      <c r="J15" s="21">
        <v>18.768768768768702</v>
      </c>
      <c r="K15" s="3">
        <v>0.33300000000000002</v>
      </c>
      <c r="L15" s="25">
        <v>15.165165165165099</v>
      </c>
      <c r="M15" s="21">
        <v>18.768768768768702</v>
      </c>
      <c r="N15" s="3">
        <v>0.105</v>
      </c>
      <c r="O15" s="4">
        <v>48.095238095238003</v>
      </c>
      <c r="P15" s="19">
        <v>59.523809523809497</v>
      </c>
      <c r="Q15" s="31">
        <f>(Table2[[#This Row],[Rev]]-E14)/E14</f>
        <v>7.8645235361653285E-2</v>
      </c>
      <c r="R15" s="31">
        <f>(Table2[[#This Row],[FCF]]-H14)/H14</f>
        <v>-0.28846153846153849</v>
      </c>
      <c r="S15" s="31">
        <f>(Table2[[#This Row],[EPS]]-K14)/K14</f>
        <v>-1.4792899408284035E-2</v>
      </c>
      <c r="T15" s="31">
        <f>(Table2[[#This Row],[Div]]-N14)/N14</f>
        <v>7.1428571428571341E-2</v>
      </c>
    </row>
    <row r="16" spans="2:20" x14ac:dyDescent="0.25">
      <c r="B16" t="s">
        <v>88</v>
      </c>
      <c r="C16" s="24">
        <v>6.23</v>
      </c>
      <c r="D16" s="20">
        <v>7.91</v>
      </c>
      <c r="E16" s="3">
        <v>8.5250000000000004</v>
      </c>
      <c r="F16" s="25">
        <v>0.73079178885630502</v>
      </c>
      <c r="G16" s="21">
        <v>0.927859237536656</v>
      </c>
      <c r="H16" s="3">
        <v>0.33800000000000002</v>
      </c>
      <c r="I16" s="25">
        <v>18.431952662721802</v>
      </c>
      <c r="J16" s="21">
        <v>23.4023668639053</v>
      </c>
      <c r="K16" s="3">
        <v>0.41799999999999998</v>
      </c>
      <c r="L16" s="25">
        <v>14.9043062200956</v>
      </c>
      <c r="M16" s="21">
        <v>18.9234449760765</v>
      </c>
      <c r="N16" s="3">
        <v>0.113</v>
      </c>
      <c r="O16" s="4">
        <v>55.132743362831803</v>
      </c>
      <c r="P16" s="19">
        <v>70</v>
      </c>
      <c r="Q16" s="31">
        <f>(Table2[[#This Row],[Rev]]-E15)/E15</f>
        <v>0.13424693986162858</v>
      </c>
      <c r="R16" s="31">
        <f>(Table2[[#This Row],[FCF]]-H15)/H15</f>
        <v>1.5015015015015027E-2</v>
      </c>
      <c r="S16" s="31">
        <f>(Table2[[#This Row],[EPS]]-K15)/K15</f>
        <v>0.25525525525525511</v>
      </c>
      <c r="T16" s="31">
        <f>(Table2[[#This Row],[Div]]-N15)/N15</f>
        <v>7.6190476190476267E-2</v>
      </c>
    </row>
    <row r="17" spans="2:20" x14ac:dyDescent="0.25">
      <c r="B17" t="s">
        <v>89</v>
      </c>
      <c r="C17" s="24">
        <v>6.9</v>
      </c>
      <c r="D17" s="20">
        <v>8.27</v>
      </c>
      <c r="E17" s="3">
        <v>9.6969999999999992</v>
      </c>
      <c r="F17" s="25">
        <v>0.71156027637413599</v>
      </c>
      <c r="G17" s="21">
        <v>0.85284108487160903</v>
      </c>
      <c r="H17" s="3">
        <v>0.621</v>
      </c>
      <c r="I17" s="25">
        <v>11.1111111111111</v>
      </c>
      <c r="J17" s="21">
        <v>13.317230273751999</v>
      </c>
      <c r="K17" s="3">
        <v>0.45500000000000002</v>
      </c>
      <c r="L17" s="25">
        <v>15.1648351648351</v>
      </c>
      <c r="M17" s="21">
        <v>18.175824175824101</v>
      </c>
      <c r="N17" s="3">
        <v>0.13</v>
      </c>
      <c r="O17" s="4">
        <v>53.076923076923002</v>
      </c>
      <c r="P17" s="19">
        <v>63.615384615384599</v>
      </c>
      <c r="Q17" s="31">
        <f>(Table2[[#This Row],[Rev]]-E16)/E16</f>
        <v>0.1374780058651025</v>
      </c>
      <c r="R17" s="31">
        <f>(Table2[[#This Row],[FCF]]-H16)/H16</f>
        <v>0.83727810650887557</v>
      </c>
      <c r="S17" s="31">
        <f>(Table2[[#This Row],[EPS]]-K16)/K16</f>
        <v>8.8516746411483341E-2</v>
      </c>
      <c r="T17" s="31">
        <f>(Table2[[#This Row],[Div]]-N16)/N16</f>
        <v>0.15044247787610621</v>
      </c>
    </row>
    <row r="18" spans="2:20" x14ac:dyDescent="0.25">
      <c r="B18" t="s">
        <v>90</v>
      </c>
      <c r="C18" s="24">
        <v>7.93</v>
      </c>
      <c r="D18" s="20">
        <v>9.51</v>
      </c>
      <c r="E18" s="3">
        <v>10.292</v>
      </c>
      <c r="F18" s="25">
        <v>0.77050136027982896</v>
      </c>
      <c r="G18" s="21">
        <v>0.92401865526622595</v>
      </c>
      <c r="H18" s="3">
        <v>0.33200000000000002</v>
      </c>
      <c r="I18" s="25">
        <v>23.885542168674601</v>
      </c>
      <c r="J18" s="21">
        <v>28.644578313253</v>
      </c>
      <c r="K18" s="3">
        <v>0.51300000000000001</v>
      </c>
      <c r="L18" s="25">
        <v>15.4580896686159</v>
      </c>
      <c r="M18" s="21">
        <v>18.538011695906398</v>
      </c>
      <c r="N18" s="3">
        <v>0.14000000000000001</v>
      </c>
      <c r="O18" s="4">
        <v>56.642857142857103</v>
      </c>
      <c r="P18" s="19">
        <v>67.928571428571402</v>
      </c>
      <c r="Q18" s="31">
        <f>(Table2[[#This Row],[Rev]]-E17)/E17</f>
        <v>6.1359183252552407E-2</v>
      </c>
      <c r="R18" s="31">
        <f>(Table2[[#This Row],[FCF]]-H17)/H17</f>
        <v>-0.46537842190016099</v>
      </c>
      <c r="S18" s="31">
        <f>(Table2[[#This Row],[EPS]]-K17)/K17</f>
        <v>0.12747252747252746</v>
      </c>
      <c r="T18" s="31">
        <f>(Table2[[#This Row],[Div]]-N17)/N17</f>
        <v>7.6923076923076983E-2</v>
      </c>
    </row>
    <row r="19" spans="2:20" x14ac:dyDescent="0.25">
      <c r="B19" t="s">
        <v>91</v>
      </c>
      <c r="C19" s="24">
        <v>7.94</v>
      </c>
      <c r="D19" s="20">
        <v>9.8800000000000008</v>
      </c>
      <c r="E19" s="3">
        <v>11.125999999999999</v>
      </c>
      <c r="F19" s="25">
        <v>0.71364371741865895</v>
      </c>
      <c r="G19" s="21">
        <v>0.888010066510875</v>
      </c>
      <c r="H19" s="3">
        <v>0.37</v>
      </c>
      <c r="I19" s="25">
        <v>21.459459459459399</v>
      </c>
      <c r="J19" s="21">
        <v>26.702702702702702</v>
      </c>
      <c r="K19" s="3">
        <v>0.54300000000000004</v>
      </c>
      <c r="L19" s="25">
        <v>14.622467771639</v>
      </c>
      <c r="M19" s="21">
        <v>18.195211786371999</v>
      </c>
      <c r="N19" s="3">
        <v>0.15</v>
      </c>
      <c r="O19" s="4">
        <v>52.933333333333302</v>
      </c>
      <c r="P19" s="19">
        <v>65.866666666666603</v>
      </c>
      <c r="Q19" s="31">
        <f>(Table2[[#This Row],[Rev]]-E18)/E18</f>
        <v>8.1033812670034941E-2</v>
      </c>
      <c r="R19" s="31">
        <f>(Table2[[#This Row],[FCF]]-H18)/H18</f>
        <v>0.11445783132530113</v>
      </c>
      <c r="S19" s="31">
        <f>(Table2[[#This Row],[EPS]]-K18)/K18</f>
        <v>5.8479532163742742E-2</v>
      </c>
      <c r="T19" s="31">
        <f>(Table2[[#This Row],[Div]]-N18)/N18</f>
        <v>7.1428571428571286E-2</v>
      </c>
    </row>
    <row r="20" spans="2:20" x14ac:dyDescent="0.25">
      <c r="B20" t="s">
        <v>92</v>
      </c>
      <c r="C20" s="24">
        <v>7.03</v>
      </c>
      <c r="D20" s="20">
        <v>10.62</v>
      </c>
      <c r="E20" s="3">
        <v>12.315</v>
      </c>
      <c r="F20" s="25">
        <v>0.57084855866828998</v>
      </c>
      <c r="G20" s="21">
        <v>0.86236297198538303</v>
      </c>
      <c r="H20" s="3">
        <v>0.26600000000000001</v>
      </c>
      <c r="I20" s="25">
        <v>26.428571428571399</v>
      </c>
      <c r="J20" s="21">
        <v>39.924812030075103</v>
      </c>
      <c r="K20" s="3">
        <v>0.52</v>
      </c>
      <c r="L20" s="25">
        <v>13.519230769230701</v>
      </c>
      <c r="M20" s="21">
        <v>20.423076923076898</v>
      </c>
      <c r="N20" s="3">
        <v>0.185</v>
      </c>
      <c r="O20" s="4">
        <v>38</v>
      </c>
      <c r="P20" s="19">
        <v>57.405405405405403</v>
      </c>
      <c r="Q20" s="31">
        <f>(Table2[[#This Row],[Rev]]-E19)/E19</f>
        <v>0.10686679849002338</v>
      </c>
      <c r="R20" s="31">
        <f>(Table2[[#This Row],[FCF]]-H19)/H19</f>
        <v>-0.28108108108108104</v>
      </c>
      <c r="S20" s="31">
        <f>(Table2[[#This Row],[EPS]]-K19)/K19</f>
        <v>-4.2357274401473334E-2</v>
      </c>
      <c r="T20" s="31">
        <f>(Table2[[#This Row],[Div]]-N19)/N19</f>
        <v>0.23333333333333336</v>
      </c>
    </row>
    <row r="21" spans="2:20" x14ac:dyDescent="0.25">
      <c r="B21" t="s">
        <v>93</v>
      </c>
      <c r="C21" s="24">
        <v>6.25</v>
      </c>
      <c r="D21" s="20">
        <v>9.5500000000000007</v>
      </c>
      <c r="E21" s="3">
        <v>12.055999999999999</v>
      </c>
      <c r="F21" s="25">
        <v>0.51841406768414</v>
      </c>
      <c r="G21" s="21">
        <v>0.792136695421367</v>
      </c>
      <c r="H21" s="3">
        <v>0.85199999999999998</v>
      </c>
      <c r="I21" s="25">
        <v>7.3356807511737001</v>
      </c>
      <c r="J21" s="21">
        <v>11.208920187793399</v>
      </c>
      <c r="K21" s="3">
        <v>0.63300000000000001</v>
      </c>
      <c r="L21" s="25">
        <v>9.8736176935229008</v>
      </c>
      <c r="M21" s="21">
        <v>15.086887835702999</v>
      </c>
      <c r="N21" s="3">
        <v>0.19</v>
      </c>
      <c r="O21" s="4">
        <v>32.894736842105203</v>
      </c>
      <c r="P21" s="19">
        <v>50.2631578947368</v>
      </c>
      <c r="Q21" s="31">
        <f>(Table2[[#This Row],[Rev]]-E20)/E20</f>
        <v>-2.1031262687779158E-2</v>
      </c>
      <c r="R21" s="31">
        <f>(Table2[[#This Row],[FCF]]-H20)/H20</f>
        <v>2.2030075187969924</v>
      </c>
      <c r="S21" s="31">
        <f>(Table2[[#This Row],[EPS]]-K20)/K20</f>
        <v>0.21730769230769229</v>
      </c>
      <c r="T21" s="31">
        <f>(Table2[[#This Row],[Div]]-N20)/N20</f>
        <v>2.7027027027027053E-2</v>
      </c>
    </row>
    <row r="22" spans="2:20" x14ac:dyDescent="0.25">
      <c r="B22" t="s">
        <v>94</v>
      </c>
      <c r="C22" s="24">
        <v>9.2200000000000006</v>
      </c>
      <c r="D22" s="20">
        <v>11.48</v>
      </c>
      <c r="E22" s="3">
        <v>13.337</v>
      </c>
      <c r="F22" s="25">
        <v>0.69130988978031005</v>
      </c>
      <c r="G22" s="21">
        <v>0.86076329009522301</v>
      </c>
      <c r="H22" s="3">
        <v>0.73099999999999998</v>
      </c>
      <c r="I22" s="25">
        <v>12.612859097127201</v>
      </c>
      <c r="J22" s="21">
        <v>15.704514363885</v>
      </c>
      <c r="K22" s="3">
        <v>0.73</v>
      </c>
      <c r="L22" s="25">
        <v>12.6301369863013</v>
      </c>
      <c r="M22" s="21">
        <v>15.7260273972602</v>
      </c>
      <c r="N22" s="3">
        <v>0.21</v>
      </c>
      <c r="O22" s="4">
        <v>43.904761904761898</v>
      </c>
      <c r="P22" s="19">
        <v>54.6666666666666</v>
      </c>
      <c r="Q22" s="31">
        <f>(Table2[[#This Row],[Rev]]-E21)/E21</f>
        <v>0.10625414731254153</v>
      </c>
      <c r="R22" s="31">
        <f>(Table2[[#This Row],[FCF]]-H21)/H21</f>
        <v>-0.142018779342723</v>
      </c>
      <c r="S22" s="31">
        <f>(Table2[[#This Row],[EPS]]-K21)/K21</f>
        <v>0.15323854660347547</v>
      </c>
      <c r="T22" s="31">
        <f>(Table2[[#This Row],[Div]]-N21)/N21</f>
        <v>0.10526315789473679</v>
      </c>
    </row>
    <row r="23" spans="2:20" x14ac:dyDescent="0.25">
      <c r="B23" t="s">
        <v>95</v>
      </c>
      <c r="C23" s="24">
        <v>11.4</v>
      </c>
      <c r="D23" s="20">
        <v>15.19</v>
      </c>
      <c r="E23" s="3">
        <v>14.518000000000001</v>
      </c>
      <c r="F23" s="25">
        <v>0.78523212563713995</v>
      </c>
      <c r="G23" s="21">
        <v>1.0462873674059701</v>
      </c>
      <c r="H23" s="3">
        <v>0.72399999999999998</v>
      </c>
      <c r="I23" s="25">
        <v>15.745856353591099</v>
      </c>
      <c r="J23" s="21">
        <v>20.9806629834254</v>
      </c>
      <c r="K23" s="3">
        <v>0.87</v>
      </c>
      <c r="L23" s="25">
        <v>13.103448275862</v>
      </c>
      <c r="M23" s="21">
        <v>17.459770114942501</v>
      </c>
      <c r="N23" s="3">
        <v>0.255</v>
      </c>
      <c r="O23" s="4">
        <v>44.705882352941103</v>
      </c>
      <c r="P23" s="19">
        <v>59.568627450980301</v>
      </c>
      <c r="Q23" s="31">
        <f>(Table2[[#This Row],[Rev]]-E22)/E22</f>
        <v>8.8550648571642868E-2</v>
      </c>
      <c r="R23" s="31">
        <f>(Table2[[#This Row],[FCF]]-H22)/H22</f>
        <v>-9.5759233926128676E-3</v>
      </c>
      <c r="S23" s="31">
        <f>(Table2[[#This Row],[EPS]]-K22)/K22</f>
        <v>0.19178082191780824</v>
      </c>
      <c r="T23" s="31">
        <f>(Table2[[#This Row],[Div]]-N22)/N22</f>
        <v>0.21428571428571436</v>
      </c>
    </row>
    <row r="24" spans="2:20" x14ac:dyDescent="0.25">
      <c r="B24" t="s">
        <v>96</v>
      </c>
      <c r="C24" s="24">
        <v>13.74</v>
      </c>
      <c r="D24" s="20">
        <v>15.34</v>
      </c>
      <c r="E24" s="3">
        <v>15.305</v>
      </c>
      <c r="F24" s="25">
        <v>0.89774583469454405</v>
      </c>
      <c r="G24" s="21">
        <v>1.0022868343678499</v>
      </c>
      <c r="H24" s="3">
        <v>0.71699999999999997</v>
      </c>
      <c r="I24" s="25">
        <v>19.163179916317901</v>
      </c>
      <c r="J24" s="21">
        <v>21.39470013947</v>
      </c>
      <c r="K24" s="3">
        <v>0.93</v>
      </c>
      <c r="L24" s="25">
        <v>14.774193548387</v>
      </c>
      <c r="M24" s="21">
        <v>16.494623655913902</v>
      </c>
      <c r="N24" s="3">
        <v>0.3</v>
      </c>
      <c r="O24" s="4">
        <v>45.8</v>
      </c>
      <c r="P24" s="19">
        <v>51.133333333333297</v>
      </c>
      <c r="Q24" s="31">
        <f>(Table2[[#This Row],[Rev]]-E23)/E23</f>
        <v>5.420856867337092E-2</v>
      </c>
      <c r="R24" s="31">
        <f>(Table2[[#This Row],[FCF]]-H23)/H23</f>
        <v>-9.668508287292826E-3</v>
      </c>
      <c r="S24" s="31">
        <f>(Table2[[#This Row],[EPS]]-K23)/K23</f>
        <v>6.8965517241379379E-2</v>
      </c>
      <c r="T24" s="31">
        <f>(Table2[[#This Row],[Div]]-N23)/N23</f>
        <v>0.17647058823529405</v>
      </c>
    </row>
    <row r="25" spans="2:20" x14ac:dyDescent="0.25">
      <c r="B25" t="s">
        <v>97</v>
      </c>
      <c r="C25" s="24">
        <v>14.8</v>
      </c>
      <c r="D25" s="20">
        <v>22.06</v>
      </c>
      <c r="E25" s="3">
        <v>16.193000000000001</v>
      </c>
      <c r="F25" s="25">
        <v>0.91397517445809895</v>
      </c>
      <c r="G25" s="21">
        <v>1.3623170505774</v>
      </c>
      <c r="H25" s="3">
        <v>0.98299999999999998</v>
      </c>
      <c r="I25" s="25">
        <v>15.055951169888001</v>
      </c>
      <c r="J25" s="21">
        <v>22.441505595116901</v>
      </c>
      <c r="K25" s="3">
        <v>0.97499999999999998</v>
      </c>
      <c r="L25" s="25">
        <v>15.179487179487101</v>
      </c>
      <c r="M25" s="21">
        <v>22.625641025640999</v>
      </c>
      <c r="N25" s="3">
        <v>0.34</v>
      </c>
      <c r="O25" s="4">
        <v>43.529411764705799</v>
      </c>
      <c r="P25" s="19">
        <v>64.882352941176407</v>
      </c>
      <c r="Q25" s="31">
        <f>(Table2[[#This Row],[Rev]]-E24)/E24</f>
        <v>5.8020254818686813E-2</v>
      </c>
      <c r="R25" s="31">
        <f>(Table2[[#This Row],[FCF]]-H24)/H24</f>
        <v>0.37099023709902373</v>
      </c>
      <c r="S25" s="31">
        <f>(Table2[[#This Row],[EPS]]-K24)/K24</f>
        <v>4.8387096774193471E-2</v>
      </c>
      <c r="T25" s="31">
        <f>(Table2[[#This Row],[Div]]-N24)/N24</f>
        <v>0.13333333333333347</v>
      </c>
    </row>
    <row r="26" spans="2:20" x14ac:dyDescent="0.25">
      <c r="B26" t="s">
        <v>98</v>
      </c>
      <c r="C26" s="24">
        <v>21.12</v>
      </c>
      <c r="D26" s="20">
        <v>26.96</v>
      </c>
      <c r="E26" s="3">
        <v>17.239000000000001</v>
      </c>
      <c r="F26" s="25">
        <v>1.22512906781135</v>
      </c>
      <c r="G26" s="21">
        <v>1.5638958176228299</v>
      </c>
      <c r="H26" s="3">
        <v>1.0880000000000001</v>
      </c>
      <c r="I26" s="25">
        <v>19.411764705882302</v>
      </c>
      <c r="J26" s="21">
        <v>24.779411764705799</v>
      </c>
      <c r="K26" s="3">
        <v>1.1200000000000001</v>
      </c>
      <c r="L26" s="25">
        <v>18.857142857142801</v>
      </c>
      <c r="M26" s="21">
        <v>24.071428571428498</v>
      </c>
      <c r="N26" s="3">
        <v>0.4</v>
      </c>
      <c r="O26" s="4">
        <v>52.8</v>
      </c>
      <c r="P26" s="19">
        <v>67.399999999999906</v>
      </c>
      <c r="Q26" s="31">
        <f>(Table2[[#This Row],[Rev]]-E25)/E25</f>
        <v>6.4595813005619673E-2</v>
      </c>
      <c r="R26" s="31">
        <f>(Table2[[#This Row],[FCF]]-H25)/H25</f>
        <v>0.10681586978636835</v>
      </c>
      <c r="S26" s="31">
        <f>(Table2[[#This Row],[EPS]]-K25)/K25</f>
        <v>0.14871794871794886</v>
      </c>
      <c r="T26" s="31">
        <f>(Table2[[#This Row],[Div]]-N25)/N25</f>
        <v>0.1764705882352941</v>
      </c>
    </row>
    <row r="27" spans="2:20" x14ac:dyDescent="0.25">
      <c r="B27" t="s">
        <v>99</v>
      </c>
      <c r="C27" s="24">
        <v>25.07</v>
      </c>
      <c r="D27" s="20">
        <v>34.25</v>
      </c>
      <c r="E27" s="3">
        <v>17.123999999999999</v>
      </c>
      <c r="F27" s="25">
        <v>1.46402709647278</v>
      </c>
      <c r="G27" s="21">
        <v>2.0001167951413201</v>
      </c>
      <c r="H27" s="3">
        <v>1.5669999999999999</v>
      </c>
      <c r="I27" s="25">
        <v>15.998723675813601</v>
      </c>
      <c r="J27" s="21">
        <v>21.857051691129499</v>
      </c>
      <c r="K27" s="3">
        <v>1.27</v>
      </c>
      <c r="L27" s="25">
        <v>19.740157480314899</v>
      </c>
      <c r="M27" s="21">
        <v>26.968503937007799</v>
      </c>
      <c r="N27" s="3">
        <v>0.5</v>
      </c>
      <c r="O27" s="4">
        <v>50.14</v>
      </c>
      <c r="P27" s="19">
        <v>68.5</v>
      </c>
      <c r="Q27" s="31">
        <f>(Table2[[#This Row],[Rev]]-E26)/E26</f>
        <v>-6.670920587041127E-3</v>
      </c>
      <c r="R27" s="31">
        <f>(Table2[[#This Row],[FCF]]-H26)/H26</f>
        <v>0.44025735294117629</v>
      </c>
      <c r="S27" s="31">
        <f>(Table2[[#This Row],[EPS]]-K26)/K26</f>
        <v>0.13392857142857134</v>
      </c>
      <c r="T27" s="31">
        <f>(Table2[[#This Row],[Div]]-N26)/N26</f>
        <v>0.24999999999999994</v>
      </c>
    </row>
    <row r="28" spans="2:20" x14ac:dyDescent="0.25">
      <c r="B28" t="s">
        <v>100</v>
      </c>
      <c r="C28" s="24">
        <v>33.090000000000003</v>
      </c>
      <c r="D28" s="20">
        <v>44.47</v>
      </c>
      <c r="E28" s="3">
        <v>17.555</v>
      </c>
      <c r="F28" s="25">
        <v>1.8849330675021301</v>
      </c>
      <c r="G28" s="21">
        <v>2.5331814297920801</v>
      </c>
      <c r="H28" s="3">
        <v>1.446</v>
      </c>
      <c r="I28" s="25">
        <v>22.8838174273858</v>
      </c>
      <c r="J28" s="21">
        <v>30.753803596127199</v>
      </c>
      <c r="K28" s="3">
        <v>1.64</v>
      </c>
      <c r="L28" s="25">
        <v>20.1768292682926</v>
      </c>
      <c r="M28" s="21">
        <v>27.115853658536501</v>
      </c>
      <c r="N28" s="3">
        <v>0.57999999999999996</v>
      </c>
      <c r="O28" s="4">
        <v>57.051724137930997</v>
      </c>
      <c r="P28" s="19">
        <v>76.672413793103402</v>
      </c>
      <c r="Q28" s="31">
        <f>(Table2[[#This Row],[Rev]]-E27)/E27</f>
        <v>2.516935295491713E-2</v>
      </c>
      <c r="R28" s="31">
        <f>(Table2[[#This Row],[FCF]]-H27)/H27</f>
        <v>-7.7217613273771538E-2</v>
      </c>
      <c r="S28" s="31">
        <f>(Table2[[#This Row],[EPS]]-K27)/K27</f>
        <v>0.29133858267716528</v>
      </c>
      <c r="T28" s="31">
        <f>(Table2[[#This Row],[Div]]-N27)/N27</f>
        <v>0.15999999999999992</v>
      </c>
    </row>
    <row r="29" spans="2:20" x14ac:dyDescent="0.25">
      <c r="B29" t="s">
        <v>101</v>
      </c>
      <c r="C29" s="24">
        <v>30.15</v>
      </c>
      <c r="D29" s="20">
        <v>38.119999999999997</v>
      </c>
      <c r="E29" s="3">
        <v>17.004999999999999</v>
      </c>
      <c r="F29" s="25">
        <v>1.7730079388415101</v>
      </c>
      <c r="G29" s="21">
        <v>2.2416936195236601</v>
      </c>
      <c r="H29" s="3">
        <v>1.5069999999999999</v>
      </c>
      <c r="I29" s="25">
        <v>20.006635700066301</v>
      </c>
      <c r="J29" s="21">
        <v>25.295288652952799</v>
      </c>
      <c r="K29" s="3">
        <v>1.57</v>
      </c>
      <c r="L29" s="25">
        <v>19.203821656050899</v>
      </c>
      <c r="M29" s="21">
        <v>24.280254777069999</v>
      </c>
      <c r="N29" s="3">
        <v>0.68</v>
      </c>
      <c r="O29" s="4">
        <v>44.338235294117602</v>
      </c>
      <c r="P29" s="19">
        <v>56.058823529411697</v>
      </c>
      <c r="Q29" s="31">
        <f>(Table2[[#This Row],[Rev]]-E28)/E28</f>
        <v>-3.1330105383081785E-2</v>
      </c>
      <c r="R29" s="31">
        <f>(Table2[[#This Row],[FCF]]-H28)/H28</f>
        <v>4.2185338865836752E-2</v>
      </c>
      <c r="S29" s="31">
        <f>(Table2[[#This Row],[EPS]]-K28)/K28</f>
        <v>-4.2682926829268199E-2</v>
      </c>
      <c r="T29" s="31">
        <f>(Table2[[#This Row],[Div]]-N28)/N28</f>
        <v>0.17241379310344845</v>
      </c>
    </row>
    <row r="30" spans="2:20" x14ac:dyDescent="0.25">
      <c r="B30" t="s">
        <v>102</v>
      </c>
      <c r="C30" s="24">
        <v>30.77</v>
      </c>
      <c r="D30" s="20">
        <v>43.64</v>
      </c>
      <c r="E30" s="3">
        <v>17.550999999999998</v>
      </c>
      <c r="F30" s="25">
        <v>1.7531764571819199</v>
      </c>
      <c r="G30" s="21">
        <v>2.48646800752093</v>
      </c>
      <c r="H30" s="3">
        <v>1.5669999999999999</v>
      </c>
      <c r="I30" s="25">
        <v>19.636247606892098</v>
      </c>
      <c r="J30" s="21">
        <v>27.849393746011401</v>
      </c>
      <c r="K30" s="3">
        <v>1.86</v>
      </c>
      <c r="L30" s="25">
        <v>16.543010752688101</v>
      </c>
      <c r="M30" s="21">
        <v>23.462365591397798</v>
      </c>
      <c r="N30" s="3">
        <v>0.75</v>
      </c>
      <c r="O30" s="4">
        <v>41.0266666666666</v>
      </c>
      <c r="P30" s="19">
        <v>58.186666666666603</v>
      </c>
      <c r="Q30" s="31">
        <f>(Table2[[#This Row],[Rev]]-E29)/E29</f>
        <v>3.2108203469567741E-2</v>
      </c>
      <c r="R30" s="31">
        <f>(Table2[[#This Row],[FCF]]-H29)/H29</f>
        <v>3.9814200398142041E-2</v>
      </c>
      <c r="S30" s="31">
        <f>(Table2[[#This Row],[EPS]]-K29)/K29</f>
        <v>0.18471337579617836</v>
      </c>
      <c r="T30" s="31">
        <f>(Table2[[#This Row],[Div]]-N29)/N29</f>
        <v>0.10294117647058816</v>
      </c>
    </row>
    <row r="31" spans="2:20" x14ac:dyDescent="0.25">
      <c r="B31" t="s">
        <v>103</v>
      </c>
      <c r="C31" s="24">
        <v>38.799999999999997</v>
      </c>
      <c r="D31" s="20">
        <v>45.89</v>
      </c>
      <c r="E31" s="3">
        <v>17.419</v>
      </c>
      <c r="F31" s="25">
        <v>2.2274527814455398</v>
      </c>
      <c r="G31" s="21">
        <v>2.6344795912509298</v>
      </c>
      <c r="H31" s="3">
        <v>1.1539999999999999</v>
      </c>
      <c r="I31" s="25">
        <v>33.622183708838797</v>
      </c>
      <c r="J31" s="21">
        <v>39.766031195840498</v>
      </c>
      <c r="K31" s="3">
        <v>1.8</v>
      </c>
      <c r="L31" s="25">
        <v>21.5555555555555</v>
      </c>
      <c r="M31" s="21">
        <v>25.494444444444401</v>
      </c>
      <c r="N31" s="3">
        <v>0.84</v>
      </c>
      <c r="O31" s="4">
        <v>46.190476190476097</v>
      </c>
      <c r="P31" s="19">
        <v>54.630952380952301</v>
      </c>
      <c r="Q31" s="31">
        <f>(Table2[[#This Row],[Rev]]-E30)/E30</f>
        <v>-7.5209389778359012E-3</v>
      </c>
      <c r="R31" s="31">
        <f>(Table2[[#This Row],[FCF]]-H30)/H30</f>
        <v>-0.26356094447989792</v>
      </c>
      <c r="S31" s="31">
        <f>(Table2[[#This Row],[EPS]]-K30)/K30</f>
        <v>-3.2258064516129059E-2</v>
      </c>
      <c r="T31" s="31">
        <f>(Table2[[#This Row],[Div]]-N30)/N30</f>
        <v>0.11999999999999995</v>
      </c>
    </row>
    <row r="32" spans="2:20" x14ac:dyDescent="0.25">
      <c r="B32" t="s">
        <v>104</v>
      </c>
      <c r="C32" s="24">
        <v>40.08</v>
      </c>
      <c r="D32" s="20">
        <v>52.71</v>
      </c>
      <c r="E32" s="3">
        <v>17.579000000000001</v>
      </c>
      <c r="F32" s="25">
        <v>2.2799931736731298</v>
      </c>
      <c r="G32" s="21">
        <v>2.99846407645486</v>
      </c>
      <c r="H32" s="3">
        <v>1.391</v>
      </c>
      <c r="I32" s="25">
        <v>28.8138030194104</v>
      </c>
      <c r="J32" s="21">
        <v>37.893601725377401</v>
      </c>
      <c r="K32" s="3">
        <v>1.66</v>
      </c>
      <c r="L32" s="25">
        <v>24.144578313253</v>
      </c>
      <c r="M32" s="21">
        <v>31.753012048192701</v>
      </c>
      <c r="N32" s="3">
        <v>0.93</v>
      </c>
      <c r="O32" s="4">
        <v>43.096774193548299</v>
      </c>
      <c r="P32" s="19">
        <v>56.677419354838698</v>
      </c>
      <c r="Q32" s="31">
        <f>(Table2[[#This Row],[Rev]]-E31)/E31</f>
        <v>9.1853722946208249E-3</v>
      </c>
      <c r="R32" s="31">
        <f>(Table2[[#This Row],[FCF]]-H31)/H31</f>
        <v>0.20537261698440218</v>
      </c>
      <c r="S32" s="31">
        <f>(Table2[[#This Row],[EPS]]-K31)/K31</f>
        <v>-7.7777777777777848E-2</v>
      </c>
      <c r="T32" s="31">
        <f>(Table2[[#This Row],[Div]]-N31)/N31</f>
        <v>0.10714285714285725</v>
      </c>
    </row>
    <row r="33" spans="2:20" x14ac:dyDescent="0.25">
      <c r="B33" t="s">
        <v>105</v>
      </c>
      <c r="C33" s="24">
        <v>40.630000000000003</v>
      </c>
      <c r="D33" s="20">
        <v>52.51</v>
      </c>
      <c r="E33" s="3">
        <v>20.794</v>
      </c>
      <c r="F33" s="25">
        <v>1.9539290179859501</v>
      </c>
      <c r="G33" s="21">
        <v>2.5252476675964202</v>
      </c>
      <c r="H33" s="3">
        <v>1.405</v>
      </c>
      <c r="I33" s="25">
        <v>28.918149466192101</v>
      </c>
      <c r="J33" s="21">
        <v>37.373665480427</v>
      </c>
      <c r="K33" s="3">
        <v>1.66</v>
      </c>
      <c r="L33" s="25">
        <v>24.475903614457799</v>
      </c>
      <c r="M33" s="21">
        <v>31.632530120481899</v>
      </c>
      <c r="N33" s="3">
        <v>0.98</v>
      </c>
      <c r="O33" s="4">
        <v>41.459183673469298</v>
      </c>
      <c r="P33" s="19">
        <v>53.581632653061199</v>
      </c>
      <c r="Q33" s="31">
        <f>(Table2[[#This Row],[Rev]]-E32)/E32</f>
        <v>0.18288867398600603</v>
      </c>
      <c r="R33" s="31">
        <f>(Table2[[#This Row],[FCF]]-H32)/H32</f>
        <v>1.006470165348671E-2</v>
      </c>
      <c r="S33" s="31">
        <f>(Table2[[#This Row],[EPS]]-K32)/K32</f>
        <v>0</v>
      </c>
      <c r="T33" s="31">
        <f>(Table2[[#This Row],[Div]]-N32)/N32</f>
        <v>5.3763440860214978E-2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1.04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6.1224489795918421E-2</v>
      </c>
    </row>
    <row r="35" spans="2:20" x14ac:dyDescent="0.25">
      <c r="C35" s="24"/>
      <c r="D35" s="20"/>
      <c r="E35" s="3"/>
      <c r="F35" s="25"/>
      <c r="G35" s="21"/>
      <c r="H35" s="3"/>
      <c r="I35" s="25"/>
      <c r="J35" s="21"/>
      <c r="K35" s="3"/>
      <c r="L35" s="25"/>
      <c r="M35" s="21"/>
      <c r="N35" s="3"/>
      <c r="O35" s="4"/>
      <c r="P35" s="19"/>
      <c r="Q35" s="31"/>
      <c r="R35" s="31"/>
      <c r="S35" s="31"/>
      <c r="T35" s="31">
        <f>(Table2[[#This Row],[Div]]-N34)/N34</f>
        <v>-1</v>
      </c>
    </row>
    <row r="36" spans="2:20" x14ac:dyDescent="0.25">
      <c r="C36" s="24"/>
      <c r="D36" s="20"/>
      <c r="E36" s="3"/>
      <c r="F36" s="25"/>
      <c r="G36" s="21"/>
      <c r="H36" s="3"/>
      <c r="I36" s="25"/>
      <c r="J36" s="21"/>
      <c r="K36" s="3"/>
      <c r="L36" s="25"/>
      <c r="M36" s="21"/>
      <c r="N36" s="3"/>
      <c r="O36" s="4"/>
      <c r="P36" s="19"/>
      <c r="Q36" s="31"/>
      <c r="R36" s="31"/>
      <c r="S36" s="31"/>
      <c r="T36" s="31" t="e">
        <f>(Table2[[#This Row],[Div]]-N35)/N35</f>
        <v>#DIV/0!</v>
      </c>
    </row>
    <row r="37" spans="2:20" x14ac:dyDescent="0.25">
      <c r="C37" s="24"/>
      <c r="D37" s="20"/>
      <c r="E37" s="3"/>
      <c r="F37" s="25"/>
      <c r="G37" s="21"/>
      <c r="H37" s="3"/>
      <c r="I37" s="25"/>
      <c r="J37" s="21"/>
      <c r="K37" s="3"/>
      <c r="L37" s="25"/>
      <c r="M37" s="21"/>
      <c r="N37" s="3"/>
      <c r="O37" s="4"/>
      <c r="P37" s="19"/>
      <c r="Q37" s="31"/>
      <c r="R37" s="31"/>
      <c r="S37" s="31"/>
      <c r="T37" s="31" t="e">
        <f>(Table2[[#This Row],[Div]]-N36)/N36</f>
        <v>#DIV/0!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57031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68</v>
      </c>
      <c r="N2" t="s">
        <v>32</v>
      </c>
      <c r="O2" s="4" t="s">
        <v>33</v>
      </c>
      <c r="P2" t="s">
        <v>16</v>
      </c>
      <c r="Q2" s="4" t="s">
        <v>69</v>
      </c>
      <c r="R2" t="s">
        <v>34</v>
      </c>
      <c r="S2" s="4" t="s">
        <v>35</v>
      </c>
      <c r="T2" s="4" t="s">
        <v>73</v>
      </c>
    </row>
    <row r="3" spans="2:20" x14ac:dyDescent="0.25">
      <c r="B3" t="s">
        <v>76</v>
      </c>
      <c r="C3" s="3">
        <v>2813.7</v>
      </c>
      <c r="D3" s="3">
        <v>2157.9</v>
      </c>
      <c r="E3" s="3">
        <v>655.8</v>
      </c>
      <c r="F3" s="5">
        <v>0.23307388847425001</v>
      </c>
      <c r="G3" s="3">
        <v>146.5</v>
      </c>
      <c r="H3" s="3">
        <v>509.3</v>
      </c>
      <c r="I3" s="6">
        <v>5.2066673774744998E-2</v>
      </c>
      <c r="J3" s="3">
        <v>95.2</v>
      </c>
      <c r="K3" s="6">
        <v>3.3834452855670397E-2</v>
      </c>
      <c r="L3" s="3">
        <v>132.19999999999999</v>
      </c>
      <c r="M3" s="6">
        <v>4.6984397768063402E-2</v>
      </c>
      <c r="N3" s="3">
        <v>-22.9</v>
      </c>
      <c r="O3" s="6">
        <v>-8.1387496890215696E-3</v>
      </c>
      <c r="P3" s="3">
        <v>109.3</v>
      </c>
      <c r="Q3" s="6">
        <v>3.8845648079041797E-2</v>
      </c>
      <c r="R3" s="3">
        <v>-26.4</v>
      </c>
      <c r="S3" s="6">
        <v>9.3826633969506298E-3</v>
      </c>
      <c r="T3" s="6">
        <v>0.24153705397987099</v>
      </c>
    </row>
    <row r="4" spans="2:20" x14ac:dyDescent="0.25">
      <c r="B4" t="s">
        <v>77</v>
      </c>
      <c r="C4" s="3">
        <v>2854</v>
      </c>
      <c r="D4" s="3">
        <v>2174.6999999999998</v>
      </c>
      <c r="E4" s="3">
        <v>679.3</v>
      </c>
      <c r="F4" s="5">
        <v>0.23801681850035</v>
      </c>
      <c r="G4" s="3">
        <v>155.4</v>
      </c>
      <c r="H4" s="3">
        <v>523.9</v>
      </c>
      <c r="I4" s="6">
        <v>5.4449894884372803E-2</v>
      </c>
      <c r="J4" s="3">
        <v>-26.7</v>
      </c>
      <c r="K4" s="6">
        <v>-9.3552908199018899E-3</v>
      </c>
      <c r="L4" s="3">
        <v>99.8</v>
      </c>
      <c r="M4" s="6">
        <v>3.4968465311843E-2</v>
      </c>
      <c r="N4" s="3">
        <v>-93.5</v>
      </c>
      <c r="O4" s="6">
        <v>-3.2761037140854897E-2</v>
      </c>
      <c r="P4" s="3">
        <v>6.3</v>
      </c>
      <c r="Q4" s="6">
        <v>2.20742817098808E-3</v>
      </c>
      <c r="R4" s="3">
        <v>-32.200000000000003</v>
      </c>
      <c r="S4" s="6">
        <v>1.12824106517168E-2</v>
      </c>
      <c r="T4" s="6">
        <v>5.1111111111111098</v>
      </c>
    </row>
    <row r="5" spans="2:20" x14ac:dyDescent="0.25">
      <c r="B5" t="s">
        <v>78</v>
      </c>
      <c r="C5" s="3">
        <v>3064.8</v>
      </c>
      <c r="D5" s="3">
        <v>2308.9</v>
      </c>
      <c r="E5" s="3">
        <v>755.9</v>
      </c>
      <c r="F5" s="5">
        <v>0.24663925867919601</v>
      </c>
      <c r="G5" s="3">
        <v>187.1</v>
      </c>
      <c r="H5" s="3">
        <v>568.79999999999995</v>
      </c>
      <c r="I5" s="6">
        <v>6.1048029235186603E-2</v>
      </c>
      <c r="J5" s="3">
        <v>118</v>
      </c>
      <c r="K5" s="6">
        <v>3.8501696684938601E-2</v>
      </c>
      <c r="L5" s="3">
        <v>199.1</v>
      </c>
      <c r="M5" s="6">
        <v>6.4963456016705806E-2</v>
      </c>
      <c r="N5" s="3">
        <v>-65.400000000000006</v>
      </c>
      <c r="O5" s="6">
        <v>-2.1339075959279499E-2</v>
      </c>
      <c r="P5" s="3">
        <v>133.69999999999999</v>
      </c>
      <c r="Q5" s="6">
        <v>4.36243800574262E-2</v>
      </c>
      <c r="R5" s="3">
        <v>-37.200000000000003</v>
      </c>
      <c r="S5" s="6">
        <v>1.2137823022709399E-2</v>
      </c>
      <c r="T5" s="6">
        <v>0.27823485415108401</v>
      </c>
    </row>
    <row r="6" spans="2:20" x14ac:dyDescent="0.25">
      <c r="B6" t="s">
        <v>79</v>
      </c>
      <c r="C6" s="3">
        <v>3046.2</v>
      </c>
      <c r="D6" s="3">
        <v>2257.1</v>
      </c>
      <c r="E6" s="3">
        <v>789.1</v>
      </c>
      <c r="F6" s="5">
        <v>0.25904405488805698</v>
      </c>
      <c r="G6" s="3">
        <v>183.4</v>
      </c>
      <c r="H6" s="3">
        <v>605.70000000000005</v>
      </c>
      <c r="I6" s="6">
        <v>6.0206158492547998E-2</v>
      </c>
      <c r="J6" s="3">
        <v>120.4</v>
      </c>
      <c r="K6" s="6">
        <v>3.9524653666863599E-2</v>
      </c>
      <c r="L6" s="3">
        <v>91.4</v>
      </c>
      <c r="M6" s="6">
        <v>3.00045958899612E-2</v>
      </c>
      <c r="N6" s="3">
        <v>-103.4</v>
      </c>
      <c r="O6" s="6">
        <v>-3.3943930142472503E-2</v>
      </c>
      <c r="P6" s="3">
        <v>-12</v>
      </c>
      <c r="Q6" s="6">
        <v>-3.9393342525113201E-3</v>
      </c>
      <c r="R6" s="3">
        <v>-42.9</v>
      </c>
      <c r="S6" s="6">
        <v>1.40831199527279E-2</v>
      </c>
      <c r="T6" s="6">
        <v>3.57499999999999</v>
      </c>
    </row>
    <row r="7" spans="2:20" x14ac:dyDescent="0.25">
      <c r="B7" t="s">
        <v>80</v>
      </c>
      <c r="C7" s="3">
        <v>3098.7</v>
      </c>
      <c r="D7" s="3">
        <v>2355.6</v>
      </c>
      <c r="E7" s="3">
        <v>743.1</v>
      </c>
      <c r="F7" s="5">
        <v>0.23981024300513101</v>
      </c>
      <c r="G7" s="3">
        <v>121.6</v>
      </c>
      <c r="H7" s="3">
        <v>621.5</v>
      </c>
      <c r="I7" s="6">
        <v>3.92422628844354E-2</v>
      </c>
      <c r="J7" s="3">
        <v>79.400000000000006</v>
      </c>
      <c r="K7" s="6">
        <v>2.56236486268435E-2</v>
      </c>
      <c r="L7" s="3">
        <v>109.4</v>
      </c>
      <c r="M7" s="6">
        <v>3.5305127956885098E-2</v>
      </c>
      <c r="N7" s="3">
        <v>-122.9</v>
      </c>
      <c r="O7" s="6">
        <v>-3.9661793655403801E-2</v>
      </c>
      <c r="P7" s="3">
        <v>-13.5</v>
      </c>
      <c r="Q7" s="6">
        <v>-4.3566656985187299E-3</v>
      </c>
      <c r="R7" s="3">
        <v>-45.6</v>
      </c>
      <c r="S7" s="6">
        <v>1.47158485816632E-2</v>
      </c>
      <c r="T7" s="6">
        <v>3.3777777777777702</v>
      </c>
    </row>
    <row r="8" spans="2:20" x14ac:dyDescent="0.25">
      <c r="B8" t="s">
        <v>81</v>
      </c>
      <c r="C8" s="3">
        <v>3256.6</v>
      </c>
      <c r="D8" s="3">
        <v>2444.8000000000002</v>
      </c>
      <c r="E8" s="3">
        <v>811.8</v>
      </c>
      <c r="F8" s="5">
        <v>0.24927838850334699</v>
      </c>
      <c r="G8" s="3">
        <v>168.2</v>
      </c>
      <c r="H8" s="3">
        <v>643.6</v>
      </c>
      <c r="I8" s="6">
        <v>5.1648959037032399E-2</v>
      </c>
      <c r="J8" s="3">
        <v>109.5</v>
      </c>
      <c r="K8" s="6">
        <v>3.3624025056807699E-2</v>
      </c>
      <c r="L8" s="3">
        <v>162.5</v>
      </c>
      <c r="M8" s="6">
        <v>4.9898667321746602E-2</v>
      </c>
      <c r="N8" s="3">
        <v>-116.4</v>
      </c>
      <c r="O8" s="6">
        <v>-3.57427992384695E-2</v>
      </c>
      <c r="P8" s="3">
        <v>46.1</v>
      </c>
      <c r="Q8" s="6">
        <v>1.4155868083277E-2</v>
      </c>
      <c r="R8" s="3">
        <v>-47.2</v>
      </c>
      <c r="S8" s="6">
        <v>1.4493643677455001E-2</v>
      </c>
      <c r="T8" s="6">
        <v>1.0238611713665899</v>
      </c>
    </row>
    <row r="9" spans="2:20" x14ac:dyDescent="0.25">
      <c r="B9" t="s">
        <v>82</v>
      </c>
      <c r="C9" s="3">
        <v>3261</v>
      </c>
      <c r="D9" s="3">
        <v>2340.1</v>
      </c>
      <c r="E9" s="3">
        <v>920.9</v>
      </c>
      <c r="F9" s="5">
        <v>0.282398037411836</v>
      </c>
      <c r="G9" s="3">
        <v>183.4</v>
      </c>
      <c r="H9" s="3">
        <v>737.5</v>
      </c>
      <c r="I9" s="6">
        <v>5.6240417049984601E-2</v>
      </c>
      <c r="J9" s="3">
        <v>139.30000000000001</v>
      </c>
      <c r="K9" s="6">
        <v>4.2716957988347098E-2</v>
      </c>
      <c r="L9" s="3">
        <v>229</v>
      </c>
      <c r="M9" s="6">
        <v>7.0223857712358104E-2</v>
      </c>
      <c r="N9" s="3">
        <v>-75.8</v>
      </c>
      <c r="O9" s="6">
        <v>-2.3244403557190998E-2</v>
      </c>
      <c r="P9" s="3">
        <v>153.19999999999999</v>
      </c>
      <c r="Q9" s="6">
        <v>4.6979454155167098E-2</v>
      </c>
      <c r="R9" s="3">
        <v>-47.7</v>
      </c>
      <c r="S9" s="6">
        <v>1.46274149034038E-2</v>
      </c>
      <c r="T9" s="6">
        <v>0.31135770234986898</v>
      </c>
    </row>
    <row r="10" spans="2:20" x14ac:dyDescent="0.25">
      <c r="B10" t="s">
        <v>83</v>
      </c>
      <c r="C10" s="3">
        <v>3357.8</v>
      </c>
      <c r="D10" s="3">
        <v>2315</v>
      </c>
      <c r="E10" s="3">
        <v>1042.8</v>
      </c>
      <c r="F10" s="5">
        <v>0.31056048603252101</v>
      </c>
      <c r="G10" s="3">
        <v>240.9</v>
      </c>
      <c r="H10" s="3">
        <v>801.9</v>
      </c>
      <c r="I10" s="6">
        <v>7.1743403418905199E-2</v>
      </c>
      <c r="J10" s="3">
        <v>163.4</v>
      </c>
      <c r="K10" s="6">
        <v>4.8662814938352401E-2</v>
      </c>
      <c r="L10" s="3">
        <v>239.5</v>
      </c>
      <c r="M10" s="6">
        <v>7.1326463756030703E-2</v>
      </c>
      <c r="N10" s="3">
        <v>-79.099999999999994</v>
      </c>
      <c r="O10" s="6">
        <v>-2.35570909524093E-2</v>
      </c>
      <c r="P10" s="3">
        <v>160.4</v>
      </c>
      <c r="Q10" s="6">
        <v>4.7769372803621403E-2</v>
      </c>
      <c r="R10" s="3">
        <v>-47.9</v>
      </c>
      <c r="S10" s="6">
        <v>1.42652927512061E-2</v>
      </c>
      <c r="T10" s="6">
        <v>0.29862842892767999</v>
      </c>
    </row>
    <row r="11" spans="2:20" x14ac:dyDescent="0.25">
      <c r="B11" t="s">
        <v>84</v>
      </c>
      <c r="C11" s="3">
        <v>3473.8490000000002</v>
      </c>
      <c r="D11" s="3">
        <v>2674.8739999999998</v>
      </c>
      <c r="E11" s="3">
        <v>798.97500000000002</v>
      </c>
      <c r="F11" s="5">
        <v>0.22999704362509699</v>
      </c>
      <c r="G11" s="3">
        <v>265.07</v>
      </c>
      <c r="H11" s="3">
        <v>533.90499999999997</v>
      </c>
      <c r="I11" s="6">
        <v>7.6304410468042705E-2</v>
      </c>
      <c r="J11" s="3">
        <v>170.21700000000001</v>
      </c>
      <c r="K11" s="6">
        <v>4.8999539127924097E-2</v>
      </c>
      <c r="L11" s="3">
        <v>151.304</v>
      </c>
      <c r="M11" s="6">
        <v>4.3555145891487998E-2</v>
      </c>
      <c r="N11" s="3">
        <v>-100.125</v>
      </c>
      <c r="O11" s="6">
        <v>-2.8822496314606601E-2</v>
      </c>
      <c r="P11" s="3">
        <v>51.179000000000002</v>
      </c>
      <c r="Q11" s="6">
        <v>1.4732649576881401E-2</v>
      </c>
      <c r="R11" s="3">
        <v>-48.734999999999999</v>
      </c>
      <c r="S11" s="6">
        <v>1.40291071949298E-2</v>
      </c>
      <c r="T11" s="6">
        <v>0.95224603841419297</v>
      </c>
    </row>
    <row r="12" spans="2:20" x14ac:dyDescent="0.25">
      <c r="B12" t="s">
        <v>85</v>
      </c>
      <c r="C12" s="3">
        <v>3885.2440000000001</v>
      </c>
      <c r="D12" s="3">
        <v>2989.337</v>
      </c>
      <c r="E12" s="3">
        <v>895.90700000000004</v>
      </c>
      <c r="F12" s="5">
        <v>0.23059220991011101</v>
      </c>
      <c r="G12" s="3">
        <v>303.80399999999997</v>
      </c>
      <c r="H12" s="3">
        <v>592.10299999999995</v>
      </c>
      <c r="I12" s="6">
        <v>7.8194316753336393E-2</v>
      </c>
      <c r="J12" s="3">
        <v>182.441</v>
      </c>
      <c r="K12" s="6">
        <v>4.6957411169028199E-2</v>
      </c>
      <c r="L12" s="3">
        <v>320.44</v>
      </c>
      <c r="M12" s="6">
        <v>8.2476158511537501E-2</v>
      </c>
      <c r="N12" s="3">
        <v>-77.129000000000005</v>
      </c>
      <c r="O12" s="6">
        <v>-1.9851777648971301E-2</v>
      </c>
      <c r="P12" s="3">
        <v>243.31100000000001</v>
      </c>
      <c r="Q12" s="6">
        <v>6.2624380862566095E-2</v>
      </c>
      <c r="R12" s="3">
        <v>-50.622999999999998</v>
      </c>
      <c r="S12" s="6">
        <v>1.30295549005416E-2</v>
      </c>
      <c r="T12" s="6">
        <v>0.208058821837072</v>
      </c>
    </row>
    <row r="13" spans="2:20" x14ac:dyDescent="0.25">
      <c r="B13" t="s">
        <v>86</v>
      </c>
      <c r="C13" s="3">
        <v>3910.3139999999999</v>
      </c>
      <c r="D13" s="3">
        <v>2947.4609999999998</v>
      </c>
      <c r="E13" s="3">
        <v>962.85299999999995</v>
      </c>
      <c r="F13" s="5">
        <v>0.246234189888586</v>
      </c>
      <c r="G13" s="3">
        <v>318.25</v>
      </c>
      <c r="H13" s="3">
        <v>644.60299999999995</v>
      </c>
      <c r="I13" s="6">
        <v>8.1387325928301404E-2</v>
      </c>
      <c r="J13" s="3">
        <v>189.322</v>
      </c>
      <c r="K13" s="6">
        <v>4.8416060705099302E-2</v>
      </c>
      <c r="L13" s="3">
        <v>326.86099999999999</v>
      </c>
      <c r="M13" s="6">
        <v>8.3589450872743207E-2</v>
      </c>
      <c r="N13" s="3">
        <v>-64.465000000000003</v>
      </c>
      <c r="O13" s="6">
        <v>-1.64858883455395E-2</v>
      </c>
      <c r="P13" s="3">
        <v>262.39600000000002</v>
      </c>
      <c r="Q13" s="6">
        <v>6.7103562527203703E-2</v>
      </c>
      <c r="R13" s="3">
        <v>-53.436999999999998</v>
      </c>
      <c r="S13" s="6">
        <v>1.3665654471738E-2</v>
      </c>
      <c r="T13" s="6">
        <v>0.20365020808244</v>
      </c>
    </row>
    <row r="14" spans="2:20" x14ac:dyDescent="0.25">
      <c r="B14" t="s">
        <v>87</v>
      </c>
      <c r="C14" s="3">
        <v>4200.3280000000004</v>
      </c>
      <c r="D14" s="3">
        <v>3187.1750000000002</v>
      </c>
      <c r="E14" s="3">
        <v>1013.153</v>
      </c>
      <c r="F14" s="5">
        <v>0.241208067560438</v>
      </c>
      <c r="G14" s="3">
        <v>310.41000000000003</v>
      </c>
      <c r="H14" s="3">
        <v>702.74300000000005</v>
      </c>
      <c r="I14" s="6">
        <v>7.3901371511938999E-2</v>
      </c>
      <c r="J14" s="3">
        <v>185.779</v>
      </c>
      <c r="K14" s="6">
        <v>4.4229641113741502E-2</v>
      </c>
      <c r="L14" s="3">
        <v>253.25</v>
      </c>
      <c r="M14" s="6">
        <v>6.0292910458421299E-2</v>
      </c>
      <c r="N14" s="3">
        <v>-67.103999999999999</v>
      </c>
      <c r="O14" s="6">
        <v>-1.5975895215802099E-2</v>
      </c>
      <c r="P14" s="3">
        <v>186.14599999999999</v>
      </c>
      <c r="Q14" s="6">
        <v>4.43170152426191E-2</v>
      </c>
      <c r="R14" s="3">
        <v>-57.091999999999999</v>
      </c>
      <c r="S14" s="6">
        <v>1.35922718416276E-2</v>
      </c>
      <c r="T14" s="6">
        <v>0.30670548923962898</v>
      </c>
    </row>
    <row r="15" spans="2:20" x14ac:dyDescent="0.25">
      <c r="B15" t="s">
        <v>88</v>
      </c>
      <c r="C15" s="3">
        <v>4779.875</v>
      </c>
      <c r="D15" s="3">
        <v>3655.837</v>
      </c>
      <c r="E15" s="3">
        <v>1124.038</v>
      </c>
      <c r="F15" s="5">
        <v>0.23516054290122601</v>
      </c>
      <c r="G15" s="3">
        <v>380.37700000000001</v>
      </c>
      <c r="H15" s="3">
        <v>743.66099999999994</v>
      </c>
      <c r="I15" s="6">
        <v>7.9578859279792802E-2</v>
      </c>
      <c r="J15" s="3">
        <v>233.55</v>
      </c>
      <c r="K15" s="6">
        <v>4.8861110384685699E-2</v>
      </c>
      <c r="L15" s="3">
        <v>291.47399999999999</v>
      </c>
      <c r="M15" s="6">
        <v>6.0979418917858699E-2</v>
      </c>
      <c r="N15" s="3">
        <v>-101.815</v>
      </c>
      <c r="O15" s="6">
        <v>-2.13007662334266E-2</v>
      </c>
      <c r="P15" s="3">
        <v>189.65899999999999</v>
      </c>
      <c r="Q15" s="6">
        <v>3.9678652684432103E-2</v>
      </c>
      <c r="R15" s="3">
        <v>-61.343000000000004</v>
      </c>
      <c r="S15" s="6">
        <v>1.28335992050001E-2</v>
      </c>
      <c r="T15" s="6">
        <v>0.3234383815163</v>
      </c>
    </row>
    <row r="16" spans="2:20" x14ac:dyDescent="0.25">
      <c r="B16" t="s">
        <v>89</v>
      </c>
      <c r="C16" s="3">
        <v>5413.9970000000003</v>
      </c>
      <c r="D16" s="3">
        <v>4129.549</v>
      </c>
      <c r="E16" s="3">
        <v>1284.4480000000001</v>
      </c>
      <c r="F16" s="5">
        <v>0.23724579086393999</v>
      </c>
      <c r="G16" s="3">
        <v>420.41399999999999</v>
      </c>
      <c r="H16" s="3">
        <v>864.03399999999999</v>
      </c>
      <c r="I16" s="6">
        <v>7.7653164565846602E-2</v>
      </c>
      <c r="J16" s="3">
        <v>254.60300000000001</v>
      </c>
      <c r="K16" s="6">
        <v>4.7026808474404401E-2</v>
      </c>
      <c r="L16" s="3">
        <v>453.71899999999999</v>
      </c>
      <c r="M16" s="6">
        <v>8.3804811860811804E-2</v>
      </c>
      <c r="N16" s="3">
        <v>-107.09399999999999</v>
      </c>
      <c r="O16" s="6">
        <v>-1.97809492690889E-2</v>
      </c>
      <c r="P16" s="3">
        <v>346.625</v>
      </c>
      <c r="Q16" s="6">
        <v>6.4023862591722894E-2</v>
      </c>
      <c r="R16" s="3">
        <v>-69.370999999999995</v>
      </c>
      <c r="S16" s="6">
        <v>1.2813269013632601E-2</v>
      </c>
      <c r="T16" s="6">
        <v>0.20013270825820401</v>
      </c>
    </row>
    <row r="17" spans="2:20" x14ac:dyDescent="0.25">
      <c r="B17" t="s">
        <v>90</v>
      </c>
      <c r="C17" s="3">
        <v>5745.4809999999998</v>
      </c>
      <c r="D17" s="3">
        <v>4362.2910000000002</v>
      </c>
      <c r="E17" s="3">
        <v>1383.19</v>
      </c>
      <c r="F17" s="5">
        <v>0.240743986447783</v>
      </c>
      <c r="G17" s="3">
        <v>446.15600000000001</v>
      </c>
      <c r="H17" s="3">
        <v>937.03399999999999</v>
      </c>
      <c r="I17" s="6">
        <v>7.7653376627648693E-2</v>
      </c>
      <c r="J17" s="3">
        <v>286.13900000000001</v>
      </c>
      <c r="K17" s="6">
        <v>4.9802444738743297E-2</v>
      </c>
      <c r="L17" s="3">
        <v>326.678</v>
      </c>
      <c r="M17" s="6">
        <v>5.68582508583702E-2</v>
      </c>
      <c r="N17" s="3">
        <v>-141.51599999999999</v>
      </c>
      <c r="O17" s="6">
        <v>-2.4630835956119201E-2</v>
      </c>
      <c r="P17" s="3">
        <v>185.16200000000001</v>
      </c>
      <c r="Q17" s="6">
        <v>3.2227414902250999E-2</v>
      </c>
      <c r="R17" s="3">
        <v>-75.84</v>
      </c>
      <c r="S17" s="6">
        <v>1.3199939221798801E-2</v>
      </c>
      <c r="T17" s="6">
        <v>0.40958728032749703</v>
      </c>
    </row>
    <row r="18" spans="2:20" x14ac:dyDescent="0.25">
      <c r="B18" t="s">
        <v>91</v>
      </c>
      <c r="C18" s="3">
        <v>6193.0320000000002</v>
      </c>
      <c r="D18" s="3">
        <v>5190.2309999999998</v>
      </c>
      <c r="E18" s="3">
        <v>1002.801</v>
      </c>
      <c r="F18" s="5">
        <v>0.16192407854504801</v>
      </c>
      <c r="G18" s="3">
        <v>480.45</v>
      </c>
      <c r="H18" s="3">
        <v>522.351</v>
      </c>
      <c r="I18" s="6">
        <v>7.7579124409497602E-2</v>
      </c>
      <c r="J18" s="3">
        <v>301.892</v>
      </c>
      <c r="K18" s="6">
        <v>4.8747043451414403E-2</v>
      </c>
      <c r="L18" s="3">
        <v>331.87</v>
      </c>
      <c r="M18" s="6">
        <v>5.3587644953231303E-2</v>
      </c>
      <c r="N18" s="3">
        <v>-125.795</v>
      </c>
      <c r="O18" s="6">
        <v>-2.03123445833963E-2</v>
      </c>
      <c r="P18" s="3">
        <v>206.07499999999999</v>
      </c>
      <c r="Q18" s="6">
        <v>3.3275300369834997E-2</v>
      </c>
      <c r="R18" s="3">
        <v>-81.091999999999999</v>
      </c>
      <c r="S18" s="6">
        <v>1.30940708848266E-2</v>
      </c>
      <c r="T18" s="6">
        <v>0.393507218245784</v>
      </c>
    </row>
    <row r="19" spans="2:20" x14ac:dyDescent="0.25">
      <c r="B19" t="s">
        <v>92</v>
      </c>
      <c r="C19" s="3">
        <v>6754.9030000000002</v>
      </c>
      <c r="D19" s="3">
        <v>5692.9740000000002</v>
      </c>
      <c r="E19" s="3">
        <v>1061.9290000000001</v>
      </c>
      <c r="F19" s="5">
        <v>0.15720862312900699</v>
      </c>
      <c r="G19" s="3">
        <v>509.42599999999999</v>
      </c>
      <c r="H19" s="3">
        <v>552.50300000000004</v>
      </c>
      <c r="I19" s="6">
        <v>7.5415738760423304E-2</v>
      </c>
      <c r="J19" s="3">
        <v>285.5</v>
      </c>
      <c r="K19" s="6">
        <v>4.2265595819806698E-2</v>
      </c>
      <c r="L19" s="3">
        <v>271.62200000000001</v>
      </c>
      <c r="M19" s="6">
        <v>4.0211088153301301E-2</v>
      </c>
      <c r="N19" s="3">
        <v>-125.89</v>
      </c>
      <c r="O19" s="6">
        <v>-1.86368331269893E-2</v>
      </c>
      <c r="P19" s="3">
        <v>145.732</v>
      </c>
      <c r="Q19" s="6">
        <v>2.1574255026311901E-2</v>
      </c>
      <c r="R19" s="3">
        <v>-95.531000000000006</v>
      </c>
      <c r="S19" s="6">
        <v>1.4142468070970001E-2</v>
      </c>
      <c r="T19" s="6">
        <v>0.65552521066066405</v>
      </c>
    </row>
    <row r="20" spans="2:20" x14ac:dyDescent="0.25">
      <c r="B20" t="s">
        <v>93</v>
      </c>
      <c r="C20" s="3">
        <v>6533.6710000000003</v>
      </c>
      <c r="D20" s="3">
        <v>5434.8</v>
      </c>
      <c r="E20" s="3">
        <v>1098.8710000000001</v>
      </c>
      <c r="F20" s="5">
        <v>0.168185848353858</v>
      </c>
      <c r="G20" s="3">
        <v>531.78599999999994</v>
      </c>
      <c r="H20" s="3">
        <v>567.08500000000004</v>
      </c>
      <c r="I20" s="6">
        <v>8.13916097091512E-2</v>
      </c>
      <c r="J20" s="3">
        <v>342.81299999999999</v>
      </c>
      <c r="K20" s="6">
        <v>5.2468665777630902E-2</v>
      </c>
      <c r="L20" s="3">
        <v>558.76800000000003</v>
      </c>
      <c r="M20" s="6">
        <v>8.5521294231068495E-2</v>
      </c>
      <c r="N20" s="3">
        <v>-96.960999999999999</v>
      </c>
      <c r="O20" s="6">
        <v>-1.48402023915804E-2</v>
      </c>
      <c r="P20" s="3">
        <v>461.80700000000002</v>
      </c>
      <c r="Q20" s="6">
        <v>7.0681091839487994E-2</v>
      </c>
      <c r="R20" s="3">
        <v>-101.376</v>
      </c>
      <c r="S20" s="6">
        <v>1.5515932773474499E-2</v>
      </c>
      <c r="T20" s="6">
        <v>0.219520275786205</v>
      </c>
    </row>
    <row r="21" spans="2:20" x14ac:dyDescent="0.25">
      <c r="B21" t="s">
        <v>94</v>
      </c>
      <c r="C21" s="3">
        <v>7220.7190000000001</v>
      </c>
      <c r="D21" s="3">
        <v>5981.9769999999999</v>
      </c>
      <c r="E21" s="3">
        <v>1238.742</v>
      </c>
      <c r="F21" s="5">
        <v>0.171553830027175</v>
      </c>
      <c r="G21" s="3">
        <v>633.44899999999996</v>
      </c>
      <c r="H21" s="3">
        <v>605.29300000000001</v>
      </c>
      <c r="I21" s="6">
        <v>8.7726582352810001E-2</v>
      </c>
      <c r="J21" s="3">
        <v>395.58699999999999</v>
      </c>
      <c r="K21" s="6">
        <v>5.47849874783937E-2</v>
      </c>
      <c r="L21" s="3">
        <v>485.53199999999998</v>
      </c>
      <c r="M21" s="6">
        <v>6.7241503235342601E-2</v>
      </c>
      <c r="N21" s="3">
        <v>-89.822999999999993</v>
      </c>
      <c r="O21" s="6">
        <v>-1.24396199325856E-2</v>
      </c>
      <c r="P21" s="3">
        <v>395.709</v>
      </c>
      <c r="Q21" s="6">
        <v>5.4801883302756899E-2</v>
      </c>
      <c r="R21" s="3">
        <v>-109.374</v>
      </c>
      <c r="S21" s="6">
        <v>1.51472450319698E-2</v>
      </c>
      <c r="T21" s="6">
        <v>0.27640008187834902</v>
      </c>
    </row>
    <row r="22" spans="2:20" x14ac:dyDescent="0.25">
      <c r="B22" t="s">
        <v>95</v>
      </c>
      <c r="C22" s="3">
        <v>7895.0889999999999</v>
      </c>
      <c r="D22" s="3">
        <v>6560.9759999999997</v>
      </c>
      <c r="E22" s="3">
        <v>1334.1130000000001</v>
      </c>
      <c r="F22" s="5">
        <v>0.16898010902727001</v>
      </c>
      <c r="G22" s="3">
        <v>715.52700000000004</v>
      </c>
      <c r="H22" s="3">
        <v>618.58600000000001</v>
      </c>
      <c r="I22" s="6">
        <v>9.0629377325575397E-2</v>
      </c>
      <c r="J22" s="3">
        <v>474.19499999999999</v>
      </c>
      <c r="K22" s="6">
        <v>6.0062020833457297E-2</v>
      </c>
      <c r="L22" s="3">
        <v>490.47899999999998</v>
      </c>
      <c r="M22" s="6">
        <v>6.2124568830066298E-2</v>
      </c>
      <c r="N22" s="3">
        <v>-96.911000000000001</v>
      </c>
      <c r="O22" s="6">
        <v>-1.22748457933786E-2</v>
      </c>
      <c r="P22" s="3">
        <v>393.56799999999998</v>
      </c>
      <c r="Q22" s="6">
        <v>4.98497230366877E-2</v>
      </c>
      <c r="R22" s="3">
        <v>-129.97499999999999</v>
      </c>
      <c r="S22" s="6">
        <v>1.6462765650900199E-2</v>
      </c>
      <c r="T22" s="6">
        <v>0.33024788600699201</v>
      </c>
    </row>
    <row r="23" spans="2:20" x14ac:dyDescent="0.25">
      <c r="B23" t="s">
        <v>96</v>
      </c>
      <c r="C23" s="3">
        <v>8230.67</v>
      </c>
      <c r="D23" s="3">
        <v>6898.8190000000004</v>
      </c>
      <c r="E23" s="3">
        <v>1331.8510000000001</v>
      </c>
      <c r="F23" s="5">
        <v>0.16181562375845401</v>
      </c>
      <c r="G23" s="3">
        <v>725.98299999999995</v>
      </c>
      <c r="H23" s="3">
        <v>605.86800000000005</v>
      </c>
      <c r="I23" s="6">
        <v>8.8204605457392796E-2</v>
      </c>
      <c r="J23" s="3">
        <v>500.05</v>
      </c>
      <c r="K23" s="6">
        <v>6.07544707781991E-2</v>
      </c>
      <c r="L23" s="3">
        <v>517.78099999999995</v>
      </c>
      <c r="M23" s="6">
        <v>6.2908730394973897E-2</v>
      </c>
      <c r="N23" s="3">
        <v>-132.303</v>
      </c>
      <c r="O23" s="6">
        <v>-1.6074390055730501E-2</v>
      </c>
      <c r="P23" s="3">
        <v>385.47800000000001</v>
      </c>
      <c r="Q23" s="6">
        <v>4.6834340339243302E-2</v>
      </c>
      <c r="R23" s="3">
        <v>-152.20400000000001</v>
      </c>
      <c r="S23" s="6">
        <v>1.8492297710878899E-2</v>
      </c>
      <c r="T23" s="6">
        <v>0.39484484198838798</v>
      </c>
    </row>
    <row r="24" spans="2:20" x14ac:dyDescent="0.25">
      <c r="B24" t="s">
        <v>97</v>
      </c>
      <c r="C24" s="3">
        <v>8751.6540000000005</v>
      </c>
      <c r="D24" s="3">
        <v>7338.8379999999997</v>
      </c>
      <c r="E24" s="3">
        <v>1412.816</v>
      </c>
      <c r="F24" s="5">
        <v>0.161434170043742</v>
      </c>
      <c r="G24" s="3">
        <v>785.476</v>
      </c>
      <c r="H24" s="3">
        <v>627.34</v>
      </c>
      <c r="I24" s="6">
        <v>8.9751720074856697E-2</v>
      </c>
      <c r="J24" s="3">
        <v>526.21100000000001</v>
      </c>
      <c r="K24" s="6">
        <v>6.0127034272607197E-2</v>
      </c>
      <c r="L24" s="3">
        <v>637.80499999999995</v>
      </c>
      <c r="M24" s="6">
        <v>7.2878223933441594E-2</v>
      </c>
      <c r="N24" s="3">
        <v>-106.762</v>
      </c>
      <c r="O24" s="6">
        <v>-1.2199065456655301E-2</v>
      </c>
      <c r="P24" s="3">
        <v>531.04300000000001</v>
      </c>
      <c r="Q24" s="6">
        <v>6.0679158476786198E-2</v>
      </c>
      <c r="R24" s="3">
        <v>-174.32</v>
      </c>
      <c r="S24" s="6">
        <v>1.9918520544802101E-2</v>
      </c>
      <c r="T24" s="6">
        <v>0.32825967012087498</v>
      </c>
    </row>
    <row r="25" spans="2:20" x14ac:dyDescent="0.25">
      <c r="B25" t="s">
        <v>98</v>
      </c>
      <c r="C25" s="3">
        <v>9316.2559999999994</v>
      </c>
      <c r="D25" s="3">
        <v>7751.2730000000001</v>
      </c>
      <c r="E25" s="3">
        <v>1564.9829999999999</v>
      </c>
      <c r="F25" s="5">
        <v>0.16798411293120299</v>
      </c>
      <c r="G25" s="3">
        <v>914.03499999999997</v>
      </c>
      <c r="H25" s="3">
        <v>650.94799999999998</v>
      </c>
      <c r="I25" s="6">
        <v>9.8111838060267895E-2</v>
      </c>
      <c r="J25" s="3">
        <v>602.67700000000002</v>
      </c>
      <c r="K25" s="6">
        <v>6.4690901581064303E-2</v>
      </c>
      <c r="L25" s="3">
        <v>746.87900000000002</v>
      </c>
      <c r="M25" s="6">
        <v>8.0169437164457402E-2</v>
      </c>
      <c r="N25" s="3">
        <v>-159.13800000000001</v>
      </c>
      <c r="O25" s="6">
        <v>-1.70817547306557E-2</v>
      </c>
      <c r="P25" s="3">
        <v>587.74099999999999</v>
      </c>
      <c r="Q25" s="6">
        <v>6.3087682433801695E-2</v>
      </c>
      <c r="R25" s="3">
        <v>-203.15600000000001</v>
      </c>
      <c r="S25" s="6">
        <v>2.1806614159164298E-2</v>
      </c>
      <c r="T25" s="6">
        <v>0.34565565444643098</v>
      </c>
    </row>
    <row r="26" spans="2:20" x14ac:dyDescent="0.25">
      <c r="B26" t="s">
        <v>99</v>
      </c>
      <c r="C26" s="3">
        <v>9263.8629999999994</v>
      </c>
      <c r="D26" s="3">
        <v>7455.2820000000002</v>
      </c>
      <c r="E26" s="3">
        <v>1808.5809999999999</v>
      </c>
      <c r="F26" s="5">
        <v>0.19522967902267099</v>
      </c>
      <c r="G26" s="3">
        <v>1064.97</v>
      </c>
      <c r="H26" s="3">
        <v>743.61099999999999</v>
      </c>
      <c r="I26" s="6">
        <v>0.114959601626233</v>
      </c>
      <c r="J26" s="3">
        <v>686.08799999999997</v>
      </c>
      <c r="K26" s="6">
        <v>7.4060680733296594E-2</v>
      </c>
      <c r="L26" s="3">
        <v>991.99199999999996</v>
      </c>
      <c r="M26" s="6">
        <v>0.10708189445375001</v>
      </c>
      <c r="N26" s="3">
        <v>-144.06299999999999</v>
      </c>
      <c r="O26" s="6">
        <v>-1.5551071944824701E-2</v>
      </c>
      <c r="P26" s="3">
        <v>847.92899999999997</v>
      </c>
      <c r="Q26" s="6">
        <v>9.1530822508925205E-2</v>
      </c>
      <c r="R26" s="3">
        <v>-250.834</v>
      </c>
      <c r="S26" s="6">
        <v>2.7076609401499099E-2</v>
      </c>
      <c r="T26" s="6">
        <v>0.295819579233638</v>
      </c>
    </row>
    <row r="27" spans="2:20" x14ac:dyDescent="0.25">
      <c r="B27" t="s">
        <v>100</v>
      </c>
      <c r="C27" s="3">
        <v>9523.2240000000002</v>
      </c>
      <c r="D27" s="3">
        <v>7365.049</v>
      </c>
      <c r="E27" s="3">
        <v>2158.1750000000002</v>
      </c>
      <c r="F27" s="5">
        <v>0.226622307739479</v>
      </c>
      <c r="G27" s="3">
        <v>1286.201</v>
      </c>
      <c r="H27" s="3">
        <v>871.97400000000005</v>
      </c>
      <c r="I27" s="6">
        <v>0.135059408452431</v>
      </c>
      <c r="J27" s="3">
        <v>890.05200000000002</v>
      </c>
      <c r="K27" s="6">
        <v>9.3461205994944493E-2</v>
      </c>
      <c r="L27" s="3">
        <v>1040.02</v>
      </c>
      <c r="M27" s="6">
        <v>0.109208814157894</v>
      </c>
      <c r="N27" s="3">
        <v>-255.524</v>
      </c>
      <c r="O27" s="6">
        <v>-2.68316696110476E-2</v>
      </c>
      <c r="P27" s="3">
        <v>784.49599999999998</v>
      </c>
      <c r="Q27" s="6">
        <v>8.2377144546846706E-2</v>
      </c>
      <c r="R27" s="3">
        <v>-296.49299999999999</v>
      </c>
      <c r="S27" s="6">
        <v>3.11336790985909E-2</v>
      </c>
      <c r="T27" s="6">
        <v>0.37794074157165802</v>
      </c>
    </row>
    <row r="28" spans="2:20" x14ac:dyDescent="0.25">
      <c r="B28" t="s">
        <v>101</v>
      </c>
      <c r="C28" s="3">
        <v>9167.5190000000002</v>
      </c>
      <c r="D28" s="3">
        <v>7170.8829999999998</v>
      </c>
      <c r="E28" s="3">
        <v>1996.636</v>
      </c>
      <c r="F28" s="5">
        <v>0.21779458542709301</v>
      </c>
      <c r="G28" s="3">
        <v>1237.3320000000001</v>
      </c>
      <c r="H28" s="3">
        <v>759.30399999999997</v>
      </c>
      <c r="I28" s="6">
        <v>0.134969123052812</v>
      </c>
      <c r="J28" s="3">
        <v>846.73500000000001</v>
      </c>
      <c r="K28" s="6">
        <v>9.2362502875641697E-2</v>
      </c>
      <c r="L28" s="3">
        <v>1033.885</v>
      </c>
      <c r="M28" s="6">
        <v>0.112776968337889</v>
      </c>
      <c r="N28" s="3">
        <v>-221.286</v>
      </c>
      <c r="O28" s="6">
        <v>-2.4138046509639001E-2</v>
      </c>
      <c r="P28" s="3">
        <v>812.59900000000005</v>
      </c>
      <c r="Q28" s="6">
        <v>8.8638921828250297E-2</v>
      </c>
      <c r="R28" s="3">
        <v>-346.01</v>
      </c>
      <c r="S28" s="6">
        <v>3.7743036038430898E-2</v>
      </c>
      <c r="T28" s="6">
        <v>0.425806578644571</v>
      </c>
    </row>
    <row r="29" spans="2:20" x14ac:dyDescent="0.25">
      <c r="B29" t="s">
        <v>102</v>
      </c>
      <c r="C29" s="3">
        <v>9545.7000000000007</v>
      </c>
      <c r="D29" s="3">
        <v>7566.2269999999999</v>
      </c>
      <c r="E29" s="3">
        <v>1979.473</v>
      </c>
      <c r="F29" s="5">
        <v>0.207368029584001</v>
      </c>
      <c r="G29" s="3">
        <v>1138.268</v>
      </c>
      <c r="H29" s="3">
        <v>841.20500000000004</v>
      </c>
      <c r="I29" s="6">
        <v>0.119244057533758</v>
      </c>
      <c r="J29" s="3">
        <v>1012.14</v>
      </c>
      <c r="K29" s="6">
        <v>0.1060309877746</v>
      </c>
      <c r="L29" s="3">
        <v>1241.729</v>
      </c>
      <c r="M29" s="6">
        <v>0.13008255025823101</v>
      </c>
      <c r="N29" s="3">
        <v>-389.60700000000003</v>
      </c>
      <c r="O29" s="6">
        <v>-4.0814921902008201E-2</v>
      </c>
      <c r="P29" s="3">
        <v>852.12199999999996</v>
      </c>
      <c r="Q29" s="6">
        <v>8.9267628356223205E-2</v>
      </c>
      <c r="R29" s="3">
        <v>-388.10700000000003</v>
      </c>
      <c r="S29" s="6">
        <v>4.0657783085577798E-2</v>
      </c>
      <c r="T29" s="6">
        <v>0.45545942951830798</v>
      </c>
    </row>
    <row r="30" spans="2:20" x14ac:dyDescent="0.25">
      <c r="B30" t="s">
        <v>103</v>
      </c>
      <c r="C30" s="3">
        <v>9497.3169999999991</v>
      </c>
      <c r="D30" s="3">
        <v>7612.6689999999999</v>
      </c>
      <c r="E30" s="3">
        <v>1884.6479999999999</v>
      </c>
      <c r="F30" s="5">
        <v>0.19844004364601001</v>
      </c>
      <c r="G30" s="3">
        <v>1157.0640000000001</v>
      </c>
      <c r="H30" s="3">
        <v>727.58399999999995</v>
      </c>
      <c r="I30" s="6">
        <v>0.12183061805771001</v>
      </c>
      <c r="J30" s="3">
        <v>978.80600000000004</v>
      </c>
      <c r="K30" s="6">
        <v>0.10306131721200799</v>
      </c>
      <c r="L30" s="3">
        <v>922.99599999999998</v>
      </c>
      <c r="M30" s="6">
        <v>9.7184920751829093E-2</v>
      </c>
      <c r="N30" s="3">
        <v>-293.83800000000002</v>
      </c>
      <c r="O30" s="6">
        <v>-3.0939053629567101E-2</v>
      </c>
      <c r="P30" s="3">
        <v>629.15800000000002</v>
      </c>
      <c r="Q30" s="6">
        <v>6.6245867122262006E-2</v>
      </c>
      <c r="R30" s="3">
        <v>-437.053</v>
      </c>
      <c r="S30" s="6">
        <v>4.6018575561919198E-2</v>
      </c>
      <c r="T30" s="6">
        <v>0.69466334370698601</v>
      </c>
    </row>
    <row r="31" spans="2:20" x14ac:dyDescent="0.25">
      <c r="B31" t="s">
        <v>104</v>
      </c>
      <c r="C31" s="3">
        <v>9608.4619999999995</v>
      </c>
      <c r="D31" s="3">
        <v>7782.4979999999996</v>
      </c>
      <c r="E31" s="3">
        <v>1825.963</v>
      </c>
      <c r="F31" s="5">
        <v>0.190036969496262</v>
      </c>
      <c r="G31" s="3">
        <v>1064.6479999999999</v>
      </c>
      <c r="H31" s="3">
        <v>761.31500000000005</v>
      </c>
      <c r="I31" s="6">
        <v>0.110803164960219</v>
      </c>
      <c r="J31" s="3">
        <v>908.08199999999999</v>
      </c>
      <c r="K31" s="6">
        <v>9.4508569633724906E-2</v>
      </c>
      <c r="L31" s="3">
        <v>1128.0239999999999</v>
      </c>
      <c r="M31" s="6">
        <v>0.11739901765756</v>
      </c>
      <c r="N31" s="3">
        <v>-367.50099999999998</v>
      </c>
      <c r="O31" s="6">
        <v>-3.82476404652482E-2</v>
      </c>
      <c r="P31" s="3">
        <v>760.52300000000002</v>
      </c>
      <c r="Q31" s="6">
        <v>7.91513771923123E-2</v>
      </c>
      <c r="R31" s="3">
        <v>-487.37599999999998</v>
      </c>
      <c r="S31" s="6">
        <v>5.0723622573518999E-2</v>
      </c>
      <c r="T31" s="6">
        <v>0.64084320921260696</v>
      </c>
    </row>
    <row r="32" spans="2:20" x14ac:dyDescent="0.25">
      <c r="B32" t="s">
        <v>105</v>
      </c>
      <c r="C32" s="3">
        <v>11386.189</v>
      </c>
      <c r="D32" s="3">
        <v>9458.2829999999994</v>
      </c>
      <c r="E32" s="3">
        <v>1927.9059999999999</v>
      </c>
      <c r="F32" s="5">
        <v>0.16931969072355901</v>
      </c>
      <c r="G32" s="3">
        <v>1074.835</v>
      </c>
      <c r="H32" s="3">
        <v>853.07100000000003</v>
      </c>
      <c r="I32" s="6">
        <v>9.4398134441646797E-2</v>
      </c>
      <c r="J32" s="3">
        <v>908.83900000000006</v>
      </c>
      <c r="K32" s="6">
        <v>7.9819419825193402E-2</v>
      </c>
      <c r="L32" s="3">
        <v>1001.934</v>
      </c>
      <c r="M32" s="6">
        <v>8.7995553209243196E-2</v>
      </c>
      <c r="N32" s="3">
        <v>-232.416</v>
      </c>
      <c r="O32" s="6">
        <v>-2.0412097498118099E-2</v>
      </c>
      <c r="P32" s="3">
        <v>769.51800000000003</v>
      </c>
      <c r="Q32" s="6">
        <v>6.7583455711125104E-2</v>
      </c>
      <c r="R32" s="3">
        <v>-523.11400000000003</v>
      </c>
      <c r="S32" s="6">
        <v>4.5942852345064698E-2</v>
      </c>
      <c r="T32" s="6">
        <v>0.67979436478418898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B3" sqref="B3:G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67</v>
      </c>
    </row>
    <row r="3" spans="2:11" x14ac:dyDescent="0.25">
      <c r="B3" t="s">
        <v>76</v>
      </c>
      <c r="C3" s="3">
        <v>2813.7</v>
      </c>
      <c r="D3" s="3">
        <v>109.3</v>
      </c>
      <c r="E3" s="3">
        <v>-26.4</v>
      </c>
      <c r="F3" s="3">
        <v>1630.623</v>
      </c>
      <c r="G3">
        <v>614.19399999999996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77</v>
      </c>
      <c r="C4" s="3">
        <v>2854</v>
      </c>
      <c r="D4" s="3">
        <v>6.3</v>
      </c>
      <c r="E4" s="3">
        <v>-32.200000000000003</v>
      </c>
      <c r="F4" s="3">
        <v>1739.9290000000001</v>
      </c>
      <c r="G4">
        <v>628.23500000000001</v>
      </c>
      <c r="H4" s="31">
        <f>(Table3[[#This Row],[SharesOutstanding]]-G3)/G3</f>
        <v>2.2860855039287351E-2</v>
      </c>
      <c r="I4" s="31">
        <f>(Table3[[#This Row],[Revenue]]-C3)/C3</f>
        <v>1.432277783701183E-2</v>
      </c>
      <c r="J4" s="31">
        <f>(Table3[[#This Row],[Dividend]]-E3)/E3</f>
        <v>0.21969696969696986</v>
      </c>
      <c r="K4" s="31">
        <f>(Table3[[#This Row],[MarketValue]]-F3)/F3</f>
        <v>6.7033275012065963E-2</v>
      </c>
    </row>
    <row r="5" spans="2:11" x14ac:dyDescent="0.25">
      <c r="B5" t="s">
        <v>78</v>
      </c>
      <c r="C5" s="3">
        <v>3064.8</v>
      </c>
      <c r="D5" s="3">
        <v>133.69999999999999</v>
      </c>
      <c r="E5" s="3">
        <v>-37.200000000000003</v>
      </c>
      <c r="F5" s="3">
        <v>1877.3710000000001</v>
      </c>
      <c r="G5">
        <v>612.98699999999997</v>
      </c>
      <c r="H5" s="31">
        <f>(Table3[[#This Row],[SharesOutstanding]]-G4)/G4</f>
        <v>-2.4271172411597645E-2</v>
      </c>
      <c r="I5" s="31">
        <f>(Table3[[#This Row],[Revenue]]-C4)/C4</f>
        <v>7.386124737210939E-2</v>
      </c>
      <c r="J5" s="31">
        <f>(Table3[[#This Row],[Dividend]]-E4)/E4</f>
        <v>0.15527950310559005</v>
      </c>
      <c r="K5" s="31">
        <f>(Table3[[#This Row],[MarketValue]]-F4)/F4</f>
        <v>7.8992878445039993E-2</v>
      </c>
    </row>
    <row r="6" spans="2:11" x14ac:dyDescent="0.25">
      <c r="B6" t="s">
        <v>79</v>
      </c>
      <c r="C6" s="3">
        <v>3046.2</v>
      </c>
      <c r="D6" s="3">
        <v>-12</v>
      </c>
      <c r="E6" s="3">
        <v>-42.9</v>
      </c>
      <c r="F6" s="3">
        <v>1770.67</v>
      </c>
      <c r="G6">
        <v>609.62</v>
      </c>
      <c r="H6" s="31">
        <f>(Table3[[#This Row],[SharesOutstanding]]-G5)/G5</f>
        <v>-5.492775540101115E-3</v>
      </c>
      <c r="I6" s="31">
        <f>(Table3[[#This Row],[Revenue]]-C5)/C5</f>
        <v>-6.0689115113548558E-3</v>
      </c>
      <c r="J6" s="31">
        <f>(Table3[[#This Row],[Dividend]]-E5)/E5</f>
        <v>0.15322580645161277</v>
      </c>
      <c r="K6" s="31">
        <f>(Table3[[#This Row],[MarketValue]]-F5)/F5</f>
        <v>-5.6835329830917818E-2</v>
      </c>
    </row>
    <row r="7" spans="2:11" x14ac:dyDescent="0.25">
      <c r="B7" t="s">
        <v>80</v>
      </c>
      <c r="C7" s="3">
        <v>3098.7</v>
      </c>
      <c r="D7" s="3">
        <v>-13.5</v>
      </c>
      <c r="E7" s="3">
        <v>-45.6</v>
      </c>
      <c r="F7" s="3">
        <v>1829.8019999999999</v>
      </c>
      <c r="G7">
        <v>610.76900000000001</v>
      </c>
      <c r="H7" s="31">
        <f>(Table3[[#This Row],[SharesOutstanding]]-G6)/G6</f>
        <v>1.8847806830484578E-3</v>
      </c>
      <c r="I7" s="31">
        <f>(Table3[[#This Row],[Revenue]]-C6)/C6</f>
        <v>1.7234587354737051E-2</v>
      </c>
      <c r="J7" s="31">
        <f>(Table3[[#This Row],[Dividend]]-E6)/E6</f>
        <v>6.2937062937062999E-2</v>
      </c>
      <c r="K7" s="31">
        <f>(Table3[[#This Row],[MarketValue]]-F6)/F6</f>
        <v>3.3395268457702354E-2</v>
      </c>
    </row>
    <row r="8" spans="2:11" x14ac:dyDescent="0.25">
      <c r="B8" t="s">
        <v>81</v>
      </c>
      <c r="C8" s="3">
        <v>3256.6</v>
      </c>
      <c r="D8" s="3">
        <v>46.1</v>
      </c>
      <c r="E8" s="3">
        <v>-47.2</v>
      </c>
      <c r="F8" s="3">
        <v>2279.3719999999998</v>
      </c>
      <c r="G8">
        <v>608.33299999999997</v>
      </c>
      <c r="H8" s="31">
        <f>(Table3[[#This Row],[SharesOutstanding]]-G7)/G7</f>
        <v>-3.9884146051944935E-3</v>
      </c>
      <c r="I8" s="31">
        <f>(Table3[[#This Row],[Revenue]]-C7)/C7</f>
        <v>5.0956852873785811E-2</v>
      </c>
      <c r="J8" s="31">
        <f>(Table3[[#This Row],[Dividend]]-E7)/E7</f>
        <v>3.5087719298245647E-2</v>
      </c>
      <c r="K8" s="31">
        <f>(Table3[[#This Row],[MarketValue]]-F7)/F7</f>
        <v>0.24569324987075103</v>
      </c>
    </row>
    <row r="9" spans="2:11" x14ac:dyDescent="0.25">
      <c r="B9" t="s">
        <v>82</v>
      </c>
      <c r="C9" s="3">
        <v>3261</v>
      </c>
      <c r="D9" s="3">
        <v>153.19999999999999</v>
      </c>
      <c r="E9" s="3">
        <v>-47.7</v>
      </c>
      <c r="F9" s="3">
        <v>2393.0300000000002</v>
      </c>
      <c r="G9">
        <v>602.37800000000004</v>
      </c>
      <c r="H9" s="31">
        <f>(Table3[[#This Row],[SharesOutstanding]]-G8)/G8</f>
        <v>-9.7890464597513663E-3</v>
      </c>
      <c r="I9" s="31">
        <f>(Table3[[#This Row],[Revenue]]-C8)/C8</f>
        <v>1.351102376711936E-3</v>
      </c>
      <c r="J9" s="31">
        <f>(Table3[[#This Row],[Dividend]]-E8)/E8</f>
        <v>1.059322033898305E-2</v>
      </c>
      <c r="K9" s="31">
        <f>(Table3[[#This Row],[MarketValue]]-F8)/F8</f>
        <v>4.9863734397018286E-2</v>
      </c>
    </row>
    <row r="10" spans="2:11" x14ac:dyDescent="0.25">
      <c r="B10" t="s">
        <v>83</v>
      </c>
      <c r="C10" s="3">
        <v>3357.8</v>
      </c>
      <c r="D10" s="3">
        <v>160.4</v>
      </c>
      <c r="E10" s="3">
        <v>-47.9</v>
      </c>
      <c r="F10" s="3">
        <v>3077.1289999999999</v>
      </c>
      <c r="G10">
        <v>588.82899999999995</v>
      </c>
      <c r="H10" s="31">
        <f>(Table3[[#This Row],[SharesOutstanding]]-G9)/G9</f>
        <v>-2.2492521307219206E-2</v>
      </c>
      <c r="I10" s="31">
        <f>(Table3[[#This Row],[Revenue]]-C9)/C9</f>
        <v>2.9684145967494691E-2</v>
      </c>
      <c r="J10" s="31">
        <f>(Table3[[#This Row],[Dividend]]-E9)/E9</f>
        <v>4.1928721174003293E-3</v>
      </c>
      <c r="K10" s="31">
        <f>(Table3[[#This Row],[MarketValue]]-F9)/F9</f>
        <v>0.28587146838944755</v>
      </c>
    </row>
    <row r="11" spans="2:11" x14ac:dyDescent="0.25">
      <c r="B11" t="s">
        <v>84</v>
      </c>
      <c r="C11" s="3">
        <v>3473.8490000000002</v>
      </c>
      <c r="D11" s="3">
        <v>51.179000000000002</v>
      </c>
      <c r="E11" s="3">
        <v>-48.734999999999999</v>
      </c>
      <c r="F11" s="3">
        <v>2327.9679999999998</v>
      </c>
      <c r="G11">
        <v>567.39</v>
      </c>
      <c r="H11" s="31">
        <f>(Table3[[#This Row],[SharesOutstanding]]-G10)/G10</f>
        <v>-3.6409551839328508E-2</v>
      </c>
      <c r="I11" s="31">
        <f>(Table3[[#This Row],[Revenue]]-C10)/C10</f>
        <v>3.4561022097802124E-2</v>
      </c>
      <c r="J11" s="31">
        <f>(Table3[[#This Row],[Dividend]]-E10)/E10</f>
        <v>1.7432150313152418E-2</v>
      </c>
      <c r="K11" s="31">
        <f>(Table3[[#This Row],[MarketValue]]-F10)/F10</f>
        <v>-0.24346103137047556</v>
      </c>
    </row>
    <row r="12" spans="2:11" x14ac:dyDescent="0.25">
      <c r="B12" t="s">
        <v>85</v>
      </c>
      <c r="C12" s="3">
        <v>3885.2440000000001</v>
      </c>
      <c r="D12" s="3">
        <v>243.31100000000001</v>
      </c>
      <c r="E12" s="3">
        <v>-50.622999999999998</v>
      </c>
      <c r="F12" s="3">
        <v>3327.9180000000001</v>
      </c>
      <c r="G12">
        <v>561.35699999999997</v>
      </c>
      <c r="H12" s="31">
        <f>(Table3[[#This Row],[SharesOutstanding]]-G11)/G11</f>
        <v>-1.0632898006662112E-2</v>
      </c>
      <c r="I12" s="31">
        <f>(Table3[[#This Row],[Revenue]]-C11)/C11</f>
        <v>0.11842627586864023</v>
      </c>
      <c r="J12" s="31">
        <f>(Table3[[#This Row],[Dividend]]-E11)/E11</f>
        <v>3.8740125166717924E-2</v>
      </c>
      <c r="K12" s="31">
        <f>(Table3[[#This Row],[MarketValue]]-F11)/F11</f>
        <v>0.42953769123974228</v>
      </c>
    </row>
    <row r="13" spans="2:11" x14ac:dyDescent="0.25">
      <c r="B13" t="s">
        <v>86</v>
      </c>
      <c r="C13" s="3">
        <v>3910.3139999999999</v>
      </c>
      <c r="D13" s="3">
        <v>262.39600000000002</v>
      </c>
      <c r="E13" s="3">
        <v>-53.436999999999998</v>
      </c>
      <c r="F13" s="3">
        <v>3349.5520000000001</v>
      </c>
      <c r="G13">
        <v>561.16800000000001</v>
      </c>
      <c r="H13" s="31">
        <f>(Table3[[#This Row],[SharesOutstanding]]-G12)/G12</f>
        <v>-3.3668414217684031E-4</v>
      </c>
      <c r="I13" s="31">
        <f>(Table3[[#This Row],[Revenue]]-C12)/C12</f>
        <v>6.4526191919991914E-3</v>
      </c>
      <c r="J13" s="31">
        <f>(Table3[[#This Row],[Dividend]]-E12)/E12</f>
        <v>5.5587381229875749E-2</v>
      </c>
      <c r="K13" s="31">
        <f>(Table3[[#This Row],[MarketValue]]-F12)/F12</f>
        <v>6.5007611365424309E-3</v>
      </c>
    </row>
    <row r="14" spans="2:11" x14ac:dyDescent="0.25">
      <c r="B14" t="s">
        <v>87</v>
      </c>
      <c r="C14" s="3">
        <v>4200.3280000000004</v>
      </c>
      <c r="D14" s="3">
        <v>186.14599999999999</v>
      </c>
      <c r="E14" s="3">
        <v>-57.091999999999999</v>
      </c>
      <c r="F14" s="3">
        <v>3420.549</v>
      </c>
      <c r="G14">
        <v>558.84</v>
      </c>
      <c r="H14" s="31">
        <f>(Table3[[#This Row],[SharesOutstanding]]-G13)/G13</f>
        <v>-4.1484902916773128E-3</v>
      </c>
      <c r="I14" s="31">
        <f>(Table3[[#This Row],[Revenue]]-C13)/C13</f>
        <v>7.4166422440755553E-2</v>
      </c>
      <c r="J14" s="31">
        <f>(Table3[[#This Row],[Dividend]]-E13)/E13</f>
        <v>6.839830080281456E-2</v>
      </c>
      <c r="K14" s="31">
        <f>(Table3[[#This Row],[MarketValue]]-F13)/F13</f>
        <v>2.1195968893750521E-2</v>
      </c>
    </row>
    <row r="15" spans="2:11" x14ac:dyDescent="0.25">
      <c r="B15" t="s">
        <v>88</v>
      </c>
      <c r="C15" s="3">
        <v>4779.875</v>
      </c>
      <c r="D15" s="3">
        <v>189.65899999999999</v>
      </c>
      <c r="E15" s="3">
        <v>-61.343000000000004</v>
      </c>
      <c r="F15" s="3">
        <v>3877.0520000000001</v>
      </c>
      <c r="G15">
        <v>560.71600000000001</v>
      </c>
      <c r="H15" s="31">
        <f>(Table3[[#This Row],[SharesOutstanding]]-G14)/G14</f>
        <v>3.3569536897859425E-3</v>
      </c>
      <c r="I15" s="31">
        <f>(Table3[[#This Row],[Revenue]]-C14)/C14</f>
        <v>0.13797660563651207</v>
      </c>
      <c r="J15" s="31">
        <f>(Table3[[#This Row],[Dividend]]-E14)/E14</f>
        <v>7.445876830379046E-2</v>
      </c>
      <c r="K15" s="31">
        <f>(Table3[[#This Row],[MarketValue]]-F14)/F14</f>
        <v>0.13345898567744538</v>
      </c>
    </row>
    <row r="16" spans="2:11" x14ac:dyDescent="0.25">
      <c r="B16" t="s">
        <v>89</v>
      </c>
      <c r="C16" s="3">
        <v>5413.9970000000003</v>
      </c>
      <c r="D16" s="3">
        <v>346.625</v>
      </c>
      <c r="E16" s="3">
        <v>-69.370999999999995</v>
      </c>
      <c r="F16" s="3">
        <v>4383.4070000000002</v>
      </c>
      <c r="G16">
        <v>558.30799999999999</v>
      </c>
      <c r="H16" s="31">
        <f>(Table3[[#This Row],[SharesOutstanding]]-G15)/G15</f>
        <v>-4.2945091632841147E-3</v>
      </c>
      <c r="I16" s="31">
        <f>(Table3[[#This Row],[Revenue]]-C15)/C15</f>
        <v>0.13266497554852383</v>
      </c>
      <c r="J16" s="31">
        <f>(Table3[[#This Row],[Dividend]]-E15)/E15</f>
        <v>0.13087067799096866</v>
      </c>
      <c r="K16" s="31">
        <f>(Table3[[#This Row],[MarketValue]]-F15)/F15</f>
        <v>0.1306030974049355</v>
      </c>
    </row>
    <row r="17" spans="2:11" x14ac:dyDescent="0.25">
      <c r="B17" t="s">
        <v>90</v>
      </c>
      <c r="C17" s="3">
        <v>5745.4809999999998</v>
      </c>
      <c r="D17" s="3">
        <v>185.16200000000001</v>
      </c>
      <c r="E17" s="3">
        <v>-75.84</v>
      </c>
      <c r="F17" s="3">
        <v>4960.7209999999995</v>
      </c>
      <c r="G17">
        <v>558.24400000000003</v>
      </c>
      <c r="H17" s="31">
        <f>(Table3[[#This Row],[SharesOutstanding]]-G16)/G16</f>
        <v>-1.1463206688774749E-4</v>
      </c>
      <c r="I17" s="31">
        <f>(Table3[[#This Row],[Revenue]]-C16)/C16</f>
        <v>6.1227222697020231E-2</v>
      </c>
      <c r="J17" s="31">
        <f>(Table3[[#This Row],[Dividend]]-E16)/E16</f>
        <v>9.3252223551628322E-2</v>
      </c>
      <c r="K17" s="31">
        <f>(Table3[[#This Row],[MarketValue]]-F16)/F16</f>
        <v>0.13170440253437551</v>
      </c>
    </row>
    <row r="18" spans="2:11" x14ac:dyDescent="0.25">
      <c r="B18" t="s">
        <v>91</v>
      </c>
      <c r="C18" s="3">
        <v>6193.0320000000002</v>
      </c>
      <c r="D18" s="3">
        <v>206.07499999999999</v>
      </c>
      <c r="E18" s="3">
        <v>-81.091999999999999</v>
      </c>
      <c r="F18" s="3">
        <v>4949.5150000000003</v>
      </c>
      <c r="G18">
        <v>556.60400000000004</v>
      </c>
      <c r="H18" s="31">
        <f>(Table3[[#This Row],[SharesOutstanding]]-G17)/G17</f>
        <v>-2.9377834781923072E-3</v>
      </c>
      <c r="I18" s="31">
        <f>(Table3[[#This Row],[Revenue]]-C17)/C17</f>
        <v>7.7896176142606757E-2</v>
      </c>
      <c r="J18" s="31">
        <f>(Table3[[#This Row],[Dividend]]-E17)/E17</f>
        <v>6.9251054852320609E-2</v>
      </c>
      <c r="K18" s="31">
        <f>(Table3[[#This Row],[MarketValue]]-F17)/F17</f>
        <v>-2.2589458266246425E-3</v>
      </c>
    </row>
    <row r="19" spans="2:11" x14ac:dyDescent="0.25">
      <c r="B19" t="s">
        <v>92</v>
      </c>
      <c r="C19" s="3">
        <v>6754.9030000000002</v>
      </c>
      <c r="D19" s="3">
        <v>145.732</v>
      </c>
      <c r="E19" s="3">
        <v>-95.531000000000006</v>
      </c>
      <c r="F19" s="3">
        <v>3804.395</v>
      </c>
      <c r="G19">
        <v>548.51199999999994</v>
      </c>
      <c r="H19" s="31">
        <f>(Table3[[#This Row],[SharesOutstanding]]-G18)/G18</f>
        <v>-1.4538163577696347E-2</v>
      </c>
      <c r="I19" s="31">
        <f>(Table3[[#This Row],[Revenue]]-C18)/C18</f>
        <v>9.0726319515222933E-2</v>
      </c>
      <c r="J19" s="31">
        <f>(Table3[[#This Row],[Dividend]]-E18)/E18</f>
        <v>0.17805702165441731</v>
      </c>
      <c r="K19" s="31">
        <f>(Table3[[#This Row],[MarketValue]]-F18)/F18</f>
        <v>-0.23136004234758362</v>
      </c>
    </row>
    <row r="20" spans="2:11" x14ac:dyDescent="0.25">
      <c r="B20" t="s">
        <v>93</v>
      </c>
      <c r="C20" s="3">
        <v>6533.6710000000003</v>
      </c>
      <c r="D20" s="3">
        <v>461.80700000000002</v>
      </c>
      <c r="E20" s="3">
        <v>-101.376</v>
      </c>
      <c r="F20" s="3">
        <v>4873.5</v>
      </c>
      <c r="G20">
        <v>541.95600000000002</v>
      </c>
      <c r="H20" s="31">
        <f>(Table3[[#This Row],[SharesOutstanding]]-G19)/G19</f>
        <v>-1.1952336503121039E-2</v>
      </c>
      <c r="I20" s="31">
        <f>(Table3[[#This Row],[Revenue]]-C19)/C19</f>
        <v>-3.2751321521567366E-2</v>
      </c>
      <c r="J20" s="31">
        <f>(Table3[[#This Row],[Dividend]]-E19)/E19</f>
        <v>6.1184327600464758E-2</v>
      </c>
      <c r="K20" s="31">
        <f>(Table3[[#This Row],[MarketValue]]-F19)/F19</f>
        <v>0.28101840108611226</v>
      </c>
    </row>
    <row r="21" spans="2:11" x14ac:dyDescent="0.25">
      <c r="B21" t="s">
        <v>94</v>
      </c>
      <c r="C21" s="3">
        <v>7220.7190000000001</v>
      </c>
      <c r="D21" s="3">
        <v>395.709</v>
      </c>
      <c r="E21" s="3">
        <v>-109.374</v>
      </c>
      <c r="F21" s="3">
        <v>6106.51</v>
      </c>
      <c r="G21">
        <v>541.39599999999996</v>
      </c>
      <c r="H21" s="31">
        <f>(Table3[[#This Row],[SharesOutstanding]]-G20)/G20</f>
        <v>-1.0332942157667026E-3</v>
      </c>
      <c r="I21" s="31">
        <f>(Table3[[#This Row],[Revenue]]-C20)/C20</f>
        <v>0.10515497336795804</v>
      </c>
      <c r="J21" s="31">
        <f>(Table3[[#This Row],[Dividend]]-E20)/E20</f>
        <v>7.8894412878787776E-2</v>
      </c>
      <c r="K21" s="31">
        <f>(Table3[[#This Row],[MarketValue]]-F20)/F20</f>
        <v>0.25300297527444349</v>
      </c>
    </row>
    <row r="22" spans="2:11" x14ac:dyDescent="0.25">
      <c r="B22" t="s">
        <v>95</v>
      </c>
      <c r="C22" s="3">
        <v>7895.0889999999999</v>
      </c>
      <c r="D22" s="3">
        <v>393.56799999999998</v>
      </c>
      <c r="E22" s="3">
        <v>-129.97499999999999</v>
      </c>
      <c r="F22" s="3">
        <v>7781.6440000000002</v>
      </c>
      <c r="G22">
        <v>543.83000000000004</v>
      </c>
      <c r="H22" s="31">
        <f>(Table3[[#This Row],[SharesOutstanding]]-G21)/G21</f>
        <v>4.4957849707055152E-3</v>
      </c>
      <c r="I22" s="31">
        <f>(Table3[[#This Row],[Revenue]]-C21)/C21</f>
        <v>9.3393746523026289E-2</v>
      </c>
      <c r="J22" s="31">
        <f>(Table3[[#This Row],[Dividend]]-E21)/E21</f>
        <v>0.1883537220911734</v>
      </c>
      <c r="K22" s="31">
        <f>(Table3[[#This Row],[MarketValue]]-F21)/F21</f>
        <v>0.27431937391406874</v>
      </c>
    </row>
    <row r="23" spans="2:11" x14ac:dyDescent="0.25">
      <c r="B23" t="s">
        <v>96</v>
      </c>
      <c r="C23" s="3">
        <v>8230.67</v>
      </c>
      <c r="D23" s="3">
        <v>385.47800000000001</v>
      </c>
      <c r="E23" s="3">
        <v>-152.20400000000001</v>
      </c>
      <c r="F23" s="3">
        <v>7770.335</v>
      </c>
      <c r="G23">
        <v>537.78200000000004</v>
      </c>
      <c r="H23" s="31">
        <f>(Table3[[#This Row],[SharesOutstanding]]-G22)/G22</f>
        <v>-1.1121122409576524E-2</v>
      </c>
      <c r="I23" s="31">
        <f>(Table3[[#This Row],[Revenue]]-C22)/C22</f>
        <v>4.2505030658932422E-2</v>
      </c>
      <c r="J23" s="31">
        <f>(Table3[[#This Row],[Dividend]]-E22)/E22</f>
        <v>0.17102519715329884</v>
      </c>
      <c r="K23" s="31">
        <f>(Table3[[#This Row],[MarketValue]]-F22)/F22</f>
        <v>-1.453291875084519E-3</v>
      </c>
    </row>
    <row r="24" spans="2:11" x14ac:dyDescent="0.25">
      <c r="B24" t="s">
        <v>97</v>
      </c>
      <c r="C24" s="3">
        <v>8751.6540000000005</v>
      </c>
      <c r="D24" s="3">
        <v>531.04300000000001</v>
      </c>
      <c r="E24" s="3">
        <v>-174.32</v>
      </c>
      <c r="F24" s="3">
        <v>11458.598</v>
      </c>
      <c r="G24">
        <v>540.44799999999998</v>
      </c>
      <c r="H24" s="31">
        <f>(Table3[[#This Row],[SharesOutstanding]]-G23)/G23</f>
        <v>4.9573990948003832E-3</v>
      </c>
      <c r="I24" s="31">
        <f>(Table3[[#This Row],[Revenue]]-C23)/C23</f>
        <v>6.3297884619356676E-2</v>
      </c>
      <c r="J24" s="31">
        <f>(Table3[[#This Row],[Dividend]]-E23)/E23</f>
        <v>0.14530498541431228</v>
      </c>
      <c r="K24" s="31">
        <f>(Table3[[#This Row],[MarketValue]]-F23)/F23</f>
        <v>0.47465945805425375</v>
      </c>
    </row>
    <row r="25" spans="2:11" x14ac:dyDescent="0.25">
      <c r="B25" t="s">
        <v>98</v>
      </c>
      <c r="C25" s="3">
        <v>9316.2559999999994</v>
      </c>
      <c r="D25" s="3">
        <v>587.74099999999999</v>
      </c>
      <c r="E25" s="3">
        <v>-203.15600000000001</v>
      </c>
      <c r="F25" s="3">
        <v>14214.013000000001</v>
      </c>
      <c r="G25">
        <v>540.43100000000004</v>
      </c>
      <c r="H25" s="31">
        <f>(Table3[[#This Row],[SharesOutstanding]]-G24)/G24</f>
        <v>-3.1455385161826975E-5</v>
      </c>
      <c r="I25" s="31">
        <f>(Table3[[#This Row],[Revenue]]-C24)/C24</f>
        <v>6.4513747915536754E-2</v>
      </c>
      <c r="J25" s="31">
        <f>(Table3[[#This Row],[Dividend]]-E24)/E24</f>
        <v>0.16541991739329975</v>
      </c>
      <c r="K25" s="31">
        <f>(Table3[[#This Row],[MarketValue]]-F24)/F24</f>
        <v>0.2404670274670602</v>
      </c>
    </row>
    <row r="26" spans="2:11" x14ac:dyDescent="0.25">
      <c r="B26" t="s">
        <v>99</v>
      </c>
      <c r="C26" s="3">
        <v>9263.8629999999994</v>
      </c>
      <c r="D26" s="3">
        <v>847.92899999999997</v>
      </c>
      <c r="E26" s="3">
        <v>-250.834</v>
      </c>
      <c r="F26" s="3">
        <v>17849.757000000001</v>
      </c>
      <c r="G26">
        <v>541.00199999999995</v>
      </c>
      <c r="H26" s="31">
        <f>(Table3[[#This Row],[SharesOutstanding]]-G25)/G25</f>
        <v>1.0565641127172805E-3</v>
      </c>
      <c r="I26" s="31">
        <f>(Table3[[#This Row],[Revenue]]-C25)/C25</f>
        <v>-5.6238257085249729E-3</v>
      </c>
      <c r="J26" s="31">
        <f>(Table3[[#This Row],[Dividend]]-E25)/E25</f>
        <v>0.23468664474590953</v>
      </c>
      <c r="K26" s="31">
        <f>(Table3[[#This Row],[MarketValue]]-F25)/F25</f>
        <v>0.25578589241476002</v>
      </c>
    </row>
    <row r="27" spans="2:11" x14ac:dyDescent="0.25">
      <c r="B27" t="s">
        <v>100</v>
      </c>
      <c r="C27" s="3">
        <v>9523.2240000000002</v>
      </c>
      <c r="D27" s="3">
        <v>784.49599999999998</v>
      </c>
      <c r="E27" s="3">
        <v>-296.49299999999999</v>
      </c>
      <c r="F27" s="3">
        <v>20346.633999999998</v>
      </c>
      <c r="G27">
        <v>542.47299999999996</v>
      </c>
      <c r="H27" s="31">
        <f>(Table3[[#This Row],[SharesOutstanding]]-G26)/G26</f>
        <v>2.7190287651432041E-3</v>
      </c>
      <c r="I27" s="31">
        <f>(Table3[[#This Row],[Revenue]]-C26)/C26</f>
        <v>2.7997067745928542E-2</v>
      </c>
      <c r="J27" s="31">
        <f>(Table3[[#This Row],[Dividend]]-E26)/E26</f>
        <v>0.18202875208305092</v>
      </c>
      <c r="K27" s="31">
        <f>(Table3[[#This Row],[MarketValue]]-F26)/F26</f>
        <v>0.13988296871492406</v>
      </c>
    </row>
    <row r="28" spans="2:11" x14ac:dyDescent="0.25">
      <c r="B28" t="s">
        <v>101</v>
      </c>
      <c r="C28" s="3">
        <v>9167.5190000000002</v>
      </c>
      <c r="D28" s="3">
        <v>812.59900000000005</v>
      </c>
      <c r="E28" s="3">
        <v>-346.01</v>
      </c>
      <c r="F28" s="3">
        <v>16465.691999999999</v>
      </c>
      <c r="G28">
        <v>539.11599999999999</v>
      </c>
      <c r="H28" s="31">
        <f>(Table3[[#This Row],[SharesOutstanding]]-G27)/G27</f>
        <v>-6.1883264236191867E-3</v>
      </c>
      <c r="I28" s="31">
        <f>(Table3[[#This Row],[Revenue]]-C27)/C27</f>
        <v>-3.7351321359237161E-2</v>
      </c>
      <c r="J28" s="31">
        <f>(Table3[[#This Row],[Dividend]]-E27)/E27</f>
        <v>0.16700900189886439</v>
      </c>
      <c r="K28" s="31">
        <f>(Table3[[#This Row],[MarketValue]]-F27)/F27</f>
        <v>-0.19074123022019265</v>
      </c>
    </row>
    <row r="29" spans="2:11" x14ac:dyDescent="0.25">
      <c r="B29" t="s">
        <v>102</v>
      </c>
      <c r="C29" s="3">
        <v>9545.7000000000007</v>
      </c>
      <c r="D29" s="3">
        <v>852.12199999999996</v>
      </c>
      <c r="E29" s="3">
        <v>-388.10700000000003</v>
      </c>
      <c r="F29" s="3">
        <v>23309.651000000002</v>
      </c>
      <c r="G29">
        <v>543.86900000000003</v>
      </c>
      <c r="H29" s="31">
        <f>(Table3[[#This Row],[SharesOutstanding]]-G28)/G28</f>
        <v>8.8162844360027207E-3</v>
      </c>
      <c r="I29" s="31">
        <f>(Table3[[#This Row],[Revenue]]-C28)/C28</f>
        <v>4.125227337952618E-2</v>
      </c>
      <c r="J29" s="31">
        <f>(Table3[[#This Row],[Dividend]]-E28)/E28</f>
        <v>0.12166411375393786</v>
      </c>
      <c r="K29" s="31">
        <f>(Table3[[#This Row],[MarketValue]]-F28)/F28</f>
        <v>0.41564964290598921</v>
      </c>
    </row>
    <row r="30" spans="2:11" x14ac:dyDescent="0.25">
      <c r="B30" t="s">
        <v>103</v>
      </c>
      <c r="C30" s="3">
        <v>9497.3169999999991</v>
      </c>
      <c r="D30" s="3">
        <v>629.15800000000002</v>
      </c>
      <c r="E30" s="3">
        <v>-437.053</v>
      </c>
      <c r="F30" s="3">
        <v>21855.255000000001</v>
      </c>
      <c r="G30">
        <v>545.23199999999997</v>
      </c>
      <c r="H30" s="31">
        <f>(Table3[[#This Row],[SharesOutstanding]]-G29)/G29</f>
        <v>2.5061182012579182E-3</v>
      </c>
      <c r="I30" s="31">
        <f>(Table3[[#This Row],[Revenue]]-C29)/C29</f>
        <v>-5.0685649035693168E-3</v>
      </c>
      <c r="J30" s="31">
        <f>(Table3[[#This Row],[Dividend]]-E29)/E29</f>
        <v>0.12611470548070497</v>
      </c>
      <c r="K30" s="31">
        <f>(Table3[[#This Row],[MarketValue]]-F29)/F29</f>
        <v>-6.2394584972550661E-2</v>
      </c>
    </row>
    <row r="31" spans="2:11" x14ac:dyDescent="0.25">
      <c r="B31" t="s">
        <v>104</v>
      </c>
      <c r="C31" s="3">
        <v>9608.4619999999995</v>
      </c>
      <c r="D31" s="3">
        <v>760.52300000000002</v>
      </c>
      <c r="E31" s="3">
        <v>-487.37599999999998</v>
      </c>
      <c r="F31" s="3">
        <v>26287.098000000002</v>
      </c>
      <c r="G31">
        <v>546.59199999999998</v>
      </c>
      <c r="H31" s="31">
        <f>(Table3[[#This Row],[SharesOutstanding]]-G30)/G30</f>
        <v>2.4943510285530082E-3</v>
      </c>
      <c r="I31" s="31">
        <f>(Table3[[#This Row],[Revenue]]-C30)/C30</f>
        <v>1.1702778795316662E-2</v>
      </c>
      <c r="J31" s="31">
        <f>(Table3[[#This Row],[Dividend]]-E30)/E30</f>
        <v>0.11514164186036929</v>
      </c>
      <c r="K31" s="31">
        <f>(Table3[[#This Row],[MarketValue]]-F30)/F30</f>
        <v>0.20278157358493418</v>
      </c>
    </row>
    <row r="32" spans="2:11" x14ac:dyDescent="0.25">
      <c r="B32" t="s">
        <v>105</v>
      </c>
      <c r="C32" s="3">
        <v>11386.189</v>
      </c>
      <c r="D32" s="3">
        <v>769.51800000000003</v>
      </c>
      <c r="E32" s="3">
        <v>-523.11400000000003</v>
      </c>
      <c r="F32" s="3">
        <v>22954.876</v>
      </c>
      <c r="G32">
        <v>547.58000000000004</v>
      </c>
      <c r="H32" s="31">
        <f>(Table3[[#This Row],[SharesOutstanding]]-G31)/G31</f>
        <v>1.8075639599556092E-3</v>
      </c>
      <c r="I32" s="31">
        <f>(Table3[[#This Row],[Revenue]]-C31)/C31</f>
        <v>0.1850168112232739</v>
      </c>
      <c r="J32" s="31">
        <f>(Table3[[#This Row],[Dividend]]-E31)/E31</f>
        <v>7.3327369423196995E-2</v>
      </c>
      <c r="K32" s="31">
        <f>(Table3[[#This Row],[MarketValue]]-F31)/F31</f>
        <v>-0.12676264226655987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B3" sqref="B3:H32"/>
    </sheetView>
  </sheetViews>
  <sheetFormatPr defaultRowHeight="15" x14ac:dyDescent="0.25"/>
  <cols>
    <col min="2" max="2" width="12.42578125" customWidth="1"/>
    <col min="3" max="3" width="10.5703125" bestFit="1" customWidth="1"/>
    <col min="4" max="4" width="11.28515625" bestFit="1" customWidth="1"/>
    <col min="5" max="5" width="11.140625" customWidth="1"/>
    <col min="6" max="6" width="20.5703125" customWidth="1"/>
    <col min="7" max="7" width="11.28515625" bestFit="1" customWidth="1"/>
    <col min="8" max="8" width="21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72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76</v>
      </c>
      <c r="C3">
        <v>132.19999999999999</v>
      </c>
      <c r="D3">
        <v>109.3</v>
      </c>
      <c r="E3">
        <v>0</v>
      </c>
      <c r="F3">
        <v>0</v>
      </c>
      <c r="G3">
        <v>-26.4</v>
      </c>
      <c r="H3">
        <v>26.4</v>
      </c>
    </row>
    <row r="4" spans="2:8" x14ac:dyDescent="0.25">
      <c r="B4" t="s">
        <v>77</v>
      </c>
      <c r="C4">
        <v>99.8</v>
      </c>
      <c r="D4">
        <v>6.3</v>
      </c>
      <c r="E4">
        <v>0</v>
      </c>
      <c r="F4">
        <v>0</v>
      </c>
      <c r="G4">
        <v>-32.200000000000003</v>
      </c>
      <c r="H4">
        <v>32.200000000000003</v>
      </c>
    </row>
    <row r="5" spans="2:8" x14ac:dyDescent="0.25">
      <c r="B5" t="s">
        <v>78</v>
      </c>
      <c r="C5">
        <v>199.1</v>
      </c>
      <c r="D5">
        <v>133.69999999999999</v>
      </c>
      <c r="E5">
        <v>0</v>
      </c>
      <c r="F5">
        <v>0</v>
      </c>
      <c r="G5">
        <v>-37.200000000000003</v>
      </c>
      <c r="H5">
        <v>37.200000000000003</v>
      </c>
    </row>
    <row r="6" spans="2:8" x14ac:dyDescent="0.25">
      <c r="B6" t="s">
        <v>79</v>
      </c>
      <c r="C6">
        <v>91.4</v>
      </c>
      <c r="D6">
        <v>-12</v>
      </c>
      <c r="E6">
        <v>0</v>
      </c>
      <c r="F6">
        <v>0</v>
      </c>
      <c r="G6">
        <v>-42.9</v>
      </c>
      <c r="H6">
        <v>42.9</v>
      </c>
    </row>
    <row r="7" spans="2:8" x14ac:dyDescent="0.25">
      <c r="B7" t="s">
        <v>80</v>
      </c>
      <c r="C7">
        <v>109.4</v>
      </c>
      <c r="D7">
        <v>-13.5</v>
      </c>
      <c r="E7">
        <v>0</v>
      </c>
      <c r="F7">
        <v>-24</v>
      </c>
      <c r="G7">
        <v>-45.6</v>
      </c>
      <c r="H7">
        <v>69.599999999999994</v>
      </c>
    </row>
    <row r="8" spans="2:8" x14ac:dyDescent="0.25">
      <c r="B8" t="s">
        <v>81</v>
      </c>
      <c r="C8">
        <v>162.5</v>
      </c>
      <c r="D8">
        <v>46.1</v>
      </c>
      <c r="E8">
        <v>0</v>
      </c>
      <c r="F8">
        <v>-45.5</v>
      </c>
      <c r="G8">
        <v>-47.2</v>
      </c>
      <c r="H8">
        <v>92.7</v>
      </c>
    </row>
    <row r="9" spans="2:8" x14ac:dyDescent="0.25">
      <c r="B9" t="s">
        <v>82</v>
      </c>
      <c r="C9">
        <v>229</v>
      </c>
      <c r="D9">
        <v>153.19999999999999</v>
      </c>
      <c r="E9">
        <v>0</v>
      </c>
      <c r="F9">
        <v>-80.099999999999994</v>
      </c>
      <c r="G9">
        <v>-47.7</v>
      </c>
      <c r="H9">
        <v>127.8</v>
      </c>
    </row>
    <row r="10" spans="2:8" x14ac:dyDescent="0.25">
      <c r="B10" t="s">
        <v>83</v>
      </c>
      <c r="C10">
        <v>239.5</v>
      </c>
      <c r="D10">
        <v>160.4</v>
      </c>
      <c r="E10">
        <v>0</v>
      </c>
      <c r="F10">
        <v>-87.6</v>
      </c>
      <c r="G10">
        <v>-47.9</v>
      </c>
      <c r="H10">
        <v>135.5</v>
      </c>
    </row>
    <row r="11" spans="2:8" x14ac:dyDescent="0.25">
      <c r="B11" t="s">
        <v>84</v>
      </c>
      <c r="C11">
        <v>151.304</v>
      </c>
      <c r="D11">
        <v>51.179000000000002</v>
      </c>
      <c r="E11">
        <v>0</v>
      </c>
      <c r="F11">
        <v>-75.33</v>
      </c>
      <c r="G11">
        <v>-48.734999999999999</v>
      </c>
      <c r="H11">
        <v>124.065</v>
      </c>
    </row>
    <row r="12" spans="2:8" x14ac:dyDescent="0.25">
      <c r="B12" t="s">
        <v>85</v>
      </c>
      <c r="C12">
        <v>320.44</v>
      </c>
      <c r="D12">
        <v>243.31100000000001</v>
      </c>
      <c r="E12">
        <v>0</v>
      </c>
      <c r="F12">
        <v>-9.2129999999999992</v>
      </c>
      <c r="G12">
        <v>-50.622999999999998</v>
      </c>
      <c r="H12">
        <v>59.835999999999999</v>
      </c>
    </row>
    <row r="13" spans="2:8" x14ac:dyDescent="0.25">
      <c r="B13" t="s">
        <v>86</v>
      </c>
      <c r="C13">
        <v>326.86099999999999</v>
      </c>
      <c r="D13">
        <v>262.39600000000002</v>
      </c>
      <c r="E13">
        <v>0</v>
      </c>
      <c r="F13">
        <v>-10.762</v>
      </c>
      <c r="G13">
        <v>-53.436999999999998</v>
      </c>
      <c r="H13">
        <v>64.198999999999998</v>
      </c>
    </row>
    <row r="14" spans="2:8" x14ac:dyDescent="0.25">
      <c r="B14" t="s">
        <v>87</v>
      </c>
      <c r="C14">
        <v>253.25</v>
      </c>
      <c r="D14">
        <v>186.14599999999999</v>
      </c>
      <c r="E14">
        <v>0</v>
      </c>
      <c r="F14">
        <v>-6.1189999999999998</v>
      </c>
      <c r="G14">
        <v>-57.091999999999999</v>
      </c>
      <c r="H14">
        <v>63.210999999999999</v>
      </c>
    </row>
    <row r="15" spans="2:8" x14ac:dyDescent="0.25">
      <c r="B15" t="s">
        <v>88</v>
      </c>
      <c r="C15">
        <v>291.47399999999999</v>
      </c>
      <c r="D15">
        <v>189.65899999999999</v>
      </c>
      <c r="E15">
        <v>0</v>
      </c>
      <c r="F15">
        <v>-37.524999999999999</v>
      </c>
      <c r="G15">
        <v>-61.343000000000004</v>
      </c>
      <c r="H15">
        <v>98.867999999999995</v>
      </c>
    </row>
    <row r="16" spans="2:8" x14ac:dyDescent="0.25">
      <c r="B16" t="s">
        <v>89</v>
      </c>
      <c r="C16">
        <v>453.71899999999999</v>
      </c>
      <c r="D16">
        <v>346.625</v>
      </c>
      <c r="E16">
        <v>0</v>
      </c>
      <c r="F16">
        <v>-22.977</v>
      </c>
      <c r="G16">
        <v>-69.370999999999995</v>
      </c>
      <c r="H16">
        <v>92.347999999999999</v>
      </c>
    </row>
    <row r="17" spans="2:8" x14ac:dyDescent="0.25">
      <c r="B17" t="s">
        <v>90</v>
      </c>
      <c r="C17">
        <v>326.678</v>
      </c>
      <c r="D17">
        <v>185.16200000000001</v>
      </c>
      <c r="E17">
        <v>0</v>
      </c>
      <c r="F17">
        <v>-36.978000000000002</v>
      </c>
      <c r="G17">
        <v>-75.84</v>
      </c>
      <c r="H17">
        <v>112.818</v>
      </c>
    </row>
    <row r="18" spans="2:8" x14ac:dyDescent="0.25">
      <c r="B18" t="s">
        <v>91</v>
      </c>
      <c r="C18">
        <v>331.87</v>
      </c>
      <c r="D18">
        <v>206.07499999999999</v>
      </c>
      <c r="E18">
        <v>0</v>
      </c>
      <c r="F18">
        <v>-86.793999999999997</v>
      </c>
      <c r="G18">
        <v>-81.091999999999999</v>
      </c>
      <c r="H18">
        <v>167.886</v>
      </c>
    </row>
    <row r="19" spans="2:8" x14ac:dyDescent="0.25">
      <c r="B19" t="s">
        <v>92</v>
      </c>
      <c r="C19">
        <v>271.62200000000001</v>
      </c>
      <c r="D19">
        <v>145.732</v>
      </c>
      <c r="E19">
        <v>0</v>
      </c>
      <c r="F19">
        <v>-69.551000000000002</v>
      </c>
      <c r="G19">
        <v>-95.531000000000006</v>
      </c>
      <c r="H19">
        <v>165.08199999999999</v>
      </c>
    </row>
    <row r="20" spans="2:8" x14ac:dyDescent="0.25">
      <c r="B20" t="s">
        <v>93</v>
      </c>
      <c r="C20">
        <v>558.76800000000003</v>
      </c>
      <c r="D20">
        <v>461.80700000000002</v>
      </c>
      <c r="E20">
        <v>0</v>
      </c>
      <c r="F20">
        <v>-38.146999999999998</v>
      </c>
      <c r="G20">
        <v>-101.376</v>
      </c>
      <c r="H20">
        <v>139.523</v>
      </c>
    </row>
    <row r="21" spans="2:8" x14ac:dyDescent="0.25">
      <c r="B21" t="s">
        <v>94</v>
      </c>
      <c r="C21">
        <v>485.53199999999998</v>
      </c>
      <c r="D21">
        <v>395.709</v>
      </c>
      <c r="E21">
        <v>0</v>
      </c>
      <c r="F21">
        <v>-69.573999999999998</v>
      </c>
      <c r="G21">
        <v>-109.374</v>
      </c>
      <c r="H21">
        <v>178.94799999999901</v>
      </c>
    </row>
    <row r="22" spans="2:8" x14ac:dyDescent="0.25">
      <c r="B22" t="s">
        <v>95</v>
      </c>
      <c r="C22">
        <v>490.47899999999998</v>
      </c>
      <c r="D22">
        <v>393.56799999999998</v>
      </c>
      <c r="E22">
        <v>0</v>
      </c>
      <c r="F22">
        <v>-152.93</v>
      </c>
      <c r="G22">
        <v>-129.97499999999999</v>
      </c>
      <c r="H22">
        <v>282.90499999999997</v>
      </c>
    </row>
    <row r="23" spans="2:8" x14ac:dyDescent="0.25">
      <c r="B23" t="s">
        <v>96</v>
      </c>
      <c r="C23">
        <v>517.78099999999995</v>
      </c>
      <c r="D23">
        <v>385.47800000000001</v>
      </c>
      <c r="E23">
        <v>0</v>
      </c>
      <c r="F23">
        <v>-61.366</v>
      </c>
      <c r="G23">
        <v>-152.20400000000001</v>
      </c>
      <c r="H23">
        <v>213.57</v>
      </c>
    </row>
    <row r="24" spans="2:8" x14ac:dyDescent="0.25">
      <c r="B24" t="s">
        <v>97</v>
      </c>
      <c r="C24">
        <v>637.80499999999995</v>
      </c>
      <c r="D24">
        <v>531.04300000000001</v>
      </c>
      <c r="E24">
        <v>0</v>
      </c>
      <c r="F24">
        <v>-70.819000000000003</v>
      </c>
      <c r="G24">
        <v>-174.32</v>
      </c>
      <c r="H24">
        <v>245.13900000000001</v>
      </c>
    </row>
    <row r="25" spans="2:8" x14ac:dyDescent="0.25">
      <c r="B25" t="s">
        <v>98</v>
      </c>
      <c r="C25">
        <v>746.87900000000002</v>
      </c>
      <c r="D25">
        <v>587.74099999999999</v>
      </c>
      <c r="E25">
        <v>0</v>
      </c>
      <c r="F25">
        <v>-58.936999999999998</v>
      </c>
      <c r="G25">
        <v>-203.15600000000001</v>
      </c>
      <c r="H25">
        <v>262.09300000000002</v>
      </c>
    </row>
    <row r="26" spans="2:8" x14ac:dyDescent="0.25">
      <c r="B26" t="s">
        <v>99</v>
      </c>
      <c r="C26">
        <v>991.99199999999996</v>
      </c>
      <c r="D26">
        <v>847.92899999999997</v>
      </c>
      <c r="E26">
        <v>0</v>
      </c>
      <c r="F26">
        <v>-24.928000000000001</v>
      </c>
      <c r="G26">
        <v>-250.834</v>
      </c>
      <c r="H26">
        <v>275.762</v>
      </c>
    </row>
    <row r="27" spans="2:8" x14ac:dyDescent="0.25">
      <c r="B27" t="s">
        <v>100</v>
      </c>
      <c r="C27">
        <v>1040.02</v>
      </c>
      <c r="D27">
        <v>784.49599999999998</v>
      </c>
      <c r="E27">
        <v>0</v>
      </c>
      <c r="F27">
        <v>-87.885000000000005</v>
      </c>
      <c r="G27">
        <v>-296.49299999999999</v>
      </c>
      <c r="H27">
        <v>384.37799999999999</v>
      </c>
    </row>
    <row r="28" spans="2:8" x14ac:dyDescent="0.25">
      <c r="B28" t="s">
        <v>101</v>
      </c>
      <c r="C28">
        <v>1033.885</v>
      </c>
      <c r="D28">
        <v>812.59900000000005</v>
      </c>
      <c r="E28">
        <v>0</v>
      </c>
      <c r="F28">
        <v>-94.486999999999995</v>
      </c>
      <c r="G28">
        <v>-346.01</v>
      </c>
      <c r="H28">
        <v>440.49699999999899</v>
      </c>
    </row>
    <row r="29" spans="2:8" x14ac:dyDescent="0.25">
      <c r="B29" t="s">
        <v>102</v>
      </c>
      <c r="C29">
        <v>1241.729</v>
      </c>
      <c r="D29">
        <v>852.12199999999996</v>
      </c>
      <c r="E29">
        <v>0</v>
      </c>
      <c r="F29">
        <v>-46.898000000000003</v>
      </c>
      <c r="G29">
        <v>-388.10700000000003</v>
      </c>
      <c r="H29">
        <v>435.005</v>
      </c>
    </row>
    <row r="30" spans="2:8" x14ac:dyDescent="0.25">
      <c r="B30" t="s">
        <v>103</v>
      </c>
      <c r="C30">
        <v>922.99599999999998</v>
      </c>
      <c r="D30">
        <v>629.15800000000002</v>
      </c>
      <c r="E30">
        <v>0</v>
      </c>
      <c r="F30">
        <v>-174.24600000000001</v>
      </c>
      <c r="G30">
        <v>-437.053</v>
      </c>
      <c r="H30">
        <v>611.29899999999998</v>
      </c>
    </row>
    <row r="31" spans="2:8" x14ac:dyDescent="0.25">
      <c r="B31" t="s">
        <v>104</v>
      </c>
      <c r="C31">
        <v>1128.0239999999999</v>
      </c>
      <c r="D31">
        <v>760.52300000000002</v>
      </c>
      <c r="E31">
        <v>0</v>
      </c>
      <c r="F31">
        <v>-12.36</v>
      </c>
      <c r="G31">
        <v>-487.37599999999998</v>
      </c>
      <c r="H31">
        <v>499.73599999999999</v>
      </c>
    </row>
    <row r="32" spans="2:8" x14ac:dyDescent="0.25">
      <c r="B32" t="s">
        <v>105</v>
      </c>
      <c r="C32">
        <v>1001.934</v>
      </c>
      <c r="D32">
        <v>769.51800000000003</v>
      </c>
      <c r="E32">
        <v>0</v>
      </c>
      <c r="F32">
        <v>-19.957999999999998</v>
      </c>
      <c r="G32">
        <v>-523.11400000000003</v>
      </c>
      <c r="H32">
        <v>543.072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B4" sqref="B4:M33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1.5703125" bestFit="1" customWidth="1"/>
    <col min="5" max="5" width="21.5703125" bestFit="1" customWidth="1"/>
    <col min="6" max="6" width="18.5703125" bestFit="1" customWidth="1"/>
    <col min="7" max="7" width="11.85546875" bestFit="1" customWidth="1"/>
    <col min="8" max="9" width="15.85546875" bestFit="1" customWidth="1"/>
    <col min="10" max="11" width="18.7109375" bestFit="1" customWidth="1"/>
    <col min="12" max="12" width="16.140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71</v>
      </c>
    </row>
    <row r="4" spans="2:13" x14ac:dyDescent="0.25">
      <c r="B4" t="s">
        <v>76</v>
      </c>
      <c r="C4" s="3">
        <v>132.19999999999999</v>
      </c>
      <c r="D4" s="3">
        <v>109.3</v>
      </c>
      <c r="E4" s="3">
        <v>225.5</v>
      </c>
      <c r="F4" s="3">
        <v>0</v>
      </c>
      <c r="G4" s="3">
        <v>225.5</v>
      </c>
      <c r="H4" s="3">
        <v>0</v>
      </c>
      <c r="I4" s="3">
        <v>609.1</v>
      </c>
      <c r="J4" s="3">
        <v>303.89999999999998</v>
      </c>
      <c r="K4" s="3">
        <v>207.9</v>
      </c>
      <c r="L4" s="3">
        <v>60.8</v>
      </c>
      <c r="M4" s="3">
        <v>2.9297739297739298</v>
      </c>
    </row>
    <row r="5" spans="2:13" x14ac:dyDescent="0.25">
      <c r="B5" t="s">
        <v>77</v>
      </c>
      <c r="C5" s="3">
        <v>99.8</v>
      </c>
      <c r="D5" s="3">
        <v>6.3</v>
      </c>
      <c r="E5" s="3">
        <v>157.6</v>
      </c>
      <c r="F5" s="3">
        <v>0</v>
      </c>
      <c r="G5" s="3">
        <v>157.6</v>
      </c>
      <c r="H5" s="3">
        <v>0</v>
      </c>
      <c r="I5" s="3">
        <v>619.9</v>
      </c>
      <c r="J5" s="3">
        <v>473.7</v>
      </c>
      <c r="K5" s="3">
        <v>227.1</v>
      </c>
      <c r="L5" s="3">
        <v>295.60000000000002</v>
      </c>
      <c r="M5" s="3">
        <v>2.7296345222368998</v>
      </c>
    </row>
    <row r="6" spans="2:13" x14ac:dyDescent="0.25">
      <c r="B6" t="s">
        <v>78</v>
      </c>
      <c r="C6" s="3">
        <v>199.1</v>
      </c>
      <c r="D6" s="3">
        <v>133.69999999999999</v>
      </c>
      <c r="E6" s="3">
        <v>248.6</v>
      </c>
      <c r="F6" s="3">
        <v>0</v>
      </c>
      <c r="G6" s="3">
        <v>248.6</v>
      </c>
      <c r="H6" s="3">
        <v>0</v>
      </c>
      <c r="I6" s="3">
        <v>708.2</v>
      </c>
      <c r="J6" s="3">
        <v>488.5</v>
      </c>
      <c r="K6" s="3">
        <v>264.89999999999998</v>
      </c>
      <c r="L6" s="3">
        <v>270.7</v>
      </c>
      <c r="M6" s="3">
        <v>2.6734616836542</v>
      </c>
    </row>
    <row r="7" spans="2:13" x14ac:dyDescent="0.25">
      <c r="B7" t="s">
        <v>79</v>
      </c>
      <c r="C7" s="3">
        <v>91.4</v>
      </c>
      <c r="D7" s="3">
        <v>-12</v>
      </c>
      <c r="E7" s="3">
        <v>189.5</v>
      </c>
      <c r="F7" s="3">
        <v>0</v>
      </c>
      <c r="G7" s="3">
        <v>189.5</v>
      </c>
      <c r="H7" s="3">
        <v>0</v>
      </c>
      <c r="I7" s="3">
        <v>659.3</v>
      </c>
      <c r="J7" s="3">
        <v>564.6</v>
      </c>
      <c r="K7" s="3">
        <v>217.8</v>
      </c>
      <c r="L7" s="3">
        <v>274.10000000000002</v>
      </c>
      <c r="M7" s="3">
        <v>3.0270890725436099</v>
      </c>
    </row>
    <row r="8" spans="2:13" x14ac:dyDescent="0.25">
      <c r="B8" t="s">
        <v>80</v>
      </c>
      <c r="C8" s="3">
        <v>109.4</v>
      </c>
      <c r="D8" s="3">
        <v>-13.5</v>
      </c>
      <c r="E8" s="3">
        <v>188.5</v>
      </c>
      <c r="F8" s="3">
        <v>0</v>
      </c>
      <c r="G8" s="3">
        <v>188.5</v>
      </c>
      <c r="H8" s="3">
        <v>0</v>
      </c>
      <c r="I8" s="3">
        <v>723.3</v>
      </c>
      <c r="J8" s="3">
        <v>712.8</v>
      </c>
      <c r="K8" s="3">
        <v>266.39999999999998</v>
      </c>
      <c r="L8" s="3">
        <v>384.1</v>
      </c>
      <c r="M8" s="3">
        <v>2.7150900900900901</v>
      </c>
    </row>
    <row r="9" spans="2:13" x14ac:dyDescent="0.25">
      <c r="B9" t="s">
        <v>81</v>
      </c>
      <c r="C9" s="3">
        <v>162.5</v>
      </c>
      <c r="D9" s="3">
        <v>46.1</v>
      </c>
      <c r="E9" s="3">
        <v>146.9</v>
      </c>
      <c r="F9" s="3">
        <v>0</v>
      </c>
      <c r="G9" s="3">
        <v>146.9</v>
      </c>
      <c r="H9" s="3">
        <v>0</v>
      </c>
      <c r="I9" s="3">
        <v>671.4</v>
      </c>
      <c r="J9" s="3">
        <v>857.1</v>
      </c>
      <c r="K9" s="3">
        <v>260.60000000000002</v>
      </c>
      <c r="L9" s="3">
        <v>465.7</v>
      </c>
      <c r="M9" s="3">
        <v>2.5763622409823399</v>
      </c>
    </row>
    <row r="10" spans="2:13" x14ac:dyDescent="0.25">
      <c r="B10" t="s">
        <v>82</v>
      </c>
      <c r="C10" s="3">
        <v>229</v>
      </c>
      <c r="D10" s="3">
        <v>153.19999999999999</v>
      </c>
      <c r="E10" s="3">
        <v>203.9</v>
      </c>
      <c r="F10" s="3">
        <v>34.1</v>
      </c>
      <c r="G10" s="3">
        <v>238</v>
      </c>
      <c r="H10" s="3">
        <v>0</v>
      </c>
      <c r="I10" s="3">
        <v>717.4</v>
      </c>
      <c r="J10" s="3">
        <v>838.5</v>
      </c>
      <c r="K10" s="3">
        <v>267.7</v>
      </c>
      <c r="L10" s="3">
        <v>474.9</v>
      </c>
      <c r="M10" s="3">
        <v>2.6798655211057101</v>
      </c>
    </row>
    <row r="11" spans="2:13" x14ac:dyDescent="0.25">
      <c r="B11" t="s">
        <v>83</v>
      </c>
      <c r="C11" s="3">
        <v>239.5</v>
      </c>
      <c r="D11" s="3">
        <v>160.4</v>
      </c>
      <c r="E11" s="3">
        <v>188.3</v>
      </c>
      <c r="F11" s="3">
        <v>60.3</v>
      </c>
      <c r="G11" s="3">
        <v>248.6</v>
      </c>
      <c r="H11" s="3">
        <v>0</v>
      </c>
      <c r="I11" s="3">
        <v>800.1</v>
      </c>
      <c r="J11" s="3">
        <v>885.5</v>
      </c>
      <c r="K11" s="3">
        <v>385.4</v>
      </c>
      <c r="L11" s="3">
        <v>459.1</v>
      </c>
      <c r="M11" s="3">
        <v>2.0760249091852598</v>
      </c>
    </row>
    <row r="12" spans="2:13" x14ac:dyDescent="0.25">
      <c r="B12" t="s">
        <v>84</v>
      </c>
      <c r="C12" s="3">
        <v>151.304</v>
      </c>
      <c r="D12" s="3">
        <v>51.179000000000002</v>
      </c>
      <c r="E12" s="3">
        <v>100.646</v>
      </c>
      <c r="F12" s="3">
        <v>5.9640000000000004</v>
      </c>
      <c r="G12" s="3">
        <v>106.61</v>
      </c>
      <c r="H12" s="3">
        <v>0</v>
      </c>
      <c r="I12" s="3">
        <v>711.10900000000004</v>
      </c>
      <c r="J12" s="3">
        <v>930.83100000000002</v>
      </c>
      <c r="K12" s="3">
        <v>342.625</v>
      </c>
      <c r="L12" s="3">
        <v>425.43799999999999</v>
      </c>
      <c r="M12" s="3">
        <v>2.0754731849689798</v>
      </c>
    </row>
    <row r="13" spans="2:13" x14ac:dyDescent="0.25">
      <c r="B13" t="s">
        <v>85</v>
      </c>
      <c r="C13" s="3">
        <v>320.44</v>
      </c>
      <c r="D13" s="3">
        <v>243.31100000000001</v>
      </c>
      <c r="E13" s="3">
        <v>186.27600000000001</v>
      </c>
      <c r="F13" s="3">
        <v>0</v>
      </c>
      <c r="G13" s="3">
        <v>186.27600000000001</v>
      </c>
      <c r="H13" s="3">
        <v>0</v>
      </c>
      <c r="I13" s="3">
        <v>883.28099999999995</v>
      </c>
      <c r="J13" s="3">
        <v>1279.4169999999999</v>
      </c>
      <c r="K13" s="3">
        <v>420.20299999999997</v>
      </c>
      <c r="L13" s="3">
        <v>746.61400000000003</v>
      </c>
      <c r="M13" s="3">
        <v>2.1020340168918299</v>
      </c>
    </row>
    <row r="14" spans="2:13" x14ac:dyDescent="0.25">
      <c r="B14" t="s">
        <v>86</v>
      </c>
      <c r="C14" s="3">
        <v>326.86099999999999</v>
      </c>
      <c r="D14" s="3">
        <v>262.39600000000002</v>
      </c>
      <c r="E14" s="3">
        <v>309.56299999999999</v>
      </c>
      <c r="F14" s="3">
        <v>0</v>
      </c>
      <c r="G14" s="3">
        <v>309.56299999999999</v>
      </c>
      <c r="H14" s="3">
        <v>0</v>
      </c>
      <c r="I14" s="3">
        <v>962.17</v>
      </c>
      <c r="J14" s="3">
        <v>1258.0260000000001</v>
      </c>
      <c r="K14" s="3">
        <v>410.11099999999999</v>
      </c>
      <c r="L14" s="3">
        <v>694.83</v>
      </c>
      <c r="M14" s="3">
        <v>2.3461209282365001</v>
      </c>
    </row>
    <row r="15" spans="2:13" x14ac:dyDescent="0.25">
      <c r="B15" t="s">
        <v>87</v>
      </c>
      <c r="C15" s="3">
        <v>253.25</v>
      </c>
      <c r="D15" s="3">
        <v>186.14599999999999</v>
      </c>
      <c r="E15" s="3">
        <v>97.975999999999999</v>
      </c>
      <c r="F15" s="3">
        <v>0</v>
      </c>
      <c r="G15" s="3">
        <v>97.975999999999999</v>
      </c>
      <c r="H15" s="3">
        <v>0</v>
      </c>
      <c r="I15" s="3">
        <v>823.97400000000005</v>
      </c>
      <c r="J15" s="3">
        <v>1569.1469999999999</v>
      </c>
      <c r="K15" s="3">
        <v>441.99</v>
      </c>
      <c r="L15" s="3">
        <v>698.39599999999996</v>
      </c>
      <c r="M15" s="3">
        <v>1.8642367474377199</v>
      </c>
    </row>
    <row r="16" spans="2:13" x14ac:dyDescent="0.25">
      <c r="B16" t="s">
        <v>88</v>
      </c>
      <c r="C16" s="3">
        <v>291.47399999999999</v>
      </c>
      <c r="D16" s="3">
        <v>189.65899999999999</v>
      </c>
      <c r="E16" s="3">
        <v>288.88099999999997</v>
      </c>
      <c r="F16" s="3">
        <v>0</v>
      </c>
      <c r="G16" s="3">
        <v>288.88099999999997</v>
      </c>
      <c r="H16" s="3">
        <v>0</v>
      </c>
      <c r="I16" s="3">
        <v>1029.403</v>
      </c>
      <c r="J16" s="3">
        <v>1504.5650000000001</v>
      </c>
      <c r="K16" s="3">
        <v>464.36599999999999</v>
      </c>
      <c r="L16" s="3">
        <v>670.35400000000004</v>
      </c>
      <c r="M16" s="3">
        <v>2.2167923577522899</v>
      </c>
    </row>
    <row r="17" spans="2:13" x14ac:dyDescent="0.25">
      <c r="B17" t="s">
        <v>89</v>
      </c>
      <c r="C17" s="3">
        <v>453.71899999999999</v>
      </c>
      <c r="D17" s="3">
        <v>346.625</v>
      </c>
      <c r="E17" s="3">
        <v>131.04599999999999</v>
      </c>
      <c r="F17" s="3">
        <v>38.5</v>
      </c>
      <c r="G17" s="3">
        <v>169.54599999999999</v>
      </c>
      <c r="H17" s="3">
        <v>0</v>
      </c>
      <c r="I17" s="3">
        <v>1065.2380000000001</v>
      </c>
      <c r="J17" s="3">
        <v>1781.3219999999999</v>
      </c>
      <c r="K17" s="3">
        <v>583.17200000000003</v>
      </c>
      <c r="L17" s="3">
        <v>664.65800000000002</v>
      </c>
      <c r="M17" s="3">
        <v>1.8266274786855301</v>
      </c>
    </row>
    <row r="18" spans="2:13" x14ac:dyDescent="0.25">
      <c r="B18" t="s">
        <v>90</v>
      </c>
      <c r="C18" s="3">
        <v>326.678</v>
      </c>
      <c r="D18" s="3">
        <v>185.16200000000001</v>
      </c>
      <c r="E18" s="3">
        <v>172.48500000000001</v>
      </c>
      <c r="F18" s="3">
        <v>0</v>
      </c>
      <c r="G18" s="3">
        <v>172.48500000000001</v>
      </c>
      <c r="H18" s="3">
        <v>-10.867000000000001</v>
      </c>
      <c r="I18" s="3">
        <v>1141.671</v>
      </c>
      <c r="J18" s="3">
        <v>1918.635</v>
      </c>
      <c r="K18" s="3">
        <v>585.01400000000001</v>
      </c>
      <c r="L18" s="3">
        <v>672.38</v>
      </c>
      <c r="M18" s="3">
        <v>1.9515276557484</v>
      </c>
    </row>
    <row r="19" spans="2:13" x14ac:dyDescent="0.25">
      <c r="B19" t="s">
        <v>91</v>
      </c>
      <c r="C19" s="3">
        <v>331.87</v>
      </c>
      <c r="D19" s="3">
        <v>206.07499999999999</v>
      </c>
      <c r="E19" s="3">
        <v>149.749</v>
      </c>
      <c r="F19" s="3">
        <v>0</v>
      </c>
      <c r="G19" s="3">
        <v>149.749</v>
      </c>
      <c r="H19" s="3">
        <v>0</v>
      </c>
      <c r="I19" s="3">
        <v>1231.7249999999999</v>
      </c>
      <c r="J19" s="3">
        <v>2161.9250000000002</v>
      </c>
      <c r="K19" s="3">
        <v>664.77700000000004</v>
      </c>
      <c r="L19" s="3">
        <v>844.09</v>
      </c>
      <c r="M19" s="3">
        <v>1.8528393732033399</v>
      </c>
    </row>
    <row r="20" spans="2:13" x14ac:dyDescent="0.25">
      <c r="B20" t="s">
        <v>92</v>
      </c>
      <c r="C20" s="3">
        <v>271.62200000000001</v>
      </c>
      <c r="D20" s="3">
        <v>145.732</v>
      </c>
      <c r="E20" s="3">
        <v>154.77799999999999</v>
      </c>
      <c r="F20" s="3">
        <v>0</v>
      </c>
      <c r="G20" s="3">
        <v>154.77799999999999</v>
      </c>
      <c r="H20" s="3">
        <v>0</v>
      </c>
      <c r="I20" s="3">
        <v>1438.1780000000001</v>
      </c>
      <c r="J20" s="3">
        <v>2178.2930000000001</v>
      </c>
      <c r="K20" s="3">
        <v>781.23299999999995</v>
      </c>
      <c r="L20" s="3">
        <v>827.66600000000005</v>
      </c>
      <c r="M20" s="3">
        <v>1.84090789815586</v>
      </c>
    </row>
    <row r="21" spans="2:13" x14ac:dyDescent="0.25">
      <c r="B21" t="s">
        <v>93</v>
      </c>
      <c r="C21" s="3">
        <v>558.76800000000003</v>
      </c>
      <c r="D21" s="3">
        <v>461.80700000000002</v>
      </c>
      <c r="E21" s="3">
        <v>385.25200000000001</v>
      </c>
      <c r="F21" s="3">
        <v>0</v>
      </c>
      <c r="G21" s="3">
        <v>385.25200000000001</v>
      </c>
      <c r="H21" s="3">
        <v>0</v>
      </c>
      <c r="I21" s="3">
        <v>1574.7329999999999</v>
      </c>
      <c r="J21" s="3">
        <v>2117.3220000000001</v>
      </c>
      <c r="K21" s="3">
        <v>685.029</v>
      </c>
      <c r="L21" s="3">
        <v>882.70500000000004</v>
      </c>
      <c r="M21" s="3">
        <v>2.2987829712318701</v>
      </c>
    </row>
    <row r="22" spans="2:13" x14ac:dyDescent="0.25">
      <c r="B22" t="s">
        <v>94</v>
      </c>
      <c r="C22" s="3">
        <v>485.53199999999998</v>
      </c>
      <c r="D22" s="3">
        <v>395.709</v>
      </c>
      <c r="E22" s="3">
        <v>467.84500000000003</v>
      </c>
      <c r="F22" s="3">
        <v>50.594999999999999</v>
      </c>
      <c r="G22" s="3">
        <v>518.44000000000005</v>
      </c>
      <c r="H22" s="3">
        <v>0</v>
      </c>
      <c r="I22" s="3">
        <v>1858.1659999999999</v>
      </c>
      <c r="J22" s="3">
        <v>2195.752</v>
      </c>
      <c r="K22" s="3">
        <v>1101.213</v>
      </c>
      <c r="L22" s="3">
        <v>546.06600000000003</v>
      </c>
      <c r="M22" s="3">
        <v>1.6873810970266401</v>
      </c>
    </row>
    <row r="23" spans="2:13" x14ac:dyDescent="0.25">
      <c r="B23" t="s">
        <v>95</v>
      </c>
      <c r="C23" s="3">
        <v>490.47899999999998</v>
      </c>
      <c r="D23" s="3">
        <v>393.56799999999998</v>
      </c>
      <c r="E23" s="3">
        <v>463.13</v>
      </c>
      <c r="F23" s="3">
        <v>76.076999999999998</v>
      </c>
      <c r="G23" s="3">
        <v>539.20699999999999</v>
      </c>
      <c r="H23" s="3">
        <v>0</v>
      </c>
      <c r="I23" s="3">
        <v>1998.231</v>
      </c>
      <c r="J23" s="3">
        <v>2246.16</v>
      </c>
      <c r="K23" s="3">
        <v>778.18600000000004</v>
      </c>
      <c r="L23" s="3">
        <v>806.38900000000001</v>
      </c>
      <c r="M23" s="3">
        <v>2.5678064113206802</v>
      </c>
    </row>
    <row r="24" spans="2:13" x14ac:dyDescent="0.25">
      <c r="B24" t="s">
        <v>96</v>
      </c>
      <c r="C24" s="3">
        <v>517.78099999999995</v>
      </c>
      <c r="D24" s="3">
        <v>385.47800000000001</v>
      </c>
      <c r="E24" s="3">
        <v>682.38800000000003</v>
      </c>
      <c r="F24" s="3">
        <v>77.387</v>
      </c>
      <c r="G24" s="3">
        <v>759.77499999999998</v>
      </c>
      <c r="H24" s="3">
        <v>0</v>
      </c>
      <c r="I24" s="3">
        <v>2320.6840000000002</v>
      </c>
      <c r="J24" s="3">
        <v>2243.2820000000002</v>
      </c>
      <c r="K24" s="3">
        <v>786.3</v>
      </c>
      <c r="L24" s="3">
        <v>952.74099999999999</v>
      </c>
      <c r="M24" s="3">
        <v>2.9513976853618198</v>
      </c>
    </row>
    <row r="25" spans="2:13" x14ac:dyDescent="0.25">
      <c r="B25" t="s">
        <v>97</v>
      </c>
      <c r="C25" s="3">
        <v>637.80499999999995</v>
      </c>
      <c r="D25" s="3">
        <v>531.04300000000001</v>
      </c>
      <c r="E25" s="3">
        <v>434.01400000000001</v>
      </c>
      <c r="F25" s="3">
        <v>0</v>
      </c>
      <c r="G25" s="3">
        <v>434.01400000000001</v>
      </c>
      <c r="H25" s="3">
        <v>0</v>
      </c>
      <c r="I25" s="3">
        <v>2047.413</v>
      </c>
      <c r="J25" s="3">
        <v>2868.4670000000001</v>
      </c>
      <c r="K25" s="3">
        <v>784.00900000000001</v>
      </c>
      <c r="L25" s="3">
        <v>815.29200000000003</v>
      </c>
      <c r="M25" s="3">
        <v>2.61146619490337</v>
      </c>
    </row>
    <row r="26" spans="2:13" x14ac:dyDescent="0.25">
      <c r="B26" t="s">
        <v>98</v>
      </c>
      <c r="C26" s="3">
        <v>746.87900000000002</v>
      </c>
      <c r="D26" s="3">
        <v>587.74099999999999</v>
      </c>
      <c r="E26" s="3">
        <v>334.17399999999998</v>
      </c>
      <c r="F26" s="3">
        <v>0</v>
      </c>
      <c r="G26" s="3">
        <v>334.17399999999998</v>
      </c>
      <c r="H26" s="3">
        <v>0</v>
      </c>
      <c r="I26" s="3">
        <v>2132.7710000000002</v>
      </c>
      <c r="J26" s="3">
        <v>3322.848</v>
      </c>
      <c r="K26" s="3">
        <v>954.69200000000001</v>
      </c>
      <c r="L26" s="3">
        <v>888.87099999999998</v>
      </c>
      <c r="M26" s="3">
        <v>2.2339885533763701</v>
      </c>
    </row>
    <row r="27" spans="2:13" x14ac:dyDescent="0.25">
      <c r="B27" t="s">
        <v>99</v>
      </c>
      <c r="C27" s="3">
        <v>991.99199999999996</v>
      </c>
      <c r="D27" s="3">
        <v>847.92899999999997</v>
      </c>
      <c r="E27" s="3">
        <v>347.23899999999998</v>
      </c>
      <c r="F27" s="3">
        <v>0</v>
      </c>
      <c r="G27" s="3">
        <v>347.23899999999998</v>
      </c>
      <c r="H27" s="3">
        <v>0</v>
      </c>
      <c r="I27" s="3">
        <v>2063.0320000000002</v>
      </c>
      <c r="J27" s="3">
        <v>4076.799</v>
      </c>
      <c r="K27" s="3">
        <v>1214.0250000000001</v>
      </c>
      <c r="L27" s="3">
        <v>924.41300000000001</v>
      </c>
      <c r="M27" s="3">
        <v>1.69933238607112</v>
      </c>
    </row>
    <row r="28" spans="2:13" x14ac:dyDescent="0.25">
      <c r="B28" t="s">
        <v>100</v>
      </c>
      <c r="C28" s="3">
        <v>1040.02</v>
      </c>
      <c r="D28" s="3">
        <v>784.49599999999998</v>
      </c>
      <c r="E28" s="3">
        <v>415.14299999999997</v>
      </c>
      <c r="F28" s="3">
        <v>0</v>
      </c>
      <c r="G28" s="3">
        <v>415.14299999999997</v>
      </c>
      <c r="H28" s="3">
        <v>0</v>
      </c>
      <c r="I28" s="3">
        <v>2029.912</v>
      </c>
      <c r="J28" s="3">
        <v>4340.1549999999997</v>
      </c>
      <c r="K28" s="3">
        <v>1053.1959999999999</v>
      </c>
      <c r="L28" s="3">
        <v>865.46500000000003</v>
      </c>
      <c r="M28" s="3">
        <v>1.9273829372690301</v>
      </c>
    </row>
    <row r="29" spans="2:13" x14ac:dyDescent="0.25">
      <c r="B29" t="s">
        <v>101</v>
      </c>
      <c r="C29" s="3">
        <v>1033.885</v>
      </c>
      <c r="D29" s="3">
        <v>812.59900000000005</v>
      </c>
      <c r="E29" s="3">
        <v>444.12200000000001</v>
      </c>
      <c r="F29" s="3">
        <v>0</v>
      </c>
      <c r="G29" s="3">
        <v>444.12200000000001</v>
      </c>
      <c r="H29" s="3">
        <v>0</v>
      </c>
      <c r="I29" s="3">
        <v>2026.5229999999999</v>
      </c>
      <c r="J29" s="3">
        <v>4949.3850000000002</v>
      </c>
      <c r="K29" s="3">
        <v>1058.212</v>
      </c>
      <c r="L29" s="3">
        <v>977.99900000000002</v>
      </c>
      <c r="M29" s="3">
        <v>1.9150444334405501</v>
      </c>
    </row>
    <row r="30" spans="2:13" x14ac:dyDescent="0.25">
      <c r="B30" t="s">
        <v>102</v>
      </c>
      <c r="C30" s="3">
        <v>1241.729</v>
      </c>
      <c r="D30" s="3">
        <v>852.12199999999996</v>
      </c>
      <c r="E30" s="3">
        <v>459.13600000000002</v>
      </c>
      <c r="F30" s="3">
        <v>0</v>
      </c>
      <c r="G30" s="3">
        <v>459.13600000000002</v>
      </c>
      <c r="H30" s="3">
        <v>0</v>
      </c>
      <c r="I30" s="3">
        <v>2050.1</v>
      </c>
      <c r="J30" s="3">
        <v>6092.192</v>
      </c>
      <c r="K30" s="3">
        <v>1138.914</v>
      </c>
      <c r="L30" s="3">
        <v>1398.56</v>
      </c>
      <c r="M30" s="3">
        <v>1.8000481160122701</v>
      </c>
    </row>
    <row r="31" spans="2:13" x14ac:dyDescent="0.25">
      <c r="B31" t="s">
        <v>103</v>
      </c>
      <c r="C31" s="3">
        <v>922.99599999999998</v>
      </c>
      <c r="D31" s="3">
        <v>629.15800000000002</v>
      </c>
      <c r="E31" s="3">
        <v>672.90099999999995</v>
      </c>
      <c r="F31" s="3">
        <v>14.736000000000001</v>
      </c>
      <c r="G31" s="3">
        <v>687.63699999999994</v>
      </c>
      <c r="H31" s="3">
        <v>0</v>
      </c>
      <c r="I31" s="3">
        <v>2361.413</v>
      </c>
      <c r="J31" s="3">
        <v>5747.5910000000003</v>
      </c>
      <c r="K31" s="3">
        <v>1105.049</v>
      </c>
      <c r="L31" s="3">
        <v>1078.42</v>
      </c>
      <c r="M31" s="3">
        <v>2.1369305795489599</v>
      </c>
    </row>
    <row r="32" spans="2:13" x14ac:dyDescent="0.25">
      <c r="B32" t="s">
        <v>104</v>
      </c>
      <c r="C32" s="3">
        <v>1128.0239999999999</v>
      </c>
      <c r="D32" s="3">
        <v>760.52300000000002</v>
      </c>
      <c r="E32" s="3">
        <v>1714.309</v>
      </c>
      <c r="F32" s="3">
        <v>17.338000000000001</v>
      </c>
      <c r="G32" s="3">
        <v>1731.6469999999999</v>
      </c>
      <c r="H32" s="3">
        <v>0</v>
      </c>
      <c r="I32" s="3">
        <v>3579.0630000000001</v>
      </c>
      <c r="J32" s="3">
        <v>6329.2190000000001</v>
      </c>
      <c r="K32" s="3">
        <v>1503.9649999999999</v>
      </c>
      <c r="L32" s="3">
        <v>1973.991</v>
      </c>
      <c r="M32" s="3">
        <v>2.37975152347295</v>
      </c>
    </row>
    <row r="33" spans="2:13" x14ac:dyDescent="0.25">
      <c r="B33" t="s">
        <v>105</v>
      </c>
      <c r="C33" s="3">
        <v>1001.934</v>
      </c>
      <c r="D33" s="3">
        <v>769.51800000000003</v>
      </c>
      <c r="E33" s="3">
        <v>613.53</v>
      </c>
      <c r="F33" s="3">
        <v>21.161999999999999</v>
      </c>
      <c r="G33" s="3">
        <v>634.69200000000001</v>
      </c>
      <c r="H33" s="3">
        <v>0</v>
      </c>
      <c r="I33" s="3">
        <v>2947.8159999999998</v>
      </c>
      <c r="J33" s="3">
        <v>9748.5130000000008</v>
      </c>
      <c r="K33" s="3">
        <v>1415.654</v>
      </c>
      <c r="L33" s="3">
        <v>4302.3140000000003</v>
      </c>
      <c r="M33" s="3">
        <v>2.0822997709892301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workbookViewId="0">
      <selection activeCell="I2" sqref="I2:T8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64</v>
      </c>
      <c r="D2" t="s">
        <v>1</v>
      </c>
      <c r="E2" t="s">
        <v>50</v>
      </c>
      <c r="I2" s="33" t="s">
        <v>75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10</v>
      </c>
      <c r="J4" s="3">
        <v>0</v>
      </c>
      <c r="K4" s="3">
        <f>(J4*$J6)+J4</f>
        <v>0</v>
      </c>
      <c r="L4" s="3">
        <f t="shared" ref="L4:T4" si="0">(K4*$J6)+K4</f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</row>
    <row r="5" spans="2:20" x14ac:dyDescent="0.25">
      <c r="C5" s="3"/>
      <c r="D5" s="1"/>
      <c r="E5" s="2"/>
      <c r="I5" t="s">
        <v>47</v>
      </c>
      <c r="J5" s="3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C6" s="3"/>
      <c r="D6" s="1"/>
      <c r="E6" s="2"/>
      <c r="I6" t="s">
        <v>48</v>
      </c>
      <c r="J6" s="17">
        <v>0</v>
      </c>
    </row>
    <row r="7" spans="2:20" x14ac:dyDescent="0.25">
      <c r="C7" s="3"/>
      <c r="D7" s="1"/>
      <c r="E7" s="2"/>
      <c r="I7" t="s">
        <v>49</v>
      </c>
      <c r="J7" s="2">
        <v>0</v>
      </c>
    </row>
    <row r="8" spans="2:20" x14ac:dyDescent="0.25">
      <c r="C8" s="3"/>
      <c r="D8" s="1"/>
      <c r="E8" s="2"/>
      <c r="I8" t="s">
        <v>50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4" t="s">
        <v>39</v>
      </c>
      <c r="D2" s="34"/>
      <c r="G2" s="35" t="s">
        <v>44</v>
      </c>
      <c r="H2" s="35"/>
      <c r="K2" s="36" t="s">
        <v>45</v>
      </c>
      <c r="L2" s="37"/>
    </row>
    <row r="3" spans="3:12" x14ac:dyDescent="0.25">
      <c r="C3" s="34"/>
      <c r="D3" s="34"/>
      <c r="G3" s="35"/>
      <c r="H3" s="35"/>
      <c r="K3" s="37"/>
      <c r="L3" s="37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2022-07-11T22:11:07Z</dcterms:modified>
</cp:coreProperties>
</file>