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9" documentId="8_{2B038D15-5404-45C3-A7B4-E739ADEDCEBC}" xr6:coauthVersionLast="47" xr6:coauthVersionMax="47" xr10:uidLastSave="{A6959AAF-2E9D-4235-AAD9-468B2A5C02CC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4" i="11" l="1"/>
  <c r="Q4" i="11"/>
  <c r="R4" i="11"/>
  <c r="S4" i="11"/>
  <c r="T4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<sst xmlns="http://schemas.openxmlformats.org/spreadsheetml/2006/main" count="253" uniqueCount="106">
  <si>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</si>
  <si>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</si>
  <si>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</si>
  <si>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</si>
  <si>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</si>
  <si>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</si>
  <si>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</si>
  <si>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</si>
  <si>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</si>
  <si>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</si>
  <si>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</si>
  <si>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</si>
  <si>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</si>
  <si>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</si>
  <si>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</si>
  <si>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</si>
  <si>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</si>
  <si>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</si>
  <si>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</si>
  <si>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</si>
  <si>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</si>
  <si>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</si>
  <si>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</si>
  <si>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</si>
  <si>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</si>
  <si>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</si>
  <si>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</si>
  <si>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</si>
  <si>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</si>
  <si>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</si>
  <si>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</si>
  <si>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</si>
  <si>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</si>
  <si>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</si>
  <si>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</si>
  <si>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</si>
  <si>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</si>
  <si>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</si>
  <si>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</si>
  <si>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</si>
  <si>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</si>
  <si>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</si>
  <si>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</si>
  <si>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</si>
  <si>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</si>
  <si>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</si>
  <si>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</si>
  <si>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</si>
  <si>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</si>
  <si>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</si>
  <si>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</si>
  <si>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</si>
  <si>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</si>
  <si>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</si>
  <si>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</si>
  <si>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</si>
  <si>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</si>
  <si>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</si>
  <si>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</si>
  <si>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</si>
  <si>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</si>
  <si>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</si>
  <si>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</si>
  <si>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</si>
  <si>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</si>
  <si>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</si>
  <si>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</si>
  <si>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</si>
  <si>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</si>
  <si>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</si>
  <si>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</si>
  <si>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</si>
  <si>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</si>
  <si>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</si>
  <si>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</si>
  <si>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</si>
  <si>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1992-09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</si>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</sst>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4">
    <cellStyle name="Currency" xfId="2" builtinId="4"/>
    <cellStyle name="Normal" xfId="0" builtinId="0"/>
    <cellStyle name="Normal 2" xfId="3" xr:uid="{08EA946C-E04D-4AD1-A7BB-1E82237E2BF0}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28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13</v>
      </c>
      <c r="D4" s="22">
        <v>17.920000000000002</v>
      </c>
      <c r="E4" s="1">
        <v>15.0577075098814</v>
      </c>
      <c r="F4" s="30">
        <v>15.25</v>
      </c>
      <c r="G4" s="28">
        <v>1.5624999999999899E-3</v>
      </c>
      <c r="H4" s="23">
        <v>2.1538461538461499E-3</v>
      </c>
      <c r="I4" s="2">
        <v>1.8665336549699601E-3</v>
      </c>
      <c r="J4" s="29">
        <v>1.8360655737704899E-3</v>
      </c>
      <c r="K4" s="32"/>
    </row>
    <row r="5" spans="2:11" x14ac:dyDescent="0.25">
      <c r="B5">
        <v>1994</v>
      </c>
      <c r="C5" s="27">
        <v>12.5</v>
      </c>
      <c r="D5" s="22">
        <v>16.579999999999998</v>
      </c>
      <c r="E5" s="1">
        <v>14.9887698412698</v>
      </c>
      <c r="F5" s="30">
        <v>15.25</v>
      </c>
      <c r="G5" s="28">
        <v>1.6969696969696901E-3</v>
      </c>
      <c r="H5" s="23">
        <v>4.1599999999999996E-3</v>
      </c>
      <c r="I5" s="2">
        <v>3.2636676385057002E-3</v>
      </c>
      <c r="J5" s="29">
        <v>3.3722438391698998E-3</v>
      </c>
      <c r="K5" s="32"/>
    </row>
    <row r="6" spans="2:11" x14ac:dyDescent="0.25">
      <c r="B6">
        <v>1995</v>
      </c>
      <c r="C6" s="27">
        <v>13.83</v>
      </c>
      <c r="D6" s="22">
        <v>18.170000000000002</v>
      </c>
      <c r="E6" s="1">
        <v>16.1386111111111</v>
      </c>
      <c r="F6" s="30">
        <v>16.170000000000002</v>
      </c>
      <c r="G6" s="28">
        <v>2.8618602091359299E-3</v>
      </c>
      <c r="H6" s="23">
        <v>4.97512437810945E-3</v>
      </c>
      <c r="I6" s="2">
        <v>3.3651932743801001E-3</v>
      </c>
      <c r="J6" s="29">
        <v>3.2499999999999999E-3</v>
      </c>
      <c r="K6" s="32"/>
    </row>
    <row r="7" spans="2:11" x14ac:dyDescent="0.25">
      <c r="B7">
        <v>1996</v>
      </c>
      <c r="C7" s="27">
        <v>14</v>
      </c>
      <c r="D7" s="22">
        <v>22.83</v>
      </c>
      <c r="E7" s="1">
        <v>17.4359448818897</v>
      </c>
      <c r="F7" s="30">
        <v>16.79</v>
      </c>
      <c r="G7" s="28">
        <v>3.5041611914147998E-3</v>
      </c>
      <c r="H7" s="23">
        <v>5.7142857142857099E-3</v>
      </c>
      <c r="I7" s="2">
        <v>4.6460227274575201E-3</v>
      </c>
      <c r="J7" s="29">
        <v>4.7647679605537299E-3</v>
      </c>
      <c r="K7" s="32"/>
    </row>
    <row r="8" spans="2:11" x14ac:dyDescent="0.25">
      <c r="B8">
        <v>1997</v>
      </c>
      <c r="C8" s="27">
        <v>17.75</v>
      </c>
      <c r="D8" s="22">
        <v>23.88</v>
      </c>
      <c r="E8" s="1">
        <v>20.540869565217399</v>
      </c>
      <c r="F8" s="30">
        <v>20.25</v>
      </c>
      <c r="G8" s="28">
        <v>3.3855268726195502E-3</v>
      </c>
      <c r="H8" s="23">
        <v>5.6338028169014001E-3</v>
      </c>
      <c r="I8" s="2">
        <v>4.7576213080926704E-3</v>
      </c>
      <c r="J8" s="29">
        <v>4.9382716049382698E-3</v>
      </c>
      <c r="K8" s="32"/>
    </row>
    <row r="9" spans="2:11" x14ac:dyDescent="0.25">
      <c r="B9">
        <v>1998</v>
      </c>
      <c r="C9" s="27">
        <v>16.38</v>
      </c>
      <c r="D9" s="22">
        <v>25.38</v>
      </c>
      <c r="E9" s="1">
        <v>20.825079365079301</v>
      </c>
      <c r="F9" s="30">
        <v>20.5</v>
      </c>
      <c r="G9" s="28">
        <v>3.94011032308904E-3</v>
      </c>
      <c r="H9" s="23">
        <v>6.1050061050060998E-3</v>
      </c>
      <c r="I9" s="2">
        <v>4.8329122740776E-3</v>
      </c>
      <c r="J9" s="29">
        <v>4.8780487804877997E-3</v>
      </c>
      <c r="K9" s="32"/>
    </row>
    <row r="10" spans="2:11" x14ac:dyDescent="0.25">
      <c r="B10">
        <v>1999</v>
      </c>
      <c r="C10" s="27">
        <v>15</v>
      </c>
      <c r="D10" s="22">
        <v>23.56</v>
      </c>
      <c r="E10" s="1">
        <v>19.204484126984099</v>
      </c>
      <c r="F10" s="30">
        <v>19.88</v>
      </c>
      <c r="G10" s="28">
        <v>4.2444821731748702E-3</v>
      </c>
      <c r="H10" s="23">
        <v>1.06666666666666E-2</v>
      </c>
      <c r="I10" s="2">
        <v>6.5614459826035601E-3</v>
      </c>
      <c r="J10" s="29">
        <v>5.0301810865191103E-3</v>
      </c>
      <c r="K10" s="32"/>
    </row>
    <row r="11" spans="2:11" x14ac:dyDescent="0.25">
      <c r="B11">
        <v>2000</v>
      </c>
      <c r="C11" s="27">
        <v>8.56</v>
      </c>
      <c r="D11" s="22">
        <v>17.190000000000001</v>
      </c>
      <c r="E11" s="1">
        <v>10.9294444444444</v>
      </c>
      <c r="F11" s="30">
        <v>10.28</v>
      </c>
      <c r="G11" s="28">
        <v>9.3077370564281503E-3</v>
      </c>
      <c r="H11" s="23">
        <v>1.86915887850467E-2</v>
      </c>
      <c r="I11" s="2">
        <v>1.5014655783477601E-2</v>
      </c>
      <c r="J11" s="29">
        <v>1.55643348868018E-2</v>
      </c>
      <c r="K11" s="32"/>
    </row>
    <row r="12" spans="2:11" x14ac:dyDescent="0.25">
      <c r="B12">
        <v>2001</v>
      </c>
      <c r="C12" s="27">
        <v>8.35</v>
      </c>
      <c r="D12" s="22">
        <v>14</v>
      </c>
      <c r="E12" s="1">
        <v>11.448790322580599</v>
      </c>
      <c r="F12" s="30">
        <v>11.469999999999899</v>
      </c>
      <c r="G12" s="28">
        <v>1.1428571428571401E-2</v>
      </c>
      <c r="H12" s="23">
        <v>1.91616766467065E-2</v>
      </c>
      <c r="I12" s="2">
        <v>1.42446931821818E-2</v>
      </c>
      <c r="J12" s="29">
        <v>1.39495287321374E-2</v>
      </c>
      <c r="K12" s="32"/>
    </row>
    <row r="13" spans="2:11" x14ac:dyDescent="0.25">
      <c r="B13">
        <v>2002</v>
      </c>
      <c r="C13" s="27">
        <v>9.64</v>
      </c>
      <c r="D13" s="22">
        <v>15.56</v>
      </c>
      <c r="E13" s="1">
        <v>12.512301587301501</v>
      </c>
      <c r="F13" s="30">
        <v>12.48</v>
      </c>
      <c r="G13" s="28">
        <v>1.02827763496143E-2</v>
      </c>
      <c r="H13" s="23">
        <v>1.65975103734439E-2</v>
      </c>
      <c r="I13" s="2">
        <v>1.2911102449948199E-2</v>
      </c>
      <c r="J13" s="29">
        <v>1.2820512820512799E-2</v>
      </c>
      <c r="K13" s="32"/>
    </row>
    <row r="14" spans="2:11" x14ac:dyDescent="0.25">
      <c r="B14">
        <v>2003</v>
      </c>
      <c r="C14" s="27">
        <v>7.28</v>
      </c>
      <c r="D14" s="22">
        <v>14.49</v>
      </c>
      <c r="E14" s="1">
        <v>11.277301587301499</v>
      </c>
      <c r="F14" s="30">
        <v>11.164999999999999</v>
      </c>
      <c r="G14" s="28">
        <v>1.10420979986197E-2</v>
      </c>
      <c r="H14" s="23">
        <v>2.19780219780219E-2</v>
      </c>
      <c r="I14" s="2">
        <v>1.4716598216551699E-2</v>
      </c>
      <c r="J14" s="29">
        <v>1.4330522954988399E-2</v>
      </c>
      <c r="K14" s="32"/>
    </row>
    <row r="15" spans="2:11" x14ac:dyDescent="0.25">
      <c r="B15">
        <v>2004</v>
      </c>
      <c r="C15" s="27">
        <v>12.99</v>
      </c>
      <c r="D15" s="22">
        <v>21.06</v>
      </c>
      <c r="E15" s="1">
        <v>17.497896825396801</v>
      </c>
      <c r="F15" s="30">
        <v>17.170000000000002</v>
      </c>
      <c r="G15" s="28">
        <v>7.59734093067426E-3</v>
      </c>
      <c r="H15" s="23">
        <v>1.23171670515781E-2</v>
      </c>
      <c r="I15" s="2">
        <v>9.2698933326330196E-3</v>
      </c>
      <c r="J15" s="29">
        <v>9.3185915602840494E-3</v>
      </c>
      <c r="K15" s="32"/>
    </row>
    <row r="16" spans="2:11" x14ac:dyDescent="0.25">
      <c r="B16">
        <v>2005</v>
      </c>
      <c r="C16" s="27">
        <v>15.96</v>
      </c>
      <c r="D16" s="22">
        <v>19.47</v>
      </c>
      <c r="E16" s="1">
        <v>17.595555555555499</v>
      </c>
      <c r="F16" s="30">
        <v>17.655000000000001</v>
      </c>
      <c r="G16" s="28">
        <v>8.2177709296353298E-3</v>
      </c>
      <c r="H16" s="23">
        <v>1.00250626566416E-2</v>
      </c>
      <c r="I16" s="2">
        <v>9.1093650390728902E-3</v>
      </c>
      <c r="J16" s="29">
        <v>9.0625892287110304E-3</v>
      </c>
      <c r="K16" s="32"/>
    </row>
    <row r="17" spans="2:11" x14ac:dyDescent="0.25">
      <c r="B17">
        <v>2006</v>
      </c>
      <c r="C17" s="27">
        <v>12.92</v>
      </c>
      <c r="D17" s="22">
        <v>17.16</v>
      </c>
      <c r="E17" s="1">
        <v>14.898605577689199</v>
      </c>
      <c r="F17" s="30">
        <v>14.73</v>
      </c>
      <c r="G17" s="28">
        <v>9.3240093240093205E-3</v>
      </c>
      <c r="H17" s="23">
        <v>1.2383900928792499E-2</v>
      </c>
      <c r="I17" s="2">
        <v>1.0794071679565601E-2</v>
      </c>
      <c r="J17" s="29">
        <v>1.08621860149355E-2</v>
      </c>
      <c r="K17" s="32"/>
    </row>
    <row r="18" spans="2:11" x14ac:dyDescent="0.25">
      <c r="B18">
        <v>2007</v>
      </c>
      <c r="C18" s="27">
        <v>14.11</v>
      </c>
      <c r="D18" s="22">
        <v>24.08</v>
      </c>
      <c r="E18" s="1">
        <v>19.012509960159299</v>
      </c>
      <c r="F18" s="30">
        <v>18.62</v>
      </c>
      <c r="G18" s="28">
        <v>6.6445182724252502E-3</v>
      </c>
      <c r="H18" s="23">
        <v>1.13394755492558E-2</v>
      </c>
      <c r="I18" s="2">
        <v>8.6008348695752208E-3</v>
      </c>
      <c r="J18" s="29">
        <v>8.5929108485499409E-3</v>
      </c>
      <c r="K18" s="32"/>
    </row>
    <row r="19" spans="2:11" x14ac:dyDescent="0.25">
      <c r="B19">
        <v>2008</v>
      </c>
      <c r="C19" s="27">
        <v>4.4000000000000004</v>
      </c>
      <c r="D19" s="22">
        <v>19.440000000000001</v>
      </c>
      <c r="E19" s="1">
        <v>13.685256916996</v>
      </c>
      <c r="F19" s="30">
        <v>14.52</v>
      </c>
      <c r="G19" s="28">
        <v>8.2304526748971096E-3</v>
      </c>
      <c r="H19" s="23">
        <v>3.6363636363636299E-2</v>
      </c>
      <c r="I19" s="2">
        <v>1.31016735146656E-2</v>
      </c>
      <c r="J19" s="29">
        <v>1.10192837465564E-2</v>
      </c>
      <c r="K19" s="32"/>
    </row>
    <row r="20" spans="2:11" x14ac:dyDescent="0.25">
      <c r="B20">
        <v>2009</v>
      </c>
      <c r="C20" s="27">
        <v>7.59</v>
      </c>
      <c r="D20" s="22">
        <v>13.88</v>
      </c>
      <c r="E20" s="1">
        <v>11.396825396825401</v>
      </c>
      <c r="F20" s="30">
        <v>12.18</v>
      </c>
      <c r="G20" s="28">
        <v>1.1527377521613799E-2</v>
      </c>
      <c r="H20" s="23">
        <v>2.1080368906455801E-2</v>
      </c>
      <c r="I20" s="2">
        <v>1.4389223069304499E-2</v>
      </c>
      <c r="J20" s="29">
        <v>1.3136288998357899E-2</v>
      </c>
      <c r="K20" s="32"/>
    </row>
    <row r="21" spans="2:11" x14ac:dyDescent="0.25">
      <c r="B21">
        <v>2010</v>
      </c>
      <c r="C21" s="27">
        <v>12.24</v>
      </c>
      <c r="D21" s="22">
        <v>20.399999999999999</v>
      </c>
      <c r="E21" s="1">
        <v>16.822460317460301</v>
      </c>
      <c r="F21" s="30">
        <v>16.975000000000001</v>
      </c>
      <c r="G21" s="28">
        <v>7.8431372549019607E-3</v>
      </c>
      <c r="H21" s="23">
        <v>1.30718954248366E-2</v>
      </c>
      <c r="I21" s="2">
        <v>9.6048556547401204E-3</v>
      </c>
      <c r="J21" s="29">
        <v>9.4256267382403502E-3</v>
      </c>
      <c r="K21" s="32"/>
    </row>
    <row r="22" spans="2:11" x14ac:dyDescent="0.25">
      <c r="B22">
        <v>2011</v>
      </c>
      <c r="C22" s="27">
        <v>15.68</v>
      </c>
      <c r="D22" s="22">
        <v>20.91</v>
      </c>
      <c r="E22" s="1">
        <v>18.4254761904761</v>
      </c>
      <c r="F22" s="30">
        <v>18.53</v>
      </c>
      <c r="G22" s="28">
        <v>7.6518412242945902E-3</v>
      </c>
      <c r="H22" s="23">
        <v>1.0204081632653E-2</v>
      </c>
      <c r="I22" s="2">
        <v>8.7186442997226506E-3</v>
      </c>
      <c r="J22" s="29">
        <v>8.6346465191581203E-3</v>
      </c>
      <c r="K22" s="32"/>
    </row>
    <row r="23" spans="2:11" x14ac:dyDescent="0.25">
      <c r="B23">
        <v>2012</v>
      </c>
      <c r="C23" s="27">
        <v>14.17</v>
      </c>
      <c r="D23" s="22">
        <v>20.37</v>
      </c>
      <c r="E23" s="1">
        <v>17.952559999999998</v>
      </c>
      <c r="F23" s="30">
        <v>18.634999999999899</v>
      </c>
      <c r="G23" s="28">
        <v>7.8546882670593992E-3</v>
      </c>
      <c r="H23" s="23">
        <v>1.1291460832745201E-2</v>
      </c>
      <c r="I23" s="2">
        <v>9.1772549056155193E-3</v>
      </c>
      <c r="J23" s="29">
        <v>8.8667227644323703E-3</v>
      </c>
      <c r="K23" s="32"/>
    </row>
    <row r="24" spans="2:11" x14ac:dyDescent="0.25">
      <c r="B24">
        <v>2013</v>
      </c>
      <c r="C24" s="27">
        <v>19.98</v>
      </c>
      <c r="D24" s="22">
        <v>33.97</v>
      </c>
      <c r="E24" s="1">
        <v>26.824682539682499</v>
      </c>
      <c r="F24" s="30">
        <v>26.184999999999999</v>
      </c>
      <c r="G24" s="28">
        <v>6.2833804586867699E-3</v>
      </c>
      <c r="H24" s="23">
        <v>1.001001001001E-2</v>
      </c>
      <c r="I24" s="2">
        <v>7.8695707877710006E-3</v>
      </c>
      <c r="J24" s="29">
        <v>7.9984006397441007E-3</v>
      </c>
      <c r="K24" s="32"/>
    </row>
    <row r="25" spans="2:11" x14ac:dyDescent="0.25">
      <c r="B25">
        <v>2014</v>
      </c>
      <c r="C25" s="27">
        <v>33.17</v>
      </c>
      <c r="D25" s="22">
        <v>44.01</v>
      </c>
      <c r="E25" s="1">
        <v>39.200634920634897</v>
      </c>
      <c r="F25" s="30">
        <v>39.274999999999999</v>
      </c>
      <c r="G25" s="28">
        <v>6.8166325835037397E-3</v>
      </c>
      <c r="H25" s="23">
        <v>9.0443171540548605E-3</v>
      </c>
      <c r="I25" s="2">
        <v>7.6831855503512797E-3</v>
      </c>
      <c r="J25" s="29">
        <v>7.6384479633203996E-3</v>
      </c>
      <c r="K25" s="32"/>
    </row>
    <row r="26" spans="2:11" x14ac:dyDescent="0.25">
      <c r="B26">
        <v>2015</v>
      </c>
      <c r="C26" s="27">
        <v>37.42</v>
      </c>
      <c r="D26" s="22">
        <v>53.95</v>
      </c>
      <c r="E26" s="1">
        <v>42.9823412698412</v>
      </c>
      <c r="F26" s="30">
        <v>42.305</v>
      </c>
      <c r="G26" s="28">
        <v>7.1994240460763097E-3</v>
      </c>
      <c r="H26" s="23">
        <v>1.2E-2</v>
      </c>
      <c r="I26" s="2">
        <v>9.3805132247234708E-3</v>
      </c>
      <c r="J26" s="29">
        <v>9.3797643214616408E-3</v>
      </c>
      <c r="K26" s="32"/>
    </row>
    <row r="27" spans="2:11" x14ac:dyDescent="0.25">
      <c r="B27">
        <v>2016</v>
      </c>
      <c r="C27" s="27">
        <v>49.68</v>
      </c>
      <c r="D27" s="22">
        <v>76.760000000000005</v>
      </c>
      <c r="E27" s="1">
        <v>66.089365079364995</v>
      </c>
      <c r="F27" s="30">
        <v>66.664999999999907</v>
      </c>
      <c r="G27" s="28">
        <v>7.8165711307972893E-3</v>
      </c>
      <c r="H27" s="23">
        <v>1.6022787965105902E-2</v>
      </c>
      <c r="I27" s="2">
        <v>9.6270252121541805E-3</v>
      </c>
      <c r="J27" s="29">
        <v>9.0002250562539292E-3</v>
      </c>
      <c r="K27" s="32"/>
    </row>
    <row r="28" spans="2:11" x14ac:dyDescent="0.25">
      <c r="B28">
        <v>2017</v>
      </c>
      <c r="C28" s="27">
        <v>57.34</v>
      </c>
      <c r="D28" s="22">
        <v>83.62</v>
      </c>
      <c r="E28" s="1">
        <v>66.114819277108396</v>
      </c>
      <c r="F28" s="30">
        <v>63.55</v>
      </c>
      <c r="G28" s="28">
        <v>1.07629753647452E-2</v>
      </c>
      <c r="H28" s="23">
        <v>1.5695849319846501E-2</v>
      </c>
      <c r="I28" s="2">
        <v>1.37389988116883E-2</v>
      </c>
      <c r="J28" s="29">
        <v>1.4162077104642E-2</v>
      </c>
      <c r="K28" s="32"/>
    </row>
    <row r="29" spans="2:11" x14ac:dyDescent="0.25">
      <c r="B29">
        <v>2018</v>
      </c>
      <c r="C29" s="27">
        <v>50.75</v>
      </c>
      <c r="D29" s="22">
        <v>82.26</v>
      </c>
      <c r="E29" s="1">
        <v>66.722589641434197</v>
      </c>
      <c r="F29" s="30">
        <v>66.83</v>
      </c>
      <c r="G29" s="28">
        <v>1.09409190371991E-2</v>
      </c>
      <c r="H29" s="23">
        <v>2.95566502463054E-2</v>
      </c>
      <c r="I29" s="2">
        <v>1.8053699796561299E-2</v>
      </c>
      <c r="J29" s="29">
        <v>1.79560077809367E-2</v>
      </c>
      <c r="K29" s="32"/>
    </row>
    <row r="30" spans="2:11" x14ac:dyDescent="0.25">
      <c r="B30">
        <v>2019</v>
      </c>
      <c r="C30" s="27">
        <v>53.35</v>
      </c>
      <c r="D30" s="22">
        <v>93.29</v>
      </c>
      <c r="E30" s="1">
        <v>77.6762698412698</v>
      </c>
      <c r="F30" s="30">
        <v>81.204999999999998</v>
      </c>
      <c r="G30" s="28">
        <v>1.6078893772108398E-2</v>
      </c>
      <c r="H30" s="23">
        <v>2.8116213683223899E-2</v>
      </c>
      <c r="I30" s="2">
        <v>1.9879616999906299E-2</v>
      </c>
      <c r="J30" s="29">
        <v>1.8677333503878599E-2</v>
      </c>
      <c r="K30" s="32"/>
    </row>
    <row r="31" spans="2:11" x14ac:dyDescent="0.25">
      <c r="B31">
        <v>2020</v>
      </c>
      <c r="C31" s="27">
        <v>44.18</v>
      </c>
      <c r="D31" s="22">
        <v>93.46</v>
      </c>
      <c r="E31" s="1">
        <v>64.730276679841793</v>
      </c>
      <c r="F31" s="30">
        <v>62.34</v>
      </c>
      <c r="G31" s="28">
        <v>1.79756045367001E-2</v>
      </c>
      <c r="H31" s="23">
        <v>3.8026256224535898E-2</v>
      </c>
      <c r="I31" s="2">
        <v>2.6550535353098301E-2</v>
      </c>
      <c r="J31" s="29">
        <v>2.73006134969325E-2</v>
      </c>
      <c r="K31" s="32"/>
    </row>
    <row r="32" spans="2:11" x14ac:dyDescent="0.25">
      <c r="B32">
        <v>2021</v>
      </c>
      <c r="C32" s="27">
        <v>63.45</v>
      </c>
      <c r="D32" s="22">
        <v>87.16</v>
      </c>
      <c r="E32" s="1">
        <v>76.163690476190496</v>
      </c>
      <c r="F32" s="30">
        <v>77.34</v>
      </c>
      <c r="G32" s="28">
        <v>2.11106011932078E-2</v>
      </c>
      <c r="H32" s="23">
        <v>2.8053585500393999E-2</v>
      </c>
      <c r="I32" s="2">
        <v>2.3574890447713801E-2</v>
      </c>
      <c r="J32" s="29">
        <v>2.3027166882276798E-2</v>
      </c>
      <c r="K32" s="32"/>
    </row>
    <row r="33" spans="2:11" x14ac:dyDescent="0.25">
      <c r="B33">
        <v>2022</v>
      </c>
      <c r="C33" s="27">
        <v>82.55</v>
      </c>
      <c r="D33" s="22">
        <v>99.09</v>
      </c>
      <c r="E33" s="1">
        <v>90.192170542635594</v>
      </c>
      <c r="F33" s="30">
        <v>90.33</v>
      </c>
      <c r="G33" s="28">
        <v>1.8568977697043E-2</v>
      </c>
      <c r="H33" s="23">
        <v>2.2289521502119901E-2</v>
      </c>
      <c r="I33" s="2">
        <v>2.0437703473910902E-2</v>
      </c>
      <c r="J33" s="29">
        <v>2.0369755341525499E-2</v>
      </c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topLeftCell="A2" workbookViewId="0">
      <selection activeCell="O33" sqref="O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10.5</v>
      </c>
      <c r="D4" s="20">
        <v>14.92</v>
      </c>
      <c r="E4" s="3">
        <v>20</v>
      </c>
      <c r="F4" s="25">
        <v>0.52500000000000002</v>
      </c>
      <c r="G4" s="21">
        <v>0.746</v>
      </c>
      <c r="H4" s="3">
        <v>0.75800000000000001</v>
      </c>
      <c r="I4" s="25">
        <v>13.8522427440633</v>
      </c>
      <c r="J4" s="21">
        <v>19.683377308707101</v>
      </c>
      <c r="K4" s="3">
        <v>0.77</v>
      </c>
      <c r="L4" s="25">
        <v>13.636363636363599</v>
      </c>
      <c r="M4" s="21">
        <v>19.3766233766233</v>
      </c>
      <c r="N4" s="3">
        <v>2.7E-2</v>
      </c>
      <c r="O4" s="4">
        <v>388.888888888888</v>
      </c>
      <c r="P4" s="19">
        <v>552.59259259259204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13</v>
      </c>
      <c r="D5" s="20">
        <v>17.920000000000002</v>
      </c>
      <c r="E5" s="3">
        <v>21.148</v>
      </c>
      <c r="F5" s="25">
        <v>0.61471533951200996</v>
      </c>
      <c r="G5" s="21">
        <v>0.84736145261963303</v>
      </c>
      <c r="H5" s="3">
        <v>0.373</v>
      </c>
      <c r="I5" s="25">
        <v>34.852546916889999</v>
      </c>
      <c r="J5" s="21">
        <v>48.042895442359203</v>
      </c>
      <c r="K5" s="3">
        <v>0.81</v>
      </c>
      <c r="L5" s="25">
        <v>16.049382716049301</v>
      </c>
      <c r="M5" s="21">
        <v>22.123456790123399</v>
      </c>
      <c r="N5" s="3">
        <v>2.7E-2</v>
      </c>
      <c r="O5" s="4">
        <v>481.48148148148101</v>
      </c>
      <c r="P5" s="19">
        <v>663.70370370370301</v>
      </c>
      <c r="Q5" s="31">
        <f>(Table2[[#This Row],[Rev]]-E4)/E4</f>
        <v>5.7399999999999986E-2</v>
      </c>
      <c r="R5" s="31">
        <f>(Table2[[#This Row],[FCF]]-H4)/H4</f>
        <v>-0.5079155672823219</v>
      </c>
      <c r="S5" s="31">
        <f>(Table2[[#This Row],[EPS]]-K4)/K4</f>
        <v>5.1948051948051993E-2</v>
      </c>
      <c r="T5" s="31">
        <f>(Table2[[#This Row],[Div]]-N4)/N4</f>
        <v>0</v>
      </c>
    </row>
    <row r="6" spans="2:20" x14ac:dyDescent="0.25">
      <c r="B6" t="s">
        <v>78</v>
      </c>
      <c r="C6" s="24">
        <v>12.5</v>
      </c>
      <c r="D6" s="20">
        <v>16.579999999999998</v>
      </c>
      <c r="E6" s="3">
        <v>22.655999999999999</v>
      </c>
      <c r="F6" s="25">
        <v>0.55173022598870003</v>
      </c>
      <c r="G6" s="21">
        <v>0.73181497175141197</v>
      </c>
      <c r="H6" s="3">
        <v>-0.80600000000000005</v>
      </c>
      <c r="I6" s="25">
        <v>-15.5086848635235</v>
      </c>
      <c r="J6" s="21">
        <v>-20.570719602977601</v>
      </c>
      <c r="K6" s="3">
        <v>-7.0000000000000001E-3</v>
      </c>
      <c r="L6" s="25">
        <v>-1785.7142857142801</v>
      </c>
      <c r="M6" s="21">
        <v>-2368.5714285714198</v>
      </c>
      <c r="N6" s="3">
        <v>4.7E-2</v>
      </c>
      <c r="O6" s="4">
        <v>265.95744680850999</v>
      </c>
      <c r="P6" s="19">
        <v>352.76595744680799</v>
      </c>
      <c r="Q6" s="31">
        <f>(Table2[[#This Row],[Rev]]-E5)/E5</f>
        <v>7.1306979383393185E-2</v>
      </c>
      <c r="R6" s="31">
        <f>(Table2[[#This Row],[FCF]]-H5)/H5</f>
        <v>-3.1608579088471851</v>
      </c>
      <c r="S6" s="31">
        <f>(Table2[[#This Row],[EPS]]-K5)/K5</f>
        <v>-1.008641975308642</v>
      </c>
      <c r="T6" s="31">
        <f>(Table2[[#This Row],[Div]]-N5)/N5</f>
        <v>0.74074074074074081</v>
      </c>
    </row>
    <row r="7" spans="2:20" x14ac:dyDescent="0.25">
      <c r="B7" t="s">
        <v>79</v>
      </c>
      <c r="C7" s="24">
        <v>13.83</v>
      </c>
      <c r="D7" s="20">
        <v>18.170000000000002</v>
      </c>
      <c r="E7" s="3">
        <v>25.321000000000002</v>
      </c>
      <c r="F7" s="25">
        <v>0.54618695944078</v>
      </c>
      <c r="G7" s="21">
        <v>0.71758619327830597</v>
      </c>
      <c r="H7" s="3">
        <v>-0.25700000000000001</v>
      </c>
      <c r="I7" s="25">
        <v>-53.813229571984401</v>
      </c>
      <c r="J7" s="21">
        <v>-70.700389105058306</v>
      </c>
      <c r="K7" s="3">
        <v>1.0069999999999999</v>
      </c>
      <c r="L7" s="25">
        <v>13.733862959285</v>
      </c>
      <c r="M7" s="21">
        <v>18.043694141012899</v>
      </c>
      <c r="N7" s="3">
        <v>5.2999999999999999E-2</v>
      </c>
      <c r="O7" s="4">
        <v>260.94339622641502</v>
      </c>
      <c r="P7" s="19">
        <v>342.830188679245</v>
      </c>
      <c r="Q7" s="31">
        <f>(Table2[[#This Row],[Rev]]-E6)/E6</f>
        <v>0.11762888418079108</v>
      </c>
      <c r="R7" s="31">
        <f>(Table2[[#This Row],[FCF]]-H6)/H6</f>
        <v>-0.68114143920595538</v>
      </c>
      <c r="S7" s="31">
        <f>(Table2[[#This Row],[EPS]]-K6)/K6</f>
        <v>-144.85714285714283</v>
      </c>
      <c r="T7" s="31">
        <f>(Table2[[#This Row],[Div]]-N6)/N6</f>
        <v>0.12765957446808507</v>
      </c>
    </row>
    <row r="8" spans="2:20" x14ac:dyDescent="0.25">
      <c r="B8" t="s">
        <v>80</v>
      </c>
      <c r="C8" s="24">
        <v>14</v>
      </c>
      <c r="D8" s="20">
        <v>18.420000000000002</v>
      </c>
      <c r="E8" s="3">
        <v>29.457000000000001</v>
      </c>
      <c r="F8" s="25">
        <v>0.47526903622229</v>
      </c>
      <c r="G8" s="21">
        <v>0.62531826051532702</v>
      </c>
      <c r="H8" s="3">
        <v>-0.186</v>
      </c>
      <c r="I8" s="25">
        <v>-75.268817204301001</v>
      </c>
      <c r="J8" s="21">
        <v>-99.0322580645161</v>
      </c>
      <c r="K8" s="3">
        <v>0.4</v>
      </c>
      <c r="L8" s="25">
        <v>35</v>
      </c>
      <c r="M8" s="21">
        <v>46.05</v>
      </c>
      <c r="N8" s="3">
        <v>0.08</v>
      </c>
      <c r="O8" s="4">
        <v>175</v>
      </c>
      <c r="P8" s="19">
        <v>230.25</v>
      </c>
      <c r="Q8" s="31">
        <f>(Table2[[#This Row],[Rev]]-E7)/E7</f>
        <v>0.16334267998894195</v>
      </c>
      <c r="R8" s="31">
        <f>(Table2[[#This Row],[FCF]]-H7)/H7</f>
        <v>-0.27626459143968873</v>
      </c>
      <c r="S8" s="31">
        <f>(Table2[[#This Row],[EPS]]-K7)/K7</f>
        <v>-0.60278053624627603</v>
      </c>
      <c r="T8" s="31">
        <f>(Table2[[#This Row],[Div]]-N7)/N7</f>
        <v>0.50943396226415105</v>
      </c>
    </row>
    <row r="9" spans="2:20" x14ac:dyDescent="0.25">
      <c r="B9" t="s">
        <v>81</v>
      </c>
      <c r="C9" s="24">
        <v>17.75</v>
      </c>
      <c r="D9" s="20">
        <v>23.63</v>
      </c>
      <c r="E9" s="3">
        <v>29.015000000000001</v>
      </c>
      <c r="F9" s="25">
        <v>0.61175254178872995</v>
      </c>
      <c r="G9" s="21">
        <v>0.81440634154747504</v>
      </c>
      <c r="H9" s="3">
        <v>1.1399999999999999</v>
      </c>
      <c r="I9" s="25">
        <v>15.570175438596401</v>
      </c>
      <c r="J9" s="21">
        <v>20.7280701754385</v>
      </c>
      <c r="K9" s="3">
        <v>0.85</v>
      </c>
      <c r="L9" s="25">
        <v>20.8823529411764</v>
      </c>
      <c r="M9" s="21">
        <v>27.8</v>
      </c>
      <c r="N9" s="3">
        <v>9.5000000000000001E-2</v>
      </c>
      <c r="O9" s="4">
        <v>186.84210526315701</v>
      </c>
      <c r="P9" s="19">
        <v>248.73684210526301</v>
      </c>
      <c r="Q9" s="31">
        <f>(Table2[[#This Row],[Rev]]-E8)/E8</f>
        <v>-1.5004922429303737E-2</v>
      </c>
      <c r="R9" s="31">
        <f>(Table2[[#This Row],[FCF]]-H8)/H8</f>
        <v>-7.1290322580645151</v>
      </c>
      <c r="S9" s="31">
        <f>(Table2[[#This Row],[EPS]]-K8)/K8</f>
        <v>1.1249999999999998</v>
      </c>
      <c r="T9" s="31">
        <f>(Table2[[#This Row],[Div]]-N8)/N8</f>
        <v>0.1875</v>
      </c>
    </row>
    <row r="10" spans="2:20" x14ac:dyDescent="0.25">
      <c r="B10" t="s">
        <v>82</v>
      </c>
      <c r="C10" s="24">
        <v>16.38</v>
      </c>
      <c r="D10" s="20">
        <v>24.44</v>
      </c>
      <c r="E10" s="3">
        <v>32.622</v>
      </c>
      <c r="F10" s="25">
        <v>0.50211513702409405</v>
      </c>
      <c r="G10" s="21">
        <v>0.74918766476610799</v>
      </c>
      <c r="H10" s="3">
        <v>-0.32100000000000001</v>
      </c>
      <c r="I10" s="25">
        <v>-51.028037383177498</v>
      </c>
      <c r="J10" s="21">
        <v>-76.137071651090295</v>
      </c>
      <c r="K10" s="3">
        <v>0.11</v>
      </c>
      <c r="L10" s="25">
        <v>148.90909090909</v>
      </c>
      <c r="M10" s="21">
        <v>222.18181818181799</v>
      </c>
      <c r="N10" s="3">
        <v>0.1</v>
      </c>
      <c r="O10" s="4">
        <v>163.79999999999899</v>
      </c>
      <c r="P10" s="19">
        <v>244.4</v>
      </c>
      <c r="Q10" s="31">
        <f>(Table2[[#This Row],[Rev]]-E9)/E9</f>
        <v>0.12431500947785626</v>
      </c>
      <c r="R10" s="31">
        <f>(Table2[[#This Row],[FCF]]-H9)/H9</f>
        <v>-1.2815789473684209</v>
      </c>
      <c r="S10" s="31">
        <f>(Table2[[#This Row],[EPS]]-K9)/K9</f>
        <v>-0.87058823529411766</v>
      </c>
      <c r="T10" s="31">
        <f>(Table2[[#This Row],[Div]]-N9)/N9</f>
        <v>5.2631578947368467E-2</v>
      </c>
    </row>
    <row r="11" spans="2:20" x14ac:dyDescent="0.25">
      <c r="B11" t="s">
        <v>83</v>
      </c>
      <c r="C11" s="24">
        <v>15</v>
      </c>
      <c r="D11" s="20">
        <v>25.38</v>
      </c>
      <c r="E11" s="3">
        <v>31.998999999999999</v>
      </c>
      <c r="F11" s="25">
        <v>0.46876464889527703</v>
      </c>
      <c r="G11" s="21">
        <v>0.79314978593080998</v>
      </c>
      <c r="H11" s="3">
        <v>0.79700000000000004</v>
      </c>
      <c r="I11" s="25">
        <v>18.820577164366298</v>
      </c>
      <c r="J11" s="21">
        <v>31.844416562107899</v>
      </c>
      <c r="K11" s="3">
        <v>1</v>
      </c>
      <c r="L11" s="25">
        <v>15</v>
      </c>
      <c r="M11" s="21">
        <v>25.38</v>
      </c>
      <c r="N11" s="3">
        <v>0.115</v>
      </c>
      <c r="O11" s="4">
        <v>130.434782608695</v>
      </c>
      <c r="P11" s="19">
        <v>220.695652173913</v>
      </c>
      <c r="Q11" s="31">
        <f>(Table2[[#This Row],[Rev]]-E10)/E10</f>
        <v>-1.9097541536386521E-2</v>
      </c>
      <c r="R11" s="31">
        <f>(Table2[[#This Row],[FCF]]-H10)/H10</f>
        <v>-3.4828660436137073</v>
      </c>
      <c r="S11" s="31">
        <f>(Table2[[#This Row],[EPS]]-K10)/K10</f>
        <v>8.0909090909090917</v>
      </c>
      <c r="T11" s="31">
        <f>(Table2[[#This Row],[Div]]-N10)/N10</f>
        <v>0.15</v>
      </c>
    </row>
    <row r="12" spans="2:20" x14ac:dyDescent="0.25">
      <c r="B12" t="s">
        <v>84</v>
      </c>
      <c r="C12" s="24">
        <v>8.56</v>
      </c>
      <c r="D12" s="20">
        <v>18</v>
      </c>
      <c r="E12" s="3">
        <v>32.158999999999999</v>
      </c>
      <c r="F12" s="25">
        <v>0.26617743089026402</v>
      </c>
      <c r="G12" s="21">
        <v>0.55971889673186304</v>
      </c>
      <c r="H12" s="3">
        <v>1.726</v>
      </c>
      <c r="I12" s="25">
        <v>4.9594438006952402</v>
      </c>
      <c r="J12" s="21">
        <v>10.4287369640787</v>
      </c>
      <c r="K12" s="3">
        <v>0.67</v>
      </c>
      <c r="L12" s="25">
        <v>12.776119402985</v>
      </c>
      <c r="M12" s="21">
        <v>26.865671641791</v>
      </c>
      <c r="N12" s="3">
        <v>0.16</v>
      </c>
      <c r="O12" s="4">
        <v>53.5</v>
      </c>
      <c r="P12" s="19">
        <v>112.5</v>
      </c>
      <c r="Q12" s="31">
        <f>(Table2[[#This Row],[Rev]]-E11)/E11</f>
        <v>5.0001562548829702E-3</v>
      </c>
      <c r="R12" s="31">
        <f>(Table2[[#This Row],[FCF]]-H11)/H11</f>
        <v>1.1656210790464239</v>
      </c>
      <c r="S12" s="31">
        <f>(Table2[[#This Row],[EPS]]-K11)/K11</f>
        <v>-0.32999999999999996</v>
      </c>
      <c r="T12" s="31">
        <f>(Table2[[#This Row],[Div]]-N11)/N11</f>
        <v>0.39130434782608692</v>
      </c>
    </row>
    <row r="13" spans="2:20" x14ac:dyDescent="0.25">
      <c r="B13" t="s">
        <v>85</v>
      </c>
      <c r="C13" s="24">
        <v>8.35</v>
      </c>
      <c r="D13" s="20">
        <v>14.38</v>
      </c>
      <c r="E13" s="3">
        <v>47.581000000000003</v>
      </c>
      <c r="F13" s="25">
        <v>0.175490216683129</v>
      </c>
      <c r="G13" s="21">
        <v>0.302221474958491</v>
      </c>
      <c r="H13" s="3">
        <v>1.1259999999999999</v>
      </c>
      <c r="I13" s="25">
        <v>7.4156305506216702</v>
      </c>
      <c r="J13" s="21">
        <v>12.7708703374777</v>
      </c>
      <c r="K13" s="3">
        <v>0.4</v>
      </c>
      <c r="L13" s="25">
        <v>20.874999999999901</v>
      </c>
      <c r="M13" s="21">
        <v>35.950000000000003</v>
      </c>
      <c r="N13" s="3">
        <v>0.16</v>
      </c>
      <c r="O13" s="4">
        <v>52.1875</v>
      </c>
      <c r="P13" s="19">
        <v>89.875</v>
      </c>
      <c r="Q13" s="31">
        <f>(Table2[[#This Row],[Rev]]-E12)/E12</f>
        <v>0.4795547125221557</v>
      </c>
      <c r="R13" s="31">
        <f>(Table2[[#This Row],[FCF]]-H12)/H12</f>
        <v>-0.34762456546929321</v>
      </c>
      <c r="S13" s="31">
        <f>(Table2[[#This Row],[EPS]]-K12)/K12</f>
        <v>-0.40298507462686567</v>
      </c>
      <c r="T13" s="31">
        <f>(Table2[[#This Row],[Div]]-N12)/N12</f>
        <v>0</v>
      </c>
    </row>
    <row r="14" spans="2:20" x14ac:dyDescent="0.25">
      <c r="B14" t="s">
        <v>86</v>
      </c>
      <c r="C14" s="24">
        <v>8.75</v>
      </c>
      <c r="D14" s="20">
        <v>15.56</v>
      </c>
      <c r="E14" s="3">
        <v>65.822999999999993</v>
      </c>
      <c r="F14" s="25">
        <v>0.132932257721465</v>
      </c>
      <c r="G14" s="21">
        <v>0.236391534873828</v>
      </c>
      <c r="H14" s="3">
        <v>2.0870000000000002</v>
      </c>
      <c r="I14" s="25">
        <v>4.1926209870627602</v>
      </c>
      <c r="J14" s="21">
        <v>7.4556780067081903</v>
      </c>
      <c r="K14" s="3">
        <v>1.08</v>
      </c>
      <c r="L14" s="25">
        <v>8.1018518518518494</v>
      </c>
      <c r="M14" s="21">
        <v>14.407407407407399</v>
      </c>
      <c r="N14" s="3">
        <v>0.16</v>
      </c>
      <c r="O14" s="4">
        <v>54.6875</v>
      </c>
      <c r="P14" s="19">
        <v>97.25</v>
      </c>
      <c r="Q14" s="31">
        <f>(Table2[[#This Row],[Rev]]-E13)/E13</f>
        <v>0.38338832727349131</v>
      </c>
      <c r="R14" s="31">
        <f>(Table2[[#This Row],[FCF]]-H13)/H13</f>
        <v>0.85346358792184762</v>
      </c>
      <c r="S14" s="31">
        <f>(Table2[[#This Row],[EPS]]-K13)/K13</f>
        <v>1.7</v>
      </c>
      <c r="T14" s="31">
        <f>(Table2[[#This Row],[Div]]-N13)/N13</f>
        <v>0</v>
      </c>
    </row>
    <row r="15" spans="2:20" x14ac:dyDescent="0.25">
      <c r="B15" t="s">
        <v>87</v>
      </c>
      <c r="C15" s="24">
        <v>7.28</v>
      </c>
      <c r="D15" s="20">
        <v>14.42</v>
      </c>
      <c r="E15" s="3">
        <v>69.932000000000002</v>
      </c>
      <c r="F15" s="25">
        <v>0.1041011268089</v>
      </c>
      <c r="G15" s="21">
        <v>0.206200308871475</v>
      </c>
      <c r="H15" s="3">
        <v>1.1910000000000001</v>
      </c>
      <c r="I15" s="25">
        <v>6.11251049538203</v>
      </c>
      <c r="J15" s="21">
        <v>12.1074727120067</v>
      </c>
      <c r="K15" s="3">
        <v>0.95599999999999996</v>
      </c>
      <c r="L15" s="25">
        <v>7.6150627615062696</v>
      </c>
      <c r="M15" s="21">
        <v>15.0836820083682</v>
      </c>
      <c r="N15" s="3">
        <v>0.16</v>
      </c>
      <c r="O15" s="4">
        <v>45.5</v>
      </c>
      <c r="P15" s="19">
        <v>90.125</v>
      </c>
      <c r="Q15" s="31">
        <f>(Table2[[#This Row],[Rev]]-E14)/E14</f>
        <v>6.2424988226000171E-2</v>
      </c>
      <c r="R15" s="31">
        <f>(Table2[[#This Row],[FCF]]-H14)/H14</f>
        <v>-0.42932438907522763</v>
      </c>
      <c r="S15" s="31">
        <f>(Table2[[#This Row],[EPS]]-K14)/K14</f>
        <v>-0.11481481481481491</v>
      </c>
      <c r="T15" s="31">
        <f>(Table2[[#This Row],[Div]]-N14)/N14</f>
        <v>0</v>
      </c>
    </row>
    <row r="16" spans="2:20" x14ac:dyDescent="0.25">
      <c r="B16" t="s">
        <v>88</v>
      </c>
      <c r="C16" s="24">
        <v>12.59</v>
      </c>
      <c r="D16" s="20">
        <v>21.06</v>
      </c>
      <c r="E16" s="3">
        <v>74.063999999999993</v>
      </c>
      <c r="F16" s="25">
        <v>0.1699881183841</v>
      </c>
      <c r="G16" s="21">
        <v>0.28434867141931303</v>
      </c>
      <c r="H16" s="3">
        <v>1.2490000000000001</v>
      </c>
      <c r="I16" s="25">
        <v>10.0800640512409</v>
      </c>
      <c r="J16" s="21">
        <v>16.861489191353002</v>
      </c>
      <c r="K16" s="3">
        <v>1.1299999999999999</v>
      </c>
      <c r="L16" s="25">
        <v>11.141592920353901</v>
      </c>
      <c r="M16" s="21">
        <v>18.637168141592898</v>
      </c>
      <c r="N16" s="3">
        <v>0.16</v>
      </c>
      <c r="O16" s="4">
        <v>78.6875</v>
      </c>
      <c r="P16" s="19">
        <v>131.625</v>
      </c>
      <c r="Q16" s="31">
        <f>(Table2[[#This Row],[Rev]]-E15)/E15</f>
        <v>5.9085969227249194E-2</v>
      </c>
      <c r="R16" s="31">
        <f>(Table2[[#This Row],[FCF]]-H15)/H15</f>
        <v>4.8698572628043703E-2</v>
      </c>
      <c r="S16" s="31">
        <f>(Table2[[#This Row],[EPS]]-K15)/K15</f>
        <v>0.18200836820083677</v>
      </c>
      <c r="T16" s="31">
        <f>(Table2[[#This Row],[Div]]-N15)/N15</f>
        <v>0</v>
      </c>
    </row>
    <row r="17" spans="2:20" x14ac:dyDescent="0.25">
      <c r="B17" t="s">
        <v>89</v>
      </c>
      <c r="C17" s="24">
        <v>14.12</v>
      </c>
      <c r="D17" s="20">
        <v>19.47</v>
      </c>
      <c r="E17" s="3">
        <v>72.867999999999995</v>
      </c>
      <c r="F17" s="25">
        <v>0.193775045287368</v>
      </c>
      <c r="G17" s="21">
        <v>0.26719547675248301</v>
      </c>
      <c r="H17" s="3">
        <v>1.1990000000000001</v>
      </c>
      <c r="I17" s="25">
        <v>11.7764804003336</v>
      </c>
      <c r="J17" s="21">
        <v>16.2385321100917</v>
      </c>
      <c r="K17" s="3">
        <v>1.04</v>
      </c>
      <c r="L17" s="25">
        <v>13.576923076923</v>
      </c>
      <c r="M17" s="21">
        <v>18.721153846153801</v>
      </c>
      <c r="N17" s="3">
        <v>0.16</v>
      </c>
      <c r="O17" s="4">
        <v>88.25</v>
      </c>
      <c r="P17" s="19">
        <v>121.68749999999901</v>
      </c>
      <c r="Q17" s="31">
        <f>(Table2[[#This Row],[Rev]]-E16)/E16</f>
        <v>-1.6148196154677011E-2</v>
      </c>
      <c r="R17" s="31">
        <f>(Table2[[#This Row],[FCF]]-H16)/H16</f>
        <v>-4.0032025620496431E-2</v>
      </c>
      <c r="S17" s="31">
        <f>(Table2[[#This Row],[EPS]]-K16)/K16</f>
        <v>-7.9646017699114932E-2</v>
      </c>
      <c r="T17" s="31">
        <f>(Table2[[#This Row],[Div]]-N16)/N16</f>
        <v>0</v>
      </c>
    </row>
    <row r="18" spans="2:20" x14ac:dyDescent="0.25">
      <c r="B18" t="s">
        <v>90</v>
      </c>
      <c r="C18" s="24">
        <v>12.92</v>
      </c>
      <c r="D18" s="20">
        <v>18.7</v>
      </c>
      <c r="E18" s="3">
        <v>74.084000000000003</v>
      </c>
      <c r="F18" s="25">
        <v>0.17439663085146501</v>
      </c>
      <c r="G18" s="21">
        <v>0.25241617623238399</v>
      </c>
      <c r="H18" s="3">
        <v>-0.70699999999999996</v>
      </c>
      <c r="I18" s="25">
        <v>-18.274398868458199</v>
      </c>
      <c r="J18" s="21">
        <v>-26.449787835926401</v>
      </c>
      <c r="K18" s="3">
        <v>-0.57999999999999996</v>
      </c>
      <c r="L18" s="25">
        <v>-22.275862068965498</v>
      </c>
      <c r="M18" s="21">
        <v>-32.241379310344797</v>
      </c>
      <c r="N18" s="3">
        <v>0.16</v>
      </c>
      <c r="O18" s="4">
        <v>80.75</v>
      </c>
      <c r="P18" s="19">
        <v>116.875</v>
      </c>
      <c r="Q18" s="31">
        <f>(Table2[[#This Row],[Rev]]-E17)/E17</f>
        <v>1.6687709282538401E-2</v>
      </c>
      <c r="R18" s="31">
        <f>(Table2[[#This Row],[FCF]]-H17)/H17</f>
        <v>-1.5896580483736447</v>
      </c>
      <c r="S18" s="31">
        <f>(Table2[[#This Row],[EPS]]-K17)/K17</f>
        <v>-1.5576923076923077</v>
      </c>
      <c r="T18" s="31">
        <f>(Table2[[#This Row],[Div]]-N17)/N17</f>
        <v>0</v>
      </c>
    </row>
    <row r="19" spans="2:20" x14ac:dyDescent="0.25">
      <c r="B19" t="s">
        <v>91</v>
      </c>
      <c r="C19" s="24">
        <v>14.2</v>
      </c>
      <c r="D19" s="20">
        <v>24.08</v>
      </c>
      <c r="E19" s="3">
        <v>75.775000000000006</v>
      </c>
      <c r="F19" s="25">
        <v>0.18739689871329501</v>
      </c>
      <c r="G19" s="21">
        <v>0.31778290993071501</v>
      </c>
      <c r="H19" s="3">
        <v>1.107</v>
      </c>
      <c r="I19" s="25">
        <v>12.827461607949401</v>
      </c>
      <c r="J19" s="21">
        <v>21.752484191508501</v>
      </c>
      <c r="K19" s="3">
        <v>0.75</v>
      </c>
      <c r="L19" s="25">
        <v>18.933333333333302</v>
      </c>
      <c r="M19" s="21">
        <v>32.106666666666598</v>
      </c>
      <c r="N19" s="3">
        <v>0.16</v>
      </c>
      <c r="O19" s="4">
        <v>88.75</v>
      </c>
      <c r="P19" s="19">
        <v>150.5</v>
      </c>
      <c r="Q19" s="31">
        <f>(Table2[[#This Row],[Rev]]-E18)/E18</f>
        <v>2.2825441390853657E-2</v>
      </c>
      <c r="R19" s="31">
        <f>(Table2[[#This Row],[FCF]]-H18)/H18</f>
        <v>-2.5657708628005662</v>
      </c>
      <c r="S19" s="31">
        <f>(Table2[[#This Row],[EPS]]-K18)/K18</f>
        <v>-2.2931034482758625</v>
      </c>
      <c r="T19" s="31">
        <f>(Table2[[#This Row],[Div]]-N18)/N18</f>
        <v>0</v>
      </c>
    </row>
    <row r="20" spans="2:20" x14ac:dyDescent="0.25">
      <c r="B20" t="s">
        <v>92</v>
      </c>
      <c r="C20" s="24">
        <v>11.24</v>
      </c>
      <c r="D20" s="20">
        <v>19.440000000000001</v>
      </c>
      <c r="E20" s="3">
        <v>75.454999999999998</v>
      </c>
      <c r="F20" s="25">
        <v>0.14896295805446899</v>
      </c>
      <c r="G20" s="21">
        <v>0.25763700218673302</v>
      </c>
      <c r="H20" s="3">
        <v>-0.38500000000000001</v>
      </c>
      <c r="I20" s="25">
        <v>-29.194805194805099</v>
      </c>
      <c r="J20" s="21">
        <v>-50.493506493506402</v>
      </c>
      <c r="K20" s="3">
        <v>0.24</v>
      </c>
      <c r="L20" s="25">
        <v>46.8333333333333</v>
      </c>
      <c r="M20" s="21">
        <v>81</v>
      </c>
      <c r="N20" s="3">
        <v>0.16</v>
      </c>
      <c r="O20" s="4">
        <v>70.25</v>
      </c>
      <c r="P20" s="19">
        <v>121.5</v>
      </c>
      <c r="Q20" s="31">
        <f>(Table2[[#This Row],[Rev]]-E19)/E19</f>
        <v>-4.2230287033983155E-3</v>
      </c>
      <c r="R20" s="31">
        <f>(Table2[[#This Row],[FCF]]-H19)/H19</f>
        <v>-1.3477868112014453</v>
      </c>
      <c r="S20" s="31">
        <f>(Table2[[#This Row],[EPS]]-K19)/K19</f>
        <v>-0.68</v>
      </c>
      <c r="T20" s="31">
        <f>(Table2[[#This Row],[Div]]-N19)/N19</f>
        <v>0</v>
      </c>
    </row>
    <row r="21" spans="2:20" x14ac:dyDescent="0.25">
      <c r="B21" t="s">
        <v>93</v>
      </c>
      <c r="C21" s="24">
        <v>4.4000000000000004</v>
      </c>
      <c r="D21" s="20">
        <v>13.88</v>
      </c>
      <c r="E21" s="3">
        <v>71.784999999999997</v>
      </c>
      <c r="F21" s="25">
        <v>6.1294142230270902E-2</v>
      </c>
      <c r="G21" s="21">
        <v>0.19335515776276299</v>
      </c>
      <c r="H21" s="3">
        <v>1.591</v>
      </c>
      <c r="I21" s="25">
        <v>2.7655562539283398</v>
      </c>
      <c r="J21" s="21">
        <v>8.7240729101194194</v>
      </c>
      <c r="K21" s="3">
        <v>-1.49</v>
      </c>
      <c r="L21" s="25">
        <v>-2.9530201342281801</v>
      </c>
      <c r="M21" s="21">
        <v>-9.3154362416107297</v>
      </c>
      <c r="N21" s="3">
        <v>0.16</v>
      </c>
      <c r="O21" s="4">
        <v>27.5</v>
      </c>
      <c r="P21" s="19">
        <v>86.75</v>
      </c>
      <c r="Q21" s="31">
        <f>(Table2[[#This Row],[Rev]]-E20)/E20</f>
        <v>-4.863826121529391E-2</v>
      </c>
      <c r="R21" s="31">
        <f>(Table2[[#This Row],[FCF]]-H20)/H20</f>
        <v>-5.1324675324675324</v>
      </c>
      <c r="S21" s="31">
        <f>(Table2[[#This Row],[EPS]]-K20)/K20</f>
        <v>-7.2083333333333339</v>
      </c>
      <c r="T21" s="31">
        <f>(Table2[[#This Row],[Div]]-N20)/N20</f>
        <v>0</v>
      </c>
    </row>
    <row r="22" spans="2:20" x14ac:dyDescent="0.25">
      <c r="B22" t="s">
        <v>94</v>
      </c>
      <c r="C22" s="24">
        <v>12.02</v>
      </c>
      <c r="D22" s="20">
        <v>20.399999999999999</v>
      </c>
      <c r="E22" s="3">
        <v>76.22</v>
      </c>
      <c r="F22" s="25">
        <v>0.15770139071109901</v>
      </c>
      <c r="G22" s="21">
        <v>0.26764628706376198</v>
      </c>
      <c r="H22" s="3">
        <v>2.3650000000000002</v>
      </c>
      <c r="I22" s="25">
        <v>5.0824524312896298</v>
      </c>
      <c r="J22" s="21">
        <v>8.6257928118393199</v>
      </c>
      <c r="K22" s="3">
        <v>2.13</v>
      </c>
      <c r="L22" s="25">
        <v>5.6431924882629101</v>
      </c>
      <c r="M22" s="21">
        <v>9.5774647887323905</v>
      </c>
      <c r="N22" s="3">
        <v>0.16</v>
      </c>
      <c r="O22" s="4">
        <v>75.125</v>
      </c>
      <c r="P22" s="19">
        <v>127.49999999999901</v>
      </c>
      <c r="Q22" s="31">
        <f>(Table2[[#This Row],[Rev]]-E21)/E21</f>
        <v>6.1781709270739046E-2</v>
      </c>
      <c r="R22" s="31">
        <f>(Table2[[#This Row],[FCF]]-H21)/H21</f>
        <v>0.48648648648648662</v>
      </c>
      <c r="S22" s="31">
        <f>(Table2[[#This Row],[EPS]]-K21)/K21</f>
        <v>-2.4295302013422821</v>
      </c>
      <c r="T22" s="31">
        <f>(Table2[[#This Row],[Div]]-N21)/N21</f>
        <v>0</v>
      </c>
    </row>
    <row r="23" spans="2:20" x14ac:dyDescent="0.25">
      <c r="B23" t="s">
        <v>95</v>
      </c>
      <c r="C23" s="24">
        <v>14.84</v>
      </c>
      <c r="D23" s="20">
        <v>19.920000000000002</v>
      </c>
      <c r="E23" s="3">
        <v>84.295000000000002</v>
      </c>
      <c r="F23" s="25">
        <v>0.176048401447298</v>
      </c>
      <c r="G23" s="21">
        <v>0.236312948573462</v>
      </c>
      <c r="H23" s="3">
        <v>1.0609999999999999</v>
      </c>
      <c r="I23" s="25">
        <v>13.986804901036701</v>
      </c>
      <c r="J23" s="21">
        <v>18.774740810556001</v>
      </c>
      <c r="K23" s="3">
        <v>1.97</v>
      </c>
      <c r="L23" s="25">
        <v>7.53299492385786</v>
      </c>
      <c r="M23" s="21">
        <v>10.111675126903499</v>
      </c>
      <c r="N23" s="3">
        <v>0.16</v>
      </c>
      <c r="O23" s="4">
        <v>92.75</v>
      </c>
      <c r="P23" s="19">
        <v>124.5</v>
      </c>
      <c r="Q23" s="31">
        <f>(Table2[[#This Row],[Rev]]-E22)/E22</f>
        <v>0.10594332196273948</v>
      </c>
      <c r="R23" s="31">
        <f>(Table2[[#This Row],[FCF]]-H22)/H22</f>
        <v>-0.55137420718816077</v>
      </c>
      <c r="S23" s="31">
        <f>(Table2[[#This Row],[EPS]]-K22)/K22</f>
        <v>-7.5117370892018739E-2</v>
      </c>
      <c r="T23" s="31">
        <f>(Table2[[#This Row],[Div]]-N22)/N22</f>
        <v>0</v>
      </c>
    </row>
    <row r="24" spans="2:20" x14ac:dyDescent="0.25">
      <c r="B24" t="s">
        <v>96</v>
      </c>
      <c r="C24" s="24">
        <v>14.17</v>
      </c>
      <c r="D24" s="20">
        <v>20.91</v>
      </c>
      <c r="E24" s="3">
        <v>89.337999999999994</v>
      </c>
      <c r="F24" s="25">
        <v>0.15861111732969099</v>
      </c>
      <c r="G24" s="21">
        <v>0.234054937428641</v>
      </c>
      <c r="H24" s="3">
        <v>1.343</v>
      </c>
      <c r="I24" s="25">
        <v>10.5510052122114</v>
      </c>
      <c r="J24" s="21">
        <v>15.5696202531645</v>
      </c>
      <c r="K24" s="3">
        <v>1.58</v>
      </c>
      <c r="L24" s="25">
        <v>8.9683544303797404</v>
      </c>
      <c r="M24" s="21">
        <v>13.234177215189799</v>
      </c>
      <c r="N24" s="3">
        <v>0.16</v>
      </c>
      <c r="O24" s="4">
        <v>88.5625</v>
      </c>
      <c r="P24" s="19">
        <v>130.6875</v>
      </c>
      <c r="Q24" s="31">
        <f>(Table2[[#This Row],[Rev]]-E23)/E23</f>
        <v>5.9825612432528527E-2</v>
      </c>
      <c r="R24" s="31">
        <f>(Table2[[#This Row],[FCF]]-H23)/H23</f>
        <v>0.26578699340245054</v>
      </c>
      <c r="S24" s="31">
        <f>(Table2[[#This Row],[EPS]]-K23)/K23</f>
        <v>-0.19796954314720808</v>
      </c>
      <c r="T24" s="31">
        <f>(Table2[[#This Row],[Div]]-N23)/N23</f>
        <v>0</v>
      </c>
    </row>
    <row r="25" spans="2:20" x14ac:dyDescent="0.25">
      <c r="B25" t="s">
        <v>97</v>
      </c>
      <c r="C25" s="24">
        <v>16.02</v>
      </c>
      <c r="D25" s="20">
        <v>31.83</v>
      </c>
      <c r="E25" s="3">
        <v>93.662000000000006</v>
      </c>
      <c r="F25" s="25">
        <v>0.17104055006299199</v>
      </c>
      <c r="G25" s="21">
        <v>0.33983899553714397</v>
      </c>
      <c r="H25" s="3">
        <v>2.06</v>
      </c>
      <c r="I25" s="25">
        <v>7.7766990291262097</v>
      </c>
      <c r="J25" s="21">
        <v>15.4514563106796</v>
      </c>
      <c r="K25" s="3">
        <v>2.12</v>
      </c>
      <c r="L25" s="25">
        <v>7.5566037735849001</v>
      </c>
      <c r="M25" s="21">
        <v>15.014150943396199</v>
      </c>
      <c r="N25" s="3">
        <v>0.2</v>
      </c>
      <c r="O25" s="4">
        <v>80.099999999999994</v>
      </c>
      <c r="P25" s="19">
        <v>159.14999999999901</v>
      </c>
      <c r="Q25" s="31">
        <f>(Table2[[#This Row],[Rev]]-E24)/E24</f>
        <v>4.8400456692560975E-2</v>
      </c>
      <c r="R25" s="31">
        <f>(Table2[[#This Row],[FCF]]-H24)/H24</f>
        <v>0.53387937453462408</v>
      </c>
      <c r="S25" s="31">
        <f>(Table2[[#This Row],[EPS]]-K24)/K24</f>
        <v>0.34177215189873417</v>
      </c>
      <c r="T25" s="31">
        <f>(Table2[[#This Row],[Div]]-N24)/N24</f>
        <v>0.25000000000000006</v>
      </c>
    </row>
    <row r="26" spans="2:20" x14ac:dyDescent="0.25">
      <c r="B26" t="s">
        <v>98</v>
      </c>
      <c r="C26" s="24">
        <v>27.56</v>
      </c>
      <c r="D26" s="20">
        <v>44.01</v>
      </c>
      <c r="E26" s="3">
        <v>103.242</v>
      </c>
      <c r="F26" s="25">
        <v>0.26694562290540602</v>
      </c>
      <c r="G26" s="21">
        <v>0.42628000232463498</v>
      </c>
      <c r="H26" s="3">
        <v>1.5</v>
      </c>
      <c r="I26" s="25">
        <v>18.373333333333299</v>
      </c>
      <c r="J26" s="21">
        <v>29.34</v>
      </c>
      <c r="K26" s="3">
        <v>2.37</v>
      </c>
      <c r="L26" s="25">
        <v>11.6286919831223</v>
      </c>
      <c r="M26" s="21">
        <v>18.569620253164501</v>
      </c>
      <c r="N26" s="3">
        <v>0.3</v>
      </c>
      <c r="O26" s="4">
        <v>91.866666666666603</v>
      </c>
      <c r="P26" s="19">
        <v>146.69999999999999</v>
      </c>
      <c r="Q26" s="31">
        <f>(Table2[[#This Row],[Rev]]-E25)/E25</f>
        <v>0.1022826760052102</v>
      </c>
      <c r="R26" s="31">
        <f>(Table2[[#This Row],[FCF]]-H25)/H25</f>
        <v>-0.2718446601941748</v>
      </c>
      <c r="S26" s="31">
        <f>(Table2[[#This Row],[EPS]]-K25)/K25</f>
        <v>0.11792452830188678</v>
      </c>
      <c r="T26" s="31">
        <f>(Table2[[#This Row],[Div]]-N25)/N25</f>
        <v>0.49999999999999989</v>
      </c>
    </row>
    <row r="27" spans="2:20" x14ac:dyDescent="0.25">
      <c r="B27" t="s">
        <v>99</v>
      </c>
      <c r="C27" s="24">
        <v>37.119999999999997</v>
      </c>
      <c r="D27" s="20">
        <v>45.01</v>
      </c>
      <c r="E27" s="3">
        <v>100.17700000000001</v>
      </c>
      <c r="F27" s="25">
        <v>0.37054413687772603</v>
      </c>
      <c r="G27" s="21">
        <v>0.44930473062678999</v>
      </c>
      <c r="H27" s="3">
        <v>4.1550000000000002</v>
      </c>
      <c r="I27" s="25">
        <v>8.9338146811070995</v>
      </c>
      <c r="J27" s="21">
        <v>10.8327316486161</v>
      </c>
      <c r="K27" s="3">
        <v>2.95</v>
      </c>
      <c r="L27" s="25">
        <v>12.583050847457599</v>
      </c>
      <c r="M27" s="21">
        <v>15.257627118644001</v>
      </c>
      <c r="N27" s="3">
        <v>0.375</v>
      </c>
      <c r="O27" s="4">
        <v>98.986666666666594</v>
      </c>
      <c r="P27" s="19">
        <v>120.026666666666</v>
      </c>
      <c r="Q27" s="31">
        <f>(Table2[[#This Row],[Rev]]-E26)/E26</f>
        <v>-2.9687530268689075E-2</v>
      </c>
      <c r="R27" s="31">
        <f>(Table2[[#This Row],[FCF]]-H26)/H26</f>
        <v>1.7700000000000002</v>
      </c>
      <c r="S27" s="31">
        <f>(Table2[[#This Row],[EPS]]-K26)/K26</f>
        <v>0.24472573839662448</v>
      </c>
      <c r="T27" s="31">
        <f>(Table2[[#This Row],[Div]]-N26)/N26</f>
        <v>0.25000000000000006</v>
      </c>
    </row>
    <row r="28" spans="2:20" x14ac:dyDescent="0.25">
      <c r="B28" t="s">
        <v>100</v>
      </c>
      <c r="C28" s="24">
        <v>43.1</v>
      </c>
      <c r="D28" s="20">
        <v>76.760000000000005</v>
      </c>
      <c r="E28" s="3">
        <v>94.566999999999993</v>
      </c>
      <c r="F28" s="25">
        <v>0.45576152357587701</v>
      </c>
      <c r="G28" s="21">
        <v>0.81169964152399898</v>
      </c>
      <c r="H28" s="3">
        <v>5.1820000000000004</v>
      </c>
      <c r="I28" s="25">
        <v>8.3172520262446898</v>
      </c>
      <c r="J28" s="21">
        <v>14.8128135854882</v>
      </c>
      <c r="K28" s="3">
        <v>4.53</v>
      </c>
      <c r="L28" s="25">
        <v>9.5143487858719595</v>
      </c>
      <c r="M28" s="21">
        <v>16.944812362030898</v>
      </c>
      <c r="N28" s="3">
        <v>0.6</v>
      </c>
      <c r="O28" s="4">
        <v>71.8333333333333</v>
      </c>
      <c r="P28" s="19">
        <v>127.933333333333</v>
      </c>
      <c r="Q28" s="31">
        <f>(Table2[[#This Row],[Rev]]-E27)/E27</f>
        <v>-5.6000878445152211E-2</v>
      </c>
      <c r="R28" s="31">
        <f>(Table2[[#This Row],[FCF]]-H27)/H27</f>
        <v>0.24717208182912156</v>
      </c>
      <c r="S28" s="31">
        <f>(Table2[[#This Row],[EPS]]-K27)/K27</f>
        <v>0.53559322033898304</v>
      </c>
      <c r="T28" s="31">
        <f>(Table2[[#This Row],[Div]]-N27)/N27</f>
        <v>0.6</v>
      </c>
    </row>
    <row r="29" spans="2:20" x14ac:dyDescent="0.25">
      <c r="B29" t="s">
        <v>101</v>
      </c>
      <c r="C29" s="24">
        <v>56.17</v>
      </c>
      <c r="D29" s="20">
        <v>75.099999999999994</v>
      </c>
      <c r="E29" s="3">
        <v>103.405</v>
      </c>
      <c r="F29" s="25">
        <v>0.54320390696774801</v>
      </c>
      <c r="G29" s="21">
        <v>0.72627048982157505</v>
      </c>
      <c r="H29" s="3">
        <v>4.1349999999999998</v>
      </c>
      <c r="I29" s="25">
        <v>13.5840386940749</v>
      </c>
      <c r="J29" s="21">
        <v>18.162031438935902</v>
      </c>
      <c r="K29" s="3">
        <v>4.79</v>
      </c>
      <c r="L29" s="25">
        <v>11.7265135699373</v>
      </c>
      <c r="M29" s="21">
        <v>15.6784968684759</v>
      </c>
      <c r="N29" s="3">
        <v>0.9</v>
      </c>
      <c r="O29" s="4">
        <v>62.411111111111097</v>
      </c>
      <c r="P29" s="19">
        <v>83.4444444444444</v>
      </c>
      <c r="Q29" s="31">
        <f>(Table2[[#This Row],[Rev]]-E28)/E28</f>
        <v>9.345754861632502E-2</v>
      </c>
      <c r="R29" s="31">
        <f>(Table2[[#This Row],[FCF]]-H28)/H28</f>
        <v>-0.20204554226167512</v>
      </c>
      <c r="S29" s="31">
        <f>(Table2[[#This Row],[EPS]]-K28)/K28</f>
        <v>5.7395143487858673E-2</v>
      </c>
      <c r="T29" s="31">
        <f>(Table2[[#This Row],[Div]]-N28)/N28</f>
        <v>0.50000000000000011</v>
      </c>
    </row>
    <row r="30" spans="2:20" x14ac:dyDescent="0.25">
      <c r="B30" t="s">
        <v>102</v>
      </c>
      <c r="C30" s="24">
        <v>57.55</v>
      </c>
      <c r="D30" s="20">
        <v>83.62</v>
      </c>
      <c r="E30" s="3">
        <v>108.542</v>
      </c>
      <c r="F30" s="25">
        <v>0.53020950415507295</v>
      </c>
      <c r="G30" s="21">
        <v>0.77039302758379202</v>
      </c>
      <c r="H30" s="3">
        <v>4.7779999999999996</v>
      </c>
      <c r="I30" s="25">
        <v>12.044788614483</v>
      </c>
      <c r="J30" s="21">
        <v>17.501046462955198</v>
      </c>
      <c r="K30" s="3">
        <v>8.0399999999999991</v>
      </c>
      <c r="L30" s="25">
        <v>7.1579601990049699</v>
      </c>
      <c r="M30" s="21">
        <v>10.4004975124378</v>
      </c>
      <c r="N30" s="3">
        <v>1.125</v>
      </c>
      <c r="O30" s="4">
        <v>51.155555555555502</v>
      </c>
      <c r="P30" s="19">
        <v>74.328888888888898</v>
      </c>
      <c r="Q30" s="31">
        <f>(Table2[[#This Row],[Rev]]-E29)/E29</f>
        <v>4.9678448817755433E-2</v>
      </c>
      <c r="R30" s="31">
        <f>(Table2[[#This Row],[FCF]]-H29)/H29</f>
        <v>0.15550181378476416</v>
      </c>
      <c r="S30" s="31">
        <f>(Table2[[#This Row],[EPS]]-K29)/K29</f>
        <v>0.67849686847599144</v>
      </c>
      <c r="T30" s="31">
        <f>(Table2[[#This Row],[Div]]-N29)/N29</f>
        <v>0.24999999999999997</v>
      </c>
    </row>
    <row r="31" spans="2:20" x14ac:dyDescent="0.25">
      <c r="B31" t="s">
        <v>103</v>
      </c>
      <c r="C31" s="24">
        <v>50.75</v>
      </c>
      <c r="D31" s="20">
        <v>93.29</v>
      </c>
      <c r="E31" s="3">
        <v>115.861</v>
      </c>
      <c r="F31" s="25">
        <v>0.43802487463425999</v>
      </c>
      <c r="G31" s="21">
        <v>0.80518897644591303</v>
      </c>
      <c r="H31" s="3">
        <v>3.4260000000000002</v>
      </c>
      <c r="I31" s="25">
        <v>14.8131932282545</v>
      </c>
      <c r="J31" s="21">
        <v>27.230005837711602</v>
      </c>
      <c r="K31" s="3">
        <v>5.4</v>
      </c>
      <c r="L31" s="25">
        <v>9.3981481481481399</v>
      </c>
      <c r="M31" s="21">
        <v>17.2759259259259</v>
      </c>
      <c r="N31" s="3">
        <v>1.5</v>
      </c>
      <c r="O31" s="4">
        <v>33.8333333333333</v>
      </c>
      <c r="P31" s="19">
        <v>62.1933333333333</v>
      </c>
      <c r="Q31" s="31">
        <f>(Table2[[#This Row],[Rev]]-E30)/E30</f>
        <v>6.7430119216524503E-2</v>
      </c>
      <c r="R31" s="31">
        <f>(Table2[[#This Row],[FCF]]-H30)/H30</f>
        <v>-0.28296358308915853</v>
      </c>
      <c r="S31" s="31">
        <f>(Table2[[#This Row],[EPS]]-K30)/K30</f>
        <v>-0.32835820895522377</v>
      </c>
      <c r="T31" s="31">
        <f>(Table2[[#This Row],[Div]]-N30)/N30</f>
        <v>0.33333333333333331</v>
      </c>
    </row>
    <row r="32" spans="2:20" x14ac:dyDescent="0.25">
      <c r="B32" t="s">
        <v>104</v>
      </c>
      <c r="C32" s="24">
        <v>44.18</v>
      </c>
      <c r="D32" s="20">
        <v>93.46</v>
      </c>
      <c r="E32" s="3">
        <v>118.315</v>
      </c>
      <c r="F32" s="25">
        <v>0.37340996492414302</v>
      </c>
      <c r="G32" s="21">
        <v>0.78992519967882302</v>
      </c>
      <c r="H32" s="3">
        <v>7.3289999999999997</v>
      </c>
      <c r="I32" s="25">
        <v>6.0281075180788601</v>
      </c>
      <c r="J32" s="21">
        <v>12.7520807750034</v>
      </c>
      <c r="K32" s="3">
        <v>5.64</v>
      </c>
      <c r="L32" s="25">
        <v>7.8333333333333304</v>
      </c>
      <c r="M32" s="21">
        <v>16.570921985815598</v>
      </c>
      <c r="N32" s="3">
        <v>1.68</v>
      </c>
      <c r="O32" s="4">
        <v>26.297619047619001</v>
      </c>
      <c r="P32" s="19">
        <v>55.630952380952301</v>
      </c>
      <c r="Q32" s="31">
        <f>(Table2[[#This Row],[Rev]]-E31)/E31</f>
        <v>2.1180552558669383E-2</v>
      </c>
      <c r="R32" s="31">
        <f>(Table2[[#This Row],[FCF]]-H31)/H31</f>
        <v>1.1392294220665498</v>
      </c>
      <c r="S32" s="31">
        <f>(Table2[[#This Row],[EPS]]-K31)/K31</f>
        <v>4.4444444444444314E-2</v>
      </c>
      <c r="T32" s="31">
        <f>(Table2[[#This Row],[Div]]-N31)/N31</f>
        <v>0.11999999999999995</v>
      </c>
    </row>
    <row r="33" spans="2:20" x14ac:dyDescent="0.25">
      <c r="B33" t="s">
        <v>105</v>
      </c>
      <c r="C33" s="24">
        <v>56.49</v>
      </c>
      <c r="D33" s="20">
        <v>81.91</v>
      </c>
      <c r="E33" s="3">
        <v>128.90100000000001</v>
      </c>
      <c r="F33" s="25">
        <v>0.43824330299997599</v>
      </c>
      <c r="G33" s="21">
        <v>0.635448910404108</v>
      </c>
      <c r="H33" s="3">
        <v>7.2080000000000002</v>
      </c>
      <c r="I33" s="25">
        <v>7.8371254162042101</v>
      </c>
      <c r="J33" s="21">
        <v>11.3637624861265</v>
      </c>
      <c r="K33" s="3">
        <v>8.34</v>
      </c>
      <c r="L33" s="25">
        <v>6.77338129496402</v>
      </c>
      <c r="M33" s="21">
        <v>9.8213429256594704</v>
      </c>
      <c r="N33" s="3">
        <v>1.78</v>
      </c>
      <c r="O33" s="4">
        <v>31.735955056179701</v>
      </c>
      <c r="P33" s="19">
        <v>46.016853932584198</v>
      </c>
      <c r="Q33" s="31">
        <f>(Table2[[#This Row],[Rev]]-E32)/E32</f>
        <v>8.9473016946287565E-2</v>
      </c>
      <c r="R33" s="31">
        <f>(Table2[[#This Row],[FCF]]-H32)/H32</f>
        <v>-1.650975576477003E-2</v>
      </c>
      <c r="S33" s="31">
        <f>(Table2[[#This Row],[EPS]]-K32)/K32</f>
        <v>0.47872340425531923</v>
      </c>
      <c r="T33" s="31">
        <f>(Table2[[#This Row],[Div]]-N32)/N32</f>
        <v>5.9523809523809576E-2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1.92</v>
      </c>
      <c r="O34" s="4"/>
      <c r="P34" s="19"/>
      <c r="Q34" s="31"/>
      <c r="R34" s="31"/>
      <c r="S34" s="31"/>
      <c r="T34" s="31">
        <f>(Table2[[#This Row],[Div]]-N33)/N33</f>
        <v>7.8651685393258369E-2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4168.8</v>
      </c>
      <c r="D3" s="3">
        <v>3270.9</v>
      </c>
      <c r="E3" s="3">
        <v>897.9</v>
      </c>
      <c r="F3" s="5">
        <v>0.21538572251007401</v>
      </c>
      <c r="G3" s="3">
        <v>331.7</v>
      </c>
      <c r="H3" s="3">
        <v>566.20000000000005</v>
      </c>
      <c r="I3" s="6">
        <v>7.9567261562080202E-2</v>
      </c>
      <c r="J3" s="3">
        <v>160.5</v>
      </c>
      <c r="K3" s="6">
        <v>3.85002878526194E-2</v>
      </c>
      <c r="L3" s="3">
        <v>265.89999999999998</v>
      </c>
      <c r="M3" s="6">
        <v>6.3783342928420597E-2</v>
      </c>
      <c r="N3" s="3">
        <v>-108</v>
      </c>
      <c r="O3" s="6">
        <v>-2.59067357512953E-2</v>
      </c>
      <c r="P3" s="3">
        <v>157.9</v>
      </c>
      <c r="Q3" s="6">
        <v>3.78766071771253E-2</v>
      </c>
      <c r="R3" s="3">
        <v>-2.8</v>
      </c>
      <c r="S3" s="6">
        <v>6.7165611207061903E-4</v>
      </c>
      <c r="T3" s="6">
        <v>1.7732742241925201E-2</v>
      </c>
    </row>
    <row r="4" spans="2:20" x14ac:dyDescent="0.25">
      <c r="B4" t="s">
        <v>77</v>
      </c>
      <c r="C4" s="3">
        <v>4707.3999999999996</v>
      </c>
      <c r="D4" s="3">
        <v>3650.8</v>
      </c>
      <c r="E4" s="3">
        <v>1056.5999999999999</v>
      </c>
      <c r="F4" s="5">
        <v>0.22445511322598399</v>
      </c>
      <c r="G4" s="3">
        <v>375.5</v>
      </c>
      <c r="H4" s="3">
        <v>681.1</v>
      </c>
      <c r="I4" s="6">
        <v>7.9768024811998101E-2</v>
      </c>
      <c r="J4" s="3">
        <v>180.3</v>
      </c>
      <c r="K4" s="6">
        <v>3.8301397799209699E-2</v>
      </c>
      <c r="L4" s="3">
        <v>308.39999999999998</v>
      </c>
      <c r="M4" s="6">
        <v>6.5513871776352095E-2</v>
      </c>
      <c r="N4" s="3">
        <v>-225.3</v>
      </c>
      <c r="O4" s="6">
        <v>-4.7860814887198802E-2</v>
      </c>
      <c r="P4" s="3">
        <v>83.1</v>
      </c>
      <c r="Q4" s="6">
        <v>1.7653056889153199E-2</v>
      </c>
      <c r="R4" s="3">
        <v>-5</v>
      </c>
      <c r="S4" s="6">
        <v>1.06215745422101E-3</v>
      </c>
      <c r="T4" s="6">
        <v>6.0168471720818198E-2</v>
      </c>
    </row>
    <row r="5" spans="2:20" x14ac:dyDescent="0.25">
      <c r="B5" t="s">
        <v>78</v>
      </c>
      <c r="C5" s="3">
        <v>5110.3</v>
      </c>
      <c r="D5" s="3">
        <v>3990.5</v>
      </c>
      <c r="E5" s="3">
        <v>1119.8</v>
      </c>
      <c r="F5" s="5">
        <v>0.219126078703794</v>
      </c>
      <c r="G5" s="3">
        <v>409.1</v>
      </c>
      <c r="H5" s="3">
        <v>710.7</v>
      </c>
      <c r="I5" s="6">
        <v>8.0054008570925303E-2</v>
      </c>
      <c r="J5" s="3">
        <v>-2.1</v>
      </c>
      <c r="K5" s="6">
        <v>-4.1093477878011001E-4</v>
      </c>
      <c r="L5" s="3">
        <v>50.3</v>
      </c>
      <c r="M5" s="6">
        <v>9.8428663679236E-3</v>
      </c>
      <c r="N5" s="3">
        <v>-232.1</v>
      </c>
      <c r="O5" s="6">
        <v>-4.5418077216601703E-2</v>
      </c>
      <c r="P5" s="3">
        <v>-181.8</v>
      </c>
      <c r="Q5" s="6">
        <v>-3.5575210848678103E-2</v>
      </c>
      <c r="R5" s="3">
        <v>-2.2999999999999998</v>
      </c>
      <c r="S5" s="6">
        <v>4.5007142437821602E-4</v>
      </c>
      <c r="T5" s="6">
        <v>1.2651265126512601E-2</v>
      </c>
    </row>
    <row r="6" spans="2:20" x14ac:dyDescent="0.25">
      <c r="B6" t="s">
        <v>79</v>
      </c>
      <c r="C6" s="3">
        <v>5511.2</v>
      </c>
      <c r="D6" s="3">
        <v>4244.1000000000004</v>
      </c>
      <c r="E6" s="3">
        <v>1267.0999999999999</v>
      </c>
      <c r="F6" s="5">
        <v>0.22991363042531501</v>
      </c>
      <c r="G6" s="3">
        <v>471.7</v>
      </c>
      <c r="H6" s="3">
        <v>795.4</v>
      </c>
      <c r="I6" s="6">
        <v>8.5589345333139694E-2</v>
      </c>
      <c r="J6" s="3">
        <v>219.2</v>
      </c>
      <c r="K6" s="6">
        <v>3.9773552039483198E-2</v>
      </c>
      <c r="L6" s="3">
        <v>291.3</v>
      </c>
      <c r="M6" s="6">
        <v>5.2856002322543102E-2</v>
      </c>
      <c r="N6" s="3">
        <v>-347.2</v>
      </c>
      <c r="O6" s="6">
        <v>-6.2998983887356599E-2</v>
      </c>
      <c r="P6" s="3">
        <v>-55.9</v>
      </c>
      <c r="Q6" s="6">
        <v>-1.01429815648134E-2</v>
      </c>
      <c r="R6" s="3">
        <v>0</v>
      </c>
      <c r="S6" s="6">
        <v>0</v>
      </c>
      <c r="T6" s="6">
        <v>0</v>
      </c>
    </row>
    <row r="7" spans="2:20" x14ac:dyDescent="0.25">
      <c r="B7" t="s">
        <v>80</v>
      </c>
      <c r="C7" s="3">
        <v>6453.8</v>
      </c>
      <c r="D7" s="3">
        <v>5294</v>
      </c>
      <c r="E7" s="3">
        <v>1159.8</v>
      </c>
      <c r="F7" s="5">
        <v>0.179708078961232</v>
      </c>
      <c r="G7" s="3">
        <v>269.60000000000002</v>
      </c>
      <c r="H7" s="3">
        <v>890.2</v>
      </c>
      <c r="I7" s="6">
        <v>4.1773838668691297E-2</v>
      </c>
      <c r="J7" s="3">
        <v>86.9</v>
      </c>
      <c r="K7" s="6">
        <v>1.34649353869038E-2</v>
      </c>
      <c r="L7" s="3">
        <v>173.3</v>
      </c>
      <c r="M7" s="6">
        <v>2.6852397037404298E-2</v>
      </c>
      <c r="N7" s="3">
        <v>-214</v>
      </c>
      <c r="O7" s="6">
        <v>-3.3158759180637702E-2</v>
      </c>
      <c r="P7" s="3">
        <v>-40.700000000000003</v>
      </c>
      <c r="Q7" s="6">
        <v>-6.3063621432334401E-3</v>
      </c>
      <c r="R7" s="3">
        <v>0</v>
      </c>
      <c r="S7" s="6">
        <v>0</v>
      </c>
      <c r="T7" s="6">
        <v>0</v>
      </c>
    </row>
    <row r="8" spans="2:20" x14ac:dyDescent="0.25">
      <c r="B8" t="s">
        <v>81</v>
      </c>
      <c r="C8" s="3">
        <v>6355.7</v>
      </c>
      <c r="D8" s="3">
        <v>5115.2</v>
      </c>
      <c r="E8" s="3">
        <v>1240.5</v>
      </c>
      <c r="F8" s="5">
        <v>0.195179130544235</v>
      </c>
      <c r="G8" s="3">
        <v>399.9</v>
      </c>
      <c r="H8" s="3">
        <v>840.6</v>
      </c>
      <c r="I8" s="6">
        <v>6.29198986736315E-2</v>
      </c>
      <c r="J8" s="3">
        <v>185.8</v>
      </c>
      <c r="K8" s="6">
        <v>2.9233601334235401E-2</v>
      </c>
      <c r="L8" s="3">
        <v>541</v>
      </c>
      <c r="M8" s="6">
        <v>8.5120443066853305E-2</v>
      </c>
      <c r="N8" s="3">
        <v>-291.2</v>
      </c>
      <c r="O8" s="6">
        <v>-4.5817140519533603E-2</v>
      </c>
      <c r="P8" s="3">
        <v>249.8</v>
      </c>
      <c r="Q8" s="6">
        <v>3.9303302547319702E-2</v>
      </c>
      <c r="R8" s="3">
        <v>0</v>
      </c>
      <c r="S8" s="6">
        <v>0</v>
      </c>
      <c r="T8" s="6">
        <v>0</v>
      </c>
    </row>
    <row r="9" spans="2:20" x14ac:dyDescent="0.25">
      <c r="B9" t="s">
        <v>82</v>
      </c>
      <c r="C9" s="3">
        <v>7414</v>
      </c>
      <c r="D9" s="3">
        <v>6017</v>
      </c>
      <c r="E9" s="3">
        <v>1397</v>
      </c>
      <c r="F9" s="5">
        <v>0.188427299703264</v>
      </c>
      <c r="G9" s="3">
        <v>204</v>
      </c>
      <c r="H9" s="3">
        <v>1193</v>
      </c>
      <c r="I9" s="6">
        <v>2.75155111950364E-2</v>
      </c>
      <c r="J9" s="3">
        <v>25</v>
      </c>
      <c r="K9" s="6">
        <v>3.3719989209603399E-3</v>
      </c>
      <c r="L9" s="3">
        <v>496</v>
      </c>
      <c r="M9" s="6">
        <v>6.6900458591853201E-2</v>
      </c>
      <c r="N9" s="3">
        <v>-569</v>
      </c>
      <c r="O9" s="6">
        <v>-7.6746695441057403E-2</v>
      </c>
      <c r="P9" s="3">
        <v>-73</v>
      </c>
      <c r="Q9" s="6">
        <v>-9.8462368492041995E-3</v>
      </c>
      <c r="R9" s="3">
        <v>0</v>
      </c>
      <c r="S9" s="6">
        <v>0</v>
      </c>
      <c r="T9" s="6">
        <v>0</v>
      </c>
    </row>
    <row r="10" spans="2:20" x14ac:dyDescent="0.25">
      <c r="B10" t="s">
        <v>83</v>
      </c>
      <c r="C10" s="3">
        <v>7362.9</v>
      </c>
      <c r="D10" s="3">
        <v>5798.9</v>
      </c>
      <c r="E10" s="3">
        <v>1564</v>
      </c>
      <c r="F10" s="5">
        <v>0.21241630335872999</v>
      </c>
      <c r="G10" s="3">
        <v>486.9</v>
      </c>
      <c r="H10" s="3">
        <v>1077.0999999999999</v>
      </c>
      <c r="I10" s="6">
        <v>6.6128835105732794E-2</v>
      </c>
      <c r="J10" s="3">
        <v>230.1</v>
      </c>
      <c r="K10" s="6">
        <v>3.1251273275475597E-2</v>
      </c>
      <c r="L10" s="3">
        <v>546.70000000000005</v>
      </c>
      <c r="M10" s="6">
        <v>7.4250634940037197E-2</v>
      </c>
      <c r="N10" s="3">
        <v>-363.3</v>
      </c>
      <c r="O10" s="6">
        <v>-4.9341971234160398E-2</v>
      </c>
      <c r="P10" s="3">
        <v>183.4</v>
      </c>
      <c r="Q10" s="6">
        <v>2.4908663705876698E-2</v>
      </c>
      <c r="R10" s="3">
        <v>0</v>
      </c>
      <c r="S10" s="6">
        <v>0</v>
      </c>
      <c r="T10" s="6">
        <v>0</v>
      </c>
    </row>
    <row r="11" spans="2:20" x14ac:dyDescent="0.25">
      <c r="B11" t="s">
        <v>84</v>
      </c>
      <c r="C11" s="3">
        <v>7268</v>
      </c>
      <c r="D11" s="3">
        <v>6453</v>
      </c>
      <c r="E11" s="3">
        <v>815</v>
      </c>
      <c r="F11" s="5">
        <v>0.11213538800220101</v>
      </c>
      <c r="G11" s="3">
        <v>349</v>
      </c>
      <c r="H11" s="3">
        <v>466</v>
      </c>
      <c r="I11" s="6">
        <v>4.8018712162905798E-2</v>
      </c>
      <c r="J11" s="3">
        <v>151</v>
      </c>
      <c r="K11" s="6">
        <v>2.07760044028618E-2</v>
      </c>
      <c r="L11" s="3">
        <v>587</v>
      </c>
      <c r="M11" s="6">
        <v>8.0764997248211304E-2</v>
      </c>
      <c r="N11" s="3">
        <v>-197</v>
      </c>
      <c r="O11" s="6">
        <v>-2.7105118326912401E-2</v>
      </c>
      <c r="P11" s="3">
        <v>390</v>
      </c>
      <c r="Q11" s="6">
        <v>5.3659878921298802E-2</v>
      </c>
      <c r="R11" s="3">
        <v>0</v>
      </c>
      <c r="S11" s="6">
        <v>0</v>
      </c>
      <c r="T11" s="6">
        <v>0</v>
      </c>
    </row>
    <row r="12" spans="2:20" x14ac:dyDescent="0.25">
      <c r="B12" t="s">
        <v>85</v>
      </c>
      <c r="C12" s="3">
        <v>10563</v>
      </c>
      <c r="D12" s="3">
        <v>9660</v>
      </c>
      <c r="E12" s="3">
        <v>903</v>
      </c>
      <c r="F12" s="5">
        <v>8.5487077534791206E-2</v>
      </c>
      <c r="G12" s="3">
        <v>316</v>
      </c>
      <c r="H12" s="3">
        <v>587</v>
      </c>
      <c r="I12" s="6">
        <v>2.9915743633437401E-2</v>
      </c>
      <c r="J12" s="3">
        <v>88</v>
      </c>
      <c r="K12" s="6">
        <v>8.3309665814635999E-3</v>
      </c>
      <c r="L12" s="3">
        <v>511</v>
      </c>
      <c r="M12" s="6">
        <v>4.8376408217362402E-2</v>
      </c>
      <c r="N12" s="3">
        <v>-261</v>
      </c>
      <c r="O12" s="6">
        <v>-2.47088895200227E-2</v>
      </c>
      <c r="P12" s="3">
        <v>250</v>
      </c>
      <c r="Q12" s="6">
        <v>2.3667518697339698E-2</v>
      </c>
      <c r="R12" s="3">
        <v>0</v>
      </c>
      <c r="S12" s="6">
        <v>0</v>
      </c>
      <c r="T12" s="6">
        <v>0</v>
      </c>
    </row>
    <row r="13" spans="2:20" x14ac:dyDescent="0.25">
      <c r="B13" t="s">
        <v>86</v>
      </c>
      <c r="C13" s="3">
        <v>23367</v>
      </c>
      <c r="D13" s="3">
        <v>21550</v>
      </c>
      <c r="E13" s="3">
        <v>1817</v>
      </c>
      <c r="F13" s="5">
        <v>7.7759233106517694E-2</v>
      </c>
      <c r="G13" s="3">
        <v>887</v>
      </c>
      <c r="H13" s="3">
        <v>930</v>
      </c>
      <c r="I13" s="6">
        <v>3.7959515556126103E-2</v>
      </c>
      <c r="J13" s="3">
        <v>383</v>
      </c>
      <c r="K13" s="6">
        <v>1.6390636367526801E-2</v>
      </c>
      <c r="L13" s="3">
        <v>1174</v>
      </c>
      <c r="M13" s="6">
        <v>5.0241793982967402E-2</v>
      </c>
      <c r="N13" s="3">
        <v>-433</v>
      </c>
      <c r="O13" s="6">
        <v>-1.8530406128300501E-2</v>
      </c>
      <c r="P13" s="3">
        <v>741</v>
      </c>
      <c r="Q13" s="6">
        <v>3.1711387854666803E-2</v>
      </c>
      <c r="R13" s="3">
        <v>-58</v>
      </c>
      <c r="S13" s="6">
        <v>2.4821329224975299E-3</v>
      </c>
      <c r="T13" s="6">
        <v>7.8272604588393996E-2</v>
      </c>
    </row>
    <row r="14" spans="2:20" x14ac:dyDescent="0.25">
      <c r="B14" t="s">
        <v>87</v>
      </c>
      <c r="C14" s="3">
        <v>24549</v>
      </c>
      <c r="D14" s="3">
        <v>22805</v>
      </c>
      <c r="E14" s="3">
        <v>1744</v>
      </c>
      <c r="F14" s="5">
        <v>7.1041590288810103E-2</v>
      </c>
      <c r="G14" s="3">
        <v>837</v>
      </c>
      <c r="H14" s="3">
        <v>907</v>
      </c>
      <c r="I14" s="6">
        <v>3.4095075155810797E-2</v>
      </c>
      <c r="J14" s="3">
        <v>337</v>
      </c>
      <c r="K14" s="6">
        <v>1.37276467473216E-2</v>
      </c>
      <c r="L14" s="3">
        <v>820</v>
      </c>
      <c r="M14" s="6">
        <v>3.3402582589922097E-2</v>
      </c>
      <c r="N14" s="3">
        <v>-402</v>
      </c>
      <c r="O14" s="6">
        <v>-1.6375412440425199E-2</v>
      </c>
      <c r="P14" s="3">
        <v>418</v>
      </c>
      <c r="Q14" s="6">
        <v>1.7027170149496899E-2</v>
      </c>
      <c r="R14" s="3">
        <v>-54</v>
      </c>
      <c r="S14" s="6">
        <v>2.1996822681168201E-3</v>
      </c>
      <c r="T14" s="6">
        <v>0.12918660287081299</v>
      </c>
    </row>
    <row r="15" spans="2:20" x14ac:dyDescent="0.25">
      <c r="B15" t="s">
        <v>88</v>
      </c>
      <c r="C15" s="3">
        <v>26441</v>
      </c>
      <c r="D15" s="3">
        <v>24550</v>
      </c>
      <c r="E15" s="3">
        <v>1891</v>
      </c>
      <c r="F15" s="5">
        <v>7.1517718694451796E-2</v>
      </c>
      <c r="G15" s="3">
        <v>917</v>
      </c>
      <c r="H15" s="3">
        <v>974</v>
      </c>
      <c r="I15" s="6">
        <v>3.4680987859763202E-2</v>
      </c>
      <c r="J15" s="3">
        <v>403</v>
      </c>
      <c r="K15" s="6">
        <v>1.52414810332438E-2</v>
      </c>
      <c r="L15" s="3">
        <v>932</v>
      </c>
      <c r="M15" s="6">
        <v>3.5248288642638299E-2</v>
      </c>
      <c r="N15" s="3">
        <v>-486</v>
      </c>
      <c r="O15" s="6">
        <v>-1.8380545365152601E-2</v>
      </c>
      <c r="P15" s="3">
        <v>446</v>
      </c>
      <c r="Q15" s="6">
        <v>1.6867743277485699E-2</v>
      </c>
      <c r="R15" s="3">
        <v>-55</v>
      </c>
      <c r="S15" s="6">
        <v>2.08010287054196E-3</v>
      </c>
      <c r="T15" s="6">
        <v>0.123318385650224</v>
      </c>
    </row>
    <row r="16" spans="2:20" x14ac:dyDescent="0.25">
      <c r="B16" t="s">
        <v>89</v>
      </c>
      <c r="C16" s="3">
        <v>26014</v>
      </c>
      <c r="D16" s="3">
        <v>24274</v>
      </c>
      <c r="E16" s="3">
        <v>1740</v>
      </c>
      <c r="F16" s="5">
        <v>6.6887060813408103E-2</v>
      </c>
      <c r="G16" s="3">
        <v>745</v>
      </c>
      <c r="H16" s="3">
        <v>995</v>
      </c>
      <c r="I16" s="6">
        <v>2.8638425463212099E-2</v>
      </c>
      <c r="J16" s="3">
        <v>372</v>
      </c>
      <c r="K16" s="6">
        <v>1.4299992311832E-2</v>
      </c>
      <c r="L16" s="3">
        <v>999</v>
      </c>
      <c r="M16" s="6">
        <v>3.84023987083877E-2</v>
      </c>
      <c r="N16" s="3">
        <v>-571</v>
      </c>
      <c r="O16" s="6">
        <v>-2.1949719381871301E-2</v>
      </c>
      <c r="P16" s="3">
        <v>428</v>
      </c>
      <c r="Q16" s="6">
        <v>1.6452679326516399E-2</v>
      </c>
      <c r="R16" s="3">
        <v>-55</v>
      </c>
      <c r="S16" s="6">
        <v>2.1142461751364602E-3</v>
      </c>
      <c r="T16" s="6">
        <v>0.128504672897196</v>
      </c>
    </row>
    <row r="17" spans="2:20" x14ac:dyDescent="0.25">
      <c r="B17" t="s">
        <v>90</v>
      </c>
      <c r="C17" s="3">
        <v>25559</v>
      </c>
      <c r="D17" s="3">
        <v>24631</v>
      </c>
      <c r="E17" s="3">
        <v>928</v>
      </c>
      <c r="F17" s="5">
        <v>3.6308149771117799E-2</v>
      </c>
      <c r="G17" s="3">
        <v>-77</v>
      </c>
      <c r="H17" s="3">
        <v>1005</v>
      </c>
      <c r="I17" s="6">
        <v>-3.0126374271293799E-3</v>
      </c>
      <c r="J17" s="3">
        <v>-196</v>
      </c>
      <c r="K17" s="6">
        <v>-7.6685316326929797E-3</v>
      </c>
      <c r="L17" s="3">
        <v>287</v>
      </c>
      <c r="M17" s="6">
        <v>1.12289213193004E-2</v>
      </c>
      <c r="N17" s="3">
        <v>-531</v>
      </c>
      <c r="O17" s="6">
        <v>-2.0775460698775301E-2</v>
      </c>
      <c r="P17" s="3">
        <v>-244</v>
      </c>
      <c r="Q17" s="6">
        <v>-9.5465393794749408E-3</v>
      </c>
      <c r="R17" s="3">
        <v>-55</v>
      </c>
      <c r="S17" s="6">
        <v>2.1518838765209902E-3</v>
      </c>
      <c r="T17" s="6">
        <v>0.22540983606557299</v>
      </c>
    </row>
    <row r="18" spans="2:20" x14ac:dyDescent="0.25">
      <c r="B18" t="s">
        <v>91</v>
      </c>
      <c r="C18" s="3">
        <v>26900</v>
      </c>
      <c r="D18" s="3">
        <v>25467</v>
      </c>
      <c r="E18" s="3">
        <v>1433</v>
      </c>
      <c r="F18" s="5">
        <v>5.3271375464684002E-2</v>
      </c>
      <c r="G18" s="3">
        <v>614</v>
      </c>
      <c r="H18" s="3">
        <v>819</v>
      </c>
      <c r="I18" s="6">
        <v>2.2825278810408901E-2</v>
      </c>
      <c r="J18" s="3">
        <v>268</v>
      </c>
      <c r="K18" s="6">
        <v>9.9628252788103999E-3</v>
      </c>
      <c r="L18" s="3">
        <v>678</v>
      </c>
      <c r="M18" s="6">
        <v>2.5204460966542701E-2</v>
      </c>
      <c r="N18" s="3">
        <v>-285</v>
      </c>
      <c r="O18" s="6">
        <v>-1.05947955390334E-2</v>
      </c>
      <c r="P18" s="3">
        <v>393</v>
      </c>
      <c r="Q18" s="6">
        <v>1.4609665427509201E-2</v>
      </c>
      <c r="R18" s="3">
        <v>-56</v>
      </c>
      <c r="S18" s="6">
        <v>2.0817843866171E-3</v>
      </c>
      <c r="T18" s="6">
        <v>0.142493638676844</v>
      </c>
    </row>
    <row r="19" spans="2:20" x14ac:dyDescent="0.25">
      <c r="B19" t="s">
        <v>92</v>
      </c>
      <c r="C19" s="3">
        <v>26862</v>
      </c>
      <c r="D19" s="3">
        <v>25616</v>
      </c>
      <c r="E19" s="3">
        <v>1246</v>
      </c>
      <c r="F19" s="5">
        <v>4.6385228203409998E-2</v>
      </c>
      <c r="G19" s="3">
        <v>331</v>
      </c>
      <c r="H19" s="3">
        <v>915</v>
      </c>
      <c r="I19" s="6">
        <v>1.23222395949668E-2</v>
      </c>
      <c r="J19" s="3">
        <v>86</v>
      </c>
      <c r="K19" s="6">
        <v>3.2015486560941098E-3</v>
      </c>
      <c r="L19" s="3">
        <v>288</v>
      </c>
      <c r="M19" s="6">
        <v>1.07214652669198E-2</v>
      </c>
      <c r="N19" s="3">
        <v>-425</v>
      </c>
      <c r="O19" s="6">
        <v>-1.5821606730697602E-2</v>
      </c>
      <c r="P19" s="3">
        <v>-137</v>
      </c>
      <c r="Q19" s="6">
        <v>-5.1001414637778198E-3</v>
      </c>
      <c r="R19" s="3">
        <v>-56</v>
      </c>
      <c r="S19" s="6">
        <v>2.0847293574566298E-3</v>
      </c>
      <c r="T19" s="6">
        <v>0.40875912408759102</v>
      </c>
    </row>
    <row r="20" spans="2:20" x14ac:dyDescent="0.25">
      <c r="B20" t="s">
        <v>93</v>
      </c>
      <c r="C20" s="3">
        <v>26704</v>
      </c>
      <c r="D20" s="3">
        <v>25501</v>
      </c>
      <c r="E20" s="3">
        <v>1203</v>
      </c>
      <c r="F20" s="5">
        <v>4.5049430796884303E-2</v>
      </c>
      <c r="G20" s="3">
        <v>345</v>
      </c>
      <c r="H20" s="3">
        <v>858</v>
      </c>
      <c r="I20" s="6">
        <v>1.2919412822049101E-2</v>
      </c>
      <c r="J20" s="3">
        <v>-547</v>
      </c>
      <c r="K20" s="6">
        <v>-2.0483822648292301E-2</v>
      </c>
      <c r="L20" s="3">
        <v>960</v>
      </c>
      <c r="M20" s="6">
        <v>3.5949670461354097E-2</v>
      </c>
      <c r="N20" s="3">
        <v>-368</v>
      </c>
      <c r="O20" s="6">
        <v>-1.3780707010185699E-2</v>
      </c>
      <c r="P20" s="3">
        <v>592</v>
      </c>
      <c r="Q20" s="6">
        <v>2.21689634511683E-2</v>
      </c>
      <c r="R20" s="3">
        <v>-60</v>
      </c>
      <c r="S20" s="6">
        <v>2.2468544038346302E-3</v>
      </c>
      <c r="T20" s="6">
        <v>0.101351351351351</v>
      </c>
    </row>
    <row r="21" spans="2:20" x14ac:dyDescent="0.25">
      <c r="B21" t="s">
        <v>94</v>
      </c>
      <c r="C21" s="3">
        <v>28430</v>
      </c>
      <c r="D21" s="3">
        <v>25916</v>
      </c>
      <c r="E21" s="3">
        <v>2514</v>
      </c>
      <c r="F21" s="5">
        <v>8.8427717200140699E-2</v>
      </c>
      <c r="G21" s="3">
        <v>1585</v>
      </c>
      <c r="H21" s="3">
        <v>929</v>
      </c>
      <c r="I21" s="6">
        <v>5.5750967288075902E-2</v>
      </c>
      <c r="J21" s="3">
        <v>780</v>
      </c>
      <c r="K21" s="6">
        <v>2.7435807245867E-2</v>
      </c>
      <c r="L21" s="3">
        <v>1432</v>
      </c>
      <c r="M21" s="6">
        <v>5.0369328174463497E-2</v>
      </c>
      <c r="N21" s="3">
        <v>-550</v>
      </c>
      <c r="O21" s="6">
        <v>-1.9345761519521599E-2</v>
      </c>
      <c r="P21" s="3">
        <v>882</v>
      </c>
      <c r="Q21" s="6">
        <v>3.1023566654941898E-2</v>
      </c>
      <c r="R21" s="3">
        <v>-59</v>
      </c>
      <c r="S21" s="6">
        <v>2.0752725993668599E-3</v>
      </c>
      <c r="T21" s="6">
        <v>6.6893424036281096E-2</v>
      </c>
    </row>
    <row r="22" spans="2:20" x14ac:dyDescent="0.25">
      <c r="B22" t="s">
        <v>95</v>
      </c>
      <c r="C22" s="3">
        <v>32032</v>
      </c>
      <c r="D22" s="3">
        <v>29837</v>
      </c>
      <c r="E22" s="3">
        <v>2195</v>
      </c>
      <c r="F22" s="5">
        <v>6.85252247752247E-2</v>
      </c>
      <c r="G22" s="3">
        <v>1289</v>
      </c>
      <c r="H22" s="3">
        <v>906</v>
      </c>
      <c r="I22" s="6">
        <v>4.0241008991008902E-2</v>
      </c>
      <c r="J22" s="3">
        <v>750</v>
      </c>
      <c r="K22" s="6">
        <v>2.3414085914085898E-2</v>
      </c>
      <c r="L22" s="3">
        <v>1046</v>
      </c>
      <c r="M22" s="6">
        <v>3.2654845154845097E-2</v>
      </c>
      <c r="N22" s="3">
        <v>-643</v>
      </c>
      <c r="O22" s="6">
        <v>-2.00736763236763E-2</v>
      </c>
      <c r="P22" s="3">
        <v>403</v>
      </c>
      <c r="Q22" s="6">
        <v>1.2581168831168801E-2</v>
      </c>
      <c r="R22" s="3">
        <v>-59</v>
      </c>
      <c r="S22" s="6">
        <v>1.84190809190809E-3</v>
      </c>
      <c r="T22" s="6">
        <v>0.146401985111662</v>
      </c>
    </row>
    <row r="23" spans="2:20" x14ac:dyDescent="0.25">
      <c r="B23" t="s">
        <v>96</v>
      </c>
      <c r="C23" s="3">
        <v>33055</v>
      </c>
      <c r="D23" s="3">
        <v>30865</v>
      </c>
      <c r="E23" s="3">
        <v>2190</v>
      </c>
      <c r="F23" s="5">
        <v>6.6253214339736799E-2</v>
      </c>
      <c r="G23" s="3">
        <v>1286</v>
      </c>
      <c r="H23" s="3">
        <v>904</v>
      </c>
      <c r="I23" s="6">
        <v>3.8904855543790598E-2</v>
      </c>
      <c r="J23" s="3">
        <v>583</v>
      </c>
      <c r="K23" s="6">
        <v>1.7637271214642199E-2</v>
      </c>
      <c r="L23" s="3">
        <v>1187</v>
      </c>
      <c r="M23" s="6">
        <v>3.5909847224322999E-2</v>
      </c>
      <c r="N23" s="3">
        <v>-690</v>
      </c>
      <c r="O23" s="6">
        <v>-2.08743004084102E-2</v>
      </c>
      <c r="P23" s="3">
        <v>497</v>
      </c>
      <c r="Q23" s="6">
        <v>1.5035546815912799E-2</v>
      </c>
      <c r="R23" s="3">
        <v>-57</v>
      </c>
      <c r="S23" s="6">
        <v>1.7243987293904001E-3</v>
      </c>
      <c r="T23" s="6">
        <v>0.114688128772635</v>
      </c>
    </row>
    <row r="24" spans="2:20" x14ac:dyDescent="0.25">
      <c r="B24" t="s">
        <v>97</v>
      </c>
      <c r="C24" s="3">
        <v>34374</v>
      </c>
      <c r="D24" s="3">
        <v>32016</v>
      </c>
      <c r="E24" s="3">
        <v>2358</v>
      </c>
      <c r="F24" s="5">
        <v>6.8598359224995603E-2</v>
      </c>
      <c r="G24" s="3">
        <v>1375</v>
      </c>
      <c r="H24" s="3">
        <v>983</v>
      </c>
      <c r="I24" s="6">
        <v>4.0001163670215799E-2</v>
      </c>
      <c r="J24" s="3">
        <v>778</v>
      </c>
      <c r="K24" s="6">
        <v>2.2633385698492998E-2</v>
      </c>
      <c r="L24" s="3">
        <v>1314</v>
      </c>
      <c r="M24" s="6">
        <v>3.8226566591028098E-2</v>
      </c>
      <c r="N24" s="3">
        <v>-558</v>
      </c>
      <c r="O24" s="6">
        <v>-1.6233199511258501E-2</v>
      </c>
      <c r="P24" s="3">
        <v>756</v>
      </c>
      <c r="Q24" s="6">
        <v>2.19933670797695E-2</v>
      </c>
      <c r="R24" s="3">
        <v>-104</v>
      </c>
      <c r="S24" s="6">
        <v>3.0255425612381402E-3</v>
      </c>
      <c r="T24" s="6">
        <v>0.137566137566137</v>
      </c>
    </row>
    <row r="25" spans="2:20" x14ac:dyDescent="0.25">
      <c r="B25" t="s">
        <v>98</v>
      </c>
      <c r="C25" s="3">
        <v>37580</v>
      </c>
      <c r="D25" s="3">
        <v>34895</v>
      </c>
      <c r="E25" s="3">
        <v>2685</v>
      </c>
      <c r="F25" s="5">
        <v>7.1447578499201705E-2</v>
      </c>
      <c r="G25" s="3">
        <v>1430</v>
      </c>
      <c r="H25" s="3">
        <v>1255</v>
      </c>
      <c r="I25" s="6">
        <v>3.8052155401809402E-2</v>
      </c>
      <c r="J25" s="3">
        <v>864</v>
      </c>
      <c r="K25" s="6">
        <v>2.2990952634379901E-2</v>
      </c>
      <c r="L25" s="3">
        <v>1178</v>
      </c>
      <c r="M25" s="6">
        <v>3.1346460883448599E-2</v>
      </c>
      <c r="N25" s="3">
        <v>-632</v>
      </c>
      <c r="O25" s="6">
        <v>-1.6817456093666801E-2</v>
      </c>
      <c r="P25" s="3">
        <v>546</v>
      </c>
      <c r="Q25" s="6">
        <v>1.45290047897817E-2</v>
      </c>
      <c r="R25" s="3">
        <v>-104</v>
      </c>
      <c r="S25" s="6">
        <v>2.7674294837679598E-3</v>
      </c>
      <c r="T25" s="6">
        <v>0.19047619047618999</v>
      </c>
    </row>
    <row r="26" spans="2:20" x14ac:dyDescent="0.25">
      <c r="B26" t="s">
        <v>99</v>
      </c>
      <c r="C26" s="3">
        <v>41373</v>
      </c>
      <c r="D26" s="3">
        <v>37456</v>
      </c>
      <c r="E26" s="3">
        <v>3917</v>
      </c>
      <c r="F26" s="5">
        <v>9.4675271312208403E-2</v>
      </c>
      <c r="G26" s="3">
        <v>2169</v>
      </c>
      <c r="H26" s="3">
        <v>1748</v>
      </c>
      <c r="I26" s="6">
        <v>5.2425494887970402E-2</v>
      </c>
      <c r="J26" s="3">
        <v>1220</v>
      </c>
      <c r="K26" s="6">
        <v>2.9487830227443002E-2</v>
      </c>
      <c r="L26" s="3">
        <v>2570</v>
      </c>
      <c r="M26" s="6">
        <v>6.2117806298793897E-2</v>
      </c>
      <c r="N26" s="3">
        <v>-854</v>
      </c>
      <c r="O26" s="6">
        <v>-2.06414811592101E-2</v>
      </c>
      <c r="P26" s="3">
        <v>1716</v>
      </c>
      <c r="Q26" s="6">
        <v>4.14763251395837E-2</v>
      </c>
      <c r="R26" s="3">
        <v>-147</v>
      </c>
      <c r="S26" s="6">
        <v>3.5530418388804198E-3</v>
      </c>
      <c r="T26" s="6">
        <v>8.5664335664335595E-2</v>
      </c>
    </row>
    <row r="27" spans="2:20" x14ac:dyDescent="0.25">
      <c r="B27" t="s">
        <v>100</v>
      </c>
      <c r="C27" s="3">
        <v>36881</v>
      </c>
      <c r="D27" s="3">
        <v>32184</v>
      </c>
      <c r="E27" s="3">
        <v>4697</v>
      </c>
      <c r="F27" s="5">
        <v>0.12735554892763201</v>
      </c>
      <c r="G27" s="3">
        <v>2833</v>
      </c>
      <c r="H27" s="3">
        <v>1864</v>
      </c>
      <c r="I27" s="6">
        <v>7.68146199940348E-2</v>
      </c>
      <c r="J27" s="3">
        <v>1768</v>
      </c>
      <c r="K27" s="6">
        <v>4.7937962636587901E-2</v>
      </c>
      <c r="L27" s="3">
        <v>2716</v>
      </c>
      <c r="M27" s="6">
        <v>7.3642254819554706E-2</v>
      </c>
      <c r="N27" s="3">
        <v>-695</v>
      </c>
      <c r="O27" s="6">
        <v>-1.88443914210569E-2</v>
      </c>
      <c r="P27" s="3">
        <v>2021</v>
      </c>
      <c r="Q27" s="6">
        <v>5.4797863398497799E-2</v>
      </c>
      <c r="R27" s="3">
        <v>-216</v>
      </c>
      <c r="S27" s="6">
        <v>5.8566741682709198E-3</v>
      </c>
      <c r="T27" s="6">
        <v>0.106877783275606</v>
      </c>
    </row>
    <row r="28" spans="2:20" x14ac:dyDescent="0.25">
      <c r="B28" t="s">
        <v>101</v>
      </c>
      <c r="C28" s="3">
        <v>38260</v>
      </c>
      <c r="D28" s="3">
        <v>33198</v>
      </c>
      <c r="E28" s="3">
        <v>5062</v>
      </c>
      <c r="F28" s="5">
        <v>0.132305279665446</v>
      </c>
      <c r="G28" s="3">
        <v>2921</v>
      </c>
      <c r="H28" s="3">
        <v>2141</v>
      </c>
      <c r="I28" s="6">
        <v>7.6346053319393606E-2</v>
      </c>
      <c r="J28" s="3">
        <v>1774</v>
      </c>
      <c r="K28" s="6">
        <v>4.6366962885520099E-2</v>
      </c>
      <c r="L28" s="3">
        <v>2599</v>
      </c>
      <c r="M28" s="6">
        <v>6.7929952953476203E-2</v>
      </c>
      <c r="N28" s="3">
        <v>-1069</v>
      </c>
      <c r="O28" s="6">
        <v>-2.7940407736539399E-2</v>
      </c>
      <c r="P28" s="3">
        <v>1530</v>
      </c>
      <c r="Q28" s="6">
        <v>3.9989545216936699E-2</v>
      </c>
      <c r="R28" s="3">
        <v>-319</v>
      </c>
      <c r="S28" s="6">
        <v>8.3376894929430203E-3</v>
      </c>
      <c r="T28" s="6">
        <v>0.20849673202614299</v>
      </c>
    </row>
    <row r="29" spans="2:20" x14ac:dyDescent="0.25">
      <c r="B29" t="s">
        <v>102</v>
      </c>
      <c r="C29" s="3">
        <v>40052</v>
      </c>
      <c r="D29" s="3">
        <v>34956</v>
      </c>
      <c r="E29" s="3">
        <v>5096</v>
      </c>
      <c r="F29" s="5">
        <v>0.127234595026465</v>
      </c>
      <c r="G29" s="3">
        <v>2969</v>
      </c>
      <c r="H29" s="3">
        <v>2127</v>
      </c>
      <c r="I29" s="6">
        <v>7.4128632777389306E-2</v>
      </c>
      <c r="J29" s="3">
        <v>2970</v>
      </c>
      <c r="K29" s="6">
        <v>7.4153600319584498E-2</v>
      </c>
      <c r="L29" s="3">
        <v>2963</v>
      </c>
      <c r="M29" s="6">
        <v>7.3978827524218499E-2</v>
      </c>
      <c r="N29" s="3">
        <v>-1200</v>
      </c>
      <c r="O29" s="6">
        <v>-2.99610506341755E-2</v>
      </c>
      <c r="P29" s="3">
        <v>1763</v>
      </c>
      <c r="Q29" s="6">
        <v>4.4017776890042902E-2</v>
      </c>
      <c r="R29" s="3">
        <v>-431</v>
      </c>
      <c r="S29" s="6">
        <v>1.0761010686108E-2</v>
      </c>
      <c r="T29" s="6">
        <v>0.244469653998865</v>
      </c>
    </row>
    <row r="30" spans="2:20" x14ac:dyDescent="0.25">
      <c r="B30" t="s">
        <v>103</v>
      </c>
      <c r="C30" s="3">
        <v>42405</v>
      </c>
      <c r="D30" s="3">
        <v>37383</v>
      </c>
      <c r="E30" s="3">
        <v>5022</v>
      </c>
      <c r="F30" s="5">
        <v>0.118429430491687</v>
      </c>
      <c r="G30" s="3">
        <v>2770</v>
      </c>
      <c r="H30" s="3">
        <v>2252</v>
      </c>
      <c r="I30" s="6">
        <v>6.5322485555948495E-2</v>
      </c>
      <c r="J30" s="3">
        <v>1980</v>
      </c>
      <c r="K30" s="6">
        <v>4.6692607003891003E-2</v>
      </c>
      <c r="L30" s="3">
        <v>2513</v>
      </c>
      <c r="M30" s="6">
        <v>5.92618794953425E-2</v>
      </c>
      <c r="N30" s="3">
        <v>-1259</v>
      </c>
      <c r="O30" s="6">
        <v>-2.9689895059544801E-2</v>
      </c>
      <c r="P30" s="3">
        <v>1254</v>
      </c>
      <c r="Q30" s="6">
        <v>2.9571984435797598E-2</v>
      </c>
      <c r="R30" s="3">
        <v>-537</v>
      </c>
      <c r="S30" s="6">
        <v>1.2663600990449201E-2</v>
      </c>
      <c r="T30" s="6">
        <v>0.42822966507177002</v>
      </c>
    </row>
    <row r="31" spans="2:20" x14ac:dyDescent="0.25">
      <c r="B31" t="s">
        <v>104</v>
      </c>
      <c r="C31" s="3">
        <v>43185</v>
      </c>
      <c r="D31" s="3">
        <v>37801</v>
      </c>
      <c r="E31" s="3">
        <v>5384</v>
      </c>
      <c r="F31" s="5">
        <v>0.124672918837559</v>
      </c>
      <c r="G31" s="3">
        <v>3008</v>
      </c>
      <c r="H31" s="3">
        <v>2376</v>
      </c>
      <c r="I31" s="6">
        <v>6.9653814982053905E-2</v>
      </c>
      <c r="J31" s="3">
        <v>2061</v>
      </c>
      <c r="K31" s="6">
        <v>4.7724904480722398E-2</v>
      </c>
      <c r="L31" s="3">
        <v>3874</v>
      </c>
      <c r="M31" s="6">
        <v>8.9707074215584104E-2</v>
      </c>
      <c r="N31" s="3">
        <v>-1199</v>
      </c>
      <c r="O31" s="6">
        <v>-2.77642700011578E-2</v>
      </c>
      <c r="P31" s="3">
        <v>2675</v>
      </c>
      <c r="Q31" s="6">
        <v>6.19428042144263E-2</v>
      </c>
      <c r="R31" s="3">
        <v>-601</v>
      </c>
      <c r="S31" s="6">
        <v>1.39168692833159E-2</v>
      </c>
      <c r="T31" s="6">
        <v>0.22467289719626099</v>
      </c>
    </row>
    <row r="32" spans="2:20" x14ac:dyDescent="0.25">
      <c r="B32" t="s">
        <v>105</v>
      </c>
      <c r="C32" s="3">
        <v>47049</v>
      </c>
      <c r="D32" s="3">
        <v>40523</v>
      </c>
      <c r="E32" s="3">
        <v>6526</v>
      </c>
      <c r="F32" s="5">
        <v>0.138706454972475</v>
      </c>
      <c r="G32" s="3">
        <v>4396</v>
      </c>
      <c r="H32" s="3">
        <v>2130</v>
      </c>
      <c r="I32" s="6">
        <v>9.3434504452804504E-2</v>
      </c>
      <c r="J32" s="3">
        <v>3047</v>
      </c>
      <c r="K32" s="6">
        <v>6.4762269123679495E-2</v>
      </c>
      <c r="L32" s="3">
        <v>3840</v>
      </c>
      <c r="M32" s="6">
        <v>8.1617037556589903E-2</v>
      </c>
      <c r="N32" s="3">
        <v>-1209</v>
      </c>
      <c r="O32" s="6">
        <v>-2.56966141682076E-2</v>
      </c>
      <c r="P32" s="3">
        <v>2631</v>
      </c>
      <c r="Q32" s="6">
        <v>5.5920423388382302E-2</v>
      </c>
      <c r="R32" s="3">
        <v>-636</v>
      </c>
      <c r="S32" s="6">
        <v>1.35178218453102E-2</v>
      </c>
      <c r="T32" s="6">
        <v>0.241733181299885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4168.8</v>
      </c>
      <c r="D3" s="3">
        <v>157.9</v>
      </c>
      <c r="E3" s="3">
        <v>-2.8</v>
      </c>
      <c r="F3" s="3">
        <v>3075.6390000000001</v>
      </c>
      <c r="G3">
        <v>208.44200000000001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4707.3999999999996</v>
      </c>
      <c r="D4" s="3">
        <v>83.1</v>
      </c>
      <c r="E4" s="3">
        <v>-5</v>
      </c>
      <c r="F4" s="3">
        <v>3146.2579999999998</v>
      </c>
      <c r="G4">
        <v>222.59299999999999</v>
      </c>
      <c r="H4" s="31">
        <f>(Table3[[#This Row],[SharesOutstanding]]-G3)/G3</f>
        <v>6.7889388894752406E-2</v>
      </c>
      <c r="I4" s="31">
        <f>(Table3[[#This Row],[Revenue]]-C3)/C3</f>
        <v>0.12919785070044124</v>
      </c>
      <c r="J4" s="31">
        <f>(Table3[[#This Row],[Dividend]]-E3)/E3</f>
        <v>0.78571428571428581</v>
      </c>
      <c r="K4" s="31">
        <f>(Table3[[#This Row],[MarketValue]]-F3)/F3</f>
        <v>2.2960757097955801E-2</v>
      </c>
    </row>
    <row r="5" spans="2:11" x14ac:dyDescent="0.25">
      <c r="B5" t="s">
        <v>78</v>
      </c>
      <c r="C5" s="3">
        <v>5110.3</v>
      </c>
      <c r="D5" s="3">
        <v>-181.8</v>
      </c>
      <c r="E5" s="3">
        <v>-2.2999999999999998</v>
      </c>
      <c r="F5" s="3">
        <v>3483.0880000000002</v>
      </c>
      <c r="G5">
        <v>225.55600000000001</v>
      </c>
      <c r="H5" s="31">
        <f>(Table3[[#This Row],[SharesOutstanding]]-G4)/G4</f>
        <v>1.3311290112447482E-2</v>
      </c>
      <c r="I5" s="31">
        <f>(Table3[[#This Row],[Revenue]]-C4)/C4</f>
        <v>8.5588647661129405E-2</v>
      </c>
      <c r="J5" s="31">
        <f>(Table3[[#This Row],[Dividend]]-E4)/E4</f>
        <v>-0.54</v>
      </c>
      <c r="K5" s="31">
        <f>(Table3[[#This Row],[MarketValue]]-F4)/F4</f>
        <v>0.10705733604809281</v>
      </c>
    </row>
    <row r="6" spans="2:11" x14ac:dyDescent="0.25">
      <c r="B6" t="s">
        <v>79</v>
      </c>
      <c r="C6" s="3">
        <v>5511.2</v>
      </c>
      <c r="D6" s="3">
        <v>-55.9</v>
      </c>
      <c r="E6" s="3">
        <v>0</v>
      </c>
      <c r="F6" s="3">
        <v>3891.9549999999999</v>
      </c>
      <c r="G6">
        <v>217.65</v>
      </c>
      <c r="H6" s="31">
        <f>(Table3[[#This Row],[SharesOutstanding]]-G5)/G5</f>
        <v>-3.5051162460763646E-2</v>
      </c>
      <c r="I6" s="31">
        <f>(Table3[[#This Row],[Revenue]]-C5)/C5</f>
        <v>7.8449406101402969E-2</v>
      </c>
      <c r="J6" s="31">
        <f>(Table3[[#This Row],[Dividend]]-E5)/E5</f>
        <v>-1</v>
      </c>
      <c r="K6" s="31">
        <f>(Table3[[#This Row],[MarketValue]]-F5)/F5</f>
        <v>0.11738635371830965</v>
      </c>
    </row>
    <row r="7" spans="2:11" x14ac:dyDescent="0.25">
      <c r="B7" t="s">
        <v>80</v>
      </c>
      <c r="C7" s="3">
        <v>6453.8</v>
      </c>
      <c r="D7" s="3">
        <v>-40.700000000000003</v>
      </c>
      <c r="E7" s="3">
        <v>0</v>
      </c>
      <c r="F7" s="3">
        <v>3869.3249999999998</v>
      </c>
      <c r="G7">
        <v>219.09100000000001</v>
      </c>
      <c r="H7" s="31">
        <f>(Table3[[#This Row],[SharesOutstanding]]-G6)/G6</f>
        <v>6.6207213416035028E-3</v>
      </c>
      <c r="I7" s="31">
        <f>(Table3[[#This Row],[Revenue]]-C6)/C6</f>
        <v>0.17103353171723043</v>
      </c>
      <c r="J7" s="31" t="e">
        <f>(Table3[[#This Row],[Dividend]]-E6)/E6</f>
        <v>#DIV/0!</v>
      </c>
      <c r="K7" s="31">
        <f>(Table3[[#This Row],[MarketValue]]-F6)/F6</f>
        <v>-5.8145584930966851E-3</v>
      </c>
    </row>
    <row r="8" spans="2:11" x14ac:dyDescent="0.25">
      <c r="B8" t="s">
        <v>81</v>
      </c>
      <c r="C8" s="3">
        <v>6355.7</v>
      </c>
      <c r="D8" s="3">
        <v>249.8</v>
      </c>
      <c r="E8" s="3">
        <v>0</v>
      </c>
      <c r="F8" s="3">
        <v>5002.0959999999995</v>
      </c>
      <c r="G8">
        <v>219.048</v>
      </c>
      <c r="H8" s="31">
        <f>(Table3[[#This Row],[SharesOutstanding]]-G7)/G7</f>
        <v>-1.9626547872804618E-4</v>
      </c>
      <c r="I8" s="31">
        <f>(Table3[[#This Row],[Revenue]]-C7)/C7</f>
        <v>-1.5200347082339144E-2</v>
      </c>
      <c r="J8" s="31" t="e">
        <f>(Table3[[#This Row],[Dividend]]-E7)/E7</f>
        <v>#DIV/0!</v>
      </c>
      <c r="K8" s="31">
        <f>(Table3[[#This Row],[MarketValue]]-F7)/F7</f>
        <v>0.29275674697783199</v>
      </c>
    </row>
    <row r="9" spans="2:11" x14ac:dyDescent="0.25">
      <c r="B9" t="s">
        <v>82</v>
      </c>
      <c r="C9" s="3">
        <v>7414</v>
      </c>
      <c r="D9" s="3">
        <v>-73</v>
      </c>
      <c r="E9" s="3">
        <v>0</v>
      </c>
      <c r="F9" s="3">
        <v>4588.3040000000001</v>
      </c>
      <c r="G9">
        <v>227.273</v>
      </c>
      <c r="H9" s="31">
        <f>(Table3[[#This Row],[SharesOutstanding]]-G8)/G8</f>
        <v>3.7548847741134338E-2</v>
      </c>
      <c r="I9" s="31">
        <f>(Table3[[#This Row],[Revenue]]-C8)/C8</f>
        <v>0.16651194990323651</v>
      </c>
      <c r="J9" s="31" t="e">
        <f>(Table3[[#This Row],[Dividend]]-E8)/E8</f>
        <v>#DIV/0!</v>
      </c>
      <c r="K9" s="31">
        <f>(Table3[[#This Row],[MarketValue]]-F8)/F8</f>
        <v>-8.2723722215647097E-2</v>
      </c>
    </row>
    <row r="10" spans="2:11" x14ac:dyDescent="0.25">
      <c r="B10" t="s">
        <v>83</v>
      </c>
      <c r="C10" s="3">
        <v>7362.9</v>
      </c>
      <c r="D10" s="3">
        <v>183.4</v>
      </c>
      <c r="E10" s="3">
        <v>0</v>
      </c>
      <c r="F10" s="3">
        <v>3758.1840000000002</v>
      </c>
      <c r="G10">
        <v>230.1</v>
      </c>
      <c r="H10" s="31">
        <f>(Table3[[#This Row],[SharesOutstanding]]-G9)/G9</f>
        <v>1.2438785073457904E-2</v>
      </c>
      <c r="I10" s="31">
        <f>(Table3[[#This Row],[Revenue]]-C9)/C9</f>
        <v>-6.892365794442995E-3</v>
      </c>
      <c r="J10" s="31" t="e">
        <f>(Table3[[#This Row],[Dividend]]-E9)/E9</f>
        <v>#DIV/0!</v>
      </c>
      <c r="K10" s="31">
        <f>(Table3[[#This Row],[MarketValue]]-F9)/F9</f>
        <v>-0.18092088056937811</v>
      </c>
    </row>
    <row r="11" spans="2:11" x14ac:dyDescent="0.25">
      <c r="B11" t="s">
        <v>84</v>
      </c>
      <c r="C11" s="3">
        <v>7268</v>
      </c>
      <c r="D11" s="3">
        <v>390</v>
      </c>
      <c r="E11" s="3">
        <v>0</v>
      </c>
      <c r="F11" s="3">
        <v>2245.44</v>
      </c>
      <c r="G11">
        <v>226</v>
      </c>
      <c r="H11" s="31">
        <f>(Table3[[#This Row],[SharesOutstanding]]-G10)/G10</f>
        <v>-1.7818339852238133E-2</v>
      </c>
      <c r="I11" s="31">
        <f>(Table3[[#This Row],[Revenue]]-C10)/C10</f>
        <v>-1.2888943215309137E-2</v>
      </c>
      <c r="J11" s="31" t="e">
        <f>(Table3[[#This Row],[Dividend]]-E10)/E10</f>
        <v>#DIV/0!</v>
      </c>
      <c r="K11" s="31">
        <f>(Table3[[#This Row],[MarketValue]]-F10)/F10</f>
        <v>-0.40251994048189232</v>
      </c>
    </row>
    <row r="12" spans="2:11" x14ac:dyDescent="0.25">
      <c r="B12" t="s">
        <v>85</v>
      </c>
      <c r="C12" s="3">
        <v>10563</v>
      </c>
      <c r="D12" s="3">
        <v>250</v>
      </c>
      <c r="E12" s="3">
        <v>0</v>
      </c>
      <c r="F12" s="3">
        <v>2478.2469999999998</v>
      </c>
      <c r="G12">
        <v>222</v>
      </c>
      <c r="H12" s="31">
        <f>(Table3[[#This Row],[SharesOutstanding]]-G11)/G11</f>
        <v>-1.7699115044247787E-2</v>
      </c>
      <c r="I12" s="31">
        <f>(Table3[[#This Row],[Revenue]]-C11)/C11</f>
        <v>0.45335718216840948</v>
      </c>
      <c r="J12" s="31" t="e">
        <f>(Table3[[#This Row],[Dividend]]-E11)/E11</f>
        <v>#DIV/0!</v>
      </c>
      <c r="K12" s="31">
        <f>(Table3[[#This Row],[MarketValue]]-F11)/F11</f>
        <v>0.10367990237993435</v>
      </c>
    </row>
    <row r="13" spans="2:11" x14ac:dyDescent="0.25">
      <c r="B13" t="s">
        <v>86</v>
      </c>
      <c r="C13" s="3">
        <v>23367</v>
      </c>
      <c r="D13" s="3">
        <v>741</v>
      </c>
      <c r="E13" s="3">
        <v>-58</v>
      </c>
      <c r="F13" s="3">
        <v>4117.0200000000004</v>
      </c>
      <c r="G13">
        <v>355</v>
      </c>
      <c r="H13" s="31">
        <f>(Table3[[#This Row],[SharesOutstanding]]-G12)/G12</f>
        <v>0.59909909909909909</v>
      </c>
      <c r="I13" s="31">
        <f>(Table3[[#This Row],[Revenue]]-C12)/C12</f>
        <v>1.2121556376029536</v>
      </c>
      <c r="J13" s="31" t="e">
        <f>(Table3[[#This Row],[Dividend]]-E12)/E12</f>
        <v>#DIV/0!</v>
      </c>
      <c r="K13" s="31">
        <f>(Table3[[#This Row],[MarketValue]]-F12)/F12</f>
        <v>0.66126298145422979</v>
      </c>
    </row>
    <row r="14" spans="2:11" x14ac:dyDescent="0.25">
      <c r="B14" t="s">
        <v>87</v>
      </c>
      <c r="C14" s="3">
        <v>24549</v>
      </c>
      <c r="D14" s="3">
        <v>418</v>
      </c>
      <c r="E14" s="3">
        <v>-54</v>
      </c>
      <c r="F14" s="3">
        <v>4982.8310000000001</v>
      </c>
      <c r="G14">
        <v>351.04199999999997</v>
      </c>
      <c r="H14" s="31">
        <f>(Table3[[#This Row],[SharesOutstanding]]-G13)/G13</f>
        <v>-1.1149295774647962E-2</v>
      </c>
      <c r="I14" s="31">
        <f>(Table3[[#This Row],[Revenue]]-C13)/C13</f>
        <v>5.0584157144691229E-2</v>
      </c>
      <c r="J14" s="31">
        <f>(Table3[[#This Row],[Dividend]]-E13)/E13</f>
        <v>-6.8965517241379309E-2</v>
      </c>
      <c r="K14" s="31">
        <f>(Table3[[#This Row],[MarketValue]]-F13)/F13</f>
        <v>0.21030041146265979</v>
      </c>
    </row>
    <row r="15" spans="2:11" x14ac:dyDescent="0.25">
      <c r="B15" t="s">
        <v>88</v>
      </c>
      <c r="C15" s="3">
        <v>26441</v>
      </c>
      <c r="D15" s="3">
        <v>446</v>
      </c>
      <c r="E15" s="3">
        <v>-55</v>
      </c>
      <c r="F15" s="3">
        <v>5655.06</v>
      </c>
      <c r="G15">
        <v>357</v>
      </c>
      <c r="H15" s="31">
        <f>(Table3[[#This Row],[SharesOutstanding]]-G14)/G14</f>
        <v>1.6972328097492686E-2</v>
      </c>
      <c r="I15" s="31">
        <f>(Table3[[#This Row],[Revenue]]-C14)/C14</f>
        <v>7.7070349097722923E-2</v>
      </c>
      <c r="J15" s="31">
        <f>(Table3[[#This Row],[Dividend]]-E14)/E14</f>
        <v>1.8518518518518517E-2</v>
      </c>
      <c r="K15" s="31">
        <f>(Table3[[#This Row],[MarketValue]]-F14)/F14</f>
        <v>0.13490905069828782</v>
      </c>
    </row>
    <row r="16" spans="2:11" x14ac:dyDescent="0.25">
      <c r="B16" t="s">
        <v>89</v>
      </c>
      <c r="C16" s="3">
        <v>26014</v>
      </c>
      <c r="D16" s="3">
        <v>428</v>
      </c>
      <c r="E16" s="3">
        <v>-55</v>
      </c>
      <c r="F16" s="3">
        <v>6407.75</v>
      </c>
      <c r="G16">
        <v>357</v>
      </c>
      <c r="H16" s="31">
        <f>(Table3[[#This Row],[SharesOutstanding]]-G15)/G15</f>
        <v>0</v>
      </c>
      <c r="I16" s="31">
        <f>(Table3[[#This Row],[Revenue]]-C15)/C15</f>
        <v>-1.6149162285843954E-2</v>
      </c>
      <c r="J16" s="31">
        <f>(Table3[[#This Row],[Dividend]]-E15)/E15</f>
        <v>0</v>
      </c>
      <c r="K16" s="31">
        <f>(Table3[[#This Row],[MarketValue]]-F15)/F15</f>
        <v>0.13310026772483396</v>
      </c>
    </row>
    <row r="17" spans="2:11" x14ac:dyDescent="0.25">
      <c r="B17" t="s">
        <v>90</v>
      </c>
      <c r="C17" s="3">
        <v>25559</v>
      </c>
      <c r="D17" s="3">
        <v>-244</v>
      </c>
      <c r="E17" s="3">
        <v>-55</v>
      </c>
      <c r="F17" s="3">
        <v>5637.4</v>
      </c>
      <c r="G17">
        <v>345</v>
      </c>
      <c r="H17" s="31">
        <f>(Table3[[#This Row],[SharesOutstanding]]-G16)/G16</f>
        <v>-3.3613445378151259E-2</v>
      </c>
      <c r="I17" s="31">
        <f>(Table3[[#This Row],[Revenue]]-C16)/C16</f>
        <v>-1.7490581994310757E-2</v>
      </c>
      <c r="J17" s="31">
        <f>(Table3[[#This Row],[Dividend]]-E16)/E16</f>
        <v>0</v>
      </c>
      <c r="K17" s="31">
        <f>(Table3[[#This Row],[MarketValue]]-F16)/F16</f>
        <v>-0.1202216066481995</v>
      </c>
    </row>
    <row r="18" spans="2:11" x14ac:dyDescent="0.25">
      <c r="B18" t="s">
        <v>91</v>
      </c>
      <c r="C18" s="3">
        <v>26900</v>
      </c>
      <c r="D18" s="3">
        <v>393</v>
      </c>
      <c r="E18" s="3">
        <v>-56</v>
      </c>
      <c r="F18" s="3">
        <v>6354.6</v>
      </c>
      <c r="G18">
        <v>355</v>
      </c>
      <c r="H18" s="31">
        <f>(Table3[[#This Row],[SharesOutstanding]]-G17)/G17</f>
        <v>2.8985507246376812E-2</v>
      </c>
      <c r="I18" s="31">
        <f>(Table3[[#This Row],[Revenue]]-C17)/C17</f>
        <v>5.2466841425720882E-2</v>
      </c>
      <c r="J18" s="31">
        <f>(Table3[[#This Row],[Dividend]]-E17)/E17</f>
        <v>1.8181818181818181E-2</v>
      </c>
      <c r="K18" s="31">
        <f>(Table3[[#This Row],[MarketValue]]-F17)/F17</f>
        <v>0.12722176890055714</v>
      </c>
    </row>
    <row r="19" spans="2:11" x14ac:dyDescent="0.25">
      <c r="B19" t="s">
        <v>92</v>
      </c>
      <c r="C19" s="3">
        <v>26862</v>
      </c>
      <c r="D19" s="3">
        <v>-137</v>
      </c>
      <c r="E19" s="3">
        <v>-56</v>
      </c>
      <c r="F19" s="3">
        <v>4512.09</v>
      </c>
      <c r="G19">
        <v>356</v>
      </c>
      <c r="H19" s="31">
        <f>(Table3[[#This Row],[SharesOutstanding]]-G18)/G18</f>
        <v>2.8169014084507044E-3</v>
      </c>
      <c r="I19" s="31">
        <f>(Table3[[#This Row],[Revenue]]-C18)/C18</f>
        <v>-1.412639405204461E-3</v>
      </c>
      <c r="J19" s="31">
        <f>(Table3[[#This Row],[Dividend]]-E18)/E18</f>
        <v>0</v>
      </c>
      <c r="K19" s="31">
        <f>(Table3[[#This Row],[MarketValue]]-F18)/F18</f>
        <v>-0.28994901331319045</v>
      </c>
    </row>
    <row r="20" spans="2:11" x14ac:dyDescent="0.25">
      <c r="B20" t="s">
        <v>93</v>
      </c>
      <c r="C20" s="3">
        <v>26704</v>
      </c>
      <c r="D20" s="3">
        <v>592</v>
      </c>
      <c r="E20" s="3">
        <v>-60</v>
      </c>
      <c r="F20" s="3">
        <v>4748.88</v>
      </c>
      <c r="G20">
        <v>372</v>
      </c>
      <c r="H20" s="31">
        <f>(Table3[[#This Row],[SharesOutstanding]]-G19)/G19</f>
        <v>4.49438202247191E-2</v>
      </c>
      <c r="I20" s="31">
        <f>(Table3[[#This Row],[Revenue]]-C19)/C19</f>
        <v>-5.8819149728240637E-3</v>
      </c>
      <c r="J20" s="31">
        <f>(Table3[[#This Row],[Dividend]]-E19)/E19</f>
        <v>7.1428571428571425E-2</v>
      </c>
      <c r="K20" s="31">
        <f>(Table3[[#This Row],[MarketValue]]-F19)/F19</f>
        <v>5.2479006402797804E-2</v>
      </c>
    </row>
    <row r="21" spans="2:11" x14ac:dyDescent="0.25">
      <c r="B21" t="s">
        <v>94</v>
      </c>
      <c r="C21" s="3">
        <v>28430</v>
      </c>
      <c r="D21" s="3">
        <v>882</v>
      </c>
      <c r="E21" s="3">
        <v>-59</v>
      </c>
      <c r="F21" s="3">
        <v>6039.54</v>
      </c>
      <c r="G21">
        <v>373</v>
      </c>
      <c r="H21" s="31">
        <f>(Table3[[#This Row],[SharesOutstanding]]-G20)/G20</f>
        <v>2.6881720430107529E-3</v>
      </c>
      <c r="I21" s="31">
        <f>(Table3[[#This Row],[Revenue]]-C20)/C20</f>
        <v>6.4634511683642898E-2</v>
      </c>
      <c r="J21" s="31">
        <f>(Table3[[#This Row],[Dividend]]-E20)/E20</f>
        <v>-1.6666666666666666E-2</v>
      </c>
      <c r="K21" s="31">
        <f>(Table3[[#This Row],[MarketValue]]-F20)/F20</f>
        <v>0.27178197806640719</v>
      </c>
    </row>
    <row r="22" spans="2:11" x14ac:dyDescent="0.25">
      <c r="B22" t="s">
        <v>95</v>
      </c>
      <c r="C22" s="3">
        <v>32032</v>
      </c>
      <c r="D22" s="3">
        <v>403</v>
      </c>
      <c r="E22" s="3">
        <v>-59</v>
      </c>
      <c r="F22" s="3">
        <v>6423.2</v>
      </c>
      <c r="G22">
        <v>380</v>
      </c>
      <c r="H22" s="31">
        <f>(Table3[[#This Row],[SharesOutstanding]]-G21)/G21</f>
        <v>1.876675603217158E-2</v>
      </c>
      <c r="I22" s="31">
        <f>(Table3[[#This Row],[Revenue]]-C21)/C21</f>
        <v>0.12669715089693986</v>
      </c>
      <c r="J22" s="31">
        <f>(Table3[[#This Row],[Dividend]]-E21)/E21</f>
        <v>0</v>
      </c>
      <c r="K22" s="31">
        <f>(Table3[[#This Row],[MarketValue]]-F21)/F21</f>
        <v>6.3524705523930608E-2</v>
      </c>
    </row>
    <row r="23" spans="2:11" x14ac:dyDescent="0.25">
      <c r="B23" t="s">
        <v>96</v>
      </c>
      <c r="C23" s="3">
        <v>33055</v>
      </c>
      <c r="D23" s="3">
        <v>497</v>
      </c>
      <c r="E23" s="3">
        <v>-57</v>
      </c>
      <c r="F23" s="3">
        <v>5751.18</v>
      </c>
      <c r="G23">
        <v>370</v>
      </c>
      <c r="H23" s="31">
        <f>(Table3[[#This Row],[SharesOutstanding]]-G22)/G22</f>
        <v>-2.6315789473684209E-2</v>
      </c>
      <c r="I23" s="31">
        <f>(Table3[[#This Row],[Revenue]]-C22)/C22</f>
        <v>3.1936813186813184E-2</v>
      </c>
      <c r="J23" s="31">
        <f>(Table3[[#This Row],[Dividend]]-E22)/E22</f>
        <v>-3.3898305084745763E-2</v>
      </c>
      <c r="K23" s="31">
        <f>(Table3[[#This Row],[MarketValue]]-F22)/F22</f>
        <v>-0.10462386349483116</v>
      </c>
    </row>
    <row r="24" spans="2:11" x14ac:dyDescent="0.25">
      <c r="B24" t="s">
        <v>97</v>
      </c>
      <c r="C24" s="3">
        <v>34374</v>
      </c>
      <c r="D24" s="3">
        <v>756</v>
      </c>
      <c r="E24" s="3">
        <v>-104</v>
      </c>
      <c r="F24" s="3">
        <v>9728.32</v>
      </c>
      <c r="G24">
        <v>367</v>
      </c>
      <c r="H24" s="31">
        <f>(Table3[[#This Row],[SharesOutstanding]]-G23)/G23</f>
        <v>-8.1081081081081086E-3</v>
      </c>
      <c r="I24" s="31">
        <f>(Table3[[#This Row],[Revenue]]-C23)/C23</f>
        <v>3.9903191650279835E-2</v>
      </c>
      <c r="J24" s="31">
        <f>(Table3[[#This Row],[Dividend]]-E23)/E23</f>
        <v>0.82456140350877194</v>
      </c>
      <c r="K24" s="31">
        <f>(Table3[[#This Row],[MarketValue]]-F23)/F23</f>
        <v>0.69153460681112389</v>
      </c>
    </row>
    <row r="25" spans="2:11" x14ac:dyDescent="0.25">
      <c r="B25" t="s">
        <v>98</v>
      </c>
      <c r="C25" s="3">
        <v>37580</v>
      </c>
      <c r="D25" s="3">
        <v>546</v>
      </c>
      <c r="E25" s="3">
        <v>-104</v>
      </c>
      <c r="F25" s="3">
        <v>14803.12</v>
      </c>
      <c r="G25">
        <v>364</v>
      </c>
      <c r="H25" s="31">
        <f>(Table3[[#This Row],[SharesOutstanding]]-G24)/G24</f>
        <v>-8.1743869209809257E-3</v>
      </c>
      <c r="I25" s="31">
        <f>(Table3[[#This Row],[Revenue]]-C24)/C24</f>
        <v>9.3268167801245125E-2</v>
      </c>
      <c r="J25" s="31">
        <f>(Table3[[#This Row],[Dividend]]-E24)/E24</f>
        <v>0</v>
      </c>
      <c r="K25" s="31">
        <f>(Table3[[#This Row],[MarketValue]]-F24)/F24</f>
        <v>0.52165224828130663</v>
      </c>
    </row>
    <row r="26" spans="2:11" x14ac:dyDescent="0.25">
      <c r="B26" t="s">
        <v>99</v>
      </c>
      <c r="C26" s="3">
        <v>41373</v>
      </c>
      <c r="D26" s="3">
        <v>1716</v>
      </c>
      <c r="E26" s="3">
        <v>-147</v>
      </c>
      <c r="F26" s="3">
        <v>15903.9</v>
      </c>
      <c r="G26">
        <v>413</v>
      </c>
      <c r="H26" s="31">
        <f>(Table3[[#This Row],[SharesOutstanding]]-G25)/G25</f>
        <v>0.13461538461538461</v>
      </c>
      <c r="I26" s="31">
        <f>(Table3[[#This Row],[Revenue]]-C25)/C25</f>
        <v>0.10093134646088345</v>
      </c>
      <c r="J26" s="31">
        <f>(Table3[[#This Row],[Dividend]]-E25)/E25</f>
        <v>0.41346153846153844</v>
      </c>
      <c r="K26" s="31">
        <f>(Table3[[#This Row],[MarketValue]]-F25)/F25</f>
        <v>7.4361350850361191E-2</v>
      </c>
    </row>
    <row r="27" spans="2:11" x14ac:dyDescent="0.25">
      <c r="B27" t="s">
        <v>100</v>
      </c>
      <c r="C27" s="3">
        <v>36881</v>
      </c>
      <c r="D27" s="3">
        <v>2021</v>
      </c>
      <c r="E27" s="3">
        <v>-216</v>
      </c>
      <c r="F27" s="3">
        <v>26955.87</v>
      </c>
      <c r="G27">
        <v>390</v>
      </c>
      <c r="H27" s="31">
        <f>(Table3[[#This Row],[SharesOutstanding]]-G26)/G26</f>
        <v>-5.569007263922518E-2</v>
      </c>
      <c r="I27" s="31">
        <f>(Table3[[#This Row],[Revenue]]-C26)/C26</f>
        <v>-0.10857322408333937</v>
      </c>
      <c r="J27" s="31">
        <f>(Table3[[#This Row],[Dividend]]-E26)/E26</f>
        <v>0.46938775510204084</v>
      </c>
      <c r="K27" s="31">
        <f>(Table3[[#This Row],[MarketValue]]-F26)/F26</f>
        <v>0.69492200026408613</v>
      </c>
    </row>
    <row r="28" spans="2:11" x14ac:dyDescent="0.25">
      <c r="B28" t="s">
        <v>101</v>
      </c>
      <c r="C28" s="3">
        <v>38260</v>
      </c>
      <c r="D28" s="3">
        <v>1530</v>
      </c>
      <c r="E28" s="3">
        <v>-319</v>
      </c>
      <c r="F28" s="3">
        <v>24085.599999999999</v>
      </c>
      <c r="G28">
        <v>370</v>
      </c>
      <c r="H28" s="31">
        <f>(Table3[[#This Row],[SharesOutstanding]]-G27)/G27</f>
        <v>-5.128205128205128E-2</v>
      </c>
      <c r="I28" s="31">
        <f>(Table3[[#This Row],[Revenue]]-C27)/C27</f>
        <v>3.7390526287248177E-2</v>
      </c>
      <c r="J28" s="31">
        <f>(Table3[[#This Row],[Dividend]]-E27)/E27</f>
        <v>0.47685185185185186</v>
      </c>
      <c r="K28" s="31">
        <f>(Table3[[#This Row],[MarketValue]]-F27)/F27</f>
        <v>-0.10648033248416766</v>
      </c>
    </row>
    <row r="29" spans="2:11" x14ac:dyDescent="0.25">
      <c r="B29" t="s">
        <v>102</v>
      </c>
      <c r="C29" s="3">
        <v>40052</v>
      </c>
      <c r="D29" s="3">
        <v>1763</v>
      </c>
      <c r="E29" s="3">
        <v>-431</v>
      </c>
      <c r="F29" s="3">
        <v>21787.98</v>
      </c>
      <c r="G29">
        <v>369</v>
      </c>
      <c r="H29" s="31">
        <f>(Table3[[#This Row],[SharesOutstanding]]-G28)/G28</f>
        <v>-2.7027027027027029E-3</v>
      </c>
      <c r="I29" s="31">
        <f>(Table3[[#This Row],[Revenue]]-C28)/C28</f>
        <v>4.6837428123366442E-2</v>
      </c>
      <c r="J29" s="31">
        <f>(Table3[[#This Row],[Dividend]]-E28)/E28</f>
        <v>0.35109717868338558</v>
      </c>
      <c r="K29" s="31">
        <f>(Table3[[#This Row],[MarketValue]]-F28)/F28</f>
        <v>-9.5393928322317037E-2</v>
      </c>
    </row>
    <row r="30" spans="2:11" x14ac:dyDescent="0.25">
      <c r="B30" t="s">
        <v>103</v>
      </c>
      <c r="C30" s="3">
        <v>42405</v>
      </c>
      <c r="D30" s="3">
        <v>1254</v>
      </c>
      <c r="E30" s="3">
        <v>-537</v>
      </c>
      <c r="F30" s="3">
        <v>31527.24</v>
      </c>
      <c r="G30">
        <v>366</v>
      </c>
      <c r="H30" s="31">
        <f>(Table3[[#This Row],[SharesOutstanding]]-G29)/G29</f>
        <v>-8.130081300813009E-3</v>
      </c>
      <c r="I30" s="31">
        <f>(Table3[[#This Row],[Revenue]]-C29)/C29</f>
        <v>5.8748626785179267E-2</v>
      </c>
      <c r="J30" s="31">
        <f>(Table3[[#This Row],[Dividend]]-E29)/E29</f>
        <v>0.24593967517401391</v>
      </c>
      <c r="K30" s="31">
        <f>(Table3[[#This Row],[MarketValue]]-F29)/F29</f>
        <v>0.44700151184276843</v>
      </c>
    </row>
    <row r="31" spans="2:11" x14ac:dyDescent="0.25">
      <c r="B31" t="s">
        <v>104</v>
      </c>
      <c r="C31" s="3">
        <v>43185</v>
      </c>
      <c r="D31" s="3">
        <v>2675</v>
      </c>
      <c r="E31" s="3">
        <v>-601</v>
      </c>
      <c r="F31" s="3">
        <v>21710.2</v>
      </c>
      <c r="G31">
        <v>365</v>
      </c>
      <c r="H31" s="31">
        <f>(Table3[[#This Row],[SharesOutstanding]]-G30)/G30</f>
        <v>-2.7322404371584699E-3</v>
      </c>
      <c r="I31" s="31">
        <f>(Table3[[#This Row],[Revenue]]-C30)/C30</f>
        <v>1.839405730456314E-2</v>
      </c>
      <c r="J31" s="31">
        <f>(Table3[[#This Row],[Dividend]]-E30)/E30</f>
        <v>0.11918063314711359</v>
      </c>
      <c r="K31" s="31">
        <f>(Table3[[#This Row],[MarketValue]]-F30)/F30</f>
        <v>-0.31138279151616188</v>
      </c>
    </row>
    <row r="32" spans="2:11" x14ac:dyDescent="0.25">
      <c r="B32" t="s">
        <v>105</v>
      </c>
      <c r="C32" s="3">
        <v>47049</v>
      </c>
      <c r="D32" s="3">
        <v>2631</v>
      </c>
      <c r="E32" s="3">
        <v>-636</v>
      </c>
      <c r="F32" s="3">
        <v>28813.1</v>
      </c>
      <c r="G32">
        <v>365</v>
      </c>
      <c r="H32" s="31">
        <f>(Table3[[#This Row],[SharesOutstanding]]-G31)/G31</f>
        <v>0</v>
      </c>
      <c r="I32" s="31">
        <f>(Table3[[#This Row],[Revenue]]-C31)/C31</f>
        <v>8.9475512330670373E-2</v>
      </c>
      <c r="J32" s="31">
        <f>(Table3[[#This Row],[Dividend]]-E31)/E31</f>
        <v>5.8236272878535771E-2</v>
      </c>
      <c r="K32" s="31">
        <f>(Table3[[#This Row],[MarketValue]]-F31)/F31</f>
        <v>0.32716879623402811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>
        <v>265.89999999999998</v>
      </c>
      <c r="D3">
        <v>157.9</v>
      </c>
      <c r="E3">
        <v>0</v>
      </c>
      <c r="F3">
        <v>0</v>
      </c>
      <c r="G3">
        <v>-2.8</v>
      </c>
      <c r="H3">
        <v>-2.8</v>
      </c>
    </row>
    <row r="4" spans="2:8" x14ac:dyDescent="0.25">
      <c r="B4" t="s">
        <v>77</v>
      </c>
      <c r="C4">
        <v>308.39999999999998</v>
      </c>
      <c r="D4">
        <v>83.1</v>
      </c>
      <c r="E4">
        <v>0</v>
      </c>
      <c r="F4">
        <v>0</v>
      </c>
      <c r="G4">
        <v>-5</v>
      </c>
      <c r="H4">
        <v>-5</v>
      </c>
    </row>
    <row r="5" spans="2:8" x14ac:dyDescent="0.25">
      <c r="B5" t="s">
        <v>78</v>
      </c>
      <c r="C5">
        <v>50.3</v>
      </c>
      <c r="D5">
        <v>-181.8</v>
      </c>
      <c r="E5">
        <v>0</v>
      </c>
      <c r="F5">
        <v>-66.900000000000006</v>
      </c>
      <c r="G5">
        <v>-2.2999999999999998</v>
      </c>
      <c r="H5">
        <v>-69.2</v>
      </c>
    </row>
    <row r="6" spans="2:8" x14ac:dyDescent="0.25">
      <c r="B6" t="s">
        <v>79</v>
      </c>
      <c r="C6">
        <v>291.3</v>
      </c>
      <c r="D6">
        <v>-55.9</v>
      </c>
      <c r="E6">
        <v>0</v>
      </c>
      <c r="F6">
        <v>-32</v>
      </c>
      <c r="G6">
        <v>0</v>
      </c>
      <c r="H6">
        <v>-32</v>
      </c>
    </row>
    <row r="7" spans="2:8" x14ac:dyDescent="0.25">
      <c r="B7" t="s">
        <v>80</v>
      </c>
      <c r="C7">
        <v>173.3</v>
      </c>
      <c r="D7">
        <v>-40.700000000000003</v>
      </c>
      <c r="E7">
        <v>0</v>
      </c>
      <c r="F7">
        <v>-1.3</v>
      </c>
      <c r="G7">
        <v>0</v>
      </c>
      <c r="H7">
        <v>-1.3</v>
      </c>
    </row>
    <row r="8" spans="2:8" x14ac:dyDescent="0.25">
      <c r="B8" t="s">
        <v>81</v>
      </c>
      <c r="C8">
        <v>541</v>
      </c>
      <c r="D8">
        <v>249.8</v>
      </c>
      <c r="E8">
        <v>0</v>
      </c>
      <c r="F8">
        <v>-109.6</v>
      </c>
      <c r="G8">
        <v>0</v>
      </c>
      <c r="H8">
        <v>-109.6</v>
      </c>
    </row>
    <row r="9" spans="2:8" x14ac:dyDescent="0.25">
      <c r="B9" t="s">
        <v>82</v>
      </c>
      <c r="C9">
        <v>496</v>
      </c>
      <c r="D9">
        <v>-73</v>
      </c>
      <c r="E9">
        <v>0</v>
      </c>
      <c r="F9">
        <v>-22</v>
      </c>
      <c r="G9">
        <v>0</v>
      </c>
      <c r="H9">
        <v>-22</v>
      </c>
    </row>
    <row r="10" spans="2:8" x14ac:dyDescent="0.25">
      <c r="B10" t="s">
        <v>83</v>
      </c>
      <c r="C10">
        <v>546.70000000000005</v>
      </c>
      <c r="D10">
        <v>183.4</v>
      </c>
      <c r="E10">
        <v>0</v>
      </c>
      <c r="F10">
        <v>-52.1</v>
      </c>
      <c r="G10">
        <v>0</v>
      </c>
      <c r="H10">
        <v>-52.1</v>
      </c>
    </row>
    <row r="11" spans="2:8" x14ac:dyDescent="0.25">
      <c r="B11" t="s">
        <v>84</v>
      </c>
      <c r="C11">
        <v>587</v>
      </c>
      <c r="D11">
        <v>390</v>
      </c>
      <c r="E11">
        <v>0</v>
      </c>
      <c r="F11">
        <v>-70</v>
      </c>
      <c r="G11">
        <v>0</v>
      </c>
      <c r="H11">
        <v>-70</v>
      </c>
    </row>
    <row r="12" spans="2:8" x14ac:dyDescent="0.25">
      <c r="B12" t="s">
        <v>85</v>
      </c>
      <c r="C12">
        <v>511</v>
      </c>
      <c r="D12">
        <v>250</v>
      </c>
      <c r="E12">
        <v>34</v>
      </c>
      <c r="F12">
        <v>-48</v>
      </c>
      <c r="G12">
        <v>0</v>
      </c>
      <c r="H12">
        <v>-14</v>
      </c>
    </row>
    <row r="13" spans="2:8" x14ac:dyDescent="0.25">
      <c r="B13" t="s">
        <v>86</v>
      </c>
      <c r="C13">
        <v>1174</v>
      </c>
      <c r="D13">
        <v>741</v>
      </c>
      <c r="E13">
        <v>0</v>
      </c>
      <c r="F13">
        <v>-19</v>
      </c>
      <c r="G13">
        <v>-58</v>
      </c>
      <c r="H13">
        <v>-77</v>
      </c>
    </row>
    <row r="14" spans="2:8" x14ac:dyDescent="0.25">
      <c r="B14" t="s">
        <v>87</v>
      </c>
      <c r="C14">
        <v>820</v>
      </c>
      <c r="D14">
        <v>418</v>
      </c>
      <c r="E14">
        <v>0</v>
      </c>
      <c r="F14">
        <v>-41</v>
      </c>
      <c r="G14">
        <v>-54</v>
      </c>
      <c r="H14">
        <v>-95</v>
      </c>
    </row>
    <row r="15" spans="2:8" x14ac:dyDescent="0.25">
      <c r="B15" t="s">
        <v>88</v>
      </c>
      <c r="C15">
        <v>932</v>
      </c>
      <c r="D15">
        <v>446</v>
      </c>
      <c r="E15">
        <v>43</v>
      </c>
      <c r="F15">
        <v>-72</v>
      </c>
      <c r="G15">
        <v>-55</v>
      </c>
      <c r="H15">
        <v>-84</v>
      </c>
    </row>
    <row r="16" spans="2:8" x14ac:dyDescent="0.25">
      <c r="B16" t="s">
        <v>89</v>
      </c>
      <c r="C16">
        <v>999</v>
      </c>
      <c r="D16">
        <v>428</v>
      </c>
      <c r="E16">
        <v>24</v>
      </c>
      <c r="F16">
        <v>-45</v>
      </c>
      <c r="G16">
        <v>-55</v>
      </c>
      <c r="H16">
        <v>-76</v>
      </c>
    </row>
    <row r="17" spans="2:8" x14ac:dyDescent="0.25">
      <c r="B17" t="s">
        <v>90</v>
      </c>
      <c r="C17">
        <v>287</v>
      </c>
      <c r="D17">
        <v>-244</v>
      </c>
      <c r="E17">
        <v>42</v>
      </c>
      <c r="F17">
        <v>-42</v>
      </c>
      <c r="G17">
        <v>-55</v>
      </c>
      <c r="H17">
        <v>-55</v>
      </c>
    </row>
    <row r="18" spans="2:8" x14ac:dyDescent="0.25">
      <c r="B18" t="s">
        <v>91</v>
      </c>
      <c r="C18">
        <v>678</v>
      </c>
      <c r="D18">
        <v>393</v>
      </c>
      <c r="E18">
        <v>74</v>
      </c>
      <c r="F18">
        <v>-61</v>
      </c>
      <c r="G18">
        <v>-56</v>
      </c>
      <c r="H18">
        <v>-43</v>
      </c>
    </row>
    <row r="19" spans="2:8" x14ac:dyDescent="0.25">
      <c r="B19" t="s">
        <v>92</v>
      </c>
      <c r="C19">
        <v>288</v>
      </c>
      <c r="D19">
        <v>-137</v>
      </c>
      <c r="E19">
        <v>283</v>
      </c>
      <c r="F19">
        <v>-30</v>
      </c>
      <c r="G19">
        <v>-56</v>
      </c>
      <c r="H19">
        <v>197</v>
      </c>
    </row>
    <row r="20" spans="2:8" x14ac:dyDescent="0.25">
      <c r="B20" t="s">
        <v>93</v>
      </c>
      <c r="C20">
        <v>960</v>
      </c>
      <c r="D20">
        <v>592</v>
      </c>
      <c r="E20">
        <v>0</v>
      </c>
      <c r="F20">
        <v>-19</v>
      </c>
      <c r="G20">
        <v>-60</v>
      </c>
      <c r="H20">
        <v>-79</v>
      </c>
    </row>
    <row r="21" spans="2:8" x14ac:dyDescent="0.25">
      <c r="B21" t="s">
        <v>94</v>
      </c>
      <c r="C21">
        <v>1432</v>
      </c>
      <c r="D21">
        <v>882</v>
      </c>
      <c r="E21">
        <v>0</v>
      </c>
      <c r="F21">
        <v>-48</v>
      </c>
      <c r="G21">
        <v>-59</v>
      </c>
      <c r="H21">
        <v>-107</v>
      </c>
    </row>
    <row r="22" spans="2:8" x14ac:dyDescent="0.25">
      <c r="B22" t="s">
        <v>95</v>
      </c>
      <c r="C22">
        <v>1046</v>
      </c>
      <c r="D22">
        <v>403</v>
      </c>
      <c r="E22">
        <v>0</v>
      </c>
      <c r="F22">
        <v>-207</v>
      </c>
      <c r="G22">
        <v>-59</v>
      </c>
      <c r="H22">
        <v>-266</v>
      </c>
    </row>
    <row r="23" spans="2:8" x14ac:dyDescent="0.25">
      <c r="B23" t="s">
        <v>96</v>
      </c>
      <c r="C23">
        <v>1187</v>
      </c>
      <c r="D23">
        <v>497</v>
      </c>
      <c r="E23">
        <v>0</v>
      </c>
      <c r="F23">
        <v>-264</v>
      </c>
      <c r="G23">
        <v>-57</v>
      </c>
      <c r="H23">
        <v>-321</v>
      </c>
    </row>
    <row r="24" spans="2:8" x14ac:dyDescent="0.25">
      <c r="B24" t="s">
        <v>97</v>
      </c>
      <c r="C24">
        <v>1314</v>
      </c>
      <c r="D24">
        <v>756</v>
      </c>
      <c r="E24">
        <v>0</v>
      </c>
      <c r="F24">
        <v>-614</v>
      </c>
      <c r="G24">
        <v>-104</v>
      </c>
      <c r="H24">
        <v>-718</v>
      </c>
    </row>
    <row r="25" spans="2:8" x14ac:dyDescent="0.25">
      <c r="B25" t="s">
        <v>98</v>
      </c>
      <c r="C25">
        <v>1178</v>
      </c>
      <c r="D25">
        <v>546</v>
      </c>
      <c r="E25">
        <v>2128</v>
      </c>
      <c r="F25">
        <v>-295</v>
      </c>
      <c r="G25">
        <v>-104</v>
      </c>
      <c r="H25">
        <v>1729</v>
      </c>
    </row>
    <row r="26" spans="2:8" x14ac:dyDescent="0.25">
      <c r="B26" t="s">
        <v>99</v>
      </c>
      <c r="C26">
        <v>2570</v>
      </c>
      <c r="D26">
        <v>1716</v>
      </c>
      <c r="E26">
        <v>0</v>
      </c>
      <c r="F26">
        <v>-495</v>
      </c>
      <c r="G26">
        <v>-147</v>
      </c>
      <c r="H26">
        <v>-642</v>
      </c>
    </row>
    <row r="27" spans="2:8" x14ac:dyDescent="0.25">
      <c r="B27" t="s">
        <v>100</v>
      </c>
      <c r="C27">
        <v>2716</v>
      </c>
      <c r="D27">
        <v>2021</v>
      </c>
      <c r="E27">
        <v>0</v>
      </c>
      <c r="F27">
        <v>-1944</v>
      </c>
      <c r="G27">
        <v>-216</v>
      </c>
      <c r="H27">
        <v>-2160</v>
      </c>
    </row>
    <row r="28" spans="2:8" x14ac:dyDescent="0.25">
      <c r="B28" t="s">
        <v>101</v>
      </c>
      <c r="C28">
        <v>2599</v>
      </c>
      <c r="D28">
        <v>1530</v>
      </c>
      <c r="E28">
        <v>0</v>
      </c>
      <c r="F28">
        <v>-860</v>
      </c>
      <c r="G28">
        <v>-319</v>
      </c>
      <c r="H28">
        <v>-1179</v>
      </c>
    </row>
    <row r="29" spans="2:8" x14ac:dyDescent="0.25">
      <c r="B29" t="s">
        <v>102</v>
      </c>
      <c r="C29">
        <v>2963</v>
      </c>
      <c r="D29">
        <v>1763</v>
      </c>
      <c r="E29">
        <v>0</v>
      </c>
      <c r="F29">
        <v>-427</v>
      </c>
      <c r="G29">
        <v>-431</v>
      </c>
      <c r="H29">
        <v>-858</v>
      </c>
    </row>
    <row r="30" spans="2:8" x14ac:dyDescent="0.25">
      <c r="B30" t="s">
        <v>103</v>
      </c>
      <c r="C30">
        <v>2513</v>
      </c>
      <c r="D30">
        <v>1254</v>
      </c>
      <c r="E30">
        <v>0</v>
      </c>
      <c r="F30">
        <v>-252</v>
      </c>
      <c r="G30">
        <v>-537</v>
      </c>
      <c r="H30">
        <v>-789</v>
      </c>
    </row>
    <row r="31" spans="2:8" x14ac:dyDescent="0.25">
      <c r="B31" t="s">
        <v>104</v>
      </c>
      <c r="C31">
        <v>3874</v>
      </c>
      <c r="D31">
        <v>2675</v>
      </c>
      <c r="E31">
        <v>0</v>
      </c>
      <c r="F31">
        <v>-207</v>
      </c>
      <c r="G31">
        <v>-601</v>
      </c>
      <c r="H31">
        <v>-808</v>
      </c>
    </row>
    <row r="32" spans="2:8" x14ac:dyDescent="0.25">
      <c r="B32" t="s">
        <v>105</v>
      </c>
      <c r="C32">
        <v>3840</v>
      </c>
      <c r="D32">
        <v>2631</v>
      </c>
      <c r="E32">
        <v>0</v>
      </c>
      <c r="F32">
        <v>-67</v>
      </c>
      <c r="G32">
        <v>-636</v>
      </c>
      <c r="H32">
        <v>-703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D19" sqref="D19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265.89999999999998</v>
      </c>
      <c r="D4" s="3">
        <v>157.9</v>
      </c>
      <c r="E4" s="3">
        <v>27.1</v>
      </c>
      <c r="F4" s="3">
        <v>0</v>
      </c>
      <c r="G4" s="3">
        <v>27.1</v>
      </c>
      <c r="H4" s="3">
        <v>0</v>
      </c>
      <c r="I4" s="3">
        <v>679.9</v>
      </c>
      <c r="J4" s="3">
        <v>1937.8</v>
      </c>
      <c r="K4" s="3">
        <v>465.8</v>
      </c>
      <c r="L4" s="3">
        <v>1171.7</v>
      </c>
      <c r="M4" s="3">
        <v>1.45963933018462</v>
      </c>
    </row>
    <row r="5" spans="2:13" x14ac:dyDescent="0.25">
      <c r="B5" t="s">
        <v>77</v>
      </c>
      <c r="C5" s="3">
        <v>308.39999999999998</v>
      </c>
      <c r="D5" s="3">
        <v>83.1</v>
      </c>
      <c r="E5" s="3">
        <v>21.5</v>
      </c>
      <c r="F5" s="3">
        <v>0</v>
      </c>
      <c r="G5" s="3">
        <v>21.5</v>
      </c>
      <c r="H5" s="3">
        <v>0</v>
      </c>
      <c r="I5" s="3">
        <v>811.8</v>
      </c>
      <c r="J5" s="3">
        <v>2441.6999999999998</v>
      </c>
      <c r="K5" s="3">
        <v>526.70000000000005</v>
      </c>
      <c r="L5" s="3">
        <v>1366.1</v>
      </c>
      <c r="M5" s="3">
        <v>1.5412948547560199</v>
      </c>
    </row>
    <row r="6" spans="2:13" x14ac:dyDescent="0.25">
      <c r="B6" t="s">
        <v>78</v>
      </c>
      <c r="C6" s="3">
        <v>50.3</v>
      </c>
      <c r="D6" s="3">
        <v>-181.8</v>
      </c>
      <c r="E6" s="3">
        <v>27</v>
      </c>
      <c r="F6" s="3">
        <v>0</v>
      </c>
      <c r="G6" s="3">
        <v>27</v>
      </c>
      <c r="H6" s="3">
        <v>0</v>
      </c>
      <c r="I6" s="3">
        <v>1261.3</v>
      </c>
      <c r="J6" s="3">
        <v>2406.6999999999998</v>
      </c>
      <c r="K6" s="3">
        <v>539.79999999999995</v>
      </c>
      <c r="L6" s="3">
        <v>1822</v>
      </c>
      <c r="M6" s="3">
        <v>2.3366061504260802</v>
      </c>
    </row>
    <row r="7" spans="2:13" x14ac:dyDescent="0.25">
      <c r="B7" t="s">
        <v>79</v>
      </c>
      <c r="C7" s="3">
        <v>291.3</v>
      </c>
      <c r="D7" s="3">
        <v>-55.9</v>
      </c>
      <c r="E7" s="3">
        <v>33.1</v>
      </c>
      <c r="F7" s="3">
        <v>0</v>
      </c>
      <c r="G7" s="3">
        <v>33.1</v>
      </c>
      <c r="H7" s="3">
        <v>0</v>
      </c>
      <c r="I7" s="3">
        <v>1519.8</v>
      </c>
      <c r="J7" s="3">
        <v>2924.5</v>
      </c>
      <c r="K7" s="3">
        <v>865.8</v>
      </c>
      <c r="L7" s="3">
        <v>2110.8000000000002</v>
      </c>
      <c r="M7" s="3">
        <v>1.75537075537075</v>
      </c>
    </row>
    <row r="8" spans="2:13" x14ac:dyDescent="0.25">
      <c r="B8" t="s">
        <v>80</v>
      </c>
      <c r="C8" s="3">
        <v>173.3</v>
      </c>
      <c r="D8" s="3">
        <v>-40.700000000000003</v>
      </c>
      <c r="E8" s="3">
        <v>36.6</v>
      </c>
      <c r="F8" s="3">
        <v>0</v>
      </c>
      <c r="G8" s="3">
        <v>36.6</v>
      </c>
      <c r="H8" s="3">
        <v>0</v>
      </c>
      <c r="I8" s="3">
        <v>1810.3</v>
      </c>
      <c r="J8" s="3">
        <v>2733.8</v>
      </c>
      <c r="K8" s="3">
        <v>685.8</v>
      </c>
      <c r="L8" s="3">
        <v>2316.6</v>
      </c>
      <c r="M8" s="3">
        <v>2.6396908719743299</v>
      </c>
    </row>
    <row r="9" spans="2:13" x14ac:dyDescent="0.25">
      <c r="B9" t="s">
        <v>81</v>
      </c>
      <c r="C9" s="3">
        <v>541</v>
      </c>
      <c r="D9" s="3">
        <v>249.8</v>
      </c>
      <c r="E9" s="3">
        <v>23.6</v>
      </c>
      <c r="F9" s="3">
        <v>0</v>
      </c>
      <c r="G9" s="3">
        <v>23.6</v>
      </c>
      <c r="H9" s="3">
        <v>0</v>
      </c>
      <c r="I9" s="3">
        <v>1572.5</v>
      </c>
      <c r="J9" s="3">
        <v>2838.5</v>
      </c>
      <c r="K9" s="3">
        <v>721</v>
      </c>
      <c r="L9" s="3">
        <v>2068.5</v>
      </c>
      <c r="M9" s="3">
        <v>2.1809986130374401</v>
      </c>
    </row>
    <row r="10" spans="2:13" x14ac:dyDescent="0.25">
      <c r="B10" t="s">
        <v>82</v>
      </c>
      <c r="C10" s="3">
        <v>496</v>
      </c>
      <c r="D10" s="3">
        <v>-73</v>
      </c>
      <c r="E10" s="3">
        <v>47</v>
      </c>
      <c r="F10" s="3">
        <v>0</v>
      </c>
      <c r="G10" s="3">
        <v>47</v>
      </c>
      <c r="H10" s="3">
        <v>187</v>
      </c>
      <c r="I10" s="3">
        <v>1765</v>
      </c>
      <c r="J10" s="3">
        <v>3478</v>
      </c>
      <c r="K10" s="3">
        <v>831</v>
      </c>
      <c r="L10" s="3">
        <v>2442</v>
      </c>
      <c r="M10" s="3">
        <v>2.1239470517448802</v>
      </c>
    </row>
    <row r="11" spans="2:13" x14ac:dyDescent="0.25">
      <c r="B11" t="s">
        <v>83</v>
      </c>
      <c r="C11" s="3">
        <v>546.70000000000005</v>
      </c>
      <c r="D11" s="3">
        <v>183.4</v>
      </c>
      <c r="E11" s="3">
        <v>30.3</v>
      </c>
      <c r="F11" s="3">
        <v>0</v>
      </c>
      <c r="G11" s="3">
        <v>30.3</v>
      </c>
      <c r="H11" s="3">
        <v>-232</v>
      </c>
      <c r="I11" s="3">
        <v>1726.9</v>
      </c>
      <c r="J11" s="3">
        <v>3355.8</v>
      </c>
      <c r="K11" s="3">
        <v>987</v>
      </c>
      <c r="L11" s="3">
        <v>1967.7</v>
      </c>
      <c r="M11" s="3">
        <v>1.7496453900709199</v>
      </c>
    </row>
    <row r="12" spans="2:13" x14ac:dyDescent="0.25">
      <c r="B12" t="s">
        <v>84</v>
      </c>
      <c r="C12" s="3">
        <v>587</v>
      </c>
      <c r="D12" s="3">
        <v>390</v>
      </c>
      <c r="E12" s="3">
        <v>43</v>
      </c>
      <c r="F12" s="3">
        <v>0</v>
      </c>
      <c r="G12" s="3">
        <v>43</v>
      </c>
      <c r="H12" s="3">
        <v>-285</v>
      </c>
      <c r="I12" s="3">
        <v>1563</v>
      </c>
      <c r="J12" s="3">
        <v>3278</v>
      </c>
      <c r="K12" s="3">
        <v>873</v>
      </c>
      <c r="L12" s="3">
        <v>1792</v>
      </c>
      <c r="M12" s="3">
        <v>1.7903780068728501</v>
      </c>
    </row>
    <row r="13" spans="2:13" x14ac:dyDescent="0.25">
      <c r="B13" t="s">
        <v>85</v>
      </c>
      <c r="C13" s="3">
        <v>511</v>
      </c>
      <c r="D13" s="3">
        <v>250</v>
      </c>
      <c r="E13" s="3">
        <v>70</v>
      </c>
      <c r="F13" s="3">
        <v>0</v>
      </c>
      <c r="G13" s="3">
        <v>70</v>
      </c>
      <c r="H13" s="3">
        <v>-333</v>
      </c>
      <c r="I13" s="3">
        <v>3290</v>
      </c>
      <c r="J13" s="3">
        <v>7342</v>
      </c>
      <c r="K13" s="3">
        <v>2416</v>
      </c>
      <c r="L13" s="3">
        <v>4862</v>
      </c>
      <c r="M13" s="3">
        <v>1.36175496688741</v>
      </c>
    </row>
    <row r="14" spans="2:13" x14ac:dyDescent="0.25">
      <c r="B14" t="s">
        <v>86</v>
      </c>
      <c r="C14" s="3">
        <v>1174</v>
      </c>
      <c r="D14" s="3">
        <v>741</v>
      </c>
      <c r="E14" s="3">
        <v>51</v>
      </c>
      <c r="F14" s="3">
        <v>0</v>
      </c>
      <c r="G14" s="3">
        <v>51</v>
      </c>
      <c r="H14" s="3">
        <v>-265</v>
      </c>
      <c r="I14" s="3">
        <v>3144</v>
      </c>
      <c r="J14" s="3">
        <v>7228</v>
      </c>
      <c r="K14" s="3">
        <v>2093</v>
      </c>
      <c r="L14" s="3">
        <v>4617</v>
      </c>
      <c r="M14" s="3">
        <v>1.5021500238891501</v>
      </c>
    </row>
    <row r="15" spans="2:13" x14ac:dyDescent="0.25">
      <c r="B15" t="s">
        <v>87</v>
      </c>
      <c r="C15" s="3">
        <v>820</v>
      </c>
      <c r="D15" s="3">
        <v>418</v>
      </c>
      <c r="E15" s="3">
        <v>25</v>
      </c>
      <c r="F15" s="3">
        <v>0</v>
      </c>
      <c r="G15" s="3">
        <v>25</v>
      </c>
      <c r="H15" s="3">
        <v>-252</v>
      </c>
      <c r="I15" s="3">
        <v>3371</v>
      </c>
      <c r="J15" s="3">
        <v>7115</v>
      </c>
      <c r="K15" s="3">
        <v>2475</v>
      </c>
      <c r="L15" s="3">
        <v>4057</v>
      </c>
      <c r="M15" s="3">
        <v>1.3620202020201999</v>
      </c>
    </row>
    <row r="16" spans="2:13" x14ac:dyDescent="0.25">
      <c r="B16" t="s">
        <v>88</v>
      </c>
      <c r="C16" s="3">
        <v>932</v>
      </c>
      <c r="D16" s="3">
        <v>446</v>
      </c>
      <c r="E16" s="3">
        <v>33</v>
      </c>
      <c r="F16" s="3">
        <v>0</v>
      </c>
      <c r="G16" s="3">
        <v>33</v>
      </c>
      <c r="H16" s="3">
        <v>-264</v>
      </c>
      <c r="I16" s="3">
        <v>3532</v>
      </c>
      <c r="J16" s="3">
        <v>6932</v>
      </c>
      <c r="K16" s="3">
        <v>2293</v>
      </c>
      <c r="L16" s="3">
        <v>3879</v>
      </c>
      <c r="M16" s="3">
        <v>1.5403401657217599</v>
      </c>
    </row>
    <row r="17" spans="2:13" x14ac:dyDescent="0.25">
      <c r="B17" t="s">
        <v>89</v>
      </c>
      <c r="C17" s="3">
        <v>999</v>
      </c>
      <c r="D17" s="3">
        <v>428</v>
      </c>
      <c r="E17" s="3">
        <v>40</v>
      </c>
      <c r="F17" s="3">
        <v>0</v>
      </c>
      <c r="G17" s="3">
        <v>40</v>
      </c>
      <c r="H17" s="3">
        <v>-238</v>
      </c>
      <c r="I17" s="3">
        <v>3485</v>
      </c>
      <c r="J17" s="3">
        <v>7019</v>
      </c>
      <c r="K17" s="3">
        <v>2157</v>
      </c>
      <c r="L17" s="3">
        <v>3676</v>
      </c>
      <c r="M17" s="3">
        <v>1.61566991191469</v>
      </c>
    </row>
    <row r="18" spans="2:13" x14ac:dyDescent="0.25">
      <c r="B18" t="s">
        <v>90</v>
      </c>
      <c r="C18" s="3">
        <v>287</v>
      </c>
      <c r="D18" s="3">
        <v>-244</v>
      </c>
      <c r="E18" s="3">
        <v>28</v>
      </c>
      <c r="F18" s="3">
        <v>770</v>
      </c>
      <c r="G18" s="3">
        <v>798</v>
      </c>
      <c r="H18" s="3">
        <v>-230</v>
      </c>
      <c r="I18" s="3">
        <v>4187</v>
      </c>
      <c r="J18" s="3">
        <v>6934</v>
      </c>
      <c r="K18" s="3">
        <v>2846</v>
      </c>
      <c r="L18" s="3">
        <v>3835</v>
      </c>
      <c r="M18" s="3">
        <v>1.4711876317638699</v>
      </c>
    </row>
    <row r="19" spans="2:13" x14ac:dyDescent="0.25">
      <c r="B19" t="s">
        <v>91</v>
      </c>
      <c r="C19" s="3">
        <v>678</v>
      </c>
      <c r="D19" s="3">
        <v>393</v>
      </c>
      <c r="E19" s="3">
        <v>42</v>
      </c>
      <c r="F19" s="3">
        <v>0</v>
      </c>
      <c r="G19" s="3">
        <v>42</v>
      </c>
      <c r="H19" s="3">
        <v>-226</v>
      </c>
      <c r="I19" s="3">
        <v>3596</v>
      </c>
      <c r="J19" s="3">
        <v>6631</v>
      </c>
      <c r="K19" s="3">
        <v>2115</v>
      </c>
      <c r="L19" s="3">
        <v>3381</v>
      </c>
      <c r="M19" s="3">
        <v>1.70023640661938</v>
      </c>
    </row>
    <row r="20" spans="2:13" x14ac:dyDescent="0.25">
      <c r="B20" t="s">
        <v>92</v>
      </c>
      <c r="C20" s="3">
        <v>288</v>
      </c>
      <c r="D20" s="3">
        <v>-137</v>
      </c>
      <c r="E20" s="3">
        <v>250</v>
      </c>
      <c r="F20" s="3">
        <v>0</v>
      </c>
      <c r="G20" s="3">
        <v>250</v>
      </c>
      <c r="H20" s="3">
        <v>-233</v>
      </c>
      <c r="I20" s="3">
        <v>4361</v>
      </c>
      <c r="J20" s="3">
        <v>6489</v>
      </c>
      <c r="K20" s="3">
        <v>2103</v>
      </c>
      <c r="L20" s="3">
        <v>3733</v>
      </c>
      <c r="M20" s="3">
        <v>2.0737042320494501</v>
      </c>
    </row>
    <row r="21" spans="2:13" x14ac:dyDescent="0.25">
      <c r="B21" t="s">
        <v>93</v>
      </c>
      <c r="C21" s="3">
        <v>960</v>
      </c>
      <c r="D21" s="3">
        <v>592</v>
      </c>
      <c r="E21" s="3">
        <v>1004</v>
      </c>
      <c r="F21" s="3">
        <v>0</v>
      </c>
      <c r="G21" s="3">
        <v>1004</v>
      </c>
      <c r="H21" s="3">
        <v>-242</v>
      </c>
      <c r="I21" s="3">
        <v>4375</v>
      </c>
      <c r="J21" s="3">
        <v>6220</v>
      </c>
      <c r="K21" s="3">
        <v>1993</v>
      </c>
      <c r="L21" s="3">
        <v>4106</v>
      </c>
      <c r="M21" s="3">
        <v>2.1951831409934699</v>
      </c>
    </row>
    <row r="22" spans="2:13" x14ac:dyDescent="0.25">
      <c r="B22" t="s">
        <v>94</v>
      </c>
      <c r="C22" s="3">
        <v>1432</v>
      </c>
      <c r="D22" s="3">
        <v>882</v>
      </c>
      <c r="E22" s="3">
        <v>978</v>
      </c>
      <c r="F22" s="3">
        <v>0</v>
      </c>
      <c r="G22" s="3">
        <v>978</v>
      </c>
      <c r="H22" s="3">
        <v>-229</v>
      </c>
      <c r="I22" s="3">
        <v>4618</v>
      </c>
      <c r="J22" s="3">
        <v>6134</v>
      </c>
      <c r="K22" s="3">
        <v>2545</v>
      </c>
      <c r="L22" s="3">
        <v>2942</v>
      </c>
      <c r="M22" s="3">
        <v>1.8145383104125701</v>
      </c>
    </row>
    <row r="23" spans="2:13" x14ac:dyDescent="0.25">
      <c r="B23" t="s">
        <v>95</v>
      </c>
      <c r="C23" s="3">
        <v>1046</v>
      </c>
      <c r="D23" s="3">
        <v>403</v>
      </c>
      <c r="E23" s="3">
        <v>716</v>
      </c>
      <c r="F23" s="3">
        <v>0</v>
      </c>
      <c r="G23" s="3">
        <v>716</v>
      </c>
      <c r="H23" s="3">
        <v>-365</v>
      </c>
      <c r="I23" s="3">
        <v>4780</v>
      </c>
      <c r="J23" s="3">
        <v>6291</v>
      </c>
      <c r="K23" s="3">
        <v>2374</v>
      </c>
      <c r="L23" s="3">
        <v>3012</v>
      </c>
      <c r="M23" s="3">
        <v>2.0134793597304101</v>
      </c>
    </row>
    <row r="24" spans="2:13" x14ac:dyDescent="0.25">
      <c r="B24" t="s">
        <v>96</v>
      </c>
      <c r="C24" s="3">
        <v>1187</v>
      </c>
      <c r="D24" s="3">
        <v>497</v>
      </c>
      <c r="E24" s="3">
        <v>1071</v>
      </c>
      <c r="F24" s="3">
        <v>0</v>
      </c>
      <c r="G24" s="3">
        <v>1071</v>
      </c>
      <c r="H24" s="3">
        <v>-569</v>
      </c>
      <c r="I24" s="3">
        <v>5403</v>
      </c>
      <c r="J24" s="3">
        <v>6493</v>
      </c>
      <c r="K24" s="3">
        <v>2830</v>
      </c>
      <c r="L24" s="3">
        <v>3024</v>
      </c>
      <c r="M24" s="3">
        <v>1.90918727915194</v>
      </c>
    </row>
    <row r="25" spans="2:13" x14ac:dyDescent="0.25">
      <c r="B25" t="s">
        <v>97</v>
      </c>
      <c r="C25" s="3">
        <v>1314</v>
      </c>
      <c r="D25" s="3">
        <v>756</v>
      </c>
      <c r="E25" s="3">
        <v>1145</v>
      </c>
      <c r="F25" s="3">
        <v>0</v>
      </c>
      <c r="G25" s="3">
        <v>1145</v>
      </c>
      <c r="H25" s="3">
        <v>-1021</v>
      </c>
      <c r="I25" s="3">
        <v>5604</v>
      </c>
      <c r="J25" s="3">
        <v>6573</v>
      </c>
      <c r="K25" s="3">
        <v>3010</v>
      </c>
      <c r="L25" s="3">
        <v>2934</v>
      </c>
      <c r="M25" s="3">
        <v>1.8617940199335501</v>
      </c>
    </row>
    <row r="26" spans="2:13" x14ac:dyDescent="0.25">
      <c r="B26" t="s">
        <v>98</v>
      </c>
      <c r="C26" s="3">
        <v>1178</v>
      </c>
      <c r="D26" s="3">
        <v>546</v>
      </c>
      <c r="E26" s="3">
        <v>438</v>
      </c>
      <c r="F26" s="3">
        <v>0</v>
      </c>
      <c r="G26" s="3">
        <v>438</v>
      </c>
      <c r="H26" s="3">
        <v>-1010</v>
      </c>
      <c r="I26" s="3">
        <v>6221</v>
      </c>
      <c r="J26" s="3">
        <v>17735</v>
      </c>
      <c r="K26" s="3">
        <v>3797</v>
      </c>
      <c r="L26" s="3">
        <v>11255</v>
      </c>
      <c r="M26" s="3">
        <v>1.6383987358440799</v>
      </c>
    </row>
    <row r="27" spans="2:13" x14ac:dyDescent="0.25">
      <c r="B27" t="s">
        <v>99</v>
      </c>
      <c r="C27" s="3">
        <v>2570</v>
      </c>
      <c r="D27" s="3">
        <v>1716</v>
      </c>
      <c r="E27" s="3">
        <v>688</v>
      </c>
      <c r="F27" s="3">
        <v>0</v>
      </c>
      <c r="G27" s="3">
        <v>688</v>
      </c>
      <c r="H27" s="3">
        <v>-1381</v>
      </c>
      <c r="I27" s="3">
        <v>5381</v>
      </c>
      <c r="J27" s="3">
        <v>17588</v>
      </c>
      <c r="K27" s="3">
        <v>3535</v>
      </c>
      <c r="L27" s="3">
        <v>9728</v>
      </c>
      <c r="M27" s="3">
        <v>1.5222065063649199</v>
      </c>
    </row>
    <row r="28" spans="2:13" x14ac:dyDescent="0.25">
      <c r="B28" t="s">
        <v>100</v>
      </c>
      <c r="C28" s="3">
        <v>2716</v>
      </c>
      <c r="D28" s="3">
        <v>2021</v>
      </c>
      <c r="E28" s="3">
        <v>349</v>
      </c>
      <c r="F28" s="3">
        <v>0</v>
      </c>
      <c r="G28" s="3">
        <v>349</v>
      </c>
      <c r="H28" s="3">
        <v>-3093</v>
      </c>
      <c r="I28" s="3">
        <v>4888</v>
      </c>
      <c r="J28" s="3">
        <v>17485</v>
      </c>
      <c r="K28" s="3">
        <v>2762</v>
      </c>
      <c r="L28" s="3">
        <v>9987</v>
      </c>
      <c r="M28" s="3">
        <v>1.7697320782041901</v>
      </c>
    </row>
    <row r="29" spans="2:13" x14ac:dyDescent="0.25">
      <c r="B29" t="s">
        <v>101</v>
      </c>
      <c r="C29" s="3">
        <v>2599</v>
      </c>
      <c r="D29" s="3">
        <v>1530</v>
      </c>
      <c r="E29" s="3">
        <v>318</v>
      </c>
      <c r="F29" s="3">
        <v>0</v>
      </c>
      <c r="G29" s="3">
        <v>318</v>
      </c>
      <c r="H29" s="3">
        <v>-3674</v>
      </c>
      <c r="I29" s="3">
        <v>6258</v>
      </c>
      <c r="J29" s="3">
        <v>21808</v>
      </c>
      <c r="K29" s="3">
        <v>4032</v>
      </c>
      <c r="L29" s="3">
        <v>13475</v>
      </c>
      <c r="M29" s="3">
        <v>1.5520833333333299</v>
      </c>
    </row>
    <row r="30" spans="2:13" x14ac:dyDescent="0.25">
      <c r="B30" t="s">
        <v>102</v>
      </c>
      <c r="C30" s="3">
        <v>2963</v>
      </c>
      <c r="D30" s="3">
        <v>1763</v>
      </c>
      <c r="E30" s="3">
        <v>270</v>
      </c>
      <c r="F30" s="3">
        <v>0</v>
      </c>
      <c r="G30" s="3">
        <v>270</v>
      </c>
      <c r="H30" s="3">
        <v>-3943</v>
      </c>
      <c r="I30" s="3">
        <v>5688</v>
      </c>
      <c r="J30" s="3">
        <v>23421</v>
      </c>
      <c r="K30" s="3">
        <v>5031</v>
      </c>
      <c r="L30" s="3">
        <v>11267</v>
      </c>
      <c r="M30" s="3">
        <v>1.13059033989266</v>
      </c>
    </row>
    <row r="31" spans="2:13" x14ac:dyDescent="0.25">
      <c r="B31" t="s">
        <v>103</v>
      </c>
      <c r="C31" s="3">
        <v>2513</v>
      </c>
      <c r="D31" s="3">
        <v>1254</v>
      </c>
      <c r="E31" s="3">
        <v>484</v>
      </c>
      <c r="F31" s="3">
        <v>0</v>
      </c>
      <c r="G31" s="3">
        <v>484</v>
      </c>
      <c r="H31" s="3">
        <v>-4011</v>
      </c>
      <c r="I31" s="3">
        <v>6990</v>
      </c>
      <c r="J31" s="3">
        <v>25928</v>
      </c>
      <c r="K31" s="3">
        <v>5513</v>
      </c>
      <c r="L31" s="3">
        <v>13311</v>
      </c>
      <c r="M31" s="3">
        <v>1.2679122075095199</v>
      </c>
    </row>
    <row r="32" spans="2:13" x14ac:dyDescent="0.25">
      <c r="B32" t="s">
        <v>104</v>
      </c>
      <c r="C32" s="3">
        <v>3874</v>
      </c>
      <c r="D32" s="3">
        <v>2675</v>
      </c>
      <c r="E32" s="3">
        <v>1420</v>
      </c>
      <c r="F32" s="3">
        <v>0</v>
      </c>
      <c r="G32" s="3">
        <v>1420</v>
      </c>
      <c r="H32" s="3">
        <v>-4145</v>
      </c>
      <c r="I32" s="3">
        <v>7598</v>
      </c>
      <c r="J32" s="3">
        <v>26858</v>
      </c>
      <c r="K32" s="3">
        <v>4234</v>
      </c>
      <c r="L32" s="3">
        <v>14836</v>
      </c>
      <c r="M32" s="3">
        <v>1.7945205479452</v>
      </c>
    </row>
    <row r="33" spans="2:13" x14ac:dyDescent="0.25">
      <c r="B33" t="s">
        <v>105</v>
      </c>
      <c r="C33" s="3">
        <v>3840</v>
      </c>
      <c r="D33" s="3">
        <v>2631</v>
      </c>
      <c r="E33" s="3">
        <v>2507</v>
      </c>
      <c r="F33" s="3">
        <v>0</v>
      </c>
      <c r="G33" s="3">
        <v>2507</v>
      </c>
      <c r="H33" s="3">
        <v>-4138</v>
      </c>
      <c r="I33" s="3">
        <v>9822</v>
      </c>
      <c r="J33" s="3">
        <v>26487</v>
      </c>
      <c r="K33" s="3">
        <v>6325</v>
      </c>
      <c r="L33" s="3">
        <v>12130</v>
      </c>
      <c r="M33" s="3">
        <v>1.5528853754940699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2022-07-11T21:24:02Z</dcterms:modified>
</cp:coreProperties>
</file>