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Dividend-Stocks/"/>
    </mc:Choice>
  </mc:AlternateContent>
  <xr:revisionPtr revIDLastSave="0" documentId="8_{8C1AD257-F9AA-4540-AECE-97E7D833C22E}" xr6:coauthVersionLast="47" xr6:coauthVersionMax="47" xr10:uidLastSave="{00000000-0000-0000-0000-000000000000}"/>
  <bookViews>
    <workbookView xWindow="28680" yWindow="-120" windowWidth="29040" windowHeight="15720" tabRatio="720" activeTab="1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<sst xmlns="http://schemas.openxmlformats.org/spreadsheetml/2006/main" count="253" uniqueCount="106">
  <si>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</si>
  <si>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</si>
  <si>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</si>
  <si>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</si>
  <si>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</si>
  <si>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</si>
  <si>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</si>
  <si>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</si>
  <si>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</si>
  <si>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</si>
  <si>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</si>
  <si>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</si>
  <si>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</si>
  <si>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</si>
  <si>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</si>
  <si>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</si>
  <si>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</si>
  <si>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</si>
  <si>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</si>
  <si>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</si>
  <si>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</si>
  <si>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</si>
  <si>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</si>
  <si>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</si>
  <si>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</si>
  <si>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</si>
  <si>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</si>
  <si>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</si>
  <si>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</si>
  <si>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</si>
  <si>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</si>
  <si>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</si>
  <si>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</si>
  <si>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</si>
  <si>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</si>
  <si>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</si>
  <si>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</si>
  <si>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</si>
  <si>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</si>
  <si>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</si>
  <si>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</si>
  <si>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</si>
  <si>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</si>
  <si>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</si>
  <si>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</si>
  <si>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</si>
  <si>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</si>
  <si>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</si>
  <si>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</si>
  <si>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</si>
  <si>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</si>
  <si>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</si>
  <si>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</si>
  <si>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</si>
  <si>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</si>
  <si>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</si>
  <si>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</si>
  <si>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</si>
  <si>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</si>
  <si>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</si>
  <si>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</si>
  <si>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</si>
  <si>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</si>
  <si>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</si>
  <si>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</si>
  <si>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</si>
  <si>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</si>
  <si>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</si>
  <si>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</si>
  <si>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</si>
  <si>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</si>
  <si>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</si>
  <si>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</si>
  <si>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</si>
  <si>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</si>
  <si>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 xml:space="preserve">[AnalysisDate: Mar 22 ] 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</si>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</sst>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33" sqref="J32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B4">
        <v>1993</v>
      </c>
      <c r="C4" s="27">
        <v>9.5</v>
      </c>
      <c r="D4" s="22">
        <v>11.25</v>
      </c>
      <c r="E4" s="1">
        <v>10.5347826086956</v>
      </c>
      <c r="F4" s="30">
        <v>10.56</v>
      </c>
      <c r="G4" s="28">
        <v>1.2797074954296101E-2</v>
      </c>
      <c r="H4" s="23">
        <v>1.8105263157894701E-2</v>
      </c>
      <c r="I4" s="2">
        <v>1.58008306632717E-2</v>
      </c>
      <c r="J4" s="29">
        <v>1.6044776119402901E-2</v>
      </c>
      <c r="K4" s="32"/>
    </row>
    <row r="5" spans="2:11" x14ac:dyDescent="0.25">
      <c r="B5">
        <v>1994</v>
      </c>
      <c r="C5" s="27">
        <v>9.84</v>
      </c>
      <c r="D5" s="22">
        <v>13.28</v>
      </c>
      <c r="E5" s="1">
        <v>11.143492063491999</v>
      </c>
      <c r="F5" s="30">
        <v>10.63</v>
      </c>
      <c r="G5" s="28">
        <v>1.47590361445783E-2</v>
      </c>
      <c r="H5" s="23">
        <v>1.9918699186991799E-2</v>
      </c>
      <c r="I5" s="2">
        <v>1.7321801271166799E-2</v>
      </c>
      <c r="J5" s="29">
        <v>1.6955017301037999E-2</v>
      </c>
      <c r="K5" s="32"/>
    </row>
    <row r="6" spans="2:11" x14ac:dyDescent="0.25">
      <c r="B6">
        <v>1995</v>
      </c>
      <c r="C6" s="27">
        <v>12.28</v>
      </c>
      <c r="D6" s="22">
        <v>20.03</v>
      </c>
      <c r="E6" s="1">
        <v>15.8247619047619</v>
      </c>
      <c r="F6" s="30">
        <v>15.94</v>
      </c>
      <c r="G6" s="28">
        <v>1.09835247129306E-2</v>
      </c>
      <c r="H6" s="23">
        <v>1.6E-2</v>
      </c>
      <c r="I6" s="2">
        <v>1.37806707407958E-2</v>
      </c>
      <c r="J6" s="29">
        <v>1.3801756587202001E-2</v>
      </c>
      <c r="K6" s="32"/>
    </row>
    <row r="7" spans="2:11" x14ac:dyDescent="0.25">
      <c r="B7">
        <v>1996</v>
      </c>
      <c r="C7" s="27">
        <v>18.190000000000001</v>
      </c>
      <c r="D7" s="22">
        <v>27</v>
      </c>
      <c r="E7" s="1">
        <v>22.965905511810998</v>
      </c>
      <c r="F7" s="30">
        <v>23.56</v>
      </c>
      <c r="G7" s="28">
        <v>9.3333333333333306E-3</v>
      </c>
      <c r="H7" s="23">
        <v>1.27983748095479E-2</v>
      </c>
      <c r="I7" s="2">
        <v>1.07888210336991E-2</v>
      </c>
      <c r="J7" s="29">
        <v>1.0623963031259001E-2</v>
      </c>
      <c r="K7" s="32"/>
    </row>
    <row r="8" spans="2:11" x14ac:dyDescent="0.25">
      <c r="B8">
        <v>1997</v>
      </c>
      <c r="C8" s="27">
        <v>25.94</v>
      </c>
      <c r="D8" s="22">
        <v>35.94</v>
      </c>
      <c r="E8" s="1">
        <v>31.113003952569098</v>
      </c>
      <c r="F8" s="30">
        <v>30.5</v>
      </c>
      <c r="G8" s="28">
        <v>7.7907623817473504E-3</v>
      </c>
      <c r="H8" s="23">
        <v>1.0455563853622099E-2</v>
      </c>
      <c r="I8" s="2">
        <v>8.87076691422942E-3</v>
      </c>
      <c r="J8" s="29">
        <v>8.8022634391700695E-3</v>
      </c>
      <c r="K8" s="32"/>
    </row>
    <row r="9" spans="2:11" x14ac:dyDescent="0.25">
      <c r="B9">
        <v>1998</v>
      </c>
      <c r="C9" s="27">
        <v>28.09</v>
      </c>
      <c r="D9" s="22">
        <v>43.97</v>
      </c>
      <c r="E9" s="1">
        <v>36.343730158730096</v>
      </c>
      <c r="F9" s="30">
        <v>36.125</v>
      </c>
      <c r="G9" s="28">
        <v>6.8228337502842804E-3</v>
      </c>
      <c r="H9" s="23">
        <v>1.06799572801708E-2</v>
      </c>
      <c r="I9" s="2">
        <v>8.2372346288810492E-3</v>
      </c>
      <c r="J9" s="29">
        <v>8.1608860390556693E-3</v>
      </c>
      <c r="K9" s="32"/>
    </row>
    <row r="10" spans="2:11" x14ac:dyDescent="0.25">
      <c r="B10">
        <v>1999</v>
      </c>
      <c r="C10" s="27">
        <v>23.78</v>
      </c>
      <c r="D10" s="22">
        <v>35.25</v>
      </c>
      <c r="E10" s="1">
        <v>30.9257142857142</v>
      </c>
      <c r="F10" s="30">
        <v>31.31</v>
      </c>
      <c r="G10" s="28">
        <v>8.5397096498719006E-3</v>
      </c>
      <c r="H10" s="23">
        <v>1.3456686291000801E-2</v>
      </c>
      <c r="I10" s="2">
        <v>1.03089590154824E-2</v>
      </c>
      <c r="J10" s="29">
        <v>1.01346024455445E-2</v>
      </c>
      <c r="K10" s="32"/>
    </row>
    <row r="11" spans="2:11" x14ac:dyDescent="0.25">
      <c r="B11">
        <v>2000</v>
      </c>
      <c r="C11" s="27">
        <v>21.69</v>
      </c>
      <c r="D11" s="22">
        <v>33.44</v>
      </c>
      <c r="E11" s="1">
        <v>27.702619047618999</v>
      </c>
      <c r="F11" s="30">
        <v>28.13</v>
      </c>
      <c r="G11" s="28">
        <v>9.5693779904306199E-3</v>
      </c>
      <c r="H11" s="23">
        <v>1.5675426463808199E-2</v>
      </c>
      <c r="I11" s="2">
        <v>1.22473127437067E-2</v>
      </c>
      <c r="J11" s="29">
        <v>1.19298245614035E-2</v>
      </c>
      <c r="K11" s="32"/>
    </row>
    <row r="12" spans="2:11" x14ac:dyDescent="0.25">
      <c r="B12">
        <v>2001</v>
      </c>
      <c r="C12" s="27">
        <v>21.43</v>
      </c>
      <c r="D12" s="22">
        <v>30.41</v>
      </c>
      <c r="E12" s="1">
        <v>24.346975806451599</v>
      </c>
      <c r="F12" s="30">
        <v>23.78</v>
      </c>
      <c r="G12" s="28">
        <v>1.11805327195001E-2</v>
      </c>
      <c r="H12" s="23">
        <v>1.6798880074661598E-2</v>
      </c>
      <c r="I12" s="2">
        <v>1.47560092928573E-2</v>
      </c>
      <c r="J12" s="29">
        <v>1.5138774754490899E-2</v>
      </c>
      <c r="K12" s="32"/>
    </row>
    <row r="13" spans="2:11" x14ac:dyDescent="0.25">
      <c r="B13">
        <v>2002</v>
      </c>
      <c r="C13" s="27">
        <v>21.74</v>
      </c>
      <c r="D13" s="22">
        <v>28.9</v>
      </c>
      <c r="E13" s="1">
        <v>24.890992063492</v>
      </c>
      <c r="F13" s="30">
        <v>24.664999999999999</v>
      </c>
      <c r="G13" s="28">
        <v>1.38408304498269E-2</v>
      </c>
      <c r="H13" s="23">
        <v>1.8399264029438801E-2</v>
      </c>
      <c r="I13" s="2">
        <v>1.5846722831946901E-2</v>
      </c>
      <c r="J13" s="29">
        <v>1.5696534428158E-2</v>
      </c>
      <c r="K13" s="32"/>
    </row>
    <row r="14" spans="2:11" x14ac:dyDescent="0.25">
      <c r="B14">
        <v>2003</v>
      </c>
      <c r="C14" s="27">
        <v>18.54</v>
      </c>
      <c r="D14" s="22">
        <v>25.38</v>
      </c>
      <c r="E14" s="1">
        <v>22.044365079365001</v>
      </c>
      <c r="F14" s="30">
        <v>22.18</v>
      </c>
      <c r="G14" s="28">
        <v>1.7336485421591798E-2</v>
      </c>
      <c r="H14" s="23">
        <v>2.3121387283236899E-2</v>
      </c>
      <c r="I14" s="2">
        <v>1.9683313211554501E-2</v>
      </c>
      <c r="J14" s="29">
        <v>1.97229817958708E-2</v>
      </c>
      <c r="K14" s="32"/>
    </row>
    <row r="15" spans="2:11" x14ac:dyDescent="0.25">
      <c r="B15">
        <v>2004</v>
      </c>
      <c r="C15" s="27">
        <v>19.329999999999998</v>
      </c>
      <c r="D15" s="22">
        <v>26.5</v>
      </c>
      <c r="E15" s="1">
        <v>23.228214285714198</v>
      </c>
      <c r="F15" s="30">
        <v>24.504999999999999</v>
      </c>
      <c r="G15" s="28">
        <v>1.67938931297709E-2</v>
      </c>
      <c r="H15" s="23">
        <v>2.58665287118468E-2</v>
      </c>
      <c r="I15" s="2">
        <v>2.1299888664692599E-2</v>
      </c>
      <c r="J15" s="29">
        <v>2.0358360190453399E-2</v>
      </c>
      <c r="K15" s="32"/>
    </row>
    <row r="16" spans="2:11" x14ac:dyDescent="0.25">
      <c r="B16">
        <v>2005</v>
      </c>
      <c r="C16" s="27">
        <v>20.16</v>
      </c>
      <c r="D16" s="22">
        <v>22.63</v>
      </c>
      <c r="E16" s="1">
        <v>21.379325396825301</v>
      </c>
      <c r="F16" s="30">
        <v>21.35</v>
      </c>
      <c r="G16" s="28">
        <v>2.28728270814272E-2</v>
      </c>
      <c r="H16" s="23">
        <v>2.77777777777777E-2</v>
      </c>
      <c r="I16" s="2">
        <v>2.5679570036343E-2</v>
      </c>
      <c r="J16" s="29">
        <v>2.5842178126442E-2</v>
      </c>
      <c r="K16" s="32"/>
    </row>
    <row r="17" spans="2:11" x14ac:dyDescent="0.25">
      <c r="B17">
        <v>2006</v>
      </c>
      <c r="C17" s="27">
        <v>20.05</v>
      </c>
      <c r="D17" s="22">
        <v>24.5</v>
      </c>
      <c r="E17" s="1">
        <v>21.939800796812701</v>
      </c>
      <c r="F17" s="30">
        <v>21.83</v>
      </c>
      <c r="G17" s="28">
        <v>2.53061224489795E-2</v>
      </c>
      <c r="H17" s="23">
        <v>3.0214424951266999E-2</v>
      </c>
      <c r="I17" s="2">
        <v>2.77834557279888E-2</v>
      </c>
      <c r="J17" s="29">
        <v>2.7890238416554199E-2</v>
      </c>
      <c r="K17" s="32"/>
    </row>
    <row r="18" spans="2:11" x14ac:dyDescent="0.25">
      <c r="B18">
        <v>2007</v>
      </c>
      <c r="C18" s="27">
        <v>22.95</v>
      </c>
      <c r="D18" s="22">
        <v>32.049999999999997</v>
      </c>
      <c r="E18" s="1">
        <v>26.898565737051701</v>
      </c>
      <c r="F18" s="30">
        <v>26.37</v>
      </c>
      <c r="G18" s="28">
        <v>2.1216848673946902E-2</v>
      </c>
      <c r="H18" s="23">
        <v>2.8911564625850299E-2</v>
      </c>
      <c r="I18" s="2">
        <v>2.50253389174032E-2</v>
      </c>
      <c r="J18" s="29">
        <v>2.5602409638554199E-2</v>
      </c>
      <c r="K18" s="32"/>
    </row>
    <row r="19" spans="2:11" x14ac:dyDescent="0.25">
      <c r="B19">
        <v>2008</v>
      </c>
      <c r="C19" s="27">
        <v>20.51</v>
      </c>
      <c r="D19" s="22">
        <v>32.78</v>
      </c>
      <c r="E19" s="1">
        <v>26.910316205533501</v>
      </c>
      <c r="F19" s="30">
        <v>27.18</v>
      </c>
      <c r="G19" s="28">
        <v>2.0744356314826101E-2</v>
      </c>
      <c r="H19" s="23">
        <v>3.7055095075572801E-2</v>
      </c>
      <c r="I19" s="2">
        <v>2.8115546032304001E-2</v>
      </c>
      <c r="J19" s="29">
        <v>2.7961736571007999E-2</v>
      </c>
      <c r="K19" s="32"/>
    </row>
    <row r="20" spans="2:11" x14ac:dyDescent="0.25">
      <c r="B20">
        <v>2009</v>
      </c>
      <c r="C20" s="27">
        <v>18.93</v>
      </c>
      <c r="D20" s="22">
        <v>29.56</v>
      </c>
      <c r="E20" s="1">
        <v>24.383134920634902</v>
      </c>
      <c r="F20" s="30">
        <v>24.425000000000001</v>
      </c>
      <c r="G20" s="28">
        <v>2.7740189445196201E-2</v>
      </c>
      <c r="H20" s="23">
        <v>4.1435068216270798E-2</v>
      </c>
      <c r="I20" s="2">
        <v>3.3520589862596699E-2</v>
      </c>
      <c r="J20" s="29">
        <v>3.3503610032970199E-2</v>
      </c>
      <c r="K20" s="32"/>
    </row>
    <row r="21" spans="2:11" x14ac:dyDescent="0.25">
      <c r="B21">
        <v>2010</v>
      </c>
      <c r="C21" s="27">
        <v>25.02</v>
      </c>
      <c r="D21" s="22">
        <v>32.89</v>
      </c>
      <c r="E21" s="1">
        <v>28.271666666666601</v>
      </c>
      <c r="F21" s="30">
        <v>27.58</v>
      </c>
      <c r="G21" s="28">
        <v>2.6755852842809302E-2</v>
      </c>
      <c r="H21" s="23">
        <v>3.5171862509991998E-2</v>
      </c>
      <c r="I21" s="2">
        <v>3.0890194443847899E-2</v>
      </c>
      <c r="J21" s="29">
        <v>3.07750057750057E-2</v>
      </c>
      <c r="K21" s="32"/>
    </row>
    <row r="22" spans="2:11" x14ac:dyDescent="0.25">
      <c r="B22">
        <v>2011</v>
      </c>
      <c r="C22" s="27">
        <v>30.8</v>
      </c>
      <c r="D22" s="22">
        <v>35.619999999999997</v>
      </c>
      <c r="E22" s="1">
        <v>33.326547619047602</v>
      </c>
      <c r="F22" s="30">
        <v>33.504999999999903</v>
      </c>
      <c r="G22" s="28">
        <v>2.6389668725435099E-2</v>
      </c>
      <c r="H22" s="23">
        <v>3.0519480519480498E-2</v>
      </c>
      <c r="I22" s="2">
        <v>2.7883172470084799E-2</v>
      </c>
      <c r="J22" s="29">
        <v>2.78745644599303E-2</v>
      </c>
      <c r="K22" s="32"/>
    </row>
    <row r="23" spans="2:11" x14ac:dyDescent="0.25">
      <c r="B23">
        <v>2012</v>
      </c>
      <c r="C23" s="27">
        <v>33.5</v>
      </c>
      <c r="D23" s="22">
        <v>40.56</v>
      </c>
      <c r="E23" s="1">
        <v>37.060879999999898</v>
      </c>
      <c r="F23" s="30">
        <v>37.380000000000003</v>
      </c>
      <c r="G23" s="28">
        <v>2.5147928994082799E-2</v>
      </c>
      <c r="H23" s="23">
        <v>2.9076396807297601E-2</v>
      </c>
      <c r="I23" s="2">
        <v>2.7133122197087099E-2</v>
      </c>
      <c r="J23" s="29">
        <v>2.7176870819042898E-2</v>
      </c>
      <c r="K23" s="32"/>
    </row>
    <row r="24" spans="2:11" x14ac:dyDescent="0.25">
      <c r="B24">
        <v>2013</v>
      </c>
      <c r="C24" s="27">
        <v>36.840000000000003</v>
      </c>
      <c r="D24" s="22">
        <v>43.09</v>
      </c>
      <c r="E24" s="1">
        <v>39.664365079364998</v>
      </c>
      <c r="F24" s="30">
        <v>39.864999999999903</v>
      </c>
      <c r="G24" s="28">
        <v>2.5947596031544101E-2</v>
      </c>
      <c r="H24" s="23">
        <v>3.0229419703103898E-2</v>
      </c>
      <c r="I24" s="2">
        <v>2.7775954621177601E-2</v>
      </c>
      <c r="J24" s="29">
        <v>2.7719342090111E-2</v>
      </c>
      <c r="K24" s="32"/>
    </row>
    <row r="25" spans="2:11" x14ac:dyDescent="0.25">
      <c r="B25">
        <v>2014</v>
      </c>
      <c r="C25" s="27">
        <v>37.1</v>
      </c>
      <c r="D25" s="22">
        <v>44.83</v>
      </c>
      <c r="E25" s="1">
        <v>40.8413095238095</v>
      </c>
      <c r="F25" s="30">
        <v>40.89</v>
      </c>
      <c r="G25" s="28">
        <v>2.7213919250501799E-2</v>
      </c>
      <c r="H25" s="23">
        <v>3.2130629444298099E-2</v>
      </c>
      <c r="I25" s="2">
        <v>2.9446641938699499E-2</v>
      </c>
      <c r="J25" s="29">
        <v>2.9334669293242702E-2</v>
      </c>
      <c r="K25" s="32"/>
    </row>
    <row r="26" spans="2:11" x14ac:dyDescent="0.25">
      <c r="B26">
        <v>2015</v>
      </c>
      <c r="C26" s="27">
        <v>37.99</v>
      </c>
      <c r="D26" s="22">
        <v>43.84</v>
      </c>
      <c r="E26" s="1">
        <v>41.2414682539682</v>
      </c>
      <c r="F26" s="30">
        <v>41.2</v>
      </c>
      <c r="G26" s="28">
        <v>2.78666057560529E-2</v>
      </c>
      <c r="H26" s="23">
        <v>3.4745985785733E-2</v>
      </c>
      <c r="I26" s="2">
        <v>3.1597174352348802E-2</v>
      </c>
      <c r="J26" s="29">
        <v>3.2000000000000001E-2</v>
      </c>
      <c r="K26" s="32"/>
    </row>
    <row r="27" spans="2:11" x14ac:dyDescent="0.25">
      <c r="B27">
        <v>2016</v>
      </c>
      <c r="C27" s="27">
        <v>40.17</v>
      </c>
      <c r="D27" s="22">
        <v>46.89</v>
      </c>
      <c r="E27" s="1">
        <v>43.545000000000002</v>
      </c>
      <c r="F27" s="30">
        <v>43.62</v>
      </c>
      <c r="G27" s="28">
        <v>2.9184169798806101E-2</v>
      </c>
      <c r="H27" s="23">
        <v>3.4851879512073601E-2</v>
      </c>
      <c r="I27" s="2">
        <v>3.1848811280903201E-2</v>
      </c>
      <c r="J27" s="29">
        <v>3.1543479981456901E-2</v>
      </c>
      <c r="K27" s="32"/>
    </row>
    <row r="28" spans="2:11" x14ac:dyDescent="0.25">
      <c r="B28">
        <v>2017</v>
      </c>
      <c r="C28" s="27">
        <v>40.44</v>
      </c>
      <c r="D28" s="22">
        <v>47.43</v>
      </c>
      <c r="E28" s="1">
        <v>44.342279999999903</v>
      </c>
      <c r="F28" s="30">
        <v>45.204999999999998</v>
      </c>
      <c r="G28" s="28">
        <v>3.1203879401222798E-2</v>
      </c>
      <c r="H28" s="23">
        <v>3.5263283297593498E-2</v>
      </c>
      <c r="I28" s="2">
        <v>3.3070752060742802E-2</v>
      </c>
      <c r="J28" s="29">
        <v>3.27397447839037E-2</v>
      </c>
      <c r="K28" s="32"/>
    </row>
    <row r="29" spans="2:11" x14ac:dyDescent="0.25">
      <c r="B29">
        <v>2018</v>
      </c>
      <c r="C29" s="27">
        <v>41.55</v>
      </c>
      <c r="D29" s="22">
        <v>50.51</v>
      </c>
      <c r="E29" s="1">
        <v>45.409920318725099</v>
      </c>
      <c r="F29" s="30">
        <v>45.37</v>
      </c>
      <c r="G29" s="28">
        <v>3.0496600041211599E-2</v>
      </c>
      <c r="H29" s="23">
        <v>3.7545126353790599E-2</v>
      </c>
      <c r="I29" s="2">
        <v>3.4082746555246499E-2</v>
      </c>
      <c r="J29" s="29">
        <v>3.3964728935336301E-2</v>
      </c>
      <c r="K29" s="32"/>
    </row>
    <row r="30" spans="2:11" x14ac:dyDescent="0.25">
      <c r="B30">
        <v>2019</v>
      </c>
      <c r="C30" s="27">
        <v>44.69</v>
      </c>
      <c r="D30" s="22">
        <v>55.77</v>
      </c>
      <c r="E30" s="1">
        <v>50.828373015872998</v>
      </c>
      <c r="F30" s="30">
        <v>51.655000000000001</v>
      </c>
      <c r="G30" s="28">
        <v>2.8689259458490199E-2</v>
      </c>
      <c r="H30" s="23">
        <v>3.5320088300220702E-2</v>
      </c>
      <c r="I30" s="2">
        <v>3.14461755722793E-2</v>
      </c>
      <c r="J30" s="29">
        <v>3.0974736520978801E-2</v>
      </c>
      <c r="K30" s="32"/>
    </row>
    <row r="31" spans="2:11" x14ac:dyDescent="0.25">
      <c r="B31">
        <v>2020</v>
      </c>
      <c r="C31" s="27">
        <v>37.56</v>
      </c>
      <c r="D31" s="22">
        <v>60.13</v>
      </c>
      <c r="E31" s="1">
        <v>49.950513833992098</v>
      </c>
      <c r="F31" s="30">
        <v>49.09</v>
      </c>
      <c r="G31" s="28">
        <v>2.66090138034259E-2</v>
      </c>
      <c r="H31" s="23">
        <v>4.36634717784877E-2</v>
      </c>
      <c r="I31" s="2">
        <v>3.2971662212269298E-2</v>
      </c>
      <c r="J31" s="29">
        <v>3.3408026074556903E-2</v>
      </c>
      <c r="K31" s="32"/>
    </row>
    <row r="32" spans="2:11" x14ac:dyDescent="0.25">
      <c r="B32">
        <v>2021</v>
      </c>
      <c r="C32" s="27">
        <v>48.15</v>
      </c>
      <c r="D32" s="22">
        <v>59.21</v>
      </c>
      <c r="E32" s="1">
        <v>54.084246031745998</v>
      </c>
      <c r="F32" s="30">
        <v>54.44</v>
      </c>
      <c r="G32" s="28">
        <v>2.83735855429826E-2</v>
      </c>
      <c r="H32" s="23">
        <v>3.4060228452751799E-2</v>
      </c>
      <c r="I32" s="2">
        <v>3.09849530233582E-2</v>
      </c>
      <c r="J32" s="29">
        <v>3.08596620132255E-2</v>
      </c>
      <c r="K32" s="32"/>
    </row>
    <row r="33" spans="2:11" x14ac:dyDescent="0.25">
      <c r="B33">
        <v>2022</v>
      </c>
      <c r="C33" s="27">
        <v>57.88</v>
      </c>
      <c r="D33" s="22">
        <v>66.209999999999994</v>
      </c>
      <c r="E33" s="1">
        <v>62.119919999999901</v>
      </c>
      <c r="F33" s="30">
        <v>61.97</v>
      </c>
      <c r="G33" s="28">
        <v>2.6582087297991198E-2</v>
      </c>
      <c r="H33" s="23">
        <v>3.0064912880081899E-2</v>
      </c>
      <c r="I33" s="2">
        <v>2.7855713969846398E-2</v>
      </c>
      <c r="J33" s="29">
        <v>2.77427490542244E-2</v>
      </c>
      <c r="K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tabSelected="1" workbookViewId="0">
      <selection activeCell="E23" sqref="E23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76</v>
      </c>
      <c r="C4" s="24">
        <v>8.94</v>
      </c>
      <c r="D4" s="20">
        <v>11.28</v>
      </c>
      <c r="E4" s="3">
        <v>2.4350000000000001</v>
      </c>
      <c r="F4" s="25">
        <v>3.6714579055441399</v>
      </c>
      <c r="G4" s="21">
        <v>4.6324435318275103</v>
      </c>
      <c r="H4" s="3">
        <v>0.214</v>
      </c>
      <c r="I4" s="25">
        <v>41.775700934579397</v>
      </c>
      <c r="J4" s="21">
        <v>52.710280373831701</v>
      </c>
      <c r="K4" s="3">
        <v>0.31</v>
      </c>
      <c r="L4" s="25">
        <v>28.838709677419299</v>
      </c>
      <c r="M4" s="21">
        <v>36.387096774193502</v>
      </c>
      <c r="N4" s="3">
        <v>0.14000000000000001</v>
      </c>
      <c r="O4" s="4">
        <v>63.857142857142797</v>
      </c>
      <c r="P4" s="19">
        <v>80.571428571428498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9.5</v>
      </c>
      <c r="D5" s="20">
        <v>11.25</v>
      </c>
      <c r="E5" s="3">
        <v>2.6619999999999999</v>
      </c>
      <c r="F5" s="25">
        <v>3.5687453042824901</v>
      </c>
      <c r="G5" s="21">
        <v>4.2261457550713697</v>
      </c>
      <c r="H5" s="3">
        <v>0.32600000000000001</v>
      </c>
      <c r="I5" s="25">
        <v>29.141104294478499</v>
      </c>
      <c r="J5" s="21">
        <v>34.509202453987697</v>
      </c>
      <c r="K5" s="3">
        <v>0.41499999999999998</v>
      </c>
      <c r="L5" s="25">
        <v>22.891566265060199</v>
      </c>
      <c r="M5" s="21">
        <v>27.108433734939702</v>
      </c>
      <c r="N5" s="3">
        <v>0.17</v>
      </c>
      <c r="O5" s="4">
        <v>55.8823529411764</v>
      </c>
      <c r="P5" s="19">
        <v>66.176470588235205</v>
      </c>
      <c r="Q5" s="31">
        <f>(Table2[[#This Row],[Rev]]-E4)/E4</f>
        <v>9.322381930184799E-2</v>
      </c>
      <c r="R5" s="31">
        <f>(Table2[[#This Row],[FCF]]-H4)/H4</f>
        <v>0.52336448598130847</v>
      </c>
      <c r="S5" s="31">
        <f>(Table2[[#This Row],[EPS]]-K4)/K4</f>
        <v>0.33870967741935476</v>
      </c>
      <c r="T5" s="31">
        <f>(Table2[[#This Row],[Div]]-N4)/N4</f>
        <v>0.21428571428571425</v>
      </c>
    </row>
    <row r="6" spans="2:20" x14ac:dyDescent="0.25">
      <c r="B6" t="s">
        <v>78</v>
      </c>
      <c r="C6" s="24">
        <v>9.84</v>
      </c>
      <c r="D6" s="20">
        <v>13.28</v>
      </c>
      <c r="E6" s="3">
        <v>3.1269999999999998</v>
      </c>
      <c r="F6" s="25">
        <v>3.1467860569235602</v>
      </c>
      <c r="G6" s="21">
        <v>4.2468819955228598</v>
      </c>
      <c r="H6" s="3">
        <v>0.44600000000000001</v>
      </c>
      <c r="I6" s="25">
        <v>22.062780269058202</v>
      </c>
      <c r="J6" s="21">
        <v>29.775784753363201</v>
      </c>
      <c r="K6" s="3">
        <v>0.495</v>
      </c>
      <c r="L6" s="25">
        <v>19.878787878787801</v>
      </c>
      <c r="M6" s="21">
        <v>26.828282828282799</v>
      </c>
      <c r="N6" s="3">
        <v>0.19500000000000001</v>
      </c>
      <c r="O6" s="4">
        <v>50.461538461538403</v>
      </c>
      <c r="P6" s="19">
        <v>68.102564102564102</v>
      </c>
      <c r="Q6" s="31">
        <f>(Table2[[#This Row],[Rev]]-E5)/E5</f>
        <v>0.17468069120961677</v>
      </c>
      <c r="R6" s="31">
        <f>(Table2[[#This Row],[FCF]]-H5)/H5</f>
        <v>0.36809815950920244</v>
      </c>
      <c r="S6" s="31">
        <f>(Table2[[#This Row],[EPS]]-K5)/K5</f>
        <v>0.19277108433734944</v>
      </c>
      <c r="T6" s="31">
        <f>(Table2[[#This Row],[Div]]-N5)/N5</f>
        <v>0.14705882352941171</v>
      </c>
    </row>
    <row r="7" spans="2:20" x14ac:dyDescent="0.25">
      <c r="B7" t="s">
        <v>79</v>
      </c>
      <c r="C7" s="24">
        <v>12.28</v>
      </c>
      <c r="D7" s="20">
        <v>20.03</v>
      </c>
      <c r="E7" s="3">
        <v>3.556</v>
      </c>
      <c r="F7" s="25">
        <v>3.4533183352080901</v>
      </c>
      <c r="G7" s="21">
        <v>5.6327334083239498</v>
      </c>
      <c r="H7" s="3">
        <v>0.46899999999999997</v>
      </c>
      <c r="I7" s="25">
        <v>26.183368869936</v>
      </c>
      <c r="J7" s="21">
        <v>42.707889125799497</v>
      </c>
      <c r="K7" s="3">
        <v>0.58499999999999996</v>
      </c>
      <c r="L7" s="25">
        <v>20.991452991452899</v>
      </c>
      <c r="M7" s="21">
        <v>34.239316239316203</v>
      </c>
      <c r="N7" s="3">
        <v>0.22</v>
      </c>
      <c r="O7" s="4">
        <v>55.818181818181799</v>
      </c>
      <c r="P7" s="19">
        <v>91.045454545454504</v>
      </c>
      <c r="Q7" s="31">
        <f>(Table2[[#This Row],[Rev]]-E6)/E6</f>
        <v>0.13719219699392399</v>
      </c>
      <c r="R7" s="31">
        <f>(Table2[[#This Row],[FCF]]-H6)/H6</f>
        <v>5.1569506726457319E-2</v>
      </c>
      <c r="S7" s="31">
        <f>(Table2[[#This Row],[EPS]]-K6)/K6</f>
        <v>0.18181818181818177</v>
      </c>
      <c r="T7" s="31">
        <f>(Table2[[#This Row],[Div]]-N6)/N6</f>
        <v>0.12820512820512817</v>
      </c>
    </row>
    <row r="8" spans="2:20" x14ac:dyDescent="0.25">
      <c r="B8" t="s">
        <v>80</v>
      </c>
      <c r="C8" s="24">
        <v>18.190000000000001</v>
      </c>
      <c r="D8" s="20">
        <v>27</v>
      </c>
      <c r="E8" s="3">
        <v>3.7010000000000001</v>
      </c>
      <c r="F8" s="25">
        <v>4.9148878681437402</v>
      </c>
      <c r="G8" s="21">
        <v>7.2953255876789997</v>
      </c>
      <c r="H8" s="3">
        <v>0.49</v>
      </c>
      <c r="I8" s="25">
        <v>37.122448979591802</v>
      </c>
      <c r="J8" s="21">
        <v>55.1020408163265</v>
      </c>
      <c r="K8" s="3">
        <v>0.69</v>
      </c>
      <c r="L8" s="25">
        <v>26.3623188405797</v>
      </c>
      <c r="M8" s="21">
        <v>39.130434782608603</v>
      </c>
      <c r="N8" s="3">
        <v>0.25</v>
      </c>
      <c r="O8" s="4">
        <v>72.760000000000005</v>
      </c>
      <c r="P8" s="19">
        <v>108</v>
      </c>
      <c r="Q8" s="31">
        <f>(Table2[[#This Row],[Rev]]-E7)/E7</f>
        <v>4.0776152980877396E-2</v>
      </c>
      <c r="R8" s="31">
        <f>(Table2[[#This Row],[FCF]]-H7)/H7</f>
        <v>4.4776119402985114E-2</v>
      </c>
      <c r="S8" s="31">
        <f>(Table2[[#This Row],[EPS]]-K7)/K7</f>
        <v>0.17948717948717946</v>
      </c>
      <c r="T8" s="31">
        <f>(Table2[[#This Row],[Div]]-N7)/N7</f>
        <v>0.13636363636363635</v>
      </c>
    </row>
    <row r="9" spans="2:20" x14ac:dyDescent="0.25">
      <c r="B9" t="s">
        <v>81</v>
      </c>
      <c r="C9" s="24">
        <v>25.94</v>
      </c>
      <c r="D9" s="20">
        <v>35.94</v>
      </c>
      <c r="E9" s="3">
        <v>3.7509999999999999</v>
      </c>
      <c r="F9" s="25">
        <v>6.9154892028792299</v>
      </c>
      <c r="G9" s="21">
        <v>9.5814449480138606</v>
      </c>
      <c r="H9" s="3">
        <v>0.58399999999999996</v>
      </c>
      <c r="I9" s="25">
        <v>44.417808219177999</v>
      </c>
      <c r="J9" s="21">
        <v>61.541095890410901</v>
      </c>
      <c r="K9" s="3">
        <v>0.82</v>
      </c>
      <c r="L9" s="25">
        <v>31.634146341463399</v>
      </c>
      <c r="M9" s="21">
        <v>43.829268292682897</v>
      </c>
      <c r="N9" s="3">
        <v>0.28000000000000003</v>
      </c>
      <c r="O9" s="4">
        <v>92.642857142857096</v>
      </c>
      <c r="P9" s="19">
        <v>128.35714285714201</v>
      </c>
      <c r="Q9" s="31">
        <f>(Table2[[#This Row],[Rev]]-E8)/E8</f>
        <v>1.3509862199405517E-2</v>
      </c>
      <c r="R9" s="31">
        <f>(Table2[[#This Row],[FCF]]-H8)/H8</f>
        <v>0.19183673469387749</v>
      </c>
      <c r="S9" s="31">
        <f>(Table2[[#This Row],[EPS]]-K8)/K8</f>
        <v>0.18840579710144931</v>
      </c>
      <c r="T9" s="31">
        <f>(Table2[[#This Row],[Div]]-N8)/N8</f>
        <v>0.12000000000000011</v>
      </c>
    </row>
    <row r="10" spans="2:20" x14ac:dyDescent="0.25">
      <c r="B10" t="s">
        <v>82</v>
      </c>
      <c r="C10" s="24">
        <v>28.09</v>
      </c>
      <c r="D10" s="20">
        <v>43.97</v>
      </c>
      <c r="E10" s="3">
        <v>3.7690000000000001</v>
      </c>
      <c r="F10" s="25">
        <v>7.4529052799150897</v>
      </c>
      <c r="G10" s="21">
        <v>11.6662244627222</v>
      </c>
      <c r="H10" s="3">
        <v>0.51500000000000001</v>
      </c>
      <c r="I10" s="25">
        <v>54.543689320388303</v>
      </c>
      <c r="J10" s="21">
        <v>85.378640776699001</v>
      </c>
      <c r="K10" s="3">
        <v>0.71</v>
      </c>
      <c r="L10" s="25">
        <v>39.563380281690101</v>
      </c>
      <c r="M10" s="21">
        <v>61.9295774647887</v>
      </c>
      <c r="N10" s="3">
        <v>0.3</v>
      </c>
      <c r="O10" s="4">
        <v>93.633333333333297</v>
      </c>
      <c r="P10" s="19">
        <v>146.56666666666601</v>
      </c>
      <c r="Q10" s="31">
        <f>(Table2[[#This Row],[Rev]]-E9)/E9</f>
        <v>4.7987203412423992E-3</v>
      </c>
      <c r="R10" s="31">
        <f>(Table2[[#This Row],[FCF]]-H9)/H9</f>
        <v>-0.11815068493150677</v>
      </c>
      <c r="S10" s="31">
        <f>(Table2[[#This Row],[EPS]]-K9)/K9</f>
        <v>-0.13414634146341461</v>
      </c>
      <c r="T10" s="31">
        <f>(Table2[[#This Row],[Div]]-N9)/N9</f>
        <v>7.1428571428571286E-2</v>
      </c>
    </row>
    <row r="11" spans="2:20" x14ac:dyDescent="0.25">
      <c r="B11" t="s">
        <v>83</v>
      </c>
      <c r="C11" s="24">
        <v>23.78</v>
      </c>
      <c r="D11" s="20">
        <v>35.25</v>
      </c>
      <c r="E11" s="3">
        <v>3.8769999999999998</v>
      </c>
      <c r="F11" s="25">
        <v>6.1336084601495999</v>
      </c>
      <c r="G11" s="21">
        <v>9.0920815063193192</v>
      </c>
      <c r="H11" s="3">
        <v>0.56599999999999995</v>
      </c>
      <c r="I11" s="25">
        <v>42.014134275618296</v>
      </c>
      <c r="J11" s="21">
        <v>62.2791519434629</v>
      </c>
      <c r="K11" s="3">
        <v>0.49</v>
      </c>
      <c r="L11" s="25">
        <v>48.530612244897902</v>
      </c>
      <c r="M11" s="21">
        <v>71.938775510203996</v>
      </c>
      <c r="N11" s="3">
        <v>0.32</v>
      </c>
      <c r="O11" s="4">
        <v>74.3125</v>
      </c>
      <c r="P11" s="19">
        <v>110.15625</v>
      </c>
      <c r="Q11" s="31">
        <f>(Table2[[#This Row],[Rev]]-E10)/E10</f>
        <v>2.8654815600955067E-2</v>
      </c>
      <c r="R11" s="31">
        <f>(Table2[[#This Row],[FCF]]-H10)/H10</f>
        <v>9.9029126213592097E-2</v>
      </c>
      <c r="S11" s="31">
        <f>(Table2[[#This Row],[EPS]]-K10)/K10</f>
        <v>-0.30985915492957744</v>
      </c>
      <c r="T11" s="31">
        <f>(Table2[[#This Row],[Div]]-N10)/N10</f>
        <v>6.6666666666666735E-2</v>
      </c>
    </row>
    <row r="12" spans="2:20" x14ac:dyDescent="0.25">
      <c r="B12" t="s">
        <v>84</v>
      </c>
      <c r="C12" s="24">
        <v>21.69</v>
      </c>
      <c r="D12" s="20">
        <v>33.44</v>
      </c>
      <c r="E12" s="3">
        <v>3.9990000000000001</v>
      </c>
      <c r="F12" s="25">
        <v>5.4238559639909898</v>
      </c>
      <c r="G12" s="21">
        <v>8.3620905226306501</v>
      </c>
      <c r="H12" s="3">
        <v>0.57299999999999995</v>
      </c>
      <c r="I12" s="25">
        <v>37.853403141361198</v>
      </c>
      <c r="J12" s="21">
        <v>58.359511343804499</v>
      </c>
      <c r="K12" s="3">
        <v>0.44</v>
      </c>
      <c r="L12" s="25">
        <v>49.295454545454497</v>
      </c>
      <c r="M12" s="21">
        <v>76</v>
      </c>
      <c r="N12" s="3">
        <v>0.34</v>
      </c>
      <c r="O12" s="4">
        <v>63.794117647058798</v>
      </c>
      <c r="P12" s="19">
        <v>98.352941176470495</v>
      </c>
      <c r="Q12" s="31">
        <f>(Table2[[#This Row],[Rev]]-E11)/E11</f>
        <v>3.1467629610523691E-2</v>
      </c>
      <c r="R12" s="31">
        <f>(Table2[[#This Row],[FCF]]-H11)/H11</f>
        <v>1.236749116607775E-2</v>
      </c>
      <c r="S12" s="31">
        <f>(Table2[[#This Row],[EPS]]-K11)/K11</f>
        <v>-0.10204081632653059</v>
      </c>
      <c r="T12" s="31">
        <f>(Table2[[#This Row],[Div]]-N11)/N11</f>
        <v>6.2500000000000056E-2</v>
      </c>
    </row>
    <row r="13" spans="2:20" x14ac:dyDescent="0.25">
      <c r="B13" t="s">
        <v>85</v>
      </c>
      <c r="C13" s="24">
        <v>21.43</v>
      </c>
      <c r="D13" s="20">
        <v>30.41</v>
      </c>
      <c r="E13" s="3">
        <v>3.5270000000000001</v>
      </c>
      <c r="F13" s="25">
        <v>6.0759852565920003</v>
      </c>
      <c r="G13" s="21">
        <v>8.6220584065778194</v>
      </c>
      <c r="H13" s="3">
        <v>0.67200000000000004</v>
      </c>
      <c r="I13" s="25">
        <v>31.889880952380899</v>
      </c>
      <c r="J13" s="21">
        <v>45.252976190476097</v>
      </c>
      <c r="K13" s="3">
        <v>0.8</v>
      </c>
      <c r="L13" s="25">
        <v>26.787499999999898</v>
      </c>
      <c r="M13" s="21">
        <v>38.012499999999903</v>
      </c>
      <c r="N13" s="3">
        <v>0.36</v>
      </c>
      <c r="O13" s="4">
        <v>59.5277777777777</v>
      </c>
      <c r="P13" s="19">
        <v>84.4722222222222</v>
      </c>
      <c r="Q13" s="31">
        <f>(Table2[[#This Row],[Rev]]-E12)/E12</f>
        <v>-0.1180295073768442</v>
      </c>
      <c r="R13" s="31">
        <f>(Table2[[#This Row],[FCF]]-H12)/H12</f>
        <v>0.1727748691099478</v>
      </c>
      <c r="S13" s="31">
        <f>(Table2[[#This Row],[EPS]]-K12)/K12</f>
        <v>0.81818181818181823</v>
      </c>
      <c r="T13" s="31">
        <f>(Table2[[#This Row],[Div]]-N12)/N12</f>
        <v>5.8823529411764594E-2</v>
      </c>
    </row>
    <row r="14" spans="2:20" x14ac:dyDescent="0.25">
      <c r="B14" t="s">
        <v>86</v>
      </c>
      <c r="C14" s="24">
        <v>21.74</v>
      </c>
      <c r="D14" s="20">
        <v>28.9</v>
      </c>
      <c r="E14" s="3">
        <v>3.94</v>
      </c>
      <c r="F14" s="25">
        <v>5.5177664974619196</v>
      </c>
      <c r="G14" s="21">
        <v>7.3350253807106496</v>
      </c>
      <c r="H14" s="3">
        <v>0.78400000000000003</v>
      </c>
      <c r="I14" s="25">
        <v>27.729591836734599</v>
      </c>
      <c r="J14" s="21">
        <v>36.862244897959101</v>
      </c>
      <c r="K14" s="3">
        <v>0.61499999999999999</v>
      </c>
      <c r="L14" s="25">
        <v>35.349593495934897</v>
      </c>
      <c r="M14" s="21">
        <v>46.991869918699102</v>
      </c>
      <c r="N14" s="3">
        <v>0.4</v>
      </c>
      <c r="O14" s="4">
        <v>54.349999999999902</v>
      </c>
      <c r="P14" s="19">
        <v>72.249999999999901</v>
      </c>
      <c r="Q14" s="31">
        <f>(Table2[[#This Row],[Rev]]-E13)/E13</f>
        <v>0.11709668273320097</v>
      </c>
      <c r="R14" s="31">
        <f>(Table2[[#This Row],[FCF]]-H13)/H13</f>
        <v>0.16666666666666663</v>
      </c>
      <c r="S14" s="31">
        <f>(Table2[[#This Row],[EPS]]-K13)/K13</f>
        <v>-0.23125000000000007</v>
      </c>
      <c r="T14" s="31">
        <f>(Table2[[#This Row],[Div]]-N13)/N13</f>
        <v>0.11111111111111122</v>
      </c>
    </row>
    <row r="15" spans="2:20" x14ac:dyDescent="0.25">
      <c r="B15" t="s">
        <v>87</v>
      </c>
      <c r="C15" s="24">
        <v>18.54</v>
      </c>
      <c r="D15" s="20">
        <v>25.38</v>
      </c>
      <c r="E15" s="3">
        <v>4.274</v>
      </c>
      <c r="F15" s="25">
        <v>4.3378568086101996</v>
      </c>
      <c r="G15" s="21">
        <v>5.9382311651848303</v>
      </c>
      <c r="H15" s="3">
        <v>0.94299999999999995</v>
      </c>
      <c r="I15" s="25">
        <v>19.6606574761399</v>
      </c>
      <c r="J15" s="21">
        <v>26.9141039236479</v>
      </c>
      <c r="K15" s="3">
        <v>0.88500000000000001</v>
      </c>
      <c r="L15" s="25">
        <v>20.949152542372801</v>
      </c>
      <c r="M15" s="21">
        <v>28.677966101694899</v>
      </c>
      <c r="N15" s="3">
        <v>0.44</v>
      </c>
      <c r="O15" s="4">
        <v>42.136363636363598</v>
      </c>
      <c r="P15" s="19">
        <v>57.681818181818102</v>
      </c>
      <c r="Q15" s="31">
        <f>(Table2[[#This Row],[Rev]]-E14)/E14</f>
        <v>8.4771573604060929E-2</v>
      </c>
      <c r="R15" s="31">
        <f>(Table2[[#This Row],[FCF]]-H14)/H14</f>
        <v>0.20280612244897947</v>
      </c>
      <c r="S15" s="31">
        <f>(Table2[[#This Row],[EPS]]-K14)/K14</f>
        <v>0.4390243902439025</v>
      </c>
      <c r="T15" s="31">
        <f>(Table2[[#This Row],[Div]]-N14)/N14</f>
        <v>9.999999999999995E-2</v>
      </c>
    </row>
    <row r="16" spans="2:20" x14ac:dyDescent="0.25">
      <c r="B16" t="s">
        <v>88</v>
      </c>
      <c r="C16" s="24">
        <v>19.329999999999998</v>
      </c>
      <c r="D16" s="20">
        <v>26.5</v>
      </c>
      <c r="E16" s="3">
        <v>4.476</v>
      </c>
      <c r="F16" s="25">
        <v>4.3185880250223398</v>
      </c>
      <c r="G16" s="21">
        <v>5.9204647006255504</v>
      </c>
      <c r="H16" s="3">
        <v>1.073</v>
      </c>
      <c r="I16" s="25">
        <v>18.0149114631873</v>
      </c>
      <c r="J16" s="21">
        <v>24.697110904007399</v>
      </c>
      <c r="K16" s="3">
        <v>1</v>
      </c>
      <c r="L16" s="25">
        <v>19.329999999999998</v>
      </c>
      <c r="M16" s="21">
        <v>26.5</v>
      </c>
      <c r="N16" s="3">
        <v>0.5</v>
      </c>
      <c r="O16" s="4">
        <v>38.659999999999997</v>
      </c>
      <c r="P16" s="19">
        <v>53</v>
      </c>
      <c r="Q16" s="31">
        <f>(Table2[[#This Row],[Rev]]-E15)/E15</f>
        <v>4.7262517547964428E-2</v>
      </c>
      <c r="R16" s="31">
        <f>(Table2[[#This Row],[FCF]]-H15)/H15</f>
        <v>0.13785790031813364</v>
      </c>
      <c r="S16" s="31">
        <f>(Table2[[#This Row],[EPS]]-K15)/K15</f>
        <v>0.12994350282485875</v>
      </c>
      <c r="T16" s="31">
        <f>(Table2[[#This Row],[Div]]-N15)/N15</f>
        <v>0.13636363636363635</v>
      </c>
    </row>
    <row r="17" spans="2:20" x14ac:dyDescent="0.25">
      <c r="B17" t="s">
        <v>89</v>
      </c>
      <c r="C17" s="24">
        <v>20.16</v>
      </c>
      <c r="D17" s="20">
        <v>22.63</v>
      </c>
      <c r="E17" s="3">
        <v>4.827</v>
      </c>
      <c r="F17" s="25">
        <v>4.1765071472964497</v>
      </c>
      <c r="G17" s="21">
        <v>4.6882121400455699</v>
      </c>
      <c r="H17" s="3">
        <v>1.1539999999999999</v>
      </c>
      <c r="I17" s="25">
        <v>17.469670710571901</v>
      </c>
      <c r="J17" s="21">
        <v>19.610051993067501</v>
      </c>
      <c r="K17" s="3">
        <v>1.02</v>
      </c>
      <c r="L17" s="25">
        <v>19.764705882352899</v>
      </c>
      <c r="M17" s="21">
        <v>22.186274509803901</v>
      </c>
      <c r="N17" s="3">
        <v>0.56000000000000005</v>
      </c>
      <c r="O17" s="4">
        <v>36</v>
      </c>
      <c r="P17" s="19">
        <v>40.410714285714199</v>
      </c>
      <c r="Q17" s="31">
        <f>(Table2[[#This Row],[Rev]]-E16)/E16</f>
        <v>7.8418230563002678E-2</v>
      </c>
      <c r="R17" s="31">
        <f>(Table2[[#This Row],[FCF]]-H16)/H16</f>
        <v>7.5489282385834078E-2</v>
      </c>
      <c r="S17" s="31">
        <f>(Table2[[#This Row],[EPS]]-K16)/K16</f>
        <v>2.0000000000000018E-2</v>
      </c>
      <c r="T17" s="31">
        <f>(Table2[[#This Row],[Div]]-N16)/N16</f>
        <v>0.12000000000000011</v>
      </c>
    </row>
    <row r="18" spans="2:20" x14ac:dyDescent="0.25">
      <c r="B18" t="s">
        <v>90</v>
      </c>
      <c r="C18" s="24">
        <v>20.05</v>
      </c>
      <c r="D18" s="20">
        <v>24.5</v>
      </c>
      <c r="E18" s="3">
        <v>5.125</v>
      </c>
      <c r="F18" s="25">
        <v>3.9121951219512101</v>
      </c>
      <c r="G18" s="21">
        <v>4.7804878048780397</v>
      </c>
      <c r="H18" s="3">
        <v>0.96799999999999997</v>
      </c>
      <c r="I18" s="25">
        <v>20.712809917355301</v>
      </c>
      <c r="J18" s="21">
        <v>25.309917355371901</v>
      </c>
      <c r="K18" s="3">
        <v>1.08</v>
      </c>
      <c r="L18" s="25">
        <v>18.564814814814799</v>
      </c>
      <c r="M18" s="21">
        <v>22.685185185185102</v>
      </c>
      <c r="N18" s="3">
        <v>0.62</v>
      </c>
      <c r="O18" s="4">
        <v>32.338709677419303</v>
      </c>
      <c r="P18" s="19">
        <v>39.516129032258</v>
      </c>
      <c r="Q18" s="31">
        <f>(Table2[[#This Row],[Rev]]-E17)/E17</f>
        <v>6.1736067951108357E-2</v>
      </c>
      <c r="R18" s="31">
        <f>(Table2[[#This Row],[FCF]]-H17)/H17</f>
        <v>-0.16117850953206236</v>
      </c>
      <c r="S18" s="31">
        <f>(Table2[[#This Row],[EPS]]-K17)/K17</f>
        <v>5.8823529411764754E-2</v>
      </c>
      <c r="T18" s="31">
        <f>(Table2[[#This Row],[Div]]-N17)/N17</f>
        <v>0.10714285714285703</v>
      </c>
    </row>
    <row r="19" spans="2:20" x14ac:dyDescent="0.25">
      <c r="B19" t="s">
        <v>91</v>
      </c>
      <c r="C19" s="24">
        <v>22.95</v>
      </c>
      <c r="D19" s="20">
        <v>32.049999999999997</v>
      </c>
      <c r="E19" s="3">
        <v>6.19</v>
      </c>
      <c r="F19" s="25">
        <v>3.7075928917608998</v>
      </c>
      <c r="G19" s="21">
        <v>5.1777059773828702</v>
      </c>
      <c r="H19" s="3">
        <v>1.18</v>
      </c>
      <c r="I19" s="25">
        <v>19.449152542372801</v>
      </c>
      <c r="J19" s="21">
        <v>27.161016949152501</v>
      </c>
      <c r="K19" s="3">
        <v>1.2849999999999999</v>
      </c>
      <c r="L19" s="25">
        <v>17.859922178988299</v>
      </c>
      <c r="M19" s="21">
        <v>24.941634241245101</v>
      </c>
      <c r="N19" s="3">
        <v>0.68</v>
      </c>
      <c r="O19" s="4">
        <v>33.75</v>
      </c>
      <c r="P19" s="19">
        <v>47.1323529411764</v>
      </c>
      <c r="Q19" s="31">
        <f>(Table2[[#This Row],[Rev]]-E18)/E18</f>
        <v>0.20780487804878056</v>
      </c>
      <c r="R19" s="31">
        <f>(Table2[[#This Row],[FCF]]-H18)/H18</f>
        <v>0.21900826446280988</v>
      </c>
      <c r="S19" s="31">
        <f>(Table2[[#This Row],[EPS]]-K18)/K18</f>
        <v>0.18981481481481466</v>
      </c>
      <c r="T19" s="31">
        <f>(Table2[[#This Row],[Div]]-N18)/N18</f>
        <v>9.6774193548387177E-2</v>
      </c>
    </row>
    <row r="20" spans="2:20" x14ac:dyDescent="0.25">
      <c r="B20" t="s">
        <v>92</v>
      </c>
      <c r="C20" s="24">
        <v>20.51</v>
      </c>
      <c r="D20" s="20">
        <v>32.78</v>
      </c>
      <c r="E20" s="3">
        <v>6.8369999999999997</v>
      </c>
      <c r="F20" s="25">
        <v>2.9998537370191598</v>
      </c>
      <c r="G20" s="21">
        <v>4.7945005119204298</v>
      </c>
      <c r="H20" s="3">
        <v>1.1990000000000001</v>
      </c>
      <c r="I20" s="25">
        <v>17.105921601334401</v>
      </c>
      <c r="J20" s="21">
        <v>27.339449541284399</v>
      </c>
      <c r="K20" s="3">
        <v>1.2450000000000001</v>
      </c>
      <c r="L20" s="25">
        <v>16.473895582329298</v>
      </c>
      <c r="M20" s="21">
        <v>26.329317269076299</v>
      </c>
      <c r="N20" s="3">
        <v>0.76</v>
      </c>
      <c r="O20" s="4">
        <v>26.986842105263101</v>
      </c>
      <c r="P20" s="19">
        <v>43.131578947368403</v>
      </c>
      <c r="Q20" s="31">
        <f>(Table2[[#This Row],[Rev]]-E19)/E19</f>
        <v>0.10452342487883673</v>
      </c>
      <c r="R20" s="31">
        <f>(Table2[[#This Row],[FCF]]-H19)/H19</f>
        <v>1.6101694915254348E-2</v>
      </c>
      <c r="S20" s="31">
        <f>(Table2[[#This Row],[EPS]]-K19)/K19</f>
        <v>-3.1128404669260559E-2</v>
      </c>
      <c r="T20" s="31">
        <f>(Table2[[#This Row],[Div]]-N19)/N19</f>
        <v>0.11764705882352934</v>
      </c>
    </row>
    <row r="21" spans="2:20" x14ac:dyDescent="0.25">
      <c r="B21" t="s">
        <v>93</v>
      </c>
      <c r="C21" s="24">
        <v>18.93</v>
      </c>
      <c r="D21" s="20">
        <v>29.56</v>
      </c>
      <c r="E21" s="3">
        <v>6.6529999999999996</v>
      </c>
      <c r="F21" s="25">
        <v>2.8453329325116399</v>
      </c>
      <c r="G21" s="21">
        <v>4.4431083721629303</v>
      </c>
      <c r="H21" s="3">
        <v>1.33</v>
      </c>
      <c r="I21" s="25">
        <v>14.233082706766901</v>
      </c>
      <c r="J21" s="21">
        <v>22.225563909774401</v>
      </c>
      <c r="K21" s="3">
        <v>1.4650000000000001</v>
      </c>
      <c r="L21" s="25">
        <v>12.9215017064846</v>
      </c>
      <c r="M21" s="21">
        <v>20.177474402730301</v>
      </c>
      <c r="N21" s="3">
        <v>0.82</v>
      </c>
      <c r="O21" s="4">
        <v>23.085365853658502</v>
      </c>
      <c r="P21" s="19">
        <v>36.048780487804798</v>
      </c>
      <c r="Q21" s="31">
        <f>(Table2[[#This Row],[Rev]]-E20)/E20</f>
        <v>-2.6912388474477134E-2</v>
      </c>
      <c r="R21" s="31">
        <f>(Table2[[#This Row],[FCF]]-H20)/H20</f>
        <v>0.10925771476230192</v>
      </c>
      <c r="S21" s="31">
        <f>(Table2[[#This Row],[EPS]]-K20)/K20</f>
        <v>0.17670682730923692</v>
      </c>
      <c r="T21" s="31">
        <f>(Table2[[#This Row],[Div]]-N20)/N20</f>
        <v>7.8947368421052558E-2</v>
      </c>
    </row>
    <row r="22" spans="2:20" x14ac:dyDescent="0.25">
      <c r="B22" t="s">
        <v>94</v>
      </c>
      <c r="C22" s="24">
        <v>25.02</v>
      </c>
      <c r="D22" s="20">
        <v>32.89</v>
      </c>
      <c r="E22" s="3">
        <v>7.5250000000000004</v>
      </c>
      <c r="F22" s="25">
        <v>3.3249169435215902</v>
      </c>
      <c r="G22" s="21">
        <v>4.3707641196013203</v>
      </c>
      <c r="H22" s="3">
        <v>1.5680000000000001</v>
      </c>
      <c r="I22" s="25">
        <v>15.956632653061201</v>
      </c>
      <c r="J22" s="21">
        <v>20.975765306122401</v>
      </c>
      <c r="K22" s="3">
        <v>2.5299999999999998</v>
      </c>
      <c r="L22" s="25">
        <v>9.8893280632411003</v>
      </c>
      <c r="M22" s="21">
        <v>13</v>
      </c>
      <c r="N22" s="3">
        <v>0.88</v>
      </c>
      <c r="O22" s="4">
        <v>28.431818181818102</v>
      </c>
      <c r="P22" s="19">
        <v>37.375</v>
      </c>
      <c r="Q22" s="31">
        <f>(Table2[[#This Row],[Rev]]-E21)/E21</f>
        <v>0.13106869081617328</v>
      </c>
      <c r="R22" s="31">
        <f>(Table2[[#This Row],[FCF]]-H21)/H21</f>
        <v>0.1789473684210526</v>
      </c>
      <c r="S22" s="31">
        <f>(Table2[[#This Row],[EPS]]-K21)/K21</f>
        <v>0.72696245733788378</v>
      </c>
      <c r="T22" s="31">
        <f>(Table2[[#This Row],[Div]]-N21)/N21</f>
        <v>7.3170731707317138E-2</v>
      </c>
    </row>
    <row r="23" spans="2:20" x14ac:dyDescent="0.25">
      <c r="B23" t="s">
        <v>95</v>
      </c>
      <c r="C23" s="24">
        <v>30.8</v>
      </c>
      <c r="D23" s="20">
        <v>35.619999999999997</v>
      </c>
      <c r="E23" s="3">
        <v>10.018000000000001</v>
      </c>
      <c r="F23" s="25">
        <v>3.0744659612697101</v>
      </c>
      <c r="G23" s="21">
        <v>3.5555999201437398</v>
      </c>
      <c r="H23" s="3">
        <v>1.411</v>
      </c>
      <c r="I23" s="25">
        <v>21.828490432317501</v>
      </c>
      <c r="J23" s="21">
        <v>25.2445074415308</v>
      </c>
      <c r="K23" s="3">
        <v>1.85</v>
      </c>
      <c r="L23" s="25">
        <v>16.648648648648599</v>
      </c>
      <c r="M23" s="21">
        <v>19.254054054053999</v>
      </c>
      <c r="N23" s="3">
        <v>0.94</v>
      </c>
      <c r="O23" s="4">
        <v>32.7659574468085</v>
      </c>
      <c r="P23" s="19">
        <v>37.893617021276597</v>
      </c>
      <c r="Q23" s="31">
        <f>(Table2[[#This Row],[Rev]]-E22)/E22</f>
        <v>0.33129568106312296</v>
      </c>
      <c r="R23" s="31">
        <f>(Table2[[#This Row],[FCF]]-H22)/H22</f>
        <v>-0.10012755102040818</v>
      </c>
      <c r="S23" s="31">
        <f>(Table2[[#This Row],[EPS]]-K22)/K22</f>
        <v>-0.26877470355731214</v>
      </c>
      <c r="T23" s="31">
        <f>(Table2[[#This Row],[Div]]-N22)/N22</f>
        <v>6.8181818181818121E-2</v>
      </c>
    </row>
    <row r="24" spans="2:20" x14ac:dyDescent="0.25">
      <c r="B24" t="s">
        <v>96</v>
      </c>
      <c r="C24" s="24">
        <v>33.5</v>
      </c>
      <c r="D24" s="20">
        <v>40.56</v>
      </c>
      <c r="E24" s="3">
        <v>10.475</v>
      </c>
      <c r="F24" s="25">
        <v>3.1980906921240999</v>
      </c>
      <c r="G24" s="21">
        <v>3.8720763723150302</v>
      </c>
      <c r="H24" s="3">
        <v>1.716</v>
      </c>
      <c r="I24" s="25">
        <v>19.522144522144501</v>
      </c>
      <c r="J24" s="21">
        <v>23.636363636363601</v>
      </c>
      <c r="K24" s="3">
        <v>1.97</v>
      </c>
      <c r="L24" s="25">
        <v>17.005076142131902</v>
      </c>
      <c r="M24" s="21">
        <v>20.588832487309599</v>
      </c>
      <c r="N24" s="3">
        <v>1.02</v>
      </c>
      <c r="O24" s="4">
        <v>32.843137254901897</v>
      </c>
      <c r="P24" s="19">
        <v>39.764705882352899</v>
      </c>
      <c r="Q24" s="31">
        <f>(Table2[[#This Row],[Rev]]-E23)/E23</f>
        <v>4.5617887801956372E-2</v>
      </c>
      <c r="R24" s="31">
        <f>(Table2[[#This Row],[FCF]]-H23)/H23</f>
        <v>0.21615875265768952</v>
      </c>
      <c r="S24" s="31">
        <f>(Table2[[#This Row],[EPS]]-K23)/K23</f>
        <v>6.4864864864864799E-2</v>
      </c>
      <c r="T24" s="31">
        <f>(Table2[[#This Row],[Div]]-N23)/N23</f>
        <v>8.5106382978723485E-2</v>
      </c>
    </row>
    <row r="25" spans="2:20" x14ac:dyDescent="0.25">
      <c r="B25" t="s">
        <v>97</v>
      </c>
      <c r="C25" s="24">
        <v>36.840000000000003</v>
      </c>
      <c r="D25" s="20">
        <v>43.09</v>
      </c>
      <c r="E25" s="3">
        <v>10.391</v>
      </c>
      <c r="F25" s="25">
        <v>3.5453758059859499</v>
      </c>
      <c r="G25" s="21">
        <v>4.1468578577615203</v>
      </c>
      <c r="H25" s="3">
        <v>1.772</v>
      </c>
      <c r="I25" s="25">
        <v>20.7900677200902</v>
      </c>
      <c r="J25" s="21">
        <v>24.317155756207601</v>
      </c>
      <c r="K25" s="3">
        <v>1.9</v>
      </c>
      <c r="L25" s="25">
        <v>19.3894736842105</v>
      </c>
      <c r="M25" s="21">
        <v>22.678947368420999</v>
      </c>
      <c r="N25" s="3">
        <v>1.1200000000000001</v>
      </c>
      <c r="O25" s="4">
        <v>32.892857142857103</v>
      </c>
      <c r="P25" s="19">
        <v>38.473214285714199</v>
      </c>
      <c r="Q25" s="31">
        <f>(Table2[[#This Row],[Rev]]-E24)/E24</f>
        <v>-8.019093078758914E-3</v>
      </c>
      <c r="R25" s="31">
        <f>(Table2[[#This Row],[FCF]]-H24)/H24</f>
        <v>3.2634032634032667E-2</v>
      </c>
      <c r="S25" s="31">
        <f>(Table2[[#This Row],[EPS]]-K24)/K24</f>
        <v>-3.5532994923857898E-2</v>
      </c>
      <c r="T25" s="31">
        <f>(Table2[[#This Row],[Div]]-N24)/N24</f>
        <v>9.8039215686274592E-2</v>
      </c>
    </row>
    <row r="26" spans="2:20" x14ac:dyDescent="0.25">
      <c r="B26" t="s">
        <v>98</v>
      </c>
      <c r="C26" s="24">
        <v>37.1</v>
      </c>
      <c r="D26" s="20">
        <v>44.83</v>
      </c>
      <c r="E26" s="3">
        <v>10.337</v>
      </c>
      <c r="F26" s="25">
        <v>3.5890490471123102</v>
      </c>
      <c r="G26" s="21">
        <v>4.3368482151494598</v>
      </c>
      <c r="H26" s="3">
        <v>1.845</v>
      </c>
      <c r="I26" s="25">
        <v>20.108401084010801</v>
      </c>
      <c r="J26" s="21">
        <v>24.2981029810298</v>
      </c>
      <c r="K26" s="3">
        <v>1.6</v>
      </c>
      <c r="L26" s="25">
        <v>23.1875</v>
      </c>
      <c r="M26" s="21">
        <v>28.018749999999901</v>
      </c>
      <c r="N26" s="3">
        <v>1.22</v>
      </c>
      <c r="O26" s="4">
        <v>30.4098360655737</v>
      </c>
      <c r="P26" s="19">
        <v>36.745901639344197</v>
      </c>
      <c r="Q26" s="31">
        <f>(Table2[[#This Row],[Rev]]-E25)/E25</f>
        <v>-5.1968049273409941E-3</v>
      </c>
      <c r="R26" s="31">
        <f>(Table2[[#This Row],[FCF]]-H25)/H25</f>
        <v>4.1196388261850993E-2</v>
      </c>
      <c r="S26" s="31">
        <f>(Table2[[#This Row],[EPS]]-K25)/K25</f>
        <v>-0.15789473684210517</v>
      </c>
      <c r="T26" s="31">
        <f>(Table2[[#This Row],[Div]]-N25)/N25</f>
        <v>8.9285714285714163E-2</v>
      </c>
    </row>
    <row r="27" spans="2:20" x14ac:dyDescent="0.25">
      <c r="B27" t="s">
        <v>99</v>
      </c>
      <c r="C27" s="24">
        <v>37.99</v>
      </c>
      <c r="D27" s="20">
        <v>43.84</v>
      </c>
      <c r="E27" s="3">
        <v>10.055</v>
      </c>
      <c r="F27" s="25">
        <v>3.7782197911486799</v>
      </c>
      <c r="G27" s="21">
        <v>4.3600198906016896</v>
      </c>
      <c r="H27" s="3">
        <v>1.81</v>
      </c>
      <c r="I27" s="25">
        <v>20.988950276242999</v>
      </c>
      <c r="J27" s="21">
        <v>24.220994475138099</v>
      </c>
      <c r="K27" s="3">
        <v>1.67</v>
      </c>
      <c r="L27" s="25">
        <v>22.748502994011901</v>
      </c>
      <c r="M27" s="21">
        <v>26.251497005988</v>
      </c>
      <c r="N27" s="3">
        <v>1.32</v>
      </c>
      <c r="O27" s="4">
        <v>28.780303030302999</v>
      </c>
      <c r="P27" s="19">
        <v>33.212121212121197</v>
      </c>
      <c r="Q27" s="31">
        <f>(Table2[[#This Row],[Rev]]-E26)/E26</f>
        <v>-2.7280642352713557E-2</v>
      </c>
      <c r="R27" s="31">
        <f>(Table2[[#This Row],[FCF]]-H26)/H26</f>
        <v>-1.8970189701896976E-2</v>
      </c>
      <c r="S27" s="31">
        <f>(Table2[[#This Row],[EPS]]-K26)/K26</f>
        <v>4.37499999999999E-2</v>
      </c>
      <c r="T27" s="31">
        <f>(Table2[[#This Row],[Div]]-N26)/N26</f>
        <v>8.1967213114754175E-2</v>
      </c>
    </row>
    <row r="28" spans="2:20" x14ac:dyDescent="0.25">
      <c r="B28" t="s">
        <v>100</v>
      </c>
      <c r="C28" s="24">
        <v>40.17</v>
      </c>
      <c r="D28" s="20">
        <v>46.89</v>
      </c>
      <c r="E28" s="3">
        <v>9.5860000000000003</v>
      </c>
      <c r="F28" s="25">
        <v>4.19048612559983</v>
      </c>
      <c r="G28" s="21">
        <v>4.8915084498226502</v>
      </c>
      <c r="H28" s="3">
        <v>1.4950000000000001</v>
      </c>
      <c r="I28" s="25">
        <v>26.869565217391301</v>
      </c>
      <c r="J28" s="21">
        <v>31.3645484949832</v>
      </c>
      <c r="K28" s="3">
        <v>1.49</v>
      </c>
      <c r="L28" s="25">
        <v>26.959731543624098</v>
      </c>
      <c r="M28" s="21">
        <v>31.469798657718101</v>
      </c>
      <c r="N28" s="3">
        <v>1.4</v>
      </c>
      <c r="O28" s="4">
        <v>28.6928571428571</v>
      </c>
      <c r="P28" s="19">
        <v>33.492857142857098</v>
      </c>
      <c r="Q28" s="31">
        <f>(Table2[[#This Row],[Rev]]-E27)/E27</f>
        <v>-4.6643460964694128E-2</v>
      </c>
      <c r="R28" s="31">
        <f>(Table2[[#This Row],[FCF]]-H27)/H27</f>
        <v>-0.17403314917127069</v>
      </c>
      <c r="S28" s="31">
        <f>(Table2[[#This Row],[EPS]]-K27)/K27</f>
        <v>-0.10778443113772451</v>
      </c>
      <c r="T28" s="31">
        <f>(Table2[[#This Row],[Div]]-N27)/N27</f>
        <v>6.060606060606049E-2</v>
      </c>
    </row>
    <row r="29" spans="2:20" x14ac:dyDescent="0.25">
      <c r="B29" t="s">
        <v>101</v>
      </c>
      <c r="C29" s="24">
        <v>40.44</v>
      </c>
      <c r="D29" s="20">
        <v>47.43</v>
      </c>
      <c r="E29" s="3">
        <v>8.375</v>
      </c>
      <c r="F29" s="25">
        <v>4.8286567164179104</v>
      </c>
      <c r="G29" s="21">
        <v>5.6632835820895497</v>
      </c>
      <c r="H29" s="3">
        <v>1.224</v>
      </c>
      <c r="I29" s="25">
        <v>33.039215686274503</v>
      </c>
      <c r="J29" s="21">
        <v>38.75</v>
      </c>
      <c r="K29" s="3">
        <v>0.28999999999999998</v>
      </c>
      <c r="L29" s="25">
        <v>139.44827586206799</v>
      </c>
      <c r="M29" s="21">
        <v>163.55172413793099</v>
      </c>
      <c r="N29" s="3">
        <v>1.48</v>
      </c>
      <c r="O29" s="4">
        <v>27.324324324324301</v>
      </c>
      <c r="P29" s="19">
        <v>32.047297297297298</v>
      </c>
      <c r="Q29" s="31">
        <f>(Table2[[#This Row],[Rev]]-E28)/E28</f>
        <v>-0.12633006467765495</v>
      </c>
      <c r="R29" s="31">
        <f>(Table2[[#This Row],[FCF]]-H28)/H28</f>
        <v>-0.18127090301003351</v>
      </c>
      <c r="S29" s="31">
        <f>(Table2[[#This Row],[EPS]]-K28)/K28</f>
        <v>-0.80536912751677847</v>
      </c>
      <c r="T29" s="31">
        <f>(Table2[[#This Row],[Div]]-N28)/N28</f>
        <v>5.7142857142857197E-2</v>
      </c>
    </row>
    <row r="30" spans="2:20" x14ac:dyDescent="0.25">
      <c r="B30" t="s">
        <v>102</v>
      </c>
      <c r="C30" s="24">
        <v>41.55</v>
      </c>
      <c r="D30" s="20">
        <v>50.51</v>
      </c>
      <c r="E30" s="3">
        <v>7.9790000000000001</v>
      </c>
      <c r="F30" s="25">
        <v>5.2074194761248203</v>
      </c>
      <c r="G30" s="21">
        <v>6.3303672139365803</v>
      </c>
      <c r="H30" s="3">
        <v>1.4139999999999999</v>
      </c>
      <c r="I30" s="25">
        <v>29.3847241867043</v>
      </c>
      <c r="J30" s="21">
        <v>35.721357850070703</v>
      </c>
      <c r="K30" s="3">
        <v>1.5</v>
      </c>
      <c r="L30" s="25">
        <v>27.7</v>
      </c>
      <c r="M30" s="21">
        <v>33.673333333333296</v>
      </c>
      <c r="N30" s="3">
        <v>1.56</v>
      </c>
      <c r="O30" s="4">
        <v>26.634615384615302</v>
      </c>
      <c r="P30" s="19">
        <v>32.378205128205103</v>
      </c>
      <c r="Q30" s="31">
        <f>(Table2[[#This Row],[Rev]]-E29)/E29</f>
        <v>-4.7283582089552224E-2</v>
      </c>
      <c r="R30" s="31">
        <f>(Table2[[#This Row],[FCF]]-H29)/H29</f>
        <v>0.15522875816993459</v>
      </c>
      <c r="S30" s="31">
        <f>(Table2[[#This Row],[EPS]]-K29)/K29</f>
        <v>4.1724137931034484</v>
      </c>
      <c r="T30" s="31">
        <f>(Table2[[#This Row],[Div]]-N29)/N29</f>
        <v>5.4054054054054106E-2</v>
      </c>
    </row>
    <row r="31" spans="2:20" x14ac:dyDescent="0.25">
      <c r="B31" t="s">
        <v>103</v>
      </c>
      <c r="C31" s="24">
        <v>44.69</v>
      </c>
      <c r="D31" s="20">
        <v>55.77</v>
      </c>
      <c r="E31" s="3">
        <v>8.6379999999999999</v>
      </c>
      <c r="F31" s="25">
        <v>5.1736513081731799</v>
      </c>
      <c r="G31" s="21">
        <v>6.4563556378791302</v>
      </c>
      <c r="H31" s="3">
        <v>1.9510000000000001</v>
      </c>
      <c r="I31" s="25">
        <v>22.906201947719101</v>
      </c>
      <c r="J31" s="21">
        <v>28.5853408508457</v>
      </c>
      <c r="K31" s="3">
        <v>2.0699999999999998</v>
      </c>
      <c r="L31" s="25">
        <v>21.589371980676301</v>
      </c>
      <c r="M31" s="21">
        <v>26.9420289855072</v>
      </c>
      <c r="N31" s="3">
        <v>1.6</v>
      </c>
      <c r="O31" s="4">
        <v>27.931249999999999</v>
      </c>
      <c r="P31" s="19">
        <v>34.856250000000003</v>
      </c>
      <c r="Q31" s="31">
        <f>(Table2[[#This Row],[Rev]]-E30)/E30</f>
        <v>8.2591803484145854E-2</v>
      </c>
      <c r="R31" s="31">
        <f>(Table2[[#This Row],[FCF]]-H30)/H30</f>
        <v>0.3797736916548799</v>
      </c>
      <c r="S31" s="31">
        <f>(Table2[[#This Row],[EPS]]-K30)/K30</f>
        <v>0.37999999999999989</v>
      </c>
      <c r="T31" s="31">
        <f>(Table2[[#This Row],[Div]]-N30)/N30</f>
        <v>2.5641025641025664E-2</v>
      </c>
    </row>
    <row r="32" spans="2:20" x14ac:dyDescent="0.25">
      <c r="B32" t="s">
        <v>104</v>
      </c>
      <c r="C32" s="24">
        <v>37.56</v>
      </c>
      <c r="D32" s="20">
        <v>60.13</v>
      </c>
      <c r="E32" s="3">
        <v>7.6369999999999996</v>
      </c>
      <c r="F32" s="25">
        <v>4.9181615817729396</v>
      </c>
      <c r="G32" s="21">
        <v>7.87351054078826</v>
      </c>
      <c r="H32" s="3">
        <v>2.0049999999999999</v>
      </c>
      <c r="I32" s="25">
        <v>18.733167082294202</v>
      </c>
      <c r="J32" s="21">
        <v>29.9900249376558</v>
      </c>
      <c r="K32" s="3">
        <v>1.79</v>
      </c>
      <c r="L32" s="25">
        <v>20.9832402234636</v>
      </c>
      <c r="M32" s="21">
        <v>33.592178770949701</v>
      </c>
      <c r="N32" s="3">
        <v>1.64</v>
      </c>
      <c r="O32" s="4">
        <v>22.902439024390201</v>
      </c>
      <c r="P32" s="19">
        <v>36.664634146341399</v>
      </c>
      <c r="Q32" s="31">
        <f>(Table2[[#This Row],[Rev]]-E31)/E31</f>
        <v>-0.11588330632090765</v>
      </c>
      <c r="R32" s="31">
        <f>(Table2[[#This Row],[FCF]]-H31)/H31</f>
        <v>2.7678113787801037E-2</v>
      </c>
      <c r="S32" s="31">
        <f>(Table2[[#This Row],[EPS]]-K31)/K31</f>
        <v>-0.13526570048309169</v>
      </c>
      <c r="T32" s="31">
        <f>(Table2[[#This Row],[Div]]-N31)/N31</f>
        <v>2.4999999999999883E-2</v>
      </c>
    </row>
    <row r="33" spans="2:20" x14ac:dyDescent="0.25">
      <c r="B33" t="s">
        <v>105</v>
      </c>
      <c r="C33" s="24">
        <v>48.15</v>
      </c>
      <c r="D33" s="20">
        <v>59.21</v>
      </c>
      <c r="E33" s="3">
        <v>8.907</v>
      </c>
      <c r="F33" s="25">
        <v>5.4058605591108098</v>
      </c>
      <c r="G33" s="21">
        <v>6.6475805546199602</v>
      </c>
      <c r="H33" s="3">
        <v>2.5939999999999999</v>
      </c>
      <c r="I33" s="25">
        <v>18.562066306861901</v>
      </c>
      <c r="J33" s="21">
        <v>22.825751734772499</v>
      </c>
      <c r="K33" s="3">
        <v>2.25</v>
      </c>
      <c r="L33" s="25">
        <v>21.4</v>
      </c>
      <c r="M33" s="21">
        <v>26.315555555555498</v>
      </c>
      <c r="N33" s="3">
        <v>1.68</v>
      </c>
      <c r="O33" s="4">
        <v>28.660714285714199</v>
      </c>
      <c r="P33" s="19">
        <v>35.244047619047599</v>
      </c>
      <c r="Q33" s="31">
        <f>(Table2[[#This Row],[Rev]]-E32)/E32</f>
        <v>0.16629566583737077</v>
      </c>
      <c r="R33" s="31">
        <f>(Table2[[#This Row],[FCF]]-H32)/H32</f>
        <v>0.29376558603491271</v>
      </c>
      <c r="S33" s="31">
        <f>(Table2[[#This Row],[EPS]]-K32)/K32</f>
        <v>0.25698324022346364</v>
      </c>
      <c r="T33" s="31">
        <f>(Table2[[#This Row],[Div]]-N32)/N32</f>
        <v>2.4390243902439046E-2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1.76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4.7619047619047665E-2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B3" t="s">
        <v>76</v>
      </c>
      <c r="C3" s="3">
        <v>13073.9</v>
      </c>
      <c r="D3" s="3">
        <v>4732.5</v>
      </c>
      <c r="E3" s="3">
        <v>8341.4</v>
      </c>
      <c r="F3" s="5">
        <v>0.63801925974651696</v>
      </c>
      <c r="G3" s="3">
        <v>2770.1</v>
      </c>
      <c r="H3" s="3">
        <v>5571.3</v>
      </c>
      <c r="I3" s="6">
        <v>0.211880158177743</v>
      </c>
      <c r="J3" s="3">
        <v>1664.4</v>
      </c>
      <c r="K3" s="6">
        <v>0.12730707745967099</v>
      </c>
      <c r="L3" s="3">
        <v>2232.4</v>
      </c>
      <c r="M3" s="6">
        <v>0.17075241511714101</v>
      </c>
      <c r="N3" s="3">
        <v>-1083.3</v>
      </c>
      <c r="O3" s="6">
        <v>-8.2859743458340601E-2</v>
      </c>
      <c r="P3" s="3">
        <v>1149.0999999999999</v>
      </c>
      <c r="Q3" s="6">
        <v>8.7892671658801103E-2</v>
      </c>
      <c r="R3" s="3">
        <v>-738</v>
      </c>
      <c r="S3" s="6">
        <v>5.6448343646501802E-2</v>
      </c>
      <c r="T3" s="6">
        <v>0.642241754416499</v>
      </c>
    </row>
    <row r="4" spans="2:20" x14ac:dyDescent="0.25">
      <c r="B4" t="s">
        <v>77</v>
      </c>
      <c r="C4" s="3">
        <v>13957</v>
      </c>
      <c r="D4" s="3">
        <v>4800</v>
      </c>
      <c r="E4" s="3">
        <v>9157</v>
      </c>
      <c r="F4" s="5">
        <v>0.656086551551193</v>
      </c>
      <c r="G4" s="3">
        <v>3102</v>
      </c>
      <c r="H4" s="3">
        <v>6055</v>
      </c>
      <c r="I4" s="6">
        <v>0.222254066060041</v>
      </c>
      <c r="J4" s="3">
        <v>2176</v>
      </c>
      <c r="K4" s="6">
        <v>0.15590742996345899</v>
      </c>
      <c r="L4" s="3">
        <v>2508</v>
      </c>
      <c r="M4" s="6">
        <v>0.17969477681450099</v>
      </c>
      <c r="N4" s="3">
        <v>-800</v>
      </c>
      <c r="O4" s="6">
        <v>-5.7318908074801098E-2</v>
      </c>
      <c r="P4" s="3">
        <v>1708</v>
      </c>
      <c r="Q4" s="6">
        <v>0.12237586873969999</v>
      </c>
      <c r="R4" s="3">
        <v>-883</v>
      </c>
      <c r="S4" s="6">
        <v>6.3265744787561695E-2</v>
      </c>
      <c r="T4" s="6">
        <v>0.51697892271662704</v>
      </c>
    </row>
    <row r="5" spans="2:20" x14ac:dyDescent="0.25">
      <c r="B5" t="s">
        <v>78</v>
      </c>
      <c r="C5" s="3">
        <v>16172</v>
      </c>
      <c r="D5" s="3">
        <v>5756</v>
      </c>
      <c r="E5" s="3">
        <v>10416</v>
      </c>
      <c r="F5" s="5">
        <v>0.64407618105367304</v>
      </c>
      <c r="G5" s="3">
        <v>3708</v>
      </c>
      <c r="H5" s="3">
        <v>6708</v>
      </c>
      <c r="I5" s="6">
        <v>0.22928518426910699</v>
      </c>
      <c r="J5" s="3">
        <v>2554</v>
      </c>
      <c r="K5" s="6">
        <v>0.15792728172149301</v>
      </c>
      <c r="L5" s="3">
        <v>3183</v>
      </c>
      <c r="M5" s="6">
        <v>0.196821667078901</v>
      </c>
      <c r="N5" s="3">
        <v>-878</v>
      </c>
      <c r="O5" s="6">
        <v>-5.4291367796190898E-2</v>
      </c>
      <c r="P5" s="3">
        <v>2305</v>
      </c>
      <c r="Q5" s="6">
        <v>0.14253029928270999</v>
      </c>
      <c r="R5" s="3">
        <v>-1006</v>
      </c>
      <c r="S5" s="6">
        <v>6.2206282463517101E-2</v>
      </c>
      <c r="T5" s="6">
        <v>0.43644251626898001</v>
      </c>
    </row>
    <row r="6" spans="2:20" x14ac:dyDescent="0.25">
      <c r="B6" t="s">
        <v>79</v>
      </c>
      <c r="C6" s="3">
        <v>18127</v>
      </c>
      <c r="D6" s="3">
        <v>6378</v>
      </c>
      <c r="E6" s="3">
        <v>11749</v>
      </c>
      <c r="F6" s="5">
        <v>0.64814916974678605</v>
      </c>
      <c r="G6" s="3">
        <v>4026</v>
      </c>
      <c r="H6" s="3">
        <v>7723</v>
      </c>
      <c r="I6" s="6">
        <v>0.22209963038561201</v>
      </c>
      <c r="J6" s="3">
        <v>2986</v>
      </c>
      <c r="K6" s="6">
        <v>0.164726650852319</v>
      </c>
      <c r="L6" s="3">
        <v>3328</v>
      </c>
      <c r="M6" s="6">
        <v>0.18359353450653701</v>
      </c>
      <c r="N6" s="3">
        <v>-937</v>
      </c>
      <c r="O6" s="6">
        <v>-5.1690847906437902E-2</v>
      </c>
      <c r="P6" s="3">
        <v>2391</v>
      </c>
      <c r="Q6" s="6">
        <v>0.13190268660009899</v>
      </c>
      <c r="R6" s="3">
        <v>-1110</v>
      </c>
      <c r="S6" s="6">
        <v>6.1234622386495199E-2</v>
      </c>
      <c r="T6" s="6">
        <v>0.46424090338770302</v>
      </c>
    </row>
    <row r="7" spans="2:20" x14ac:dyDescent="0.25">
      <c r="B7" t="s">
        <v>80</v>
      </c>
      <c r="C7" s="3">
        <v>18673</v>
      </c>
      <c r="D7" s="3">
        <v>6105</v>
      </c>
      <c r="E7" s="3">
        <v>12568</v>
      </c>
      <c r="F7" s="5">
        <v>0.67305735554008395</v>
      </c>
      <c r="G7" s="3">
        <v>3915</v>
      </c>
      <c r="H7" s="3">
        <v>8653</v>
      </c>
      <c r="I7" s="6">
        <v>0.209661007872329</v>
      </c>
      <c r="J7" s="3">
        <v>3492</v>
      </c>
      <c r="K7" s="6">
        <v>0.18700797943554801</v>
      </c>
      <c r="L7" s="3">
        <v>3463</v>
      </c>
      <c r="M7" s="6">
        <v>0.18545493493279</v>
      </c>
      <c r="N7" s="3">
        <v>-990</v>
      </c>
      <c r="O7" s="6">
        <v>-5.3017726128634902E-2</v>
      </c>
      <c r="P7" s="3">
        <v>2473</v>
      </c>
      <c r="Q7" s="6">
        <v>0.13243720880415499</v>
      </c>
      <c r="R7" s="3">
        <v>-1247</v>
      </c>
      <c r="S7" s="6">
        <v>6.6780913618593604E-2</v>
      </c>
      <c r="T7" s="6">
        <v>0.50424585523655396</v>
      </c>
    </row>
    <row r="8" spans="2:20" x14ac:dyDescent="0.25">
      <c r="B8" t="s">
        <v>81</v>
      </c>
      <c r="C8" s="3">
        <v>18868</v>
      </c>
      <c r="D8" s="3">
        <v>5389</v>
      </c>
      <c r="E8" s="3">
        <v>13479</v>
      </c>
      <c r="F8" s="5">
        <v>0.71438414246342996</v>
      </c>
      <c r="G8" s="3">
        <v>5001</v>
      </c>
      <c r="H8" s="3">
        <v>8478</v>
      </c>
      <c r="I8" s="6">
        <v>0.26505193979224001</v>
      </c>
      <c r="J8" s="3">
        <v>4129</v>
      </c>
      <c r="K8" s="6">
        <v>0.21883612465550101</v>
      </c>
      <c r="L8" s="3">
        <v>4033</v>
      </c>
      <c r="M8" s="6">
        <v>0.21374814500741901</v>
      </c>
      <c r="N8" s="3">
        <v>-1093</v>
      </c>
      <c r="O8" s="6">
        <v>-5.7928768284926803E-2</v>
      </c>
      <c r="P8" s="3">
        <v>2940</v>
      </c>
      <c r="Q8" s="6">
        <v>0.15581937672249299</v>
      </c>
      <c r="R8" s="3">
        <v>-1387</v>
      </c>
      <c r="S8" s="6">
        <v>7.3510705957176098E-2</v>
      </c>
      <c r="T8" s="6">
        <v>0.47176870748299299</v>
      </c>
    </row>
    <row r="9" spans="2:20" x14ac:dyDescent="0.25">
      <c r="B9" t="s">
        <v>82</v>
      </c>
      <c r="C9" s="3">
        <v>18813</v>
      </c>
      <c r="D9" s="3">
        <v>4990</v>
      </c>
      <c r="E9" s="3">
        <v>13823</v>
      </c>
      <c r="F9" s="5">
        <v>0.73475788018923005</v>
      </c>
      <c r="G9" s="3">
        <v>4967</v>
      </c>
      <c r="H9" s="3">
        <v>8856</v>
      </c>
      <c r="I9" s="6">
        <v>0.26401956094190099</v>
      </c>
      <c r="J9" s="3">
        <v>3533</v>
      </c>
      <c r="K9" s="6">
        <v>0.187795673204698</v>
      </c>
      <c r="L9" s="3">
        <v>3433</v>
      </c>
      <c r="M9" s="6">
        <v>0.182480199861797</v>
      </c>
      <c r="N9" s="3">
        <v>-863</v>
      </c>
      <c r="O9" s="6">
        <v>-4.5872534949237202E-2</v>
      </c>
      <c r="P9" s="3">
        <v>2570</v>
      </c>
      <c r="Q9" s="6">
        <v>0.13660766491255999</v>
      </c>
      <c r="R9" s="3">
        <v>-1480</v>
      </c>
      <c r="S9" s="6">
        <v>7.8669005474937506E-2</v>
      </c>
      <c r="T9" s="6">
        <v>0.57587548638132202</v>
      </c>
    </row>
    <row r="10" spans="2:20" x14ac:dyDescent="0.25">
      <c r="B10" t="s">
        <v>83</v>
      </c>
      <c r="C10" s="3">
        <v>19284</v>
      </c>
      <c r="D10" s="3">
        <v>6009</v>
      </c>
      <c r="E10" s="3">
        <v>13275</v>
      </c>
      <c r="F10" s="5">
        <v>0.68839452395768497</v>
      </c>
      <c r="G10" s="3">
        <v>3982</v>
      </c>
      <c r="H10" s="3">
        <v>9293</v>
      </c>
      <c r="I10" s="6">
        <v>0.20649242895664799</v>
      </c>
      <c r="J10" s="3">
        <v>2431</v>
      </c>
      <c r="K10" s="6">
        <v>0.126063057456959</v>
      </c>
      <c r="L10" s="3">
        <v>3883</v>
      </c>
      <c r="M10" s="6">
        <v>0.201358639286455</v>
      </c>
      <c r="N10" s="3">
        <v>-1069</v>
      </c>
      <c r="O10" s="6">
        <v>-5.5434557145820303E-2</v>
      </c>
      <c r="P10" s="3">
        <v>2814</v>
      </c>
      <c r="Q10" s="6">
        <v>0.14592408214063399</v>
      </c>
      <c r="R10" s="3">
        <v>-1580</v>
      </c>
      <c r="S10" s="6">
        <v>8.1933208877826097E-2</v>
      </c>
      <c r="T10" s="6">
        <v>0.56147832267235198</v>
      </c>
    </row>
    <row r="11" spans="2:20" x14ac:dyDescent="0.25">
      <c r="B11" t="s">
        <v>84</v>
      </c>
      <c r="C11" s="3">
        <v>19889</v>
      </c>
      <c r="D11" s="3">
        <v>6204</v>
      </c>
      <c r="E11" s="3">
        <v>13685</v>
      </c>
      <c r="F11" s="5">
        <v>0.68806878173864905</v>
      </c>
      <c r="G11" s="3">
        <v>3691</v>
      </c>
      <c r="H11" s="3">
        <v>9994</v>
      </c>
      <c r="I11" s="6">
        <v>0.18557996882698899</v>
      </c>
      <c r="J11" s="3">
        <v>2177</v>
      </c>
      <c r="K11" s="6">
        <v>0.109457489064306</v>
      </c>
      <c r="L11" s="3">
        <v>3585</v>
      </c>
      <c r="M11" s="6">
        <v>0.18025038966262699</v>
      </c>
      <c r="N11" s="3">
        <v>-733</v>
      </c>
      <c r="O11" s="6">
        <v>-3.6854542712051797E-2</v>
      </c>
      <c r="P11" s="3">
        <v>2852</v>
      </c>
      <c r="Q11" s="6">
        <v>0.143395846950575</v>
      </c>
      <c r="R11" s="3">
        <v>-1685</v>
      </c>
      <c r="S11" s="6">
        <v>8.4720197093870894E-2</v>
      </c>
      <c r="T11" s="6">
        <v>0.59081346423562398</v>
      </c>
    </row>
    <row r="12" spans="2:20" x14ac:dyDescent="0.25">
      <c r="B12" t="s">
        <v>85</v>
      </c>
      <c r="C12" s="3">
        <v>17545</v>
      </c>
      <c r="D12" s="3">
        <v>6044</v>
      </c>
      <c r="E12" s="3">
        <v>11501</v>
      </c>
      <c r="F12" s="5">
        <v>0.65551439156454805</v>
      </c>
      <c r="G12" s="3">
        <v>5352</v>
      </c>
      <c r="H12" s="3">
        <v>6149</v>
      </c>
      <c r="I12" s="6">
        <v>0.30504417212881102</v>
      </c>
      <c r="J12" s="3">
        <v>3969</v>
      </c>
      <c r="K12" s="6">
        <v>0.22621829581077199</v>
      </c>
      <c r="L12" s="3">
        <v>4110</v>
      </c>
      <c r="M12" s="6">
        <v>0.23425477343972601</v>
      </c>
      <c r="N12" s="3">
        <v>-769</v>
      </c>
      <c r="O12" s="6">
        <v>-4.38301510401823E-2</v>
      </c>
      <c r="P12" s="3">
        <v>3341</v>
      </c>
      <c r="Q12" s="6">
        <v>0.190424622399544</v>
      </c>
      <c r="R12" s="3">
        <v>-1791</v>
      </c>
      <c r="S12" s="6">
        <v>0.102080364776289</v>
      </c>
      <c r="T12" s="6">
        <v>0.53606704579467201</v>
      </c>
    </row>
    <row r="13" spans="2:20" x14ac:dyDescent="0.25">
      <c r="B13" t="s">
        <v>86</v>
      </c>
      <c r="C13" s="3">
        <v>19564</v>
      </c>
      <c r="D13" s="3">
        <v>7105</v>
      </c>
      <c r="E13" s="3">
        <v>12459</v>
      </c>
      <c r="F13" s="5">
        <v>0.63683295849519495</v>
      </c>
      <c r="G13" s="3">
        <v>5458</v>
      </c>
      <c r="H13" s="3">
        <v>7001</v>
      </c>
      <c r="I13" s="6">
        <v>0.27898180331220601</v>
      </c>
      <c r="J13" s="3">
        <v>3050</v>
      </c>
      <c r="K13" s="6">
        <v>0.155898589245553</v>
      </c>
      <c r="L13" s="3">
        <v>4742</v>
      </c>
      <c r="M13" s="6">
        <v>0.24238397055816799</v>
      </c>
      <c r="N13" s="3">
        <v>-851</v>
      </c>
      <c r="O13" s="6">
        <v>-4.3498262114087097E-2</v>
      </c>
      <c r="P13" s="3">
        <v>3891</v>
      </c>
      <c r="Q13" s="6">
        <v>0.19888570844407999</v>
      </c>
      <c r="R13" s="3">
        <v>-1987</v>
      </c>
      <c r="S13" s="6">
        <v>0.10156409732161099</v>
      </c>
      <c r="T13" s="6">
        <v>0.51066563865330195</v>
      </c>
    </row>
    <row r="14" spans="2:20" x14ac:dyDescent="0.25">
      <c r="B14" t="s">
        <v>87</v>
      </c>
      <c r="C14" s="3">
        <v>21044</v>
      </c>
      <c r="D14" s="3">
        <v>7762</v>
      </c>
      <c r="E14" s="3">
        <v>13282</v>
      </c>
      <c r="F14" s="5">
        <v>0.63115377304694897</v>
      </c>
      <c r="G14" s="3">
        <v>5221</v>
      </c>
      <c r="H14" s="3">
        <v>8061</v>
      </c>
      <c r="I14" s="6">
        <v>0.24809922068047899</v>
      </c>
      <c r="J14" s="3">
        <v>4347</v>
      </c>
      <c r="K14" s="6">
        <v>0.20656719254894501</v>
      </c>
      <c r="L14" s="3">
        <v>5456</v>
      </c>
      <c r="M14" s="6">
        <v>0.25926629918266397</v>
      </c>
      <c r="N14" s="3">
        <v>-812</v>
      </c>
      <c r="O14" s="6">
        <v>-3.85858201862763E-2</v>
      </c>
      <c r="P14" s="3">
        <v>4644</v>
      </c>
      <c r="Q14" s="6">
        <v>0.22068047899638801</v>
      </c>
      <c r="R14" s="3">
        <v>-2166</v>
      </c>
      <c r="S14" s="6">
        <v>0.102927200152062</v>
      </c>
      <c r="T14" s="6">
        <v>0.46640826873385</v>
      </c>
    </row>
    <row r="15" spans="2:20" x14ac:dyDescent="0.25">
      <c r="B15" t="s">
        <v>88</v>
      </c>
      <c r="C15" s="3">
        <v>21742</v>
      </c>
      <c r="D15" s="3">
        <v>7674</v>
      </c>
      <c r="E15" s="3">
        <v>14068</v>
      </c>
      <c r="F15" s="5">
        <v>0.64704259037806999</v>
      </c>
      <c r="G15" s="3">
        <v>5698</v>
      </c>
      <c r="H15" s="3">
        <v>8370</v>
      </c>
      <c r="I15" s="6">
        <v>0.26207340631036702</v>
      </c>
      <c r="J15" s="3">
        <v>4847</v>
      </c>
      <c r="K15" s="6">
        <v>0.22293257290037699</v>
      </c>
      <c r="L15" s="3">
        <v>5968</v>
      </c>
      <c r="M15" s="6">
        <v>0.274491767086744</v>
      </c>
      <c r="N15" s="3">
        <v>-755</v>
      </c>
      <c r="O15" s="6">
        <v>-3.4725416245055603E-2</v>
      </c>
      <c r="P15" s="3">
        <v>5213</v>
      </c>
      <c r="Q15" s="6">
        <v>0.23976635084168799</v>
      </c>
      <c r="R15" s="3">
        <v>-2429</v>
      </c>
      <c r="S15" s="6">
        <v>0.11171925305859599</v>
      </c>
      <c r="T15" s="6">
        <v>0.46595050834452301</v>
      </c>
    </row>
    <row r="16" spans="2:20" x14ac:dyDescent="0.25">
      <c r="B16" t="s">
        <v>89</v>
      </c>
      <c r="C16" s="3">
        <v>23104</v>
      </c>
      <c r="D16" s="3">
        <v>8195</v>
      </c>
      <c r="E16" s="3">
        <v>14909</v>
      </c>
      <c r="F16" s="5">
        <v>0.64529951523545703</v>
      </c>
      <c r="G16" s="3">
        <v>6085</v>
      </c>
      <c r="H16" s="3">
        <v>8824</v>
      </c>
      <c r="I16" s="6">
        <v>0.26337430747922402</v>
      </c>
      <c r="J16" s="3">
        <v>4872</v>
      </c>
      <c r="K16" s="6">
        <v>0.210872576177285</v>
      </c>
      <c r="L16" s="3">
        <v>6423</v>
      </c>
      <c r="M16" s="6">
        <v>0.27800380886426501</v>
      </c>
      <c r="N16" s="3">
        <v>-899</v>
      </c>
      <c r="O16" s="6">
        <v>-3.8911011080332403E-2</v>
      </c>
      <c r="P16" s="3">
        <v>5524</v>
      </c>
      <c r="Q16" s="6">
        <v>0.239092797783933</v>
      </c>
      <c r="R16" s="3">
        <v>-2678</v>
      </c>
      <c r="S16" s="6">
        <v>0.115910664819944</v>
      </c>
      <c r="T16" s="6">
        <v>0.48479362780593699</v>
      </c>
    </row>
    <row r="17" spans="2:20" x14ac:dyDescent="0.25">
      <c r="B17" t="s">
        <v>90</v>
      </c>
      <c r="C17" s="3">
        <v>24088</v>
      </c>
      <c r="D17" s="3">
        <v>8164</v>
      </c>
      <c r="E17" s="3">
        <v>15924</v>
      </c>
      <c r="F17" s="5">
        <v>0.66107605446695406</v>
      </c>
      <c r="G17" s="3">
        <v>6308</v>
      </c>
      <c r="H17" s="3">
        <v>9616</v>
      </c>
      <c r="I17" s="6">
        <v>0.26187313184988298</v>
      </c>
      <c r="J17" s="3">
        <v>5080</v>
      </c>
      <c r="K17" s="6">
        <v>0.21089339090003301</v>
      </c>
      <c r="L17" s="3">
        <v>5957</v>
      </c>
      <c r="M17" s="6">
        <v>0.24730156094320799</v>
      </c>
      <c r="N17" s="3">
        <v>-1407</v>
      </c>
      <c r="O17" s="6">
        <v>-5.8410826967784699E-2</v>
      </c>
      <c r="P17" s="3">
        <v>4550</v>
      </c>
      <c r="Q17" s="6">
        <v>0.188890733975423</v>
      </c>
      <c r="R17" s="3">
        <v>-2911</v>
      </c>
      <c r="S17" s="6">
        <v>0.120848555297243</v>
      </c>
      <c r="T17" s="6">
        <v>0.63978021978021904</v>
      </c>
    </row>
    <row r="18" spans="2:20" x14ac:dyDescent="0.25">
      <c r="B18" t="s">
        <v>91</v>
      </c>
      <c r="C18" s="3">
        <v>28857</v>
      </c>
      <c r="D18" s="3">
        <v>10406</v>
      </c>
      <c r="E18" s="3">
        <v>18451</v>
      </c>
      <c r="F18" s="5">
        <v>0.63939425442700204</v>
      </c>
      <c r="G18" s="3">
        <v>7252</v>
      </c>
      <c r="H18" s="3">
        <v>11199</v>
      </c>
      <c r="I18" s="6">
        <v>0.25130817479294398</v>
      </c>
      <c r="J18" s="3">
        <v>5981</v>
      </c>
      <c r="K18" s="6">
        <v>0.20726340229407</v>
      </c>
      <c r="L18" s="3">
        <v>7150</v>
      </c>
      <c r="M18" s="6">
        <v>0.247773503829226</v>
      </c>
      <c r="N18" s="3">
        <v>-1648</v>
      </c>
      <c r="O18" s="6">
        <v>-5.7109193609869303E-2</v>
      </c>
      <c r="P18" s="3">
        <v>5502</v>
      </c>
      <c r="Q18" s="6">
        <v>0.19066431021935701</v>
      </c>
      <c r="R18" s="3">
        <v>-3149</v>
      </c>
      <c r="S18" s="6">
        <v>0.109124302595557</v>
      </c>
      <c r="T18" s="6">
        <v>0.57233733187931601</v>
      </c>
    </row>
    <row r="19" spans="2:20" x14ac:dyDescent="0.25">
      <c r="B19" t="s">
        <v>92</v>
      </c>
      <c r="C19" s="3">
        <v>31944</v>
      </c>
      <c r="D19" s="3">
        <v>11374</v>
      </c>
      <c r="E19" s="3">
        <v>20570</v>
      </c>
      <c r="F19" s="5">
        <v>0.64393939393939303</v>
      </c>
      <c r="G19" s="3">
        <v>8446</v>
      </c>
      <c r="H19" s="3">
        <v>12124</v>
      </c>
      <c r="I19" s="6">
        <v>0.26440020035061301</v>
      </c>
      <c r="J19" s="3">
        <v>5807</v>
      </c>
      <c r="K19" s="6">
        <v>0.18178687703481</v>
      </c>
      <c r="L19" s="3">
        <v>7571</v>
      </c>
      <c r="M19" s="6">
        <v>0.237008514901076</v>
      </c>
      <c r="N19" s="3">
        <v>-1968</v>
      </c>
      <c r="O19" s="6">
        <v>-6.1607813673929299E-2</v>
      </c>
      <c r="P19" s="3">
        <v>5603</v>
      </c>
      <c r="Q19" s="6">
        <v>0.17540070122714699</v>
      </c>
      <c r="R19" s="3">
        <v>-3521</v>
      </c>
      <c r="S19" s="6">
        <v>0.11022414224893499</v>
      </c>
      <c r="T19" s="6">
        <v>0.62841334999107601</v>
      </c>
    </row>
    <row r="20" spans="2:20" x14ac:dyDescent="0.25">
      <c r="B20" t="s">
        <v>93</v>
      </c>
      <c r="C20" s="3">
        <v>30990</v>
      </c>
      <c r="D20" s="3">
        <v>11088</v>
      </c>
      <c r="E20" s="3">
        <v>19902</v>
      </c>
      <c r="F20" s="5">
        <v>0.64220716360116104</v>
      </c>
      <c r="G20" s="3">
        <v>8231</v>
      </c>
      <c r="H20" s="3">
        <v>11671</v>
      </c>
      <c r="I20" s="6">
        <v>0.26560180703452702</v>
      </c>
      <c r="J20" s="3">
        <v>6824</v>
      </c>
      <c r="K20" s="6">
        <v>0.22020006453694699</v>
      </c>
      <c r="L20" s="3">
        <v>8186</v>
      </c>
      <c r="M20" s="6">
        <v>0.26414972571797302</v>
      </c>
      <c r="N20" s="3">
        <v>-1993</v>
      </c>
      <c r="O20" s="6">
        <v>-6.4311068086479503E-2</v>
      </c>
      <c r="P20" s="3">
        <v>6193</v>
      </c>
      <c r="Q20" s="6">
        <v>0.199838657631494</v>
      </c>
      <c r="R20" s="3">
        <v>-3800</v>
      </c>
      <c r="S20" s="6">
        <v>0.122620200064536</v>
      </c>
      <c r="T20" s="6">
        <v>0.61359599547876598</v>
      </c>
    </row>
    <row r="21" spans="2:20" x14ac:dyDescent="0.25">
      <c r="B21" t="s">
        <v>94</v>
      </c>
      <c r="C21" s="3">
        <v>35119</v>
      </c>
      <c r="D21" s="3">
        <v>12693</v>
      </c>
      <c r="E21" s="3">
        <v>22426</v>
      </c>
      <c r="F21" s="5">
        <v>0.63857171331757701</v>
      </c>
      <c r="G21" s="3">
        <v>8413</v>
      </c>
      <c r="H21" s="3">
        <v>14013</v>
      </c>
      <c r="I21" s="6">
        <v>0.23955693499245401</v>
      </c>
      <c r="J21" s="3">
        <v>11787</v>
      </c>
      <c r="K21" s="6">
        <v>0.33563028560038699</v>
      </c>
      <c r="L21" s="3">
        <v>9532</v>
      </c>
      <c r="M21" s="6">
        <v>0.271420029044107</v>
      </c>
      <c r="N21" s="3">
        <v>-2215</v>
      </c>
      <c r="O21" s="6">
        <v>-6.3071271961046699E-2</v>
      </c>
      <c r="P21" s="3">
        <v>7317</v>
      </c>
      <c r="Q21" s="6">
        <v>0.20834875708306</v>
      </c>
      <c r="R21" s="3">
        <v>-4068</v>
      </c>
      <c r="S21" s="6">
        <v>0.115834733335231</v>
      </c>
      <c r="T21" s="6">
        <v>0.55596555965559602</v>
      </c>
    </row>
    <row r="22" spans="2:20" x14ac:dyDescent="0.25">
      <c r="B22" t="s">
        <v>95</v>
      </c>
      <c r="C22" s="3">
        <v>46542</v>
      </c>
      <c r="D22" s="3">
        <v>18215</v>
      </c>
      <c r="E22" s="3">
        <v>28327</v>
      </c>
      <c r="F22" s="5">
        <v>0.60863306261011496</v>
      </c>
      <c r="G22" s="3">
        <v>10173</v>
      </c>
      <c r="H22" s="3">
        <v>18154</v>
      </c>
      <c r="I22" s="6">
        <v>0.21857676936960099</v>
      </c>
      <c r="J22" s="3">
        <v>8584</v>
      </c>
      <c r="K22" s="6">
        <v>0.18443556357698401</v>
      </c>
      <c r="L22" s="3">
        <v>9474</v>
      </c>
      <c r="M22" s="6">
        <v>0.20355807657599501</v>
      </c>
      <c r="N22" s="3">
        <v>-2920</v>
      </c>
      <c r="O22" s="6">
        <v>-6.27390314124876E-2</v>
      </c>
      <c r="P22" s="3">
        <v>6554</v>
      </c>
      <c r="Q22" s="6">
        <v>0.14081904516350799</v>
      </c>
      <c r="R22" s="3">
        <v>-4300</v>
      </c>
      <c r="S22" s="6">
        <v>9.2389669545786604E-2</v>
      </c>
      <c r="T22" s="6">
        <v>0.656087885260909</v>
      </c>
    </row>
    <row r="23" spans="2:20" x14ac:dyDescent="0.25">
      <c r="B23" t="s">
        <v>96</v>
      </c>
      <c r="C23" s="3">
        <v>48017</v>
      </c>
      <c r="D23" s="3">
        <v>19053</v>
      </c>
      <c r="E23" s="3">
        <v>28964</v>
      </c>
      <c r="F23" s="5">
        <v>0.60320303225940797</v>
      </c>
      <c r="G23" s="3">
        <v>10779</v>
      </c>
      <c r="H23" s="3">
        <v>18185</v>
      </c>
      <c r="I23" s="6">
        <v>0.22448299560572199</v>
      </c>
      <c r="J23" s="3">
        <v>9019</v>
      </c>
      <c r="K23" s="6">
        <v>0.187829310452548</v>
      </c>
      <c r="L23" s="3">
        <v>10645</v>
      </c>
      <c r="M23" s="6">
        <v>0.22169231730428801</v>
      </c>
      <c r="N23" s="3">
        <v>-2780</v>
      </c>
      <c r="O23" s="6">
        <v>-5.7896161776037597E-2</v>
      </c>
      <c r="P23" s="3">
        <v>7865</v>
      </c>
      <c r="Q23" s="6">
        <v>0.16379615552825</v>
      </c>
      <c r="R23" s="3">
        <v>-4595</v>
      </c>
      <c r="S23" s="6">
        <v>9.5695274590249194E-2</v>
      </c>
      <c r="T23" s="6">
        <v>0.58423394787031102</v>
      </c>
    </row>
    <row r="24" spans="2:20" x14ac:dyDescent="0.25">
      <c r="B24" t="s">
        <v>97</v>
      </c>
      <c r="C24" s="3">
        <v>46854</v>
      </c>
      <c r="D24" s="3">
        <v>18421</v>
      </c>
      <c r="E24" s="3">
        <v>28433</v>
      </c>
      <c r="F24" s="5">
        <v>0.60684253212105599</v>
      </c>
      <c r="G24" s="3">
        <v>10228</v>
      </c>
      <c r="H24" s="3">
        <v>18205</v>
      </c>
      <c r="I24" s="6">
        <v>0.21829512955137201</v>
      </c>
      <c r="J24" s="3">
        <v>8584</v>
      </c>
      <c r="K24" s="6">
        <v>0.18320741025312601</v>
      </c>
      <c r="L24" s="3">
        <v>10542</v>
      </c>
      <c r="M24" s="6">
        <v>0.22499679856575699</v>
      </c>
      <c r="N24" s="3">
        <v>-2550</v>
      </c>
      <c r="O24" s="6">
        <v>-5.4424382123191103E-2</v>
      </c>
      <c r="P24" s="3">
        <v>7992</v>
      </c>
      <c r="Q24" s="6">
        <v>0.17057241644256599</v>
      </c>
      <c r="R24" s="3">
        <v>-4969</v>
      </c>
      <c r="S24" s="6">
        <v>0.106052845007896</v>
      </c>
      <c r="T24" s="6">
        <v>0.62174674674674602</v>
      </c>
    </row>
    <row r="25" spans="2:20" x14ac:dyDescent="0.25">
      <c r="B25" t="s">
        <v>98</v>
      </c>
      <c r="C25" s="3">
        <v>45998</v>
      </c>
      <c r="D25" s="3">
        <v>17889</v>
      </c>
      <c r="E25" s="3">
        <v>28109</v>
      </c>
      <c r="F25" s="5">
        <v>0.61109178659941699</v>
      </c>
      <c r="G25" s="3">
        <v>9708</v>
      </c>
      <c r="H25" s="3">
        <v>18401</v>
      </c>
      <c r="I25" s="6">
        <v>0.21105265446323701</v>
      </c>
      <c r="J25" s="3">
        <v>7098</v>
      </c>
      <c r="K25" s="6">
        <v>0.15431105700247799</v>
      </c>
      <c r="L25" s="3">
        <v>10615</v>
      </c>
      <c r="M25" s="6">
        <v>0.23077090308274201</v>
      </c>
      <c r="N25" s="3">
        <v>-2406</v>
      </c>
      <c r="O25" s="6">
        <v>-5.23066220270446E-2</v>
      </c>
      <c r="P25" s="3">
        <v>8209</v>
      </c>
      <c r="Q25" s="6">
        <v>0.178464281055698</v>
      </c>
      <c r="R25" s="3">
        <v>-5350</v>
      </c>
      <c r="S25" s="6">
        <v>0.116309404756728</v>
      </c>
      <c r="T25" s="6">
        <v>0.65172371787062899</v>
      </c>
    </row>
    <row r="26" spans="2:20" x14ac:dyDescent="0.25">
      <c r="B26" t="s">
        <v>99</v>
      </c>
      <c r="C26" s="3">
        <v>44294</v>
      </c>
      <c r="D26" s="3">
        <v>17482</v>
      </c>
      <c r="E26" s="3">
        <v>26812</v>
      </c>
      <c r="F26" s="5">
        <v>0.60531900483135404</v>
      </c>
      <c r="G26" s="3">
        <v>9649</v>
      </c>
      <c r="H26" s="3">
        <v>17163</v>
      </c>
      <c r="I26" s="6">
        <v>0.21783988802095</v>
      </c>
      <c r="J26" s="3">
        <v>7351</v>
      </c>
      <c r="K26" s="6">
        <v>0.16595927213618</v>
      </c>
      <c r="L26" s="3">
        <v>10528</v>
      </c>
      <c r="M26" s="6">
        <v>0.23768456224319301</v>
      </c>
      <c r="N26" s="3">
        <v>-2553</v>
      </c>
      <c r="O26" s="6">
        <v>-5.7637603287126901E-2</v>
      </c>
      <c r="P26" s="3">
        <v>7975</v>
      </c>
      <c r="Q26" s="6">
        <v>0.18004695895606601</v>
      </c>
      <c r="R26" s="3">
        <v>-5741</v>
      </c>
      <c r="S26" s="6">
        <v>0.129611234027182</v>
      </c>
      <c r="T26" s="6">
        <v>0.71987460815047</v>
      </c>
    </row>
    <row r="27" spans="2:20" x14ac:dyDescent="0.25">
      <c r="B27" t="s">
        <v>100</v>
      </c>
      <c r="C27" s="3">
        <v>41863</v>
      </c>
      <c r="D27" s="3">
        <v>16465</v>
      </c>
      <c r="E27" s="3">
        <v>25398</v>
      </c>
      <c r="F27" s="5">
        <v>0.60669326135250701</v>
      </c>
      <c r="G27" s="3">
        <v>9643</v>
      </c>
      <c r="H27" s="3">
        <v>15755</v>
      </c>
      <c r="I27" s="6">
        <v>0.230346606788811</v>
      </c>
      <c r="J27" s="3">
        <v>6527</v>
      </c>
      <c r="K27" s="6">
        <v>0.155913336359076</v>
      </c>
      <c r="L27" s="3">
        <v>8792</v>
      </c>
      <c r="M27" s="6">
        <v>0.210018393330626</v>
      </c>
      <c r="N27" s="3">
        <v>-2262</v>
      </c>
      <c r="O27" s="6">
        <v>-5.4033394644435399E-2</v>
      </c>
      <c r="P27" s="3">
        <v>6530</v>
      </c>
      <c r="Q27" s="6">
        <v>0.15598499868619001</v>
      </c>
      <c r="R27" s="3">
        <v>-6043</v>
      </c>
      <c r="S27" s="6">
        <v>0.14435181425124799</v>
      </c>
      <c r="T27" s="6">
        <v>0.92542113323123998</v>
      </c>
    </row>
    <row r="28" spans="2:20" x14ac:dyDescent="0.25">
      <c r="B28" t="s">
        <v>101</v>
      </c>
      <c r="C28" s="3">
        <v>36212</v>
      </c>
      <c r="D28" s="3">
        <v>13721</v>
      </c>
      <c r="E28" s="3">
        <v>22491</v>
      </c>
      <c r="F28" s="5">
        <v>0.62109245553960002</v>
      </c>
      <c r="G28" s="3">
        <v>9117</v>
      </c>
      <c r="H28" s="3">
        <v>13374</v>
      </c>
      <c r="I28" s="6">
        <v>0.251767369932619</v>
      </c>
      <c r="J28" s="3">
        <v>1248</v>
      </c>
      <c r="K28" s="6">
        <v>3.4463713686070901E-2</v>
      </c>
      <c r="L28" s="3">
        <v>7041</v>
      </c>
      <c r="M28" s="6">
        <v>0.19443830774328899</v>
      </c>
      <c r="N28" s="3">
        <v>-1750</v>
      </c>
      <c r="O28" s="6">
        <v>-4.8326521595051297E-2</v>
      </c>
      <c r="P28" s="3">
        <v>5291</v>
      </c>
      <c r="Q28" s="6">
        <v>0.146111786148238</v>
      </c>
      <c r="R28" s="3">
        <v>-6320</v>
      </c>
      <c r="S28" s="6">
        <v>0.17452778084612799</v>
      </c>
      <c r="T28" s="6">
        <v>1.1944811944811899</v>
      </c>
    </row>
    <row r="29" spans="2:20" x14ac:dyDescent="0.25">
      <c r="B29" t="s">
        <v>102</v>
      </c>
      <c r="C29" s="3">
        <v>34300</v>
      </c>
      <c r="D29" s="3">
        <v>13067</v>
      </c>
      <c r="E29" s="3">
        <v>21233</v>
      </c>
      <c r="F29" s="5">
        <v>0.61903790087463495</v>
      </c>
      <c r="G29" s="3">
        <v>9793</v>
      </c>
      <c r="H29" s="3">
        <v>11440</v>
      </c>
      <c r="I29" s="6">
        <v>0.28551020408163202</v>
      </c>
      <c r="J29" s="3">
        <v>6434</v>
      </c>
      <c r="K29" s="6">
        <v>0.18758017492711301</v>
      </c>
      <c r="L29" s="3">
        <v>7627</v>
      </c>
      <c r="M29" s="6">
        <v>0.222361516034985</v>
      </c>
      <c r="N29" s="3">
        <v>-1548</v>
      </c>
      <c r="O29" s="6">
        <v>-4.5131195335276902E-2</v>
      </c>
      <c r="P29" s="3">
        <v>6079</v>
      </c>
      <c r="Q29" s="6">
        <v>0.17723032069970801</v>
      </c>
      <c r="R29" s="3">
        <v>-6644</v>
      </c>
      <c r="S29" s="6">
        <v>0.19370262390670501</v>
      </c>
      <c r="T29" s="6">
        <v>1.0929429182431301</v>
      </c>
    </row>
    <row r="30" spans="2:20" x14ac:dyDescent="0.25">
      <c r="B30" t="s">
        <v>103</v>
      </c>
      <c r="C30" s="3">
        <v>37266</v>
      </c>
      <c r="D30" s="3">
        <v>14619</v>
      </c>
      <c r="E30" s="3">
        <v>22647</v>
      </c>
      <c r="F30" s="5">
        <v>0.607712123651585</v>
      </c>
      <c r="G30" s="3">
        <v>10086</v>
      </c>
      <c r="H30" s="3">
        <v>12561</v>
      </c>
      <c r="I30" s="6">
        <v>0.270648848816615</v>
      </c>
      <c r="J30" s="3">
        <v>8920</v>
      </c>
      <c r="K30" s="6">
        <v>0.23936027478130101</v>
      </c>
      <c r="L30" s="3">
        <v>10471</v>
      </c>
      <c r="M30" s="6">
        <v>0.28097998175280398</v>
      </c>
      <c r="N30" s="3">
        <v>-2054</v>
      </c>
      <c r="O30" s="6">
        <v>-5.51172650673536E-2</v>
      </c>
      <c r="P30" s="3">
        <v>8417</v>
      </c>
      <c r="Q30" s="6">
        <v>0.22586271668544999</v>
      </c>
      <c r="R30" s="3">
        <v>-6845</v>
      </c>
      <c r="S30" s="6">
        <v>0.18367949337197401</v>
      </c>
      <c r="T30" s="6">
        <v>0.81323511940121096</v>
      </c>
    </row>
    <row r="31" spans="2:20" x14ac:dyDescent="0.25">
      <c r="B31" t="s">
        <v>104</v>
      </c>
      <c r="C31" s="3">
        <v>33014</v>
      </c>
      <c r="D31" s="3">
        <v>13433</v>
      </c>
      <c r="E31" s="3">
        <v>19581</v>
      </c>
      <c r="F31" s="5">
        <v>0.59311201308535699</v>
      </c>
      <c r="G31" s="3">
        <v>8997</v>
      </c>
      <c r="H31" s="3">
        <v>10584</v>
      </c>
      <c r="I31" s="6">
        <v>0.272520748773247</v>
      </c>
      <c r="J31" s="3">
        <v>7747</v>
      </c>
      <c r="K31" s="6">
        <v>0.234658023868661</v>
      </c>
      <c r="L31" s="3">
        <v>9844</v>
      </c>
      <c r="M31" s="6">
        <v>0.29817653116859499</v>
      </c>
      <c r="N31" s="3">
        <v>-1177</v>
      </c>
      <c r="O31" s="6">
        <v>-3.5651541770158099E-2</v>
      </c>
      <c r="P31" s="3">
        <v>8667</v>
      </c>
      <c r="Q31" s="6">
        <v>0.26252498939843699</v>
      </c>
      <c r="R31" s="3">
        <v>-7047</v>
      </c>
      <c r="S31" s="6">
        <v>0.21345489792209299</v>
      </c>
      <c r="T31" s="6">
        <v>0.81308411214953202</v>
      </c>
    </row>
    <row r="32" spans="2:20" x14ac:dyDescent="0.25">
      <c r="B32" t="s">
        <v>105</v>
      </c>
      <c r="C32" s="3">
        <v>38655</v>
      </c>
      <c r="D32" s="3">
        <v>15357</v>
      </c>
      <c r="E32" s="3">
        <v>23298</v>
      </c>
      <c r="F32" s="5">
        <v>0.60271633682576597</v>
      </c>
      <c r="G32" s="3">
        <v>11039</v>
      </c>
      <c r="H32" s="3">
        <v>12259</v>
      </c>
      <c r="I32" s="6">
        <v>0.28557754494890703</v>
      </c>
      <c r="J32" s="3">
        <v>9771</v>
      </c>
      <c r="K32" s="6">
        <v>0.252774544043461</v>
      </c>
      <c r="L32" s="3">
        <v>12625</v>
      </c>
      <c r="M32" s="6">
        <v>0.32660716595524503</v>
      </c>
      <c r="N32" s="3">
        <v>-1367</v>
      </c>
      <c r="O32" s="6">
        <v>-3.5364118484025299E-2</v>
      </c>
      <c r="P32" s="3">
        <v>11258</v>
      </c>
      <c r="Q32" s="6">
        <v>0.29124304747121899</v>
      </c>
      <c r="R32" s="3">
        <v>-7252</v>
      </c>
      <c r="S32" s="6">
        <v>0.18760833009959901</v>
      </c>
      <c r="T32" s="6">
        <v>0.64416414993782201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B3" sqref="B3:G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76</v>
      </c>
      <c r="C3" s="3">
        <v>13073.9</v>
      </c>
      <c r="D3" s="3">
        <v>1149.0999999999999</v>
      </c>
      <c r="E3" s="3">
        <v>-738</v>
      </c>
      <c r="F3" s="3">
        <v>54727.527999999998</v>
      </c>
      <c r="G3">
        <v>5369.0320000000002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13957</v>
      </c>
      <c r="D4" s="3">
        <v>1708</v>
      </c>
      <c r="E4" s="3">
        <v>-883</v>
      </c>
      <c r="F4" s="3">
        <v>57918.28</v>
      </c>
      <c r="G4">
        <v>5243.3729999999996</v>
      </c>
      <c r="H4" s="31">
        <f>(Table3[[#This Row],[SharesOutstanding]]-G3)/G3</f>
        <v>-2.3404405114367088E-2</v>
      </c>
      <c r="I4" s="31">
        <f>(Table3[[#This Row],[Revenue]]-C3)/C3</f>
        <v>6.7546791699492917E-2</v>
      </c>
      <c r="J4" s="31">
        <f>(Table3[[#This Row],[Dividend]]-E3)/E3</f>
        <v>0.19647696476964768</v>
      </c>
      <c r="K4" s="31">
        <f>(Table3[[#This Row],[MarketValue]]-F3)/F3</f>
        <v>5.8302505459409758E-2</v>
      </c>
    </row>
    <row r="5" spans="2:11" x14ac:dyDescent="0.25">
      <c r="B5" t="s">
        <v>78</v>
      </c>
      <c r="C5" s="3">
        <v>16172</v>
      </c>
      <c r="D5" s="3">
        <v>2305</v>
      </c>
      <c r="E5" s="3">
        <v>-1006</v>
      </c>
      <c r="F5" s="3">
        <v>65736.042000000001</v>
      </c>
      <c r="G5">
        <v>5172</v>
      </c>
      <c r="H5" s="31">
        <f>(Table3[[#This Row],[SharesOutstanding]]-G4)/G4</f>
        <v>-1.3612039425766505E-2</v>
      </c>
      <c r="I5" s="31">
        <f>(Table3[[#This Row],[Revenue]]-C4)/C4</f>
        <v>0.15870172673210575</v>
      </c>
      <c r="J5" s="31">
        <f>(Table3[[#This Row],[Dividend]]-E4)/E4</f>
        <v>0.1392978482446206</v>
      </c>
      <c r="K5" s="31">
        <f>(Table3[[#This Row],[MarketValue]]-F4)/F4</f>
        <v>0.13497918101159087</v>
      </c>
    </row>
    <row r="6" spans="2:11" x14ac:dyDescent="0.25">
      <c r="B6" t="s">
        <v>79</v>
      </c>
      <c r="C6" s="3">
        <v>18127</v>
      </c>
      <c r="D6" s="3">
        <v>2391</v>
      </c>
      <c r="E6" s="3">
        <v>-1110</v>
      </c>
      <c r="F6" s="3">
        <v>92970.751999999993</v>
      </c>
      <c r="G6">
        <v>5098</v>
      </c>
      <c r="H6" s="31">
        <f>(Table3[[#This Row],[SharesOutstanding]]-G5)/G5</f>
        <v>-1.4307811291569992E-2</v>
      </c>
      <c r="I6" s="31">
        <f>(Table3[[#This Row],[Revenue]]-C5)/C5</f>
        <v>0.12088795448924067</v>
      </c>
      <c r="J6" s="31">
        <f>(Table3[[#This Row],[Dividend]]-E5)/E5</f>
        <v>0.10337972166998012</v>
      </c>
      <c r="K6" s="31">
        <f>(Table3[[#This Row],[MarketValue]]-F5)/F5</f>
        <v>0.41430407385951212</v>
      </c>
    </row>
    <row r="7" spans="2:11" x14ac:dyDescent="0.25">
      <c r="B7" t="s">
        <v>80</v>
      </c>
      <c r="C7" s="3">
        <v>18673</v>
      </c>
      <c r="D7" s="3">
        <v>2473</v>
      </c>
      <c r="E7" s="3">
        <v>-1247</v>
      </c>
      <c r="F7" s="3">
        <v>130549.95699999999</v>
      </c>
      <c r="G7">
        <v>5046</v>
      </c>
      <c r="H7" s="31">
        <f>(Table3[[#This Row],[SharesOutstanding]]-G6)/G6</f>
        <v>-1.0200078462142017E-2</v>
      </c>
      <c r="I7" s="31">
        <f>(Table3[[#This Row],[Revenue]]-C6)/C6</f>
        <v>3.012081425497876E-2</v>
      </c>
      <c r="J7" s="31">
        <f>(Table3[[#This Row],[Dividend]]-E6)/E6</f>
        <v>0.12342342342342343</v>
      </c>
      <c r="K7" s="31">
        <f>(Table3[[#This Row],[MarketValue]]-F6)/F6</f>
        <v>0.40420459328972624</v>
      </c>
    </row>
    <row r="8" spans="2:11" x14ac:dyDescent="0.25">
      <c r="B8" t="s">
        <v>81</v>
      </c>
      <c r="C8" s="3">
        <v>18868</v>
      </c>
      <c r="D8" s="3">
        <v>2940</v>
      </c>
      <c r="E8" s="3">
        <v>-1387</v>
      </c>
      <c r="F8" s="3">
        <v>164741.60800000001</v>
      </c>
      <c r="G8">
        <v>5030</v>
      </c>
      <c r="H8" s="31">
        <f>(Table3[[#This Row],[SharesOutstanding]]-G7)/G7</f>
        <v>-3.1708283789139914E-3</v>
      </c>
      <c r="I8" s="31">
        <f>(Table3[[#This Row],[Revenue]]-C7)/C7</f>
        <v>1.0442885449579607E-2</v>
      </c>
      <c r="J8" s="31">
        <f>(Table3[[#This Row],[Dividend]]-E7)/E7</f>
        <v>0.11226944667201283</v>
      </c>
      <c r="K8" s="31">
        <f>(Table3[[#This Row],[MarketValue]]-F7)/F7</f>
        <v>0.26190472816471333</v>
      </c>
    </row>
    <row r="9" spans="2:11" x14ac:dyDescent="0.25">
      <c r="B9" t="s">
        <v>82</v>
      </c>
      <c r="C9" s="3">
        <v>18813</v>
      </c>
      <c r="D9" s="3">
        <v>2570</v>
      </c>
      <c r="E9" s="3">
        <v>-1480</v>
      </c>
      <c r="F9" s="3">
        <v>165189.505</v>
      </c>
      <c r="G9">
        <v>4992</v>
      </c>
      <c r="H9" s="31">
        <f>(Table3[[#This Row],[SharesOutstanding]]-G8)/G8</f>
        <v>-7.5546719681908545E-3</v>
      </c>
      <c r="I9" s="31">
        <f>(Table3[[#This Row],[Revenue]]-C8)/C8</f>
        <v>-2.91498834004664E-3</v>
      </c>
      <c r="J9" s="31">
        <f>(Table3[[#This Row],[Dividend]]-E8)/E8</f>
        <v>6.7051189617880314E-2</v>
      </c>
      <c r="K9" s="31">
        <f>(Table3[[#This Row],[MarketValue]]-F8)/F8</f>
        <v>2.7187849228714413E-3</v>
      </c>
    </row>
    <row r="10" spans="2:11" x14ac:dyDescent="0.25">
      <c r="B10" t="s">
        <v>83</v>
      </c>
      <c r="C10" s="3">
        <v>19284</v>
      </c>
      <c r="D10" s="3">
        <v>2814</v>
      </c>
      <c r="E10" s="3">
        <v>-1580</v>
      </c>
      <c r="F10" s="3">
        <v>143993.96</v>
      </c>
      <c r="G10">
        <v>4974</v>
      </c>
      <c r="H10" s="31">
        <f>(Table3[[#This Row],[SharesOutstanding]]-G9)/G9</f>
        <v>-3.605769230769231E-3</v>
      </c>
      <c r="I10" s="31">
        <f>(Table3[[#This Row],[Revenue]]-C9)/C9</f>
        <v>2.5035879445064583E-2</v>
      </c>
      <c r="J10" s="31">
        <f>(Table3[[#This Row],[Dividend]]-E9)/E9</f>
        <v>6.7567567567567571E-2</v>
      </c>
      <c r="K10" s="31">
        <f>(Table3[[#This Row],[MarketValue]]-F9)/F9</f>
        <v>-0.12831048195222822</v>
      </c>
    </row>
    <row r="11" spans="2:11" x14ac:dyDescent="0.25">
      <c r="B11" t="s">
        <v>84</v>
      </c>
      <c r="C11" s="3">
        <v>19889</v>
      </c>
      <c r="D11" s="3">
        <v>2852</v>
      </c>
      <c r="E11" s="3">
        <v>-1685</v>
      </c>
      <c r="F11" s="3">
        <v>151421.274</v>
      </c>
      <c r="G11">
        <v>4974</v>
      </c>
      <c r="H11" s="31">
        <f>(Table3[[#This Row],[SharesOutstanding]]-G10)/G10</f>
        <v>0</v>
      </c>
      <c r="I11" s="31">
        <f>(Table3[[#This Row],[Revenue]]-C10)/C10</f>
        <v>3.1373159095623313E-2</v>
      </c>
      <c r="J11" s="31">
        <f>(Table3[[#This Row],[Dividend]]-E10)/E10</f>
        <v>6.6455696202531639E-2</v>
      </c>
      <c r="K11" s="31">
        <f>(Table3[[#This Row],[MarketValue]]-F10)/F10</f>
        <v>5.1580732969632989E-2</v>
      </c>
    </row>
    <row r="12" spans="2:11" x14ac:dyDescent="0.25">
      <c r="B12" t="s">
        <v>85</v>
      </c>
      <c r="C12" s="3">
        <v>17545</v>
      </c>
      <c r="D12" s="3">
        <v>3341</v>
      </c>
      <c r="E12" s="3">
        <v>-1791</v>
      </c>
      <c r="F12" s="3">
        <v>117250.371</v>
      </c>
      <c r="G12">
        <v>4974</v>
      </c>
      <c r="H12" s="31">
        <f>(Table3[[#This Row],[SharesOutstanding]]-G11)/G11</f>
        <v>0</v>
      </c>
      <c r="I12" s="31">
        <f>(Table3[[#This Row],[Revenue]]-C11)/C11</f>
        <v>-0.11785409020061341</v>
      </c>
      <c r="J12" s="31">
        <f>(Table3[[#This Row],[Dividend]]-E11)/E11</f>
        <v>6.2908011869436203E-2</v>
      </c>
      <c r="K12" s="31">
        <f>(Table3[[#This Row],[MarketValue]]-F11)/F11</f>
        <v>-0.22566778166190837</v>
      </c>
    </row>
    <row r="13" spans="2:11" x14ac:dyDescent="0.25">
      <c r="B13" t="s">
        <v>86</v>
      </c>
      <c r="C13" s="3">
        <v>19564</v>
      </c>
      <c r="D13" s="3">
        <v>3891</v>
      </c>
      <c r="E13" s="3">
        <v>-1987</v>
      </c>
      <c r="F13" s="3">
        <v>108327.76300000001</v>
      </c>
      <c r="G13">
        <v>4966</v>
      </c>
      <c r="H13" s="31">
        <f>(Table3[[#This Row],[SharesOutstanding]]-G12)/G12</f>
        <v>-1.6083634901487736E-3</v>
      </c>
      <c r="I13" s="31">
        <f>(Table3[[#This Row],[Revenue]]-C12)/C12</f>
        <v>0.11507552009119407</v>
      </c>
      <c r="J13" s="31">
        <f>(Table3[[#This Row],[Dividend]]-E12)/E12</f>
        <v>0.10943606923506422</v>
      </c>
      <c r="K13" s="31">
        <f>(Table3[[#This Row],[MarketValue]]-F12)/F12</f>
        <v>-7.6098761342085583E-2</v>
      </c>
    </row>
    <row r="14" spans="2:11" x14ac:dyDescent="0.25">
      <c r="B14" t="s">
        <v>87</v>
      </c>
      <c r="C14" s="3">
        <v>21044</v>
      </c>
      <c r="D14" s="3">
        <v>4644</v>
      </c>
      <c r="E14" s="3">
        <v>-2166</v>
      </c>
      <c r="F14" s="3">
        <v>123932.06299999999</v>
      </c>
      <c r="G14">
        <v>4924</v>
      </c>
      <c r="H14" s="31">
        <f>(Table3[[#This Row],[SharesOutstanding]]-G13)/G13</f>
        <v>-8.457511075312122E-3</v>
      </c>
      <c r="I14" s="31">
        <f>(Table3[[#This Row],[Revenue]]-C13)/C13</f>
        <v>7.5649151502760179E-2</v>
      </c>
      <c r="J14" s="31">
        <f>(Table3[[#This Row],[Dividend]]-E13)/E13</f>
        <v>9.0085556114745849E-2</v>
      </c>
      <c r="K14" s="31">
        <f>(Table3[[#This Row],[MarketValue]]-F13)/F13</f>
        <v>0.14404709898791124</v>
      </c>
    </row>
    <row r="15" spans="2:11" x14ac:dyDescent="0.25">
      <c r="B15" t="s">
        <v>88</v>
      </c>
      <c r="C15" s="3">
        <v>21742</v>
      </c>
      <c r="D15" s="3">
        <v>5213</v>
      </c>
      <c r="E15" s="3">
        <v>-2429</v>
      </c>
      <c r="F15" s="3">
        <v>100324.91800000001</v>
      </c>
      <c r="G15">
        <v>4858</v>
      </c>
      <c r="H15" s="31">
        <f>(Table3[[#This Row],[SharesOutstanding]]-G14)/G14</f>
        <v>-1.3403736799350122E-2</v>
      </c>
      <c r="I15" s="31">
        <f>(Table3[[#This Row],[Revenue]]-C14)/C14</f>
        <v>3.3168599125641511E-2</v>
      </c>
      <c r="J15" s="31">
        <f>(Table3[[#This Row],[Dividend]]-E14)/E14</f>
        <v>0.12142197599261312</v>
      </c>
      <c r="K15" s="31">
        <f>(Table3[[#This Row],[MarketValue]]-F14)/F14</f>
        <v>-0.19048456411154868</v>
      </c>
    </row>
    <row r="16" spans="2:11" x14ac:dyDescent="0.25">
      <c r="B16" t="s">
        <v>89</v>
      </c>
      <c r="C16" s="3">
        <v>23104</v>
      </c>
      <c r="D16" s="3">
        <v>5524</v>
      </c>
      <c r="E16" s="3">
        <v>-2678</v>
      </c>
      <c r="F16" s="3">
        <v>95518.080000000002</v>
      </c>
      <c r="G16">
        <v>4786</v>
      </c>
      <c r="H16" s="31">
        <f>(Table3[[#This Row],[SharesOutstanding]]-G15)/G15</f>
        <v>-1.4820913956360642E-2</v>
      </c>
      <c r="I16" s="31">
        <f>(Table3[[#This Row],[Revenue]]-C15)/C15</f>
        <v>6.2643731027504368E-2</v>
      </c>
      <c r="J16" s="31">
        <f>(Table3[[#This Row],[Dividend]]-E15)/E15</f>
        <v>0.10251132153149445</v>
      </c>
      <c r="K16" s="31">
        <f>(Table3[[#This Row],[MarketValue]]-F15)/F15</f>
        <v>-4.7912703003654619E-2</v>
      </c>
    </row>
    <row r="17" spans="2:11" x14ac:dyDescent="0.25">
      <c r="B17" t="s">
        <v>90</v>
      </c>
      <c r="C17" s="3">
        <v>24088</v>
      </c>
      <c r="D17" s="3">
        <v>4550</v>
      </c>
      <c r="E17" s="3">
        <v>-2911</v>
      </c>
      <c r="F17" s="3">
        <v>111866.68</v>
      </c>
      <c r="G17">
        <v>4700</v>
      </c>
      <c r="H17" s="31">
        <f>(Table3[[#This Row],[SharesOutstanding]]-G16)/G16</f>
        <v>-1.7969076473046384E-2</v>
      </c>
      <c r="I17" s="31">
        <f>(Table3[[#This Row],[Revenue]]-C16)/C16</f>
        <v>4.2590027700831028E-2</v>
      </c>
      <c r="J17" s="31">
        <f>(Table3[[#This Row],[Dividend]]-E16)/E16</f>
        <v>8.7005227781926806E-2</v>
      </c>
      <c r="K17" s="31">
        <f>(Table3[[#This Row],[MarketValue]]-F16)/F16</f>
        <v>0.17115712543635708</v>
      </c>
    </row>
    <row r="18" spans="2:11" x14ac:dyDescent="0.25">
      <c r="B18" t="s">
        <v>91</v>
      </c>
      <c r="C18" s="3">
        <v>28857</v>
      </c>
      <c r="D18" s="3">
        <v>5502</v>
      </c>
      <c r="E18" s="3">
        <v>-3149</v>
      </c>
      <c r="F18" s="3">
        <v>142278.84</v>
      </c>
      <c r="G18">
        <v>4662</v>
      </c>
      <c r="H18" s="31">
        <f>(Table3[[#This Row],[SharesOutstanding]]-G17)/G17</f>
        <v>-8.0851063829787233E-3</v>
      </c>
      <c r="I18" s="31">
        <f>(Table3[[#This Row],[Revenue]]-C17)/C17</f>
        <v>0.19798239787446031</v>
      </c>
      <c r="J18" s="31">
        <f>(Table3[[#This Row],[Dividend]]-E17)/E17</f>
        <v>8.1758845757471665E-2</v>
      </c>
      <c r="K18" s="31">
        <f>(Table3[[#This Row],[MarketValue]]-F17)/F17</f>
        <v>0.27186075424782435</v>
      </c>
    </row>
    <row r="19" spans="2:11" x14ac:dyDescent="0.25">
      <c r="B19" t="s">
        <v>92</v>
      </c>
      <c r="C19" s="3">
        <v>31944</v>
      </c>
      <c r="D19" s="3">
        <v>5603</v>
      </c>
      <c r="E19" s="3">
        <v>-3521</v>
      </c>
      <c r="F19" s="3">
        <v>104807.80499999999</v>
      </c>
      <c r="G19">
        <v>4672</v>
      </c>
      <c r="H19" s="31">
        <f>(Table3[[#This Row],[SharesOutstanding]]-G18)/G18</f>
        <v>2.1450021450021449E-3</v>
      </c>
      <c r="I19" s="31">
        <f>(Table3[[#This Row],[Revenue]]-C18)/C18</f>
        <v>0.10697577710780747</v>
      </c>
      <c r="J19" s="31">
        <f>(Table3[[#This Row],[Dividend]]-E18)/E18</f>
        <v>0.11813274055255636</v>
      </c>
      <c r="K19" s="31">
        <f>(Table3[[#This Row],[MarketValue]]-F18)/F18</f>
        <v>-0.26336337153156436</v>
      </c>
    </row>
    <row r="20" spans="2:11" x14ac:dyDescent="0.25">
      <c r="B20" t="s">
        <v>93</v>
      </c>
      <c r="C20" s="3">
        <v>30990</v>
      </c>
      <c r="D20" s="3">
        <v>6193</v>
      </c>
      <c r="E20" s="3">
        <v>-3800</v>
      </c>
      <c r="F20" s="3">
        <v>131271</v>
      </c>
      <c r="G20">
        <v>4658</v>
      </c>
      <c r="H20" s="31">
        <f>(Table3[[#This Row],[SharesOutstanding]]-G19)/G19</f>
        <v>-2.9965753424657533E-3</v>
      </c>
      <c r="I20" s="31">
        <f>(Table3[[#This Row],[Revenue]]-C19)/C19</f>
        <v>-2.9864763335837714E-2</v>
      </c>
      <c r="J20" s="31">
        <f>(Table3[[#This Row],[Dividend]]-E19)/E19</f>
        <v>7.9238852598693552E-2</v>
      </c>
      <c r="K20" s="31">
        <f>(Table3[[#This Row],[MarketValue]]-F19)/F19</f>
        <v>0.25249259823731646</v>
      </c>
    </row>
    <row r="21" spans="2:11" x14ac:dyDescent="0.25">
      <c r="B21" t="s">
        <v>94</v>
      </c>
      <c r="C21" s="3">
        <v>35119</v>
      </c>
      <c r="D21" s="3">
        <v>7317</v>
      </c>
      <c r="E21" s="3">
        <v>-4068</v>
      </c>
      <c r="F21" s="3">
        <v>150767.76</v>
      </c>
      <c r="G21">
        <v>4667</v>
      </c>
      <c r="H21" s="31">
        <f>(Table3[[#This Row],[SharesOutstanding]]-G20)/G20</f>
        <v>1.9321597252039502E-3</v>
      </c>
      <c r="I21" s="31">
        <f>(Table3[[#This Row],[Revenue]]-C20)/C20</f>
        <v>0.13323652791222976</v>
      </c>
      <c r="J21" s="31">
        <f>(Table3[[#This Row],[Dividend]]-E20)/E20</f>
        <v>7.0526315789473687E-2</v>
      </c>
      <c r="K21" s="31">
        <f>(Table3[[#This Row],[MarketValue]]-F20)/F20</f>
        <v>0.14852297918047405</v>
      </c>
    </row>
    <row r="22" spans="2:11" x14ac:dyDescent="0.25">
      <c r="B22" t="s">
        <v>95</v>
      </c>
      <c r="C22" s="3">
        <v>46542</v>
      </c>
      <c r="D22" s="3">
        <v>6554</v>
      </c>
      <c r="E22" s="3">
        <v>-4300</v>
      </c>
      <c r="F22" s="3">
        <v>158364.74</v>
      </c>
      <c r="G22">
        <v>4646</v>
      </c>
      <c r="H22" s="31">
        <f>(Table3[[#This Row],[SharesOutstanding]]-G21)/G21</f>
        <v>-4.499678594386115E-3</v>
      </c>
      <c r="I22" s="31">
        <f>(Table3[[#This Row],[Revenue]]-C21)/C21</f>
        <v>0.32526552578376378</v>
      </c>
      <c r="J22" s="31">
        <f>(Table3[[#This Row],[Dividend]]-E21)/E21</f>
        <v>5.7030481809242868E-2</v>
      </c>
      <c r="K22" s="31">
        <f>(Table3[[#This Row],[MarketValue]]-F21)/F21</f>
        <v>5.038862419923186E-2</v>
      </c>
    </row>
    <row r="23" spans="2:11" x14ac:dyDescent="0.25">
      <c r="B23" t="s">
        <v>96</v>
      </c>
      <c r="C23" s="3">
        <v>48017</v>
      </c>
      <c r="D23" s="3">
        <v>7865</v>
      </c>
      <c r="E23" s="3">
        <v>-4595</v>
      </c>
      <c r="F23" s="3">
        <v>162001.25</v>
      </c>
      <c r="G23">
        <v>4584</v>
      </c>
      <c r="H23" s="31">
        <f>(Table3[[#This Row],[SharesOutstanding]]-G22)/G22</f>
        <v>-1.334481274214378E-2</v>
      </c>
      <c r="I23" s="31">
        <f>(Table3[[#This Row],[Revenue]]-C22)/C22</f>
        <v>3.1691805251170983E-2</v>
      </c>
      <c r="J23" s="31">
        <f>(Table3[[#This Row],[Dividend]]-E22)/E22</f>
        <v>6.86046511627907E-2</v>
      </c>
      <c r="K23" s="31">
        <f>(Table3[[#This Row],[MarketValue]]-F22)/F22</f>
        <v>2.2962876711065922E-2</v>
      </c>
    </row>
    <row r="24" spans="2:11" x14ac:dyDescent="0.25">
      <c r="B24" t="s">
        <v>97</v>
      </c>
      <c r="C24" s="3">
        <v>46854</v>
      </c>
      <c r="D24" s="3">
        <v>7992</v>
      </c>
      <c r="E24" s="3">
        <v>-4969</v>
      </c>
      <c r="F24" s="3">
        <v>181846.62</v>
      </c>
      <c r="G24">
        <v>4509</v>
      </c>
      <c r="H24" s="31">
        <f>(Table3[[#This Row],[SharesOutstanding]]-G23)/G23</f>
        <v>-1.6361256544502618E-2</v>
      </c>
      <c r="I24" s="31">
        <f>(Table3[[#This Row],[Revenue]]-C23)/C23</f>
        <v>-2.4220588541558199E-2</v>
      </c>
      <c r="J24" s="31">
        <f>(Table3[[#This Row],[Dividend]]-E23)/E23</f>
        <v>8.1392818280739937E-2</v>
      </c>
      <c r="K24" s="31">
        <f>(Table3[[#This Row],[MarketValue]]-F23)/F23</f>
        <v>0.12250133872423821</v>
      </c>
    </row>
    <row r="25" spans="2:11" x14ac:dyDescent="0.25">
      <c r="B25" t="s">
        <v>98</v>
      </c>
      <c r="C25" s="3">
        <v>45998</v>
      </c>
      <c r="D25" s="3">
        <v>8209</v>
      </c>
      <c r="E25" s="3">
        <v>-5350</v>
      </c>
      <c r="F25" s="3">
        <v>184332.52</v>
      </c>
      <c r="G25">
        <v>4450</v>
      </c>
      <c r="H25" s="31">
        <f>(Table3[[#This Row],[SharesOutstanding]]-G24)/G24</f>
        <v>-1.3084941228653803E-2</v>
      </c>
      <c r="I25" s="31">
        <f>(Table3[[#This Row],[Revenue]]-C24)/C24</f>
        <v>-1.8269518077432025E-2</v>
      </c>
      <c r="J25" s="31">
        <f>(Table3[[#This Row],[Dividend]]-E24)/E24</f>
        <v>7.6675387401891726E-2</v>
      </c>
      <c r="K25" s="31">
        <f>(Table3[[#This Row],[MarketValue]]-F24)/F24</f>
        <v>1.3670311826527181E-2</v>
      </c>
    </row>
    <row r="26" spans="2:11" x14ac:dyDescent="0.25">
      <c r="B26" t="s">
        <v>99</v>
      </c>
      <c r="C26" s="3">
        <v>44294</v>
      </c>
      <c r="D26" s="3">
        <v>7975</v>
      </c>
      <c r="E26" s="3">
        <v>-5741</v>
      </c>
      <c r="F26" s="3">
        <v>185759.04</v>
      </c>
      <c r="G26">
        <v>4405</v>
      </c>
      <c r="H26" s="31">
        <f>(Table3[[#This Row],[SharesOutstanding]]-G25)/G25</f>
        <v>-1.0112359550561797E-2</v>
      </c>
      <c r="I26" s="31">
        <f>(Table3[[#This Row],[Revenue]]-C25)/C25</f>
        <v>-3.7045088916909434E-2</v>
      </c>
      <c r="J26" s="31">
        <f>(Table3[[#This Row],[Dividend]]-E25)/E25</f>
        <v>7.3084112149532712E-2</v>
      </c>
      <c r="K26" s="31">
        <f>(Table3[[#This Row],[MarketValue]]-F25)/F25</f>
        <v>7.7388406560058897E-3</v>
      </c>
    </row>
    <row r="27" spans="2:11" x14ac:dyDescent="0.25">
      <c r="B27" t="s">
        <v>100</v>
      </c>
      <c r="C27" s="3">
        <v>41863</v>
      </c>
      <c r="D27" s="3">
        <v>6530</v>
      </c>
      <c r="E27" s="3">
        <v>-6043</v>
      </c>
      <c r="F27" s="3">
        <v>177780.48000000001</v>
      </c>
      <c r="G27">
        <v>4367</v>
      </c>
      <c r="H27" s="31">
        <f>(Table3[[#This Row],[SharesOutstanding]]-G26)/G26</f>
        <v>-8.6265607264472185E-3</v>
      </c>
      <c r="I27" s="31">
        <f>(Table3[[#This Row],[Revenue]]-C26)/C26</f>
        <v>-5.4883279902469863E-2</v>
      </c>
      <c r="J27" s="31">
        <f>(Table3[[#This Row],[Dividend]]-E26)/E26</f>
        <v>5.2604075944957328E-2</v>
      </c>
      <c r="K27" s="31">
        <f>(Table3[[#This Row],[MarketValue]]-F26)/F26</f>
        <v>-4.2951126362410129E-2</v>
      </c>
    </row>
    <row r="28" spans="2:11" x14ac:dyDescent="0.25">
      <c r="B28" t="s">
        <v>101</v>
      </c>
      <c r="C28" s="3">
        <v>36212</v>
      </c>
      <c r="D28" s="3">
        <v>5291</v>
      </c>
      <c r="E28" s="3">
        <v>-6320</v>
      </c>
      <c r="F28" s="3">
        <v>195402.92</v>
      </c>
      <c r="G28">
        <v>4324</v>
      </c>
      <c r="H28" s="31">
        <f>(Table3[[#This Row],[SharesOutstanding]]-G27)/G27</f>
        <v>-9.8465765972063201E-3</v>
      </c>
      <c r="I28" s="31">
        <f>(Table3[[#This Row],[Revenue]]-C27)/C27</f>
        <v>-0.13498793684160237</v>
      </c>
      <c r="J28" s="31">
        <f>(Table3[[#This Row],[Dividend]]-E27)/E27</f>
        <v>4.5838159854376968E-2</v>
      </c>
      <c r="K28" s="31">
        <f>(Table3[[#This Row],[MarketValue]]-F27)/F27</f>
        <v>9.9124718304281781E-2</v>
      </c>
    </row>
    <row r="29" spans="2:11" x14ac:dyDescent="0.25">
      <c r="B29" t="s">
        <v>102</v>
      </c>
      <c r="C29" s="3">
        <v>34300</v>
      </c>
      <c r="D29" s="3">
        <v>6079</v>
      </c>
      <c r="E29" s="3">
        <v>-6644</v>
      </c>
      <c r="F29" s="3">
        <v>202095.95600000001</v>
      </c>
      <c r="G29">
        <v>4299</v>
      </c>
      <c r="H29" s="31">
        <f>(Table3[[#This Row],[SharesOutstanding]]-G28)/G28</f>
        <v>-5.7816836262719702E-3</v>
      </c>
      <c r="I29" s="31">
        <f>(Table3[[#This Row],[Revenue]]-C28)/C28</f>
        <v>-5.2800176736993262E-2</v>
      </c>
      <c r="J29" s="31">
        <f>(Table3[[#This Row],[Dividend]]-E28)/E28</f>
        <v>5.1265822784810129E-2</v>
      </c>
      <c r="K29" s="31">
        <f>(Table3[[#This Row],[MarketValue]]-F28)/F28</f>
        <v>3.4252487117387972E-2</v>
      </c>
    </row>
    <row r="30" spans="2:11" x14ac:dyDescent="0.25">
      <c r="B30" t="s">
        <v>103</v>
      </c>
      <c r="C30" s="3">
        <v>37266</v>
      </c>
      <c r="D30" s="3">
        <v>8417</v>
      </c>
      <c r="E30" s="3">
        <v>-6845</v>
      </c>
      <c r="F30" s="3">
        <v>236905.196</v>
      </c>
      <c r="G30">
        <v>4314</v>
      </c>
      <c r="H30" s="31">
        <f>(Table3[[#This Row],[SharesOutstanding]]-G29)/G29</f>
        <v>3.4891835310537334E-3</v>
      </c>
      <c r="I30" s="31">
        <f>(Table3[[#This Row],[Revenue]]-C29)/C29</f>
        <v>8.6472303206997086E-2</v>
      </c>
      <c r="J30" s="31">
        <f>(Table3[[#This Row],[Dividend]]-E29)/E29</f>
        <v>3.0252859723058398E-2</v>
      </c>
      <c r="K30" s="31">
        <f>(Table3[[#This Row],[MarketValue]]-F29)/F29</f>
        <v>0.17224115063440454</v>
      </c>
    </row>
    <row r="31" spans="2:11" x14ac:dyDescent="0.25">
      <c r="B31" t="s">
        <v>104</v>
      </c>
      <c r="C31" s="3">
        <v>33014</v>
      </c>
      <c r="D31" s="3">
        <v>8667</v>
      </c>
      <c r="E31" s="3">
        <v>-7047</v>
      </c>
      <c r="F31" s="3">
        <v>235928.80900000001</v>
      </c>
      <c r="G31">
        <v>4323</v>
      </c>
      <c r="H31" s="31">
        <f>(Table3[[#This Row],[SharesOutstanding]]-G30)/G30</f>
        <v>2.086230876216968E-3</v>
      </c>
      <c r="I31" s="31">
        <f>(Table3[[#This Row],[Revenue]]-C30)/C30</f>
        <v>-0.11409864219395696</v>
      </c>
      <c r="J31" s="31">
        <f>(Table3[[#This Row],[Dividend]]-E30)/E30</f>
        <v>2.9510591672753834E-2</v>
      </c>
      <c r="K31" s="31">
        <f>(Table3[[#This Row],[MarketValue]]-F30)/F30</f>
        <v>-4.1214250108722308E-3</v>
      </c>
    </row>
    <row r="32" spans="2:11" x14ac:dyDescent="0.25">
      <c r="B32" t="s">
        <v>105</v>
      </c>
      <c r="C32" s="3">
        <v>38655</v>
      </c>
      <c r="D32" s="3">
        <v>11258</v>
      </c>
      <c r="E32" s="3">
        <v>-7252</v>
      </c>
      <c r="F32" s="3">
        <v>256090.94699999999</v>
      </c>
      <c r="G32">
        <v>4340</v>
      </c>
      <c r="H32" s="31">
        <f>(Table3[[#This Row],[SharesOutstanding]]-G31)/G31</f>
        <v>3.9324543141337036E-3</v>
      </c>
      <c r="I32" s="31">
        <f>(Table3[[#This Row],[Revenue]]-C31)/C31</f>
        <v>0.17086690494941539</v>
      </c>
      <c r="J32" s="31">
        <f>(Table3[[#This Row],[Dividend]]-E31)/E31</f>
        <v>2.9090393075067406E-2</v>
      </c>
      <c r="K32" s="31">
        <f>(Table3[[#This Row],[MarketValue]]-F31)/F31</f>
        <v>8.5458567291796808E-2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B3" sqref="B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>
        <v>2232.4</v>
      </c>
      <c r="D3">
        <v>1149.0999999999999</v>
      </c>
      <c r="E3">
        <v>131.30000000000001</v>
      </c>
      <c r="F3">
        <v>-1259.5</v>
      </c>
      <c r="G3">
        <v>-738</v>
      </c>
      <c r="H3">
        <v>-1866.2</v>
      </c>
    </row>
    <row r="4" spans="2:8" x14ac:dyDescent="0.25">
      <c r="B4" t="s">
        <v>77</v>
      </c>
      <c r="C4">
        <v>2508</v>
      </c>
      <c r="D4">
        <v>1708</v>
      </c>
      <c r="E4">
        <v>145</v>
      </c>
      <c r="F4">
        <v>-680</v>
      </c>
      <c r="G4">
        <v>-883</v>
      </c>
      <c r="H4">
        <v>-1418</v>
      </c>
    </row>
    <row r="5" spans="2:8" x14ac:dyDescent="0.25">
      <c r="B5" t="s">
        <v>78</v>
      </c>
      <c r="C5">
        <v>3183</v>
      </c>
      <c r="D5">
        <v>2305</v>
      </c>
      <c r="E5">
        <v>69</v>
      </c>
      <c r="F5">
        <v>-1192</v>
      </c>
      <c r="G5">
        <v>-1006</v>
      </c>
      <c r="H5">
        <v>-2129</v>
      </c>
    </row>
    <row r="6" spans="2:8" x14ac:dyDescent="0.25">
      <c r="B6" t="s">
        <v>79</v>
      </c>
      <c r="C6">
        <v>3328</v>
      </c>
      <c r="D6">
        <v>2391</v>
      </c>
      <c r="E6">
        <v>86</v>
      </c>
      <c r="F6">
        <v>-1796</v>
      </c>
      <c r="G6">
        <v>-1110</v>
      </c>
      <c r="H6">
        <v>-2820</v>
      </c>
    </row>
    <row r="7" spans="2:8" x14ac:dyDescent="0.25">
      <c r="B7" t="s">
        <v>80</v>
      </c>
      <c r="C7">
        <v>3463</v>
      </c>
      <c r="D7">
        <v>2473</v>
      </c>
      <c r="E7">
        <v>124</v>
      </c>
      <c r="F7">
        <v>-1521</v>
      </c>
      <c r="G7">
        <v>-1247</v>
      </c>
      <c r="H7">
        <v>-2644</v>
      </c>
    </row>
    <row r="8" spans="2:8" x14ac:dyDescent="0.25">
      <c r="B8" t="s">
        <v>81</v>
      </c>
      <c r="C8">
        <v>4033</v>
      </c>
      <c r="D8">
        <v>2940</v>
      </c>
      <c r="E8">
        <v>150</v>
      </c>
      <c r="F8">
        <v>-1262</v>
      </c>
      <c r="G8">
        <v>-1387</v>
      </c>
      <c r="H8">
        <v>-2499</v>
      </c>
    </row>
    <row r="9" spans="2:8" x14ac:dyDescent="0.25">
      <c r="B9" t="s">
        <v>82</v>
      </c>
      <c r="C9">
        <v>3433</v>
      </c>
      <c r="D9">
        <v>2570</v>
      </c>
      <c r="E9">
        <v>302</v>
      </c>
      <c r="F9">
        <v>-1563</v>
      </c>
      <c r="G9">
        <v>-1480</v>
      </c>
      <c r="H9">
        <v>-2741</v>
      </c>
    </row>
    <row r="10" spans="2:8" x14ac:dyDescent="0.25">
      <c r="B10" t="s">
        <v>83</v>
      </c>
      <c r="C10">
        <v>3883</v>
      </c>
      <c r="D10">
        <v>2814</v>
      </c>
      <c r="E10">
        <v>168</v>
      </c>
      <c r="F10">
        <v>-15</v>
      </c>
      <c r="G10">
        <v>-1580</v>
      </c>
      <c r="H10">
        <v>-1427</v>
      </c>
    </row>
    <row r="11" spans="2:8" x14ac:dyDescent="0.25">
      <c r="B11" t="s">
        <v>84</v>
      </c>
      <c r="C11">
        <v>3585</v>
      </c>
      <c r="D11">
        <v>2852</v>
      </c>
      <c r="E11">
        <v>331</v>
      </c>
      <c r="F11">
        <v>-133</v>
      </c>
      <c r="G11">
        <v>-1685</v>
      </c>
      <c r="H11">
        <v>-1487</v>
      </c>
    </row>
    <row r="12" spans="2:8" x14ac:dyDescent="0.25">
      <c r="B12" t="s">
        <v>85</v>
      </c>
      <c r="C12">
        <v>4110</v>
      </c>
      <c r="D12">
        <v>3341</v>
      </c>
      <c r="E12">
        <v>164</v>
      </c>
      <c r="F12">
        <v>-277</v>
      </c>
      <c r="G12">
        <v>-1791</v>
      </c>
      <c r="H12">
        <v>-1904</v>
      </c>
    </row>
    <row r="13" spans="2:8" x14ac:dyDescent="0.25">
      <c r="B13" t="s">
        <v>86</v>
      </c>
      <c r="C13">
        <v>4742</v>
      </c>
      <c r="D13">
        <v>3891</v>
      </c>
      <c r="E13">
        <v>107</v>
      </c>
      <c r="F13">
        <v>-691</v>
      </c>
      <c r="G13">
        <v>-1987</v>
      </c>
      <c r="H13">
        <v>-2571</v>
      </c>
    </row>
    <row r="14" spans="2:8" x14ac:dyDescent="0.25">
      <c r="B14" t="s">
        <v>87</v>
      </c>
      <c r="C14">
        <v>5456</v>
      </c>
      <c r="D14">
        <v>4644</v>
      </c>
      <c r="E14">
        <v>98</v>
      </c>
      <c r="F14">
        <v>-1440</v>
      </c>
      <c r="G14">
        <v>-2166</v>
      </c>
      <c r="H14">
        <v>-3508</v>
      </c>
    </row>
    <row r="15" spans="2:8" x14ac:dyDescent="0.25">
      <c r="B15" t="s">
        <v>88</v>
      </c>
      <c r="C15">
        <v>5968</v>
      </c>
      <c r="D15">
        <v>5213</v>
      </c>
      <c r="E15">
        <v>193</v>
      </c>
      <c r="F15">
        <v>-1739</v>
      </c>
      <c r="G15">
        <v>-2429</v>
      </c>
      <c r="H15">
        <v>-3975</v>
      </c>
    </row>
    <row r="16" spans="2:8" x14ac:dyDescent="0.25">
      <c r="B16" t="s">
        <v>89</v>
      </c>
      <c r="C16">
        <v>6423</v>
      </c>
      <c r="D16">
        <v>5524</v>
      </c>
      <c r="E16">
        <v>230</v>
      </c>
      <c r="F16">
        <v>-2055</v>
      </c>
      <c r="G16">
        <v>-2678</v>
      </c>
      <c r="H16">
        <v>-4503</v>
      </c>
    </row>
    <row r="17" spans="2:8" x14ac:dyDescent="0.25">
      <c r="B17" t="s">
        <v>90</v>
      </c>
      <c r="C17">
        <v>5957</v>
      </c>
      <c r="D17">
        <v>4550</v>
      </c>
      <c r="E17">
        <v>148</v>
      </c>
      <c r="F17">
        <v>-2416</v>
      </c>
      <c r="G17">
        <v>-2911</v>
      </c>
      <c r="H17">
        <v>-5179</v>
      </c>
    </row>
    <row r="18" spans="2:8" x14ac:dyDescent="0.25">
      <c r="B18" t="s">
        <v>91</v>
      </c>
      <c r="C18">
        <v>7150</v>
      </c>
      <c r="D18">
        <v>5502</v>
      </c>
      <c r="E18">
        <v>1619</v>
      </c>
      <c r="F18">
        <v>-1838</v>
      </c>
      <c r="G18">
        <v>-3149</v>
      </c>
      <c r="H18">
        <v>-3368</v>
      </c>
    </row>
    <row r="19" spans="2:8" x14ac:dyDescent="0.25">
      <c r="B19" t="s">
        <v>92</v>
      </c>
      <c r="C19">
        <v>7571</v>
      </c>
      <c r="D19">
        <v>5603</v>
      </c>
      <c r="E19">
        <v>586</v>
      </c>
      <c r="F19">
        <v>-1079</v>
      </c>
      <c r="G19">
        <v>-3521</v>
      </c>
      <c r="H19">
        <v>-4014</v>
      </c>
    </row>
    <row r="20" spans="2:8" x14ac:dyDescent="0.25">
      <c r="B20" t="s">
        <v>93</v>
      </c>
      <c r="C20">
        <v>8186</v>
      </c>
      <c r="D20">
        <v>6193</v>
      </c>
      <c r="E20">
        <v>664</v>
      </c>
      <c r="F20">
        <v>-1518</v>
      </c>
      <c r="G20">
        <v>-3800</v>
      </c>
      <c r="H20">
        <v>-4654</v>
      </c>
    </row>
    <row r="21" spans="2:8" x14ac:dyDescent="0.25">
      <c r="B21" t="s">
        <v>94</v>
      </c>
      <c r="C21">
        <v>9532</v>
      </c>
      <c r="D21">
        <v>7317</v>
      </c>
      <c r="E21">
        <v>1666</v>
      </c>
      <c r="F21">
        <v>-2961</v>
      </c>
      <c r="G21">
        <v>-4068</v>
      </c>
      <c r="H21">
        <v>-5363</v>
      </c>
    </row>
    <row r="22" spans="2:8" x14ac:dyDescent="0.25">
      <c r="B22" t="s">
        <v>95</v>
      </c>
      <c r="C22">
        <v>9474</v>
      </c>
      <c r="D22">
        <v>6554</v>
      </c>
      <c r="E22">
        <v>1569</v>
      </c>
      <c r="F22">
        <v>-4513</v>
      </c>
      <c r="G22">
        <v>-4300</v>
      </c>
      <c r="H22">
        <v>-7244</v>
      </c>
    </row>
    <row r="23" spans="2:8" x14ac:dyDescent="0.25">
      <c r="B23" t="s">
        <v>96</v>
      </c>
      <c r="C23">
        <v>10645</v>
      </c>
      <c r="D23">
        <v>7865</v>
      </c>
      <c r="E23">
        <v>1489</v>
      </c>
      <c r="F23">
        <v>-4559</v>
      </c>
      <c r="G23">
        <v>-4595</v>
      </c>
      <c r="H23">
        <v>-7665</v>
      </c>
    </row>
    <row r="24" spans="2:8" x14ac:dyDescent="0.25">
      <c r="B24" t="s">
        <v>97</v>
      </c>
      <c r="C24">
        <v>10542</v>
      </c>
      <c r="D24">
        <v>7992</v>
      </c>
      <c r="E24">
        <v>1328</v>
      </c>
      <c r="F24">
        <v>-4832</v>
      </c>
      <c r="G24">
        <v>-4969</v>
      </c>
      <c r="H24">
        <v>-8473</v>
      </c>
    </row>
    <row r="25" spans="2:8" x14ac:dyDescent="0.25">
      <c r="B25" t="s">
        <v>98</v>
      </c>
      <c r="C25">
        <v>10615</v>
      </c>
      <c r="D25">
        <v>8209</v>
      </c>
      <c r="E25">
        <v>1532</v>
      </c>
      <c r="F25">
        <v>-4162</v>
      </c>
      <c r="G25">
        <v>-5350</v>
      </c>
      <c r="H25">
        <v>-7980</v>
      </c>
    </row>
    <row r="26" spans="2:8" x14ac:dyDescent="0.25">
      <c r="B26" t="s">
        <v>99</v>
      </c>
      <c r="C26">
        <v>10528</v>
      </c>
      <c r="D26">
        <v>7975</v>
      </c>
      <c r="E26">
        <v>1245</v>
      </c>
      <c r="F26">
        <v>-3564</v>
      </c>
      <c r="G26">
        <v>-5741</v>
      </c>
      <c r="H26">
        <v>-8060</v>
      </c>
    </row>
    <row r="27" spans="2:8" x14ac:dyDescent="0.25">
      <c r="B27" t="s">
        <v>100</v>
      </c>
      <c r="C27">
        <v>8792</v>
      </c>
      <c r="D27">
        <v>6530</v>
      </c>
      <c r="E27">
        <v>1434</v>
      </c>
      <c r="F27">
        <v>-3681</v>
      </c>
      <c r="G27">
        <v>-6043</v>
      </c>
      <c r="H27">
        <v>-8290</v>
      </c>
    </row>
    <row r="28" spans="2:8" x14ac:dyDescent="0.25">
      <c r="B28" t="s">
        <v>101</v>
      </c>
      <c r="C28">
        <v>7041</v>
      </c>
      <c r="D28">
        <v>5291</v>
      </c>
      <c r="E28">
        <v>1595</v>
      </c>
      <c r="F28">
        <v>-3682</v>
      </c>
      <c r="G28">
        <v>-6320</v>
      </c>
      <c r="H28">
        <v>-8407</v>
      </c>
    </row>
    <row r="29" spans="2:8" x14ac:dyDescent="0.25">
      <c r="B29" t="s">
        <v>102</v>
      </c>
      <c r="C29">
        <v>7627</v>
      </c>
      <c r="D29">
        <v>6079</v>
      </c>
      <c r="E29">
        <v>1476</v>
      </c>
      <c r="F29">
        <v>-1912</v>
      </c>
      <c r="G29">
        <v>-6644</v>
      </c>
      <c r="H29">
        <v>-7080</v>
      </c>
    </row>
    <row r="30" spans="2:8" x14ac:dyDescent="0.25">
      <c r="B30" t="s">
        <v>103</v>
      </c>
      <c r="C30">
        <v>10471</v>
      </c>
      <c r="D30">
        <v>8417</v>
      </c>
      <c r="E30">
        <v>1012</v>
      </c>
      <c r="F30">
        <v>-1103</v>
      </c>
      <c r="G30">
        <v>-6845</v>
      </c>
      <c r="H30">
        <v>-6936</v>
      </c>
    </row>
    <row r="31" spans="2:8" x14ac:dyDescent="0.25">
      <c r="B31" t="s">
        <v>104</v>
      </c>
      <c r="C31">
        <v>9844</v>
      </c>
      <c r="D31">
        <v>8667</v>
      </c>
      <c r="E31">
        <v>647</v>
      </c>
      <c r="F31">
        <v>-118</v>
      </c>
      <c r="G31">
        <v>-7047</v>
      </c>
      <c r="H31">
        <v>-6518</v>
      </c>
    </row>
    <row r="32" spans="2:8" x14ac:dyDescent="0.25">
      <c r="B32" t="s">
        <v>105</v>
      </c>
      <c r="C32">
        <v>12625</v>
      </c>
      <c r="D32">
        <v>11258</v>
      </c>
      <c r="E32">
        <v>702</v>
      </c>
      <c r="F32">
        <v>-111</v>
      </c>
      <c r="G32">
        <v>-7252</v>
      </c>
      <c r="H32">
        <v>-6661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J21" sqref="J21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1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76</v>
      </c>
      <c r="C4" s="3">
        <v>2232.4</v>
      </c>
      <c r="D4" s="3">
        <v>1149.0999999999999</v>
      </c>
      <c r="E4" s="3">
        <v>955.6</v>
      </c>
      <c r="F4" s="3">
        <v>0</v>
      </c>
      <c r="G4" s="3">
        <v>955.6</v>
      </c>
      <c r="H4" s="3">
        <v>0</v>
      </c>
      <c r="I4" s="3">
        <v>4247.7</v>
      </c>
      <c r="J4" s="3">
        <v>6804.2</v>
      </c>
      <c r="K4" s="3">
        <v>5303.2</v>
      </c>
      <c r="L4" s="3">
        <v>1860.3</v>
      </c>
      <c r="M4" s="3">
        <v>0.800969226127621</v>
      </c>
    </row>
    <row r="5" spans="2:13" x14ac:dyDescent="0.25">
      <c r="B5" t="s">
        <v>77</v>
      </c>
      <c r="C5" s="3">
        <v>2508</v>
      </c>
      <c r="D5" s="3">
        <v>1708</v>
      </c>
      <c r="E5" s="3">
        <v>998</v>
      </c>
      <c r="F5" s="3">
        <v>0</v>
      </c>
      <c r="G5" s="3">
        <v>998</v>
      </c>
      <c r="H5" s="3">
        <v>0</v>
      </c>
      <c r="I5" s="3">
        <v>4434</v>
      </c>
      <c r="J5" s="3">
        <v>7587</v>
      </c>
      <c r="K5" s="3">
        <v>5171</v>
      </c>
      <c r="L5" s="3">
        <v>2266</v>
      </c>
      <c r="M5" s="3">
        <v>0.85747437632953005</v>
      </c>
    </row>
    <row r="6" spans="2:13" x14ac:dyDescent="0.25">
      <c r="B6" t="s">
        <v>78</v>
      </c>
      <c r="C6" s="3">
        <v>3183</v>
      </c>
      <c r="D6" s="3">
        <v>2305</v>
      </c>
      <c r="E6" s="3">
        <v>1386</v>
      </c>
      <c r="F6" s="3">
        <v>0</v>
      </c>
      <c r="G6" s="3">
        <v>1386</v>
      </c>
      <c r="H6" s="3">
        <v>0</v>
      </c>
      <c r="I6" s="3">
        <v>5205</v>
      </c>
      <c r="J6" s="3">
        <v>8668</v>
      </c>
      <c r="K6" s="3">
        <v>6177</v>
      </c>
      <c r="L6" s="3">
        <v>2461</v>
      </c>
      <c r="M6" s="3">
        <v>0.84264205925206404</v>
      </c>
    </row>
    <row r="7" spans="2:13" x14ac:dyDescent="0.25">
      <c r="B7" t="s">
        <v>79</v>
      </c>
      <c r="C7" s="3">
        <v>3328</v>
      </c>
      <c r="D7" s="3">
        <v>2391</v>
      </c>
      <c r="E7" s="3">
        <v>1167</v>
      </c>
      <c r="F7" s="3">
        <v>0</v>
      </c>
      <c r="G7" s="3">
        <v>1167</v>
      </c>
      <c r="H7" s="3">
        <v>0</v>
      </c>
      <c r="I7" s="3">
        <v>5450</v>
      </c>
      <c r="J7" s="3">
        <v>9591</v>
      </c>
      <c r="K7" s="3">
        <v>7348</v>
      </c>
      <c r="L7" s="3">
        <v>2301</v>
      </c>
      <c r="M7" s="3">
        <v>0.74169842133913899</v>
      </c>
    </row>
    <row r="8" spans="2:13" x14ac:dyDescent="0.25">
      <c r="B8" t="s">
        <v>80</v>
      </c>
      <c r="C8" s="3">
        <v>3463</v>
      </c>
      <c r="D8" s="3">
        <v>2473</v>
      </c>
      <c r="E8" s="3">
        <v>1433</v>
      </c>
      <c r="F8" s="3">
        <v>0</v>
      </c>
      <c r="G8" s="3">
        <v>1433</v>
      </c>
      <c r="H8" s="3">
        <v>0</v>
      </c>
      <c r="I8" s="3">
        <v>5910</v>
      </c>
      <c r="J8" s="3">
        <v>10251</v>
      </c>
      <c r="K8" s="3">
        <v>7406</v>
      </c>
      <c r="L8" s="3">
        <v>2599</v>
      </c>
      <c r="M8" s="3">
        <v>0.79800162030785804</v>
      </c>
    </row>
    <row r="9" spans="2:13" x14ac:dyDescent="0.25">
      <c r="B9" t="s">
        <v>81</v>
      </c>
      <c r="C9" s="3">
        <v>4033</v>
      </c>
      <c r="D9" s="3">
        <v>2940</v>
      </c>
      <c r="E9" s="3">
        <v>1737</v>
      </c>
      <c r="F9" s="3">
        <v>0</v>
      </c>
      <c r="G9" s="3">
        <v>1737</v>
      </c>
      <c r="H9" s="3">
        <v>0</v>
      </c>
      <c r="I9" s="3">
        <v>5969</v>
      </c>
      <c r="J9" s="3">
        <v>10912</v>
      </c>
      <c r="K9" s="3">
        <v>7379</v>
      </c>
      <c r="L9" s="3">
        <v>2228</v>
      </c>
      <c r="M9" s="3">
        <v>0.80891719745222901</v>
      </c>
    </row>
    <row r="10" spans="2:13" x14ac:dyDescent="0.25">
      <c r="B10" t="s">
        <v>82</v>
      </c>
      <c r="C10" s="3">
        <v>3433</v>
      </c>
      <c r="D10" s="3">
        <v>2570</v>
      </c>
      <c r="E10" s="3">
        <v>1648</v>
      </c>
      <c r="F10" s="3">
        <v>159</v>
      </c>
      <c r="G10" s="3">
        <v>1807</v>
      </c>
      <c r="H10" s="3">
        <v>0</v>
      </c>
      <c r="I10" s="3">
        <v>6380</v>
      </c>
      <c r="J10" s="3">
        <v>12765</v>
      </c>
      <c r="K10" s="3">
        <v>8640</v>
      </c>
      <c r="L10" s="3">
        <v>2102</v>
      </c>
      <c r="M10" s="3">
        <v>0.73842592592592504</v>
      </c>
    </row>
    <row r="11" spans="2:13" x14ac:dyDescent="0.25">
      <c r="B11" t="s">
        <v>83</v>
      </c>
      <c r="C11" s="3">
        <v>3883</v>
      </c>
      <c r="D11" s="3">
        <v>2814</v>
      </c>
      <c r="E11" s="3">
        <v>1611</v>
      </c>
      <c r="F11" s="3">
        <v>201</v>
      </c>
      <c r="G11" s="3">
        <v>1812</v>
      </c>
      <c r="H11" s="3">
        <v>-13160</v>
      </c>
      <c r="I11" s="3">
        <v>6480</v>
      </c>
      <c r="J11" s="3">
        <v>15143</v>
      </c>
      <c r="K11" s="3">
        <v>9856</v>
      </c>
      <c r="L11" s="3">
        <v>2254</v>
      </c>
      <c r="M11" s="3">
        <v>0.65746753246753198</v>
      </c>
    </row>
    <row r="12" spans="2:13" x14ac:dyDescent="0.25">
      <c r="B12" t="s">
        <v>84</v>
      </c>
      <c r="C12" s="3">
        <v>3585</v>
      </c>
      <c r="D12" s="3">
        <v>2852</v>
      </c>
      <c r="E12" s="3">
        <v>1819</v>
      </c>
      <c r="F12" s="3">
        <v>73</v>
      </c>
      <c r="G12" s="3">
        <v>1892</v>
      </c>
      <c r="H12" s="3">
        <v>-13293</v>
      </c>
      <c r="I12" s="3">
        <v>6620</v>
      </c>
      <c r="J12" s="3">
        <v>14214</v>
      </c>
      <c r="K12" s="3">
        <v>9321</v>
      </c>
      <c r="L12" s="3">
        <v>2197</v>
      </c>
      <c r="M12" s="3">
        <v>0.71022422486857595</v>
      </c>
    </row>
    <row r="13" spans="2:13" x14ac:dyDescent="0.25">
      <c r="B13" t="s">
        <v>85</v>
      </c>
      <c r="C13" s="3">
        <v>4110</v>
      </c>
      <c r="D13" s="3">
        <v>3341</v>
      </c>
      <c r="E13" s="3">
        <v>1866</v>
      </c>
      <c r="F13" s="3">
        <v>68</v>
      </c>
      <c r="G13" s="3">
        <v>1934</v>
      </c>
      <c r="H13" s="3">
        <v>-13682</v>
      </c>
      <c r="I13" s="3">
        <v>7171</v>
      </c>
      <c r="J13" s="3">
        <v>15246</v>
      </c>
      <c r="K13" s="3">
        <v>8429</v>
      </c>
      <c r="L13" s="3">
        <v>2622</v>
      </c>
      <c r="M13" s="3">
        <v>0.85075335152449805</v>
      </c>
    </row>
    <row r="14" spans="2:13" x14ac:dyDescent="0.25">
      <c r="B14" t="s">
        <v>86</v>
      </c>
      <c r="C14" s="3">
        <v>4742</v>
      </c>
      <c r="D14" s="3">
        <v>3891</v>
      </c>
      <c r="E14" s="3">
        <v>2260</v>
      </c>
      <c r="F14" s="3">
        <v>85</v>
      </c>
      <c r="G14" s="3">
        <v>2345</v>
      </c>
      <c r="H14" s="3">
        <v>-14389</v>
      </c>
      <c r="I14" s="3">
        <v>7352</v>
      </c>
      <c r="J14" s="3">
        <v>17054</v>
      </c>
      <c r="K14" s="3">
        <v>7341</v>
      </c>
      <c r="L14" s="3">
        <v>5265</v>
      </c>
      <c r="M14" s="3">
        <v>1.00149843345593</v>
      </c>
    </row>
    <row r="15" spans="2:13" x14ac:dyDescent="0.25">
      <c r="B15" t="s">
        <v>87</v>
      </c>
      <c r="C15" s="3">
        <v>5456</v>
      </c>
      <c r="D15" s="3">
        <v>4644</v>
      </c>
      <c r="E15" s="3">
        <v>3362</v>
      </c>
      <c r="F15" s="3">
        <v>120</v>
      </c>
      <c r="G15" s="3">
        <v>3482</v>
      </c>
      <c r="H15" s="3">
        <v>-15871</v>
      </c>
      <c r="I15" s="3">
        <v>8396</v>
      </c>
      <c r="J15" s="3">
        <v>18946</v>
      </c>
      <c r="K15" s="3">
        <v>7886</v>
      </c>
      <c r="L15" s="3">
        <v>5366</v>
      </c>
      <c r="M15" s="3">
        <v>1.0646715698706499</v>
      </c>
    </row>
    <row r="16" spans="2:13" x14ac:dyDescent="0.25">
      <c r="B16" t="s">
        <v>88</v>
      </c>
      <c r="C16" s="3">
        <v>5968</v>
      </c>
      <c r="D16" s="3">
        <v>5213</v>
      </c>
      <c r="E16" s="3">
        <v>6707</v>
      </c>
      <c r="F16" s="3">
        <v>61</v>
      </c>
      <c r="G16" s="3">
        <v>6768</v>
      </c>
      <c r="H16" s="3">
        <v>-17625</v>
      </c>
      <c r="I16" s="3">
        <v>12281</v>
      </c>
      <c r="J16" s="3">
        <v>19160</v>
      </c>
      <c r="K16" s="3">
        <v>11133</v>
      </c>
      <c r="L16" s="3">
        <v>4373</v>
      </c>
      <c r="M16" s="3">
        <v>1.10311685978622</v>
      </c>
    </row>
    <row r="17" spans="2:13" x14ac:dyDescent="0.25">
      <c r="B17" t="s">
        <v>89</v>
      </c>
      <c r="C17" s="3">
        <v>6423</v>
      </c>
      <c r="D17" s="3">
        <v>5524</v>
      </c>
      <c r="E17" s="3">
        <v>4701</v>
      </c>
      <c r="F17" s="3">
        <v>66</v>
      </c>
      <c r="G17" s="3">
        <v>4767</v>
      </c>
      <c r="H17" s="3">
        <v>-19644</v>
      </c>
      <c r="I17" s="3">
        <v>10205</v>
      </c>
      <c r="J17" s="3">
        <v>19222</v>
      </c>
      <c r="K17" s="3">
        <v>9836</v>
      </c>
      <c r="L17" s="3">
        <v>3236</v>
      </c>
      <c r="M17" s="3">
        <v>1.03751525010166</v>
      </c>
    </row>
    <row r="18" spans="2:13" x14ac:dyDescent="0.25">
      <c r="B18" t="s">
        <v>90</v>
      </c>
      <c r="C18" s="3">
        <v>5957</v>
      </c>
      <c r="D18" s="3">
        <v>4550</v>
      </c>
      <c r="E18" s="3">
        <v>2440</v>
      </c>
      <c r="F18" s="3">
        <v>150</v>
      </c>
      <c r="G18" s="3">
        <v>2590</v>
      </c>
      <c r="H18" s="3">
        <v>-22118</v>
      </c>
      <c r="I18" s="3">
        <v>8441</v>
      </c>
      <c r="J18" s="3">
        <v>21522</v>
      </c>
      <c r="K18" s="3">
        <v>8890</v>
      </c>
      <c r="L18" s="3">
        <v>4153</v>
      </c>
      <c r="M18" s="3">
        <v>0.94949381327334004</v>
      </c>
    </row>
    <row r="19" spans="2:13" x14ac:dyDescent="0.25">
      <c r="B19" t="s">
        <v>91</v>
      </c>
      <c r="C19" s="3">
        <v>7150</v>
      </c>
      <c r="D19" s="3">
        <v>5502</v>
      </c>
      <c r="E19" s="3">
        <v>4093</v>
      </c>
      <c r="F19" s="3">
        <v>215</v>
      </c>
      <c r="G19" s="3">
        <v>4308</v>
      </c>
      <c r="H19" s="3">
        <v>-23375</v>
      </c>
      <c r="I19" s="3">
        <v>12105</v>
      </c>
      <c r="J19" s="3">
        <v>31164</v>
      </c>
      <c r="K19" s="3">
        <v>13225</v>
      </c>
      <c r="L19" s="3">
        <v>8300</v>
      </c>
      <c r="M19" s="3">
        <v>0.91531190926275996</v>
      </c>
    </row>
    <row r="20" spans="2:13" x14ac:dyDescent="0.25">
      <c r="B20" t="s">
        <v>92</v>
      </c>
      <c r="C20" s="3">
        <v>7571</v>
      </c>
      <c r="D20" s="3">
        <v>5603</v>
      </c>
      <c r="E20" s="3">
        <v>4701</v>
      </c>
      <c r="F20" s="3">
        <v>278</v>
      </c>
      <c r="G20" s="3">
        <v>4979</v>
      </c>
      <c r="H20" s="3">
        <v>-24213</v>
      </c>
      <c r="I20" s="3">
        <v>12176</v>
      </c>
      <c r="J20" s="3">
        <v>28343</v>
      </c>
      <c r="K20" s="3">
        <v>12988</v>
      </c>
      <c r="L20" s="3">
        <v>6669</v>
      </c>
      <c r="M20" s="3">
        <v>0.93748075146288801</v>
      </c>
    </row>
    <row r="21" spans="2:13" x14ac:dyDescent="0.25">
      <c r="B21" t="s">
        <v>93</v>
      </c>
      <c r="C21" s="3">
        <v>8186</v>
      </c>
      <c r="D21" s="3">
        <v>6193</v>
      </c>
      <c r="E21" s="3">
        <v>7021</v>
      </c>
      <c r="F21" s="3">
        <v>2192</v>
      </c>
      <c r="G21" s="3">
        <v>9213</v>
      </c>
      <c r="H21" s="3">
        <v>-25398</v>
      </c>
      <c r="I21" s="3">
        <v>17551</v>
      </c>
      <c r="J21" s="3">
        <v>31120</v>
      </c>
      <c r="K21" s="3">
        <v>13721</v>
      </c>
      <c r="L21" s="3">
        <v>9604</v>
      </c>
      <c r="M21" s="3">
        <v>1.2791341738940301</v>
      </c>
    </row>
    <row r="22" spans="2:13" x14ac:dyDescent="0.25">
      <c r="B22" t="s">
        <v>94</v>
      </c>
      <c r="C22" s="3">
        <v>9532</v>
      </c>
      <c r="D22" s="3">
        <v>7317</v>
      </c>
      <c r="E22" s="3">
        <v>8517</v>
      </c>
      <c r="F22" s="3">
        <v>2820</v>
      </c>
      <c r="G22" s="3">
        <v>11337</v>
      </c>
      <c r="H22" s="3">
        <v>-27762</v>
      </c>
      <c r="I22" s="3">
        <v>21579</v>
      </c>
      <c r="J22" s="3">
        <v>51342</v>
      </c>
      <c r="K22" s="3">
        <v>18508</v>
      </c>
      <c r="L22" s="3">
        <v>23096</v>
      </c>
      <c r="M22" s="3">
        <v>1.1659282472444299</v>
      </c>
    </row>
    <row r="23" spans="2:13" x14ac:dyDescent="0.25">
      <c r="B23" t="s">
        <v>95</v>
      </c>
      <c r="C23" s="3">
        <v>9474</v>
      </c>
      <c r="D23" s="3">
        <v>6554</v>
      </c>
      <c r="E23" s="3">
        <v>12803</v>
      </c>
      <c r="F23" s="3">
        <v>1232</v>
      </c>
      <c r="G23" s="3">
        <v>14035</v>
      </c>
      <c r="H23" s="3">
        <v>-31304</v>
      </c>
      <c r="I23" s="3">
        <v>25497</v>
      </c>
      <c r="J23" s="3">
        <v>54477</v>
      </c>
      <c r="K23" s="3">
        <v>24283</v>
      </c>
      <c r="L23" s="3">
        <v>23770</v>
      </c>
      <c r="M23" s="3">
        <v>1.04999382283902</v>
      </c>
    </row>
    <row r="24" spans="2:13" x14ac:dyDescent="0.25">
      <c r="B24" t="s">
        <v>96</v>
      </c>
      <c r="C24" s="3">
        <v>10645</v>
      </c>
      <c r="D24" s="3">
        <v>7865</v>
      </c>
      <c r="E24" s="3">
        <v>8442</v>
      </c>
      <c r="F24" s="3">
        <v>8109</v>
      </c>
      <c r="G24" s="3">
        <v>16551</v>
      </c>
      <c r="H24" s="3">
        <v>-35009</v>
      </c>
      <c r="I24" s="3">
        <v>30328</v>
      </c>
      <c r="J24" s="3">
        <v>55846</v>
      </c>
      <c r="K24" s="3">
        <v>27821</v>
      </c>
      <c r="L24" s="3">
        <v>25185</v>
      </c>
      <c r="M24" s="3">
        <v>1.09011178606088</v>
      </c>
    </row>
    <row r="25" spans="2:13" x14ac:dyDescent="0.25">
      <c r="B25" t="s">
        <v>97</v>
      </c>
      <c r="C25" s="3">
        <v>10542</v>
      </c>
      <c r="D25" s="3">
        <v>7992</v>
      </c>
      <c r="E25" s="3">
        <v>10414</v>
      </c>
      <c r="F25" s="3">
        <v>9854</v>
      </c>
      <c r="G25" s="3">
        <v>20268</v>
      </c>
      <c r="H25" s="3">
        <v>-39091</v>
      </c>
      <c r="I25" s="3">
        <v>31304</v>
      </c>
      <c r="J25" s="3">
        <v>58751</v>
      </c>
      <c r="K25" s="3">
        <v>27811</v>
      </c>
      <c r="L25" s="3">
        <v>28804</v>
      </c>
      <c r="M25" s="3">
        <v>1.1255977850490799</v>
      </c>
    </row>
    <row r="26" spans="2:13" x14ac:dyDescent="0.25">
      <c r="B26" t="s">
        <v>98</v>
      </c>
      <c r="C26" s="3">
        <v>10615</v>
      </c>
      <c r="D26" s="3">
        <v>8209</v>
      </c>
      <c r="E26" s="3">
        <v>8958</v>
      </c>
      <c r="F26" s="3">
        <v>12717</v>
      </c>
      <c r="G26" s="3">
        <v>21675</v>
      </c>
      <c r="H26" s="3">
        <v>-42225</v>
      </c>
      <c r="I26" s="3">
        <v>32986</v>
      </c>
      <c r="J26" s="3">
        <v>59037</v>
      </c>
      <c r="K26" s="3">
        <v>32374</v>
      </c>
      <c r="L26" s="3">
        <v>29088</v>
      </c>
      <c r="M26" s="3">
        <v>1.0189040588126199</v>
      </c>
    </row>
    <row r="27" spans="2:13" x14ac:dyDescent="0.25">
      <c r="B27" t="s">
        <v>99</v>
      </c>
      <c r="C27" s="3">
        <v>10528</v>
      </c>
      <c r="D27" s="3">
        <v>7975</v>
      </c>
      <c r="E27" s="3">
        <v>7309</v>
      </c>
      <c r="F27" s="3">
        <v>12591</v>
      </c>
      <c r="G27" s="3">
        <v>19900</v>
      </c>
      <c r="H27" s="3">
        <v>-45066</v>
      </c>
      <c r="I27" s="3">
        <v>33395</v>
      </c>
      <c r="J27" s="3">
        <v>56601</v>
      </c>
      <c r="K27" s="3">
        <v>26929</v>
      </c>
      <c r="L27" s="3">
        <v>37303</v>
      </c>
      <c r="M27" s="3">
        <v>1.24011288945003</v>
      </c>
    </row>
    <row r="28" spans="2:13" x14ac:dyDescent="0.25">
      <c r="B28" t="s">
        <v>100</v>
      </c>
      <c r="C28" s="3">
        <v>8792</v>
      </c>
      <c r="D28" s="3">
        <v>6530</v>
      </c>
      <c r="E28" s="3">
        <v>8555</v>
      </c>
      <c r="F28" s="3">
        <v>13646</v>
      </c>
      <c r="G28" s="3">
        <v>22201</v>
      </c>
      <c r="H28" s="3">
        <v>-47988</v>
      </c>
      <c r="I28" s="3">
        <v>34010</v>
      </c>
      <c r="J28" s="3">
        <v>53260</v>
      </c>
      <c r="K28" s="3">
        <v>26532</v>
      </c>
      <c r="L28" s="3">
        <v>37518</v>
      </c>
      <c r="M28" s="3">
        <v>1.2818483340871401</v>
      </c>
    </row>
    <row r="29" spans="2:13" x14ac:dyDescent="0.25">
      <c r="B29" t="s">
        <v>101</v>
      </c>
      <c r="C29" s="3">
        <v>7041</v>
      </c>
      <c r="D29" s="3">
        <v>5291</v>
      </c>
      <c r="E29" s="3">
        <v>6006</v>
      </c>
      <c r="F29" s="3">
        <v>14669</v>
      </c>
      <c r="G29" s="3">
        <v>20675</v>
      </c>
      <c r="H29" s="3">
        <v>-50677</v>
      </c>
      <c r="I29" s="3">
        <v>36545</v>
      </c>
      <c r="J29" s="3">
        <v>51351</v>
      </c>
      <c r="K29" s="3">
        <v>27194</v>
      </c>
      <c r="L29" s="3">
        <v>41725</v>
      </c>
      <c r="M29" s="3">
        <v>1.34386261675369</v>
      </c>
    </row>
    <row r="30" spans="2:13" x14ac:dyDescent="0.25">
      <c r="B30" t="s">
        <v>102</v>
      </c>
      <c r="C30" s="3">
        <v>7627</v>
      </c>
      <c r="D30" s="3">
        <v>6079</v>
      </c>
      <c r="E30" s="3">
        <v>9077</v>
      </c>
      <c r="F30" s="3">
        <v>7038</v>
      </c>
      <c r="G30" s="3">
        <v>16115</v>
      </c>
      <c r="H30" s="3">
        <v>-51719</v>
      </c>
      <c r="I30" s="3">
        <v>24930</v>
      </c>
      <c r="J30" s="3">
        <v>58286</v>
      </c>
      <c r="K30" s="3">
        <v>28782</v>
      </c>
      <c r="L30" s="3">
        <v>35376</v>
      </c>
      <c r="M30" s="3">
        <v>0.86616635397123198</v>
      </c>
    </row>
    <row r="31" spans="2:13" x14ac:dyDescent="0.25">
      <c r="B31" t="s">
        <v>103</v>
      </c>
      <c r="C31" s="3">
        <v>10471</v>
      </c>
      <c r="D31" s="3">
        <v>8417</v>
      </c>
      <c r="E31" s="3">
        <v>6480</v>
      </c>
      <c r="F31" s="3">
        <v>4695</v>
      </c>
      <c r="G31" s="3">
        <v>11175</v>
      </c>
      <c r="H31" s="3">
        <v>-52244</v>
      </c>
      <c r="I31" s="3">
        <v>20411</v>
      </c>
      <c r="J31" s="3">
        <v>65970</v>
      </c>
      <c r="K31" s="3">
        <v>26973</v>
      </c>
      <c r="L31" s="3">
        <v>38310</v>
      </c>
      <c r="M31" s="3">
        <v>0.75671968264560796</v>
      </c>
    </row>
    <row r="32" spans="2:13" x14ac:dyDescent="0.25">
      <c r="B32" t="s">
        <v>104</v>
      </c>
      <c r="C32" s="3">
        <v>9844</v>
      </c>
      <c r="D32" s="3">
        <v>8667</v>
      </c>
      <c r="E32" s="3">
        <v>6795</v>
      </c>
      <c r="F32" s="3">
        <v>4119</v>
      </c>
      <c r="G32" s="3">
        <v>10914</v>
      </c>
      <c r="H32" s="3">
        <v>-52016</v>
      </c>
      <c r="I32" s="3">
        <v>19240</v>
      </c>
      <c r="J32" s="3">
        <v>68056</v>
      </c>
      <c r="K32" s="3">
        <v>14601</v>
      </c>
      <c r="L32" s="3">
        <v>51411</v>
      </c>
      <c r="M32" s="3">
        <v>1.31771796452297</v>
      </c>
    </row>
    <row r="33" spans="2:13" x14ac:dyDescent="0.25">
      <c r="B33" t="s">
        <v>105</v>
      </c>
      <c r="C33" s="3">
        <v>12625</v>
      </c>
      <c r="D33" s="3">
        <v>11258</v>
      </c>
      <c r="E33" s="3">
        <v>9684</v>
      </c>
      <c r="F33" s="3">
        <v>2941</v>
      </c>
      <c r="G33" s="3">
        <v>12625</v>
      </c>
      <c r="H33" s="3">
        <v>-51641</v>
      </c>
      <c r="I33" s="3">
        <v>22545</v>
      </c>
      <c r="J33" s="3">
        <v>71809</v>
      </c>
      <c r="K33" s="3">
        <v>19950</v>
      </c>
      <c r="L33" s="3">
        <v>49544</v>
      </c>
      <c r="M33" s="3">
        <v>1.13007518796992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I2" sqref="I2:T8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75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10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47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48</v>
      </c>
      <c r="J6" s="17">
        <v>0</v>
      </c>
    </row>
    <row r="7" spans="2:20" x14ac:dyDescent="0.25">
      <c r="C7" s="3"/>
      <c r="D7" s="1"/>
      <c r="E7" s="2"/>
      <c r="I7" t="s">
        <v>49</v>
      </c>
      <c r="J7" s="2">
        <v>0</v>
      </c>
    </row>
    <row r="8" spans="2:20" x14ac:dyDescent="0.25">
      <c r="C8" s="3"/>
      <c r="D8" s="1"/>
      <c r="E8" s="2"/>
      <c r="I8" t="s">
        <v>50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2022-07-04T14:22:04Z</dcterms:modified>
</cp:coreProperties>
</file>