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cb0b6f0298eff0f/Investing-Repo/"/>
    </mc:Choice>
  </mc:AlternateContent>
  <xr:revisionPtr revIDLastSave="928" documentId="8_{C8D0096A-CF07-4025-B6D9-3EA9E3FEB7D7}" xr6:coauthVersionLast="47" xr6:coauthVersionMax="47" xr10:uidLastSave="{92BB82D0-FE90-42A9-99CD-7787D503AFE3}"/>
  <bookViews>
    <workbookView xWindow="-180" yWindow="-1632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2" i="1" l="1"/>
  <c r="S22" i="1"/>
  <c r="T22" i="1"/>
  <c r="B22" i="1" a="1"/>
  <c r="B22" i="1" s="1"/>
  <c r="C22" i="1" a="1"/>
  <c r="C22" i="1" s="1"/>
  <c r="L22" i="1" s="1"/>
  <c r="D22" i="1" a="1"/>
  <c r="D22" i="1" s="1"/>
  <c r="E22" i="1" a="1"/>
  <c r="E22" i="1" s="1"/>
  <c r="F22" i="1" a="1"/>
  <c r="F22" i="1" s="1"/>
  <c r="C4" i="1" l="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F3" i="1" a="1"/>
  <c r="F3" i="1" s="1"/>
  <c r="D3" i="1" a="1"/>
  <c r="D3" i="1" s="1"/>
  <c r="E3" i="1" a="1"/>
  <c r="E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C3" i="1" a="1"/>
  <c r="C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3" i="1" a="1"/>
  <c r="B3" i="1" s="1"/>
  <c r="R10" i="1" l="1"/>
  <c r="S10" i="1"/>
  <c r="T10" i="1"/>
  <c r="L10" i="1"/>
  <c r="S3" i="1"/>
  <c r="T3" i="1"/>
  <c r="S4" i="1"/>
  <c r="T4" i="1"/>
  <c r="T7" i="1"/>
  <c r="T8" i="1"/>
  <c r="T11" i="1"/>
  <c r="T13" i="1"/>
  <c r="T15" i="1"/>
  <c r="T16" i="1"/>
  <c r="T17" i="1"/>
  <c r="T18" i="1"/>
  <c r="T19" i="1"/>
  <c r="T20" i="1"/>
  <c r="T21" i="1"/>
  <c r="T12" i="1"/>
  <c r="T9" i="1"/>
  <c r="T14" i="1"/>
  <c r="T5" i="1"/>
  <c r="S7" i="1"/>
  <c r="S8" i="1"/>
  <c r="S11" i="1"/>
  <c r="S13" i="1"/>
  <c r="S15" i="1"/>
  <c r="S16" i="1"/>
  <c r="S17" i="1"/>
  <c r="S18" i="1"/>
  <c r="S19" i="1"/>
  <c r="S20" i="1"/>
  <c r="S21" i="1"/>
  <c r="S12" i="1"/>
  <c r="S9" i="1"/>
  <c r="S14" i="1"/>
  <c r="S5" i="1"/>
  <c r="R3" i="1"/>
  <c r="R4" i="1"/>
  <c r="R7" i="1"/>
  <c r="R8" i="1"/>
  <c r="R11" i="1"/>
  <c r="R13" i="1"/>
  <c r="R15" i="1"/>
  <c r="R16" i="1"/>
  <c r="R17" i="1"/>
  <c r="R18" i="1"/>
  <c r="R19" i="1"/>
  <c r="R20" i="1"/>
  <c r="R21" i="1"/>
  <c r="R12" i="1"/>
  <c r="R9" i="1"/>
  <c r="R14" i="1"/>
  <c r="R5" i="1"/>
  <c r="T6" i="1"/>
  <c r="S6" i="1"/>
  <c r="R6" i="1"/>
  <c r="L5" i="1"/>
  <c r="L14" i="1"/>
  <c r="L9" i="1"/>
  <c r="L12" i="1"/>
  <c r="L4" i="1"/>
  <c r="L21" i="1"/>
  <c r="L18" i="1"/>
  <c r="L19" i="1"/>
  <c r="L20" i="1"/>
  <c r="L8" i="1"/>
  <c r="L17" i="1"/>
  <c r="L16" i="1"/>
  <c r="L15" i="1"/>
  <c r="L13" i="1"/>
  <c r="L11" i="1"/>
  <c r="L7" i="1"/>
  <c r="L3" i="1"/>
  <c r="L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40"/>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futureMetadata>
  <cellMetadata count="1">
    <bk>
      <rc t="1" v="0"/>
    </bk>
  </cellMetadata>
  <valueMetadata count="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valueMetadata>
</metadata>
</file>

<file path=xl/sharedStrings.xml><?xml version="1.0" encoding="utf-8"?>
<sst xmlns="http://schemas.openxmlformats.org/spreadsheetml/2006/main" count="96" uniqueCount="42">
  <si>
    <t>Ticker</t>
  </si>
  <si>
    <t>Company</t>
  </si>
  <si>
    <t>Price</t>
  </si>
  <si>
    <t>52 week high</t>
  </si>
  <si>
    <t>52 week low</t>
  </si>
  <si>
    <t>P/E</t>
  </si>
  <si>
    <t>MML</t>
  </si>
  <si>
    <t>MMH</t>
  </si>
  <si>
    <t>MOS</t>
  </si>
  <si>
    <t>PMOS</t>
  </si>
  <si>
    <t>FCF</t>
  </si>
  <si>
    <t>FPL</t>
  </si>
  <si>
    <t>FPH</t>
  </si>
  <si>
    <t>Type</t>
  </si>
  <si>
    <t>Coupon</t>
  </si>
  <si>
    <t>Yield</t>
  </si>
  <si>
    <t>Div</t>
  </si>
  <si>
    <t>-</t>
  </si>
  <si>
    <t>Rating</t>
  </si>
  <si>
    <t>DIV</t>
  </si>
  <si>
    <t>HYLG</t>
  </si>
  <si>
    <t>DG</t>
  </si>
  <si>
    <t>DG+</t>
  </si>
  <si>
    <t>ND</t>
  </si>
  <si>
    <t>Mar</t>
  </si>
  <si>
    <t>[Mar-Jun-Sep-Dec]</t>
  </si>
  <si>
    <t>May</t>
  </si>
  <si>
    <t>[Feb-May-Aug-Nov]</t>
  </si>
  <si>
    <t>Var</t>
  </si>
  <si>
    <t>[Jan-Apr-Jul-Oct]</t>
  </si>
  <si>
    <t>Apr</t>
  </si>
  <si>
    <t>Feb</t>
  </si>
  <si>
    <t>Nov</t>
  </si>
  <si>
    <t>Jul</t>
  </si>
  <si>
    <t>Jun</t>
  </si>
  <si>
    <t>[Apr-Jul-Sep-Dec]</t>
  </si>
  <si>
    <t>Dec</t>
  </si>
  <si>
    <t>[Jan-May-Jul-Oct]</t>
  </si>
  <si>
    <t>Oct</t>
  </si>
  <si>
    <t>[Apr-Jun-Sep-Dec]</t>
  </si>
  <si>
    <t>Div-Inc</t>
  </si>
  <si>
    <t>Ex-Div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</si>
</sst>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5">
    <xf numFmtId="0" fontId="0" fillId="0" borderId="0" xfId="0"/>
    <xf numFmtId="164" fontId="0" fillId="0" borderId="0" xfId="0" applyNumberFormat="1"/>
    <xf numFmtId="10" fontId="0" fillId="0" borderId="0" xfId="1" applyNumberFormat="1" applyFont="1"/>
    <xf numFmtId="164" fontId="0" fillId="2" borderId="0" xfId="0" applyNumberFormat="1" applyFill="1"/>
    <xf numFmtId="0" fontId="0" fillId="2" borderId="0" xfId="0" applyFill="1"/>
    <xf numFmtId="10"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xf numFmtId="44" fontId="0" fillId="0" borderId="0" xfId="2" applyFont="1"/>
    <xf numFmtId="0" fontId="0" fillId="3" borderId="0" xfId="0" applyFill="1"/>
    <xf numFmtId="164" fontId="0" fillId="3" borderId="0" xfId="0" applyNumberFormat="1" applyFill="1"/>
    <xf numFmtId="0" fontId="0" fillId="0" borderId="0" xfId="0" applyNumberFormat="1" applyAlignment="1">
      <alignment horizontal="center"/>
    </xf>
    <xf numFmtId="0" fontId="0" fillId="4" borderId="0" xfId="0" applyFill="1"/>
    <xf numFmtId="164" fontId="0" fillId="4" borderId="0" xfId="0" applyNumberFormat="1" applyFill="1"/>
    <xf numFmtId="0" fontId="0" fillId="0" borderId="0" xfId="2" applyNumberFormat="1" applyFont="1" applyAlignment="1">
      <alignment horizontal="center"/>
    </xf>
  </cellXfs>
  <cellStyles count="3">
    <cellStyle name="Currency" xfId="2" builtinId="4"/>
    <cellStyle name="Normal" xfId="0" builtinId="0"/>
    <cellStyle name="Percent" xfId="1" builtinId="5"/>
  </cellStyles>
  <dxfs count="22">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164" formatCode="_([$$-409]* #,##0.00_);_([$$-409]* \(#,##0.00\);_([$$-409]* &quot;-&quot;??_);_(@_)"/>
      <fill>
        <patternFill patternType="solid">
          <fgColor indexed="64"/>
          <bgColor rgb="FF0070C0"/>
        </patternFill>
      </fill>
    </dxf>
    <dxf>
      <numFmt numFmtId="164" formatCode="_([$$-409]* #,##0.00_);_([$$-409]* \(#,##0.00\);_([$$-409]* &quot;-&quot;??_);_(@_)"/>
      <fill>
        <patternFill patternType="solid">
          <fgColor indexed="64"/>
          <bgColor rgb="FF00B050"/>
        </patternFill>
      </fill>
    </dxf>
    <dxf>
      <numFmt numFmtId="164" formatCode="_([$$-409]* #,##0.00_);_([$$-409]* \(#,##0.00\);_([$$-409]* &quot;-&quot;??_);_(@_)"/>
      <fill>
        <patternFill patternType="solid">
          <fgColor indexed="64"/>
          <bgColor rgb="FF00B0F0"/>
        </patternFill>
      </fill>
    </dxf>
    <dxf>
      <numFmt numFmtId="14" formatCode="0.00%"/>
    </dxf>
    <dxf>
      <numFmt numFmtId="14" formatCode="0.00%"/>
      <fill>
        <patternFill patternType="solid">
          <fgColor indexed="64"/>
          <bgColor rgb="FF00B0F0"/>
        </patternFill>
      </fill>
    </dxf>
    <dxf>
      <numFmt numFmtId="164" formatCode="_([$$-409]* #,##0.00_);_([$$-409]* \(#,##0.00\);_([$$-409]* &quot;-&quot;??_);_(@_)"/>
      <fill>
        <patternFill patternType="solid">
          <fgColor indexed="64"/>
          <bgColor rgb="FF00B050"/>
        </patternFill>
      </fill>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numFmt numFmtId="14" formatCode="0.00%"/>
    </dxf>
    <dxf>
      <numFmt numFmtId="14" formatCode="0.00%"/>
    </dxf>
    <dxf>
      <numFmt numFmtId="164" formatCode="_([$$-409]* #,##0.00_);_([$$-409]* \(#,##0.00\);_([$$-409]* &quot;-&quot;??_);_(@_)"/>
      <alignment horizontal="center" vertical="bottom" textRotation="0" wrapText="0" indent="0" justifyLastLine="0" shrinkToFit="0" readingOrder="0"/>
    </dxf>
    <dxf>
      <numFmt numFmtId="164" formatCode="_([$$-409]* #,##0.00_);_([$$-409]* \(#,##0.00\);_([$$-409]* &quot;-&quot;??_);_(@_)"/>
      <alignment horizontal="center" vertical="bottom" textRotation="0" wrapText="0" indent="0" justifyLastLine="0" shrinkToFit="0" readingOrder="0"/>
    </dxf>
    <dxf>
      <numFmt numFmtId="164" formatCode="_([$$-409]* #,##0.00_);_([$$-409]* \(#,##0.00\);_([$$-409]* &quot;-&quot;??_);_(@_)"/>
    </dxf>
    <dxf>
      <numFmt numFmtId="164" formatCode="_([$$-409]* #,##0.00_);_([$$-409]* \(#,##0.00\);_([$$-409]* &quot;-&quot;??_);_(@_)"/>
    </dxf>
    <dxf>
      <numFmt numFmtId="165" formatCode="0.0"/>
    </dxf>
    <dxf>
      <numFmt numFmtId="164" formatCode="_([$$-409]* #,##0.00_);_([$$-409]* \(#,##0.00\);_([$$-409]* &quot;-&quot;??_);_(@_)"/>
    </dxf>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1">
  <rv s="0">
    <v>https://www.bing.com/financeapi/forcetrigger?t=a1mou2&amp;q=XNAS%3aAAPL&amp;form=skydnc</v>
    <v>Learn more on Bing</v>
  </rv>
  <rv s="1">
    <v>en-US</v>
    <v>a1mou2</v>
    <v>268435456</v>
    <v>1</v>
    <v>Powered by Refinitiv</v>
    <v>0</v>
    <v>APPLE INC. (XNAS:AAPL)</v>
    <v>2</v>
    <v>3</v>
    <v>Finance</v>
    <v>4</v>
    <v>182.94</v>
    <v>129.04</v>
    <v>1.1947000000000001</v>
    <v>1.085</v>
    <v>7.8100000000000001E-3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140.36000000000001</v>
    <v>Computers, Phones &amp; Household Electronics</v>
    <v>Stock</v>
    <v>44747.756941897656</v>
    <v>0</v>
    <v>136.935</v>
    <v>2266167977700</v>
    <v>APPLE INC.</v>
    <v>APPLE INC.</v>
    <v>137.69999999999999</v>
    <v>22.5825</v>
    <v>138.93</v>
    <v>140.01499999999999</v>
    <v>16185180000</v>
    <v>AAPL</v>
    <v>APPLE INC. (XNAS:AAPL)</v>
    <v>44327596</v>
    <v>84225919</v>
    <v>1977</v>
  </rv>
  <rv s="2">
    <v>1</v>
  </rv>
  <rv s="3">
    <v>12</v>
    <v>P/E</v>
    <v>0</v>
  </rv>
  <rv s="0">
    <v>https://www.bing.com/financeapi/forcetrigger?t=a1nfbh&amp;q=ARCX%3aAMLP&amp;form=skydnc</v>
    <v>Learn more on Bing</v>
  </rv>
  <rv s="4">
    <v>en-US</v>
    <v>a1nfbh</v>
    <v>268435456</v>
    <v>1</v>
    <v>Powered by Refinitiv</v>
    <v>5</v>
    <v>Alps Alerian MLP ETF (ARCX:AMLP)</v>
    <v>6</v>
    <v>7</v>
    <v>Finance</v>
    <v>8</v>
    <v>42.18</v>
    <v>30.04</v>
    <v>-1.81</v>
    <v>-5.1773E-2</v>
    <v>USD</v>
    <v>NYSE Arca</v>
    <v>ARCX</v>
    <v>8.5000000000000006E-3</v>
    <v>34.450000000000003</v>
    <v>ETF</v>
    <v>44747.756798575778</v>
    <v>4</v>
    <v>32.97</v>
    <v>5716911300.1700001</v>
    <v>Alps Alerian MLP ETF</v>
    <v>34.369999999999997</v>
    <v>34.96</v>
    <v>33.15</v>
    <v>AMLP</v>
    <v>Alps Alerian MLP ETF (ARCX:AMLP)</v>
    <v>2568871</v>
    <v>3463136</v>
  </rv>
  <rv s="2">
    <v>5</v>
  </rv>
  <rv s="0">
    <v>https://www.bing.com/financeapi/forcetrigger?t=a1ngur&amp;q=XNYS%3aAMT&amp;form=skydnc</v>
    <v>Learn more on Bing</v>
  </rv>
  <rv s="1">
    <v>en-US</v>
    <v>a1ngur</v>
    <v>268435456</v>
    <v>1</v>
    <v>Powered by Refinitiv</v>
    <v>0</v>
    <v>AMERICAN TOWER CORPORATION (XNYS:AMT)</v>
    <v>2</v>
    <v>3</v>
    <v>Finance</v>
    <v>9</v>
    <v>303.72000000000003</v>
    <v>220</v>
    <v>0.45810000000000001</v>
    <v>-4.63</v>
    <v>-1.7918E-2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255.80600000000001</v>
    <v>Residential &amp; Commercial REIT</v>
    <v>Stock</v>
    <v>44747.74653061328</v>
    <v>7</v>
    <v>249.63</v>
    <v>117926259198</v>
    <v>AMERICAN TOWER CORPORATION</v>
    <v>AMERICAN TOWER CORPORATION</v>
    <v>255.49</v>
    <v>44.704500000000003</v>
    <v>258.39999999999998</v>
    <v>253.77</v>
    <v>464697400</v>
    <v>AMT</v>
    <v>AMERICAN TOWER CORPORATION (XNYS:AMT)</v>
    <v>696577</v>
    <v>2510205</v>
    <v>1996</v>
  </rv>
  <rv s="2">
    <v>8</v>
  </rv>
  <rv s="0">
    <v>https://www.bing.com/financeapi/forcetrigger?t=a1om4c&amp;q=XNYS%3aBLK&amp;form=skydnc</v>
    <v>Learn more on Bing</v>
  </rv>
  <rv s="1">
    <v>en-US</v>
    <v>a1om4c</v>
    <v>268435456</v>
    <v>1</v>
    <v>Powered by Refinitiv</v>
    <v>0</v>
    <v>BLACKROCK, INC. (XNYS:BLK)</v>
    <v>2</v>
    <v>3</v>
    <v>Finance</v>
    <v>4</v>
    <v>973.16</v>
    <v>575.6</v>
    <v>1.2698</v>
    <v>-3.82</v>
    <v>-6.1939999999999999E-3</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613.09259999999995</v>
    <v>Investment Banking &amp; Investment Services</v>
    <v>Stock</v>
    <v>44747.75693459453</v>
    <v>10</v>
    <v>597.50009999999997</v>
    <v>93432050000</v>
    <v>BLACKROCK, INC.</v>
    <v>BLACKROCK, INC.</v>
    <v>607.62</v>
    <v>15.4937</v>
    <v>616.70000000000005</v>
    <v>612.88</v>
    <v>151503300</v>
    <v>BLK</v>
    <v>BLACKROCK, INC. (XNYS:BLK)</v>
    <v>254811</v>
    <v>950444</v>
    <v>2006</v>
  </rv>
  <rv s="2">
    <v>11</v>
  </rv>
  <rv s="0">
    <v>https://www.bing.com/financeapi/forcetrigger?t=a1tppr&amp;q=XNYS%3aGD&amp;form=skydnc</v>
    <v>Learn more on Bing</v>
  </rv>
  <rv s="1">
    <v>en-US</v>
    <v>a1tppr</v>
    <v>268435456</v>
    <v>1</v>
    <v>Powered by Refinitiv</v>
    <v>0</v>
    <v>GENERAL DYNAMICS CORPORATION (XNYS:GD)</v>
    <v>2</v>
    <v>3</v>
    <v>Finance</v>
    <v>4</v>
    <v>254.99</v>
    <v>182.66</v>
    <v>0.89810000000000001</v>
    <v>-12.315</v>
    <v>-5.5011999999999998E-2</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221.04</v>
    <v>Aerospace &amp; Defense</v>
    <v>Stock</v>
    <v>44747.756930682815</v>
    <v>13</v>
    <v>209.84</v>
    <v>58747125379</v>
    <v>GENERAL DYNAMICS CORPORATION</v>
    <v>GENERAL DYNAMICS CORPORATION</v>
    <v>220.46</v>
    <v>19.171099999999999</v>
    <v>223.86</v>
    <v>211.54499999999999</v>
    <v>277705100</v>
    <v>GD</v>
    <v>GENERAL DYNAMICS CORPORATION (XNYS:GD)</v>
    <v>895971</v>
    <v>1331254</v>
    <v>1952</v>
  </rv>
  <rv s="2">
    <v>14</v>
  </rv>
  <rv s="0">
    <v>https://www.bing.com/financeapi/forcetrigger?t=a1u3rw&amp;q=XNAS%3aGOOGL&amp;form=skydnc</v>
    <v>Learn more on Bing</v>
  </rv>
  <rv s="1">
    <v>en-US</v>
    <v>a1u3rw</v>
    <v>268435456</v>
    <v>1</v>
    <v>Powered by Refinitiv</v>
    <v>0</v>
    <v>ALPHABET INC. (XNAS:GOOGL)</v>
    <v>2</v>
    <v>3</v>
    <v>Finance</v>
    <v>9</v>
    <v>3030.9315000000001</v>
    <v>2037.6936000000001</v>
    <v>1.1000000000000001</v>
    <v>59.14</v>
    <v>2.7193999999999999E-2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2241.7399999999998</v>
    <v>Software &amp; IT Services</v>
    <v>Stock</v>
    <v>44747.746538749998</v>
    <v>16</v>
    <v>2114.63</v>
    <v>1434226000000</v>
    <v>ALPHABET INC.</v>
    <v>ALPHABET INC.</v>
    <v>2142.0100000000002</v>
    <v>19.6722</v>
    <v>2174.75</v>
    <v>2233.89</v>
    <v>658499900</v>
    <v>GOOGL</v>
    <v>ALPHABET INC. (XNAS:GOOGL)</v>
    <v>1174607</v>
    <v>1864446</v>
    <v>2015</v>
  </rv>
  <rv s="2">
    <v>17</v>
  </rv>
  <rv s="0">
    <v>https://www.bing.com/financeapi/forcetrigger?t=a1uj52&amp;q=XNYS%3aHD&amp;form=skydnc</v>
    <v>Learn more on Bing</v>
  </rv>
  <rv s="1">
    <v>en-US</v>
    <v>a1uj52</v>
    <v>268435456</v>
    <v>1</v>
    <v>Powered by Refinitiv</v>
    <v>0</v>
    <v>THE HOME DEPOT, INC. (XNYS:HD)</v>
    <v>2</v>
    <v>3</v>
    <v>Finance</v>
    <v>4</v>
    <v>420.61</v>
    <v>264.51</v>
    <v>0.98970000000000002</v>
    <v>1.96</v>
    <v>7.0230000000000006E-3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281.41000000000003</v>
    <v>Specialty Retailers</v>
    <v>Stock</v>
    <v>44747.756945647656</v>
    <v>19</v>
    <v>275.5</v>
    <v>288840265200</v>
    <v>THE HOME DEPOT, INC.</v>
    <v>THE HOME DEPOT, INC.</v>
    <v>275.505</v>
    <v>17.715699999999998</v>
    <v>279.08</v>
    <v>281.04000000000002</v>
    <v>1027755000</v>
    <v>HD</v>
    <v>THE HOME DEPOT, INC. (XNYS:HD)</v>
    <v>1518984</v>
    <v>4477928</v>
    <v>1978</v>
  </rv>
  <rv s="2">
    <v>20</v>
  </rv>
  <rv s="0">
    <v>https://www.bing.com/financeapi/forcetrigger?t=a1vmf2&amp;q=XNAS%3aINTC&amp;form=skydnc</v>
    <v>Learn more on Bing</v>
  </rv>
  <rv s="1">
    <v>en-US</v>
    <v>a1vmf2</v>
    <v>268435456</v>
    <v>1</v>
    <v>Powered by Refinitiv</v>
    <v>0</v>
    <v>INTEL CORPORATION (XNAS:INTC)</v>
    <v>2</v>
    <v>3</v>
    <v>Finance</v>
    <v>4</v>
    <v>57.454999999999998</v>
    <v>35.54</v>
    <v>0.66739999999999999</v>
    <v>-0.185</v>
    <v>-5.091E-3</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36.319899999999997</v>
    <v>Semiconductors &amp; Semiconductor Equipment</v>
    <v>Stock</v>
    <v>44747.756953633594</v>
    <v>22</v>
    <v>35.54</v>
    <v>147837795000</v>
    <v>INTEL CORPORATION</v>
    <v>INTEL CORPORATION</v>
    <v>35.86</v>
    <v>6.0439999999999996</v>
    <v>36.340000000000003</v>
    <v>36.155000000000001</v>
    <v>4089000000</v>
    <v>INTC</v>
    <v>INTEL CORPORATION (XNAS:INTC)</v>
    <v>18476168</v>
    <v>36979921</v>
    <v>1989</v>
  </rv>
  <rv s="2">
    <v>23</v>
  </rv>
  <rv s="0">
    <v>https://www.bing.com/financeapi/forcetrigger?t=a1waa2&amp;q=XNYS%3aJPM&amp;form=skydnc</v>
    <v>Learn more on Bing</v>
  </rv>
  <rv s="1">
    <v>en-US</v>
    <v>a1waa2</v>
    <v>268435456</v>
    <v>1</v>
    <v>Powered by Refinitiv</v>
    <v>0</v>
    <v>JPMORGAN CHASE &amp; CO. (XNYS:JPM)</v>
    <v>2</v>
    <v>3</v>
    <v>Finance</v>
    <v>4</v>
    <v>172.96</v>
    <v>109.3</v>
    <v>1.1452</v>
    <v>-1.61</v>
    <v>-1.4240999999999998E-2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111.565</v>
    <v>Banking Services</v>
    <v>Stock</v>
    <v>44747.75695760391</v>
    <v>25</v>
    <v>109.3</v>
    <v>334970600000</v>
    <v>JPMORGAN CHASE &amp; CO.</v>
    <v>JPMORGAN CHASE &amp; CO.</v>
    <v>110.9</v>
    <v>8.3892000000000007</v>
    <v>113.05</v>
    <v>111.44</v>
    <v>2937051000</v>
    <v>JPM</v>
    <v>JPMORGAN CHASE &amp; CO. (XNYS:JPM)</v>
    <v>6621714</v>
    <v>12920065</v>
    <v>1968</v>
  </rv>
  <rv s="2">
    <v>26</v>
  </rv>
  <rv s="0">
    <v>https://www.bing.com/financeapi/forcetrigger?t=a1wljc&amp;q=XNYS%3aKO&amp;form=skydnc</v>
    <v>Learn more on Bing</v>
  </rv>
  <rv s="1">
    <v>en-US</v>
    <v>a1wljc</v>
    <v>268435456</v>
    <v>1</v>
    <v>Powered by Refinitiv</v>
    <v>0</v>
    <v>THE COCA-COLA COMPANY (XNYS:KO)</v>
    <v>2</v>
    <v>3</v>
    <v>Finance</v>
    <v>9</v>
    <v>67.2</v>
    <v>52.28</v>
    <v>0.5575</v>
    <v>-1.4</v>
    <v>-2.1745999999999998E-2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64.180000000000007</v>
    <v>Beverages</v>
    <v>Stock</v>
    <v>44747.746530497658</v>
    <v>28</v>
    <v>62.414999999999999</v>
    <v>273020126420</v>
    <v>THE COCA-COLA COMPANY</v>
    <v>THE COCA-COLA COMPANY</v>
    <v>64.180000000000007</v>
    <v>27.153199999999998</v>
    <v>64.38</v>
    <v>62.98</v>
    <v>4335029000</v>
    <v>KO</v>
    <v>THE COCA-COLA COMPANY (XNYS:KO)</v>
    <v>7027968</v>
    <v>17814880</v>
    <v>1919</v>
  </rv>
  <rv s="2">
    <v>29</v>
  </rv>
  <rv s="0">
    <v>https://www.bing.com/financeapi/forcetrigger?t=a1wzw7&amp;q=XNYS%3aLMT&amp;form=skydnc</v>
    <v>Learn more on Bing</v>
  </rv>
  <rv s="1">
    <v>en-US</v>
    <v>a1wzw7</v>
    <v>268435456</v>
    <v>1</v>
    <v>Powered by Refinitiv</v>
    <v>0</v>
    <v>LOCKHEED MARTIN CORPORATION (XNYS:LMT)</v>
    <v>2</v>
    <v>3</v>
    <v>Finance</v>
    <v>4</v>
    <v>479.99</v>
    <v>324.2278</v>
    <v>0.72709999999999997</v>
    <v>-21.445</v>
    <v>-4.9466999999999997E-2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425.45030000000003</v>
    <v>Aerospace &amp; Defense</v>
    <v>Stock</v>
    <v>44747.756894154685</v>
    <v>31</v>
    <v>407.21</v>
    <v>109656042025</v>
    <v>LOCKHEED MARTIN CORPORATION</v>
    <v>LOCKHEED MARTIN CORPORATION</v>
    <v>424.41</v>
    <v>19.142900000000001</v>
    <v>433.52</v>
    <v>412.07499999999999</v>
    <v>266107000</v>
    <v>LMT</v>
    <v>LOCKHEED MARTIN CORPORATION (XNYS:LMT)</v>
    <v>1099244</v>
    <v>1332494</v>
    <v>1994</v>
  </rv>
  <rv s="2">
    <v>32</v>
  </rv>
  <rv s="0">
    <v>http://en.wikipedia.org/wiki/Public_domain</v>
    <v>Public domain</v>
  </rv>
  <rv s="0">
    <v>http://ja.wikipedia.org/wiki/ロウズ</v>
    <v>Wikipedia</v>
  </rv>
  <rv s="5">
    <v>34</v>
    <v>35</v>
  </rv>
  <rv s="6">
    <v>14</v>
    <v>https://www.bing.com/th?id=AMMS_4afbc0a090454dfb219470553edb70e4&amp;qlt=95</v>
    <v>36</v>
    <v>0</v>
    <v>https://www.bing.com/images/search?form=xlimg&amp;q=lowe%27s</v>
    <v>Image of LOWE'S COMPANIES, INC.</v>
  </rv>
  <rv s="0">
    <v>https://www.bing.com/financeapi/forcetrigger?t=a1x2ur&amp;q=XNYS%3aLOW&amp;form=skydnc</v>
    <v>Learn more on Bing</v>
  </rv>
  <rv s="7">
    <v>en-US</v>
    <v>a1x2ur</v>
    <v>268435456</v>
    <v>1</v>
    <v>Powered by Refinitiv</v>
    <v>10</v>
    <v>LOWE'S COMPANIES, INC. (XNYS:LOW)</v>
    <v>12</v>
    <v>13</v>
    <v>Finance</v>
    <v>4</v>
    <v>263.31</v>
    <v>170.12</v>
    <v>1.25</v>
    <v>1.33</v>
    <v>7.4990000000000005E-3</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178.7525</v>
    <v>37</v>
    <v>Specialty Retailers</v>
    <v>Stock</v>
    <v>44747.756942071093</v>
    <v>38</v>
    <v>174.48929999999999</v>
    <v>114205925272</v>
    <v>LOWE'S COMPANIES, INC.</v>
    <v>LOWE'S COMPANIES, INC.</v>
    <v>175.4</v>
    <v>14.4573</v>
    <v>177.36</v>
    <v>178.69</v>
    <v>639128800</v>
    <v>LOW</v>
    <v>LOWE'S COMPANIES, INC. (XNYS:LOW)</v>
    <v>1746562</v>
    <v>3897998</v>
    <v>1952</v>
  </rv>
  <rv s="2">
    <v>39</v>
  </rv>
  <rv s="0">
    <v>https://en.wikipedia.org/wiki/Microsoft</v>
    <v>Wikipedia</v>
  </rv>
  <rv s="5">
    <v>34</v>
    <v>41</v>
  </rv>
  <rv s="6">
    <v>14</v>
    <v>https://www.bing.com/th?id=AMMS_e6e837c7bf3a77408619758b7447855a&amp;qlt=95</v>
    <v>42</v>
    <v>0</v>
    <v>https://www.bing.com/images/search?form=xlimg&amp;q=microsoft</v>
    <v>Image of MICROSOFT CORPORATION</v>
  </rv>
  <rv s="0">
    <v>https://www.bing.com/financeapi/forcetrigger?t=a1xzim&amp;q=XNAS%3aMSFT&amp;form=skydnc</v>
    <v>Learn more on Bing</v>
  </rv>
  <rv s="7">
    <v>en-US</v>
    <v>a1xzim</v>
    <v>268435456</v>
    <v>1</v>
    <v>Powered by Refinitiv</v>
    <v>10</v>
    <v>MICROSOFT CORPORATION (XNAS:MSFT)</v>
    <v>12</v>
    <v>13</v>
    <v>Finance</v>
    <v>4</v>
    <v>349.67</v>
    <v>241.51</v>
    <v>0.93049999999999999</v>
    <v>-0.40739999999999998</v>
    <v>-1.5690000000000001E-3</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260.30500000000001</v>
    <v>43</v>
    <v>Software &amp; IT Services</v>
    <v>Stock</v>
    <v>44747.756964825778</v>
    <v>44</v>
    <v>254.75</v>
    <v>1938360428095</v>
    <v>MICROSOFT CORPORATION</v>
    <v>MICROSOFT CORPORATION</v>
    <v>256.02999999999997</v>
    <v>27.0823</v>
    <v>259.58</v>
    <v>259.17259999999999</v>
    <v>7479033000</v>
    <v>MSFT</v>
    <v>MICROSOFT CORPORATION (XNAS:MSFT)</v>
    <v>12263082</v>
    <v>29363191</v>
    <v>1993</v>
  </rv>
  <rv s="2">
    <v>45</v>
  </rv>
  <rv s="0">
    <v>https://www.bing.com/financeapi/forcetrigger?t=axyhnm&amp;q=XNAS%3aPEP&amp;form=skydnc</v>
    <v>Learn more on Bing</v>
  </rv>
  <rv s="1">
    <v>en-US</v>
    <v>axyhnm</v>
    <v>268435456</v>
    <v>1</v>
    <v>Powered by Refinitiv</v>
    <v>0</v>
    <v>PEPSICO, INC. (XNAS:PEP)</v>
    <v>2</v>
    <v>3</v>
    <v>Finance</v>
    <v>4</v>
    <v>177.62</v>
    <v>147.77000000000001</v>
    <v>0.56599999999999995</v>
    <v>-2.4049999999999998</v>
    <v>-1.4197999999999999E-2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169.39</v>
    <v>Beverages</v>
    <v>Stock</v>
    <v>44747.756946885936</v>
    <v>47</v>
    <v>165.33</v>
    <v>230887487740</v>
    <v>PEPSICO, INC.</v>
    <v>PEPSICO, INC.</v>
    <v>169.24</v>
    <v>22.740500000000001</v>
    <v>169.39</v>
    <v>166.98500000000001</v>
    <v>1382684000</v>
    <v>PEP</v>
    <v>PEPSICO, INC. (XNAS:PEP)</v>
    <v>2141167</v>
    <v>5531398</v>
    <v>1986</v>
  </rv>
  <rv s="2">
    <v>48</v>
  </rv>
  <rv s="0">
    <v>https://www.bing.com/financeapi/forcetrigger?t=a23d6h&amp;q=XNYS%3aSPG&amp;form=skydnc</v>
    <v>Learn more on Bing</v>
  </rv>
  <rv s="1">
    <v>en-US</v>
    <v>a23d6h</v>
    <v>268435456</v>
    <v>1</v>
    <v>Powered by Refinitiv</v>
    <v>0</v>
    <v>SIMON PROPERTY GROUP, INC. (XNYS:SPG)</v>
    <v>2</v>
    <v>3</v>
    <v>Finance</v>
    <v>4</v>
    <v>171.12</v>
    <v>93.2</v>
    <v>1.4962</v>
    <v>0.95</v>
    <v>9.9290000000000003E-3</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96.79</v>
    <v>Residential &amp; Commercial REIT</v>
    <v>Stock</v>
    <v>44747.756673726566</v>
    <v>50</v>
    <v>93.545000000000002</v>
    <v>31756347918</v>
    <v>SIMON PROPERTY GROUP, INC.</v>
    <v>SIMON PROPERTY GROUP, INC.</v>
    <v>95.165000000000006</v>
    <v>14.1143</v>
    <v>95.68</v>
    <v>96.63</v>
    <v>328638600</v>
    <v>SPG</v>
    <v>SIMON PROPERTY GROUP, INC. (XNYS:SPG)</v>
    <v>910796</v>
    <v>2437745</v>
    <v>1998</v>
  </rv>
  <rv s="2">
    <v>51</v>
  </rv>
  <rv s="0">
    <v>http://it.wikipedia.org/wiki/T._Rowe_Price</v>
    <v>Wikipedia</v>
  </rv>
  <rv s="5">
    <v>34</v>
    <v>53</v>
  </rv>
  <rv s="6">
    <v>14</v>
    <v>https://www.bing.com/th?id=AMMS_4c600be848f66590834841f27e6f786d&amp;qlt=95</v>
    <v>54</v>
    <v>0</v>
    <v>https://www.bing.com/images/search?form=xlimg&amp;q=t.+rowe+price</v>
    <v>Image of T. ROWE PRICE GROUP, INC.</v>
  </rv>
  <rv s="0">
    <v>https://www.bing.com/financeapi/forcetrigger?t=a24i3m&amp;q=XNAS%3aTROW&amp;form=skydnc</v>
    <v>Learn more on Bing</v>
  </rv>
  <rv s="7">
    <v>en-US</v>
    <v>a24i3m</v>
    <v>268435456</v>
    <v>1</v>
    <v>Powered by Refinitiv</v>
    <v>10</v>
    <v>T. ROWE PRICE GROUP, INC. (XNAS:TROW)</v>
    <v>12</v>
    <v>13</v>
    <v>Finance</v>
    <v>4</v>
    <v>224.55500000000001</v>
    <v>104.72</v>
    <v>1.3326</v>
    <v>-0.18</v>
    <v>-1.5609999999999999E-3</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115.34</v>
    <v>55</v>
    <v>Investment Banking &amp; Investment Services</v>
    <v>Stock</v>
    <v>44747.75692274297</v>
    <v>56</v>
    <v>112.32</v>
    <v>26168657558</v>
    <v>T. ROWE PRICE GROUP, INC.</v>
    <v>T. ROWE PRICE GROUP, INC.</v>
    <v>113.3</v>
    <v>9.3268000000000004</v>
    <v>115.31</v>
    <v>115.13</v>
    <v>227296600</v>
    <v>TROW</v>
    <v>T. ROWE PRICE GROUP, INC. (XNAS:TROW)</v>
    <v>527629</v>
    <v>1802103</v>
    <v>2000</v>
  </rv>
  <rv s="2">
    <v>57</v>
  </rv>
  <rv s="0">
    <v>https://www.bing.com/financeapi/forcetrigger?t=a24p1h&amp;q=XNAS%3aTXN&amp;form=skydnc</v>
    <v>Learn more on Bing</v>
  </rv>
  <rv s="1">
    <v>en-US</v>
    <v>a24p1h</v>
    <v>268435456</v>
    <v>1</v>
    <v>Powered by Refinitiv</v>
    <v>0</v>
    <v>TEXAS INSTRUMENTS INCORPORATED (XNAS:TXN)</v>
    <v>2</v>
    <v>3</v>
    <v>Finance</v>
    <v>9</v>
    <v>202.26</v>
    <v>144.4589</v>
    <v>0.9708</v>
    <v>-1.2649999999999999</v>
    <v>-8.516000000000001E-3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147.75</v>
    <v>Semiconductors &amp; Semiconductor Equipment</v>
    <v>Stock</v>
    <v>44747.746493182814</v>
    <v>59</v>
    <v>144.4589</v>
    <v>135807270122</v>
    <v>TEXAS INSTRUMENTS INCORPORATED</v>
    <v>TEXAS INSTRUMENTS INCORPORATED</v>
    <v>145.72999999999999</v>
    <v>16.984999999999999</v>
    <v>148.54</v>
    <v>147.27500000000001</v>
    <v>922133900</v>
    <v>TXN</v>
    <v>TEXAS INSTRUMENTS INCORPORATED (XNAS:TXN)</v>
    <v>4419179</v>
    <v>6007660</v>
    <v>1938</v>
  </rv>
  <rv s="2">
    <v>60</v>
  </rv>
  <rv s="0">
    <v>https://www.bing.com/financeapi/forcetrigger?t=a24ynm&amp;q=XNYS%3aUPS&amp;form=skydnc</v>
    <v>Learn more on Bing</v>
  </rv>
  <rv s="1">
    <v>en-US</v>
    <v>a24ynm</v>
    <v>268435456</v>
    <v>1</v>
    <v>Powered by Refinitiv</v>
    <v>0</v>
    <v>UNITED PARCEL SERVICE, INC. (XNYS:UPS)</v>
    <v>2</v>
    <v>3</v>
    <v>Finance</v>
    <v>4</v>
    <v>233.72</v>
    <v>165.34</v>
    <v>1.1005</v>
    <v>-1.85</v>
    <v>-1.0000999999999999E-2</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184.33</v>
    <v>Freight &amp; Logistics Services</v>
    <v>Stock</v>
    <v>44747.75687192109</v>
    <v>62</v>
    <v>181.73</v>
    <v>160021578496</v>
    <v>UNITED PARCEL SERVICE, INC.</v>
    <v>UNITED PARCEL SERVICE, INC.</v>
    <v>182.58</v>
    <v>15.086</v>
    <v>184.99</v>
    <v>183.14</v>
    <v>873766400</v>
    <v>UPS</v>
    <v>UNITED PARCEL SERVICE, INC. (XNYS:UPS)</v>
    <v>1284136</v>
    <v>3520160</v>
    <v>1999</v>
  </rv>
  <rv s="2">
    <v>63</v>
  </rv>
  <rv s="0">
    <v>https://www.bing.com/financeapi/forcetrigger?t=a25obh&amp;q=XNYS%3aVZ&amp;form=skydnc</v>
    <v>Learn more on Bing</v>
  </rv>
  <rv s="1">
    <v>en-US</v>
    <v>a25obh</v>
    <v>268435456</v>
    <v>1</v>
    <v>Powered by Refinitiv</v>
    <v>0</v>
    <v>VERIZON COMMUNICATIONS INC. (XNYS:VZ)</v>
    <v>2</v>
    <v>3</v>
    <v>Finance</v>
    <v>4</v>
    <v>56.85</v>
    <v>45.548900000000003</v>
    <v>0.37809999999999999</v>
    <v>-0.65</v>
    <v>-1.2586999999999999E-2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51.45</v>
    <v>Telecommunications Services</v>
    <v>Stock</v>
    <v>44747.756894096878</v>
    <v>65</v>
    <v>50.48</v>
    <v>214139847560</v>
    <v>VERIZON COMMUNICATIONS INC.</v>
    <v>VERIZON COMMUNICATIONS INC.</v>
    <v>51.42</v>
    <v>10.0457</v>
    <v>51.64</v>
    <v>50.99</v>
    <v>4199644000</v>
    <v>VZ</v>
    <v>VERIZON COMMUNICATIONS INC. (XNYS:VZ)</v>
    <v>11374655</v>
    <v>19211886</v>
    <v>1983</v>
  </rv>
  <rv s="2">
    <v>66</v>
  </rv>
  <rv s="0">
    <v>https://www.bing.com/financeapi/forcetrigger?t=a1xoc7&amp;q=XNYS%3aMKC&amp;form=skydnc</v>
    <v>Learn more on Bing</v>
  </rv>
  <rv s="1">
    <v>en-US</v>
    <v>a1xoc7</v>
    <v>268435456</v>
    <v>1</v>
    <v>Powered by Refinitiv</v>
    <v>0</v>
    <v>MCCORMICK &amp; COMPANY, INCORPORATED (XNYS:MKC)</v>
    <v>2</v>
    <v>3</v>
    <v>Finance</v>
    <v>4</v>
    <v>107.35</v>
    <v>77.849999999999994</v>
    <v>0.49469999999999997</v>
    <v>0.86</v>
    <v>1.0403000000000001E-2</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83.844999999999999</v>
    <v>Food &amp; Tobacco</v>
    <v>Stock</v>
    <v>44747.756759339842</v>
    <v>68</v>
    <v>81.760000000000005</v>
    <v>22180450000</v>
    <v>MCCORMICK &amp; COMPANY, INCORPORATED</v>
    <v>MCCORMICK &amp; COMPANY, INCORPORATED</v>
    <v>82.7</v>
    <v>32.647500000000001</v>
    <v>82.67</v>
    <v>83.53</v>
    <v>268296700</v>
    <v>MKC</v>
    <v>MCCORMICK &amp; COMPANY, INCORPORATED (XNYS:MKC)</v>
    <v>817273</v>
    <v>1410232</v>
    <v>1915</v>
  </rv>
  <rv s="2">
    <v>69</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1</v>
      <v>1</v>
    </spb>
    <spb s="6">
      <v>1</v>
      <v>1</v>
      <v>3</v>
      <v>1</v>
      <v>1</v>
      <v>1</v>
      <v>4</v>
      <v>5</v>
      <v>6</v>
      <v>1</v>
      <v>1</v>
      <v>5</v>
      <v>1</v>
      <v>4</v>
      <v>7</v>
      <v>9</v>
    </spb>
    <spb s="7">
      <v>Real-Time Nasdaq Last Sale</v>
      <v>from previous close</v>
      <v>Source: Nasdaq Last Sale</v>
      <v>from previous close</v>
      <v>GMT</v>
    </spb>
    <spb s="4">
      <v>Delayed 15 minutes</v>
      <v>from previous close</v>
      <v>from previous close</v>
      <v>Source: Nasdaq</v>
      <v>GMT</v>
    </spb>
    <spb s="0">
      <v>2</v>
      <v>Name</v>
      <v>LearnMoreOnLink</v>
    </spb>
    <spb s="8">
      <v>0</v>
      <v>0</v>
    </spb>
    <spb s="9">
      <v>11</v>
      <v>1</v>
      <v>1</v>
      <v>1</v>
      <v>1</v>
    </spb>
    <spb s="10">
      <v>1</v>
      <v>2</v>
      <v>2</v>
      <v>1</v>
      <v>3</v>
      <v>1</v>
      <v>10</v>
      <v>1</v>
      <v>1</v>
      <v>4</v>
      <v>4</v>
      <v>5</v>
      <v>6</v>
      <v>1</v>
      <v>1</v>
      <v>1</v>
      <v>4</v>
      <v>7</v>
      <v>8</v>
      <v>9</v>
      <v>4</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U22" totalsRowShown="0">
  <autoFilter ref="B2:U22" xr:uid="{F1C01B2E-5682-47E0-82BE-3868C591225B}"/>
  <sortState xmlns:xlrd2="http://schemas.microsoft.com/office/spreadsheetml/2017/richdata2" ref="B3:T21">
    <sortCondition ref="B2:B21"/>
  </sortState>
  <tableColumns count="20">
    <tableColumn id="19" xr3:uid="{0D4021FB-72A6-4FAE-8878-F2BC7BFA553F}" name="Ticker">
      <calculatedColumnFormula array="1">_FV(Table2[[#This Row],[Company]],"Ticker symbol",TRUE)</calculatedColumnFormula>
    </tableColumn>
    <tableColumn id="4" xr3:uid="{ACC6FB0D-99F0-41D7-98EA-930F8070F2E9}" name="Price" dataDxfId="10">
      <calculatedColumnFormula array="1">_FV(_xlfn.SINGLE(Table2[Company]),"Price")</calculatedColumnFormula>
    </tableColumn>
    <tableColumn id="8" xr3:uid="{1DFC5265-6BB1-4CA6-AF54-C54912736F7A}" name="52 week high" dataDxfId="21">
      <calculatedColumnFormula array="1">_FV(_xlfn.SINGLE(Table2[Company]),"52 week high",TRUE)</calculatedColumnFormula>
    </tableColumn>
    <tableColumn id="9" xr3:uid="{44E3324D-AC9A-4412-BE2C-5B3EB362E84B}" name="52 week low" dataDxfId="20">
      <calculatedColumnFormula array="1">_FV(_xlfn.SINGLE(Table2[Company]),"52 week low",TRUE)</calculatedColumnFormula>
    </tableColumn>
    <tableColumn id="13" xr3:uid="{26B45319-24D6-4B73-816D-27E9CF6A9586}" name="P/E" dataDxfId="19">
      <calculatedColumnFormula array="1">_FV(_xlfn.SINGLE(Table2[Company]),"P/E",TRUE)</calculatedColumnFormula>
    </tableColumn>
    <tableColumn id="3" xr3:uid="{0AB95A9E-6D9E-473D-93EC-53E15CDF47CE}" name="Div" dataCellStyle="Currency"/>
    <tableColumn id="18" xr3:uid="{A931B3EF-00A4-4531-894A-E140C01F03C1}" name="FCF" dataCellStyle="Currency"/>
    <tableColumn id="23" xr3:uid="{30D7B8FE-2C2A-4708-B0E5-B46D899BC480}" name="Div-Inc" dataDxfId="12" dataCellStyle="Currency"/>
    <tableColumn id="22" xr3:uid="{DE22146C-89DC-41BC-A945-68A0FE353621}" name="Ex-Div" dataDxfId="11" dataCellStyle="Currency"/>
    <tableColumn id="14" xr3:uid="{5B8FCD9D-3239-41DC-8352-9656030C071A}" name="Coupon" dataDxfId="18"/>
    <tableColumn id="15" xr3:uid="{E60F25D3-1B09-4289-BCE5-2973290E70C9}" name="Yield" dataDxfId="17"/>
    <tableColumn id="21" xr3:uid="{C7379CBE-F16F-44D1-990E-684A304E49C5}" name="Type" dataDxfId="16"/>
    <tableColumn id="2" xr3:uid="{D727CA33-720A-42B3-B3A6-C5879FB2D4F7}" name="Rating" dataDxfId="15"/>
    <tableColumn id="5" xr3:uid="{98F24EA9-705D-4226-BE15-E51A68C4B177}" name="MML" dataDxfId="14" dataCellStyle="Percent"/>
    <tableColumn id="6" xr3:uid="{5B29A8D3-9995-4AD1-B3C0-CE9F5C11ACBA}" name="MMH" dataDxfId="13" dataCellStyle="Percent"/>
    <tableColumn id="7" xr3:uid="{AB559A3D-B90F-43B9-AE0B-3179E3A8A6B2}" name="MOS" dataDxfId="8" dataCellStyle="Percent"/>
    <tableColumn id="10" xr3:uid="{41C4A091-BD19-44EB-9D98-759A136CC1CE}" name="FPL" dataDxfId="7"/>
    <tableColumn id="11" xr3:uid="{649C9F71-4410-4B33-B0F3-59E458637C2E}" name="FPH" dataDxfId="5"/>
    <tableColumn id="12" xr3:uid="{F65154AC-D40B-4C08-8561-DF586F6BD4C6}" name="PMOS" dataDxfId="6"/>
    <tableColumn id="20" xr3:uid="{821399A3-CD94-45E1-9CF5-B50E506B06BD}" name="Company" dataDxfId="9" dataCellStyle="Percent"/>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U22"/>
  <sheetViews>
    <sheetView tabSelected="1" workbookViewId="0">
      <selection activeCell="D9" sqref="D9"/>
    </sheetView>
  </sheetViews>
  <sheetFormatPr defaultRowHeight="15" x14ac:dyDescent="0.25"/>
  <cols>
    <col min="2" max="2" width="10.5703125" bestFit="1" customWidth="1"/>
    <col min="3" max="4" width="14.85546875" bestFit="1" customWidth="1"/>
    <col min="5" max="5" width="14.28515625" bestFit="1" customWidth="1"/>
    <col min="6" max="6" width="7.42578125" bestFit="1" customWidth="1"/>
    <col min="7" max="8" width="8" bestFit="1" customWidth="1"/>
    <col min="9" max="9" width="10.7109375" bestFit="1" customWidth="1"/>
    <col min="10" max="10" width="18.85546875" bestFit="1" customWidth="1"/>
    <col min="11" max="11" width="10.140625" bestFit="1" customWidth="1"/>
    <col min="12" max="12" width="8.85546875" bestFit="1" customWidth="1"/>
    <col min="13" max="13" width="8.28515625" bestFit="1" customWidth="1"/>
    <col min="16" max="20" width="10.5703125" bestFit="1" customWidth="1"/>
    <col min="21" max="21" width="53.28515625" bestFit="1" customWidth="1"/>
  </cols>
  <sheetData>
    <row r="2" spans="2:21" x14ac:dyDescent="0.25">
      <c r="B2" t="s">
        <v>0</v>
      </c>
      <c r="C2" t="s">
        <v>2</v>
      </c>
      <c r="D2" t="s">
        <v>3</v>
      </c>
      <c r="E2" t="s">
        <v>4</v>
      </c>
      <c r="F2" t="s">
        <v>5</v>
      </c>
      <c r="G2" t="s">
        <v>16</v>
      </c>
      <c r="H2" t="s">
        <v>10</v>
      </c>
      <c r="I2" t="s">
        <v>40</v>
      </c>
      <c r="J2" t="s">
        <v>41</v>
      </c>
      <c r="K2" t="s">
        <v>14</v>
      </c>
      <c r="L2" t="s">
        <v>15</v>
      </c>
      <c r="M2" t="s">
        <v>13</v>
      </c>
      <c r="N2" t="s">
        <v>18</v>
      </c>
      <c r="O2" t="s">
        <v>6</v>
      </c>
      <c r="P2" t="s">
        <v>7</v>
      </c>
      <c r="Q2" t="s">
        <v>8</v>
      </c>
      <c r="R2" s="4" t="s">
        <v>11</v>
      </c>
      <c r="S2" s="12" t="s">
        <v>12</v>
      </c>
      <c r="T2" s="9" t="s">
        <v>9</v>
      </c>
      <c r="U2" t="s">
        <v>1</v>
      </c>
    </row>
    <row r="3" spans="2:21" x14ac:dyDescent="0.25">
      <c r="B3" t="str" cm="1">
        <f t="array" ref="B3">_FV(Table2[[#This Row],[Company]],"Ticker symbol",TRUE)</f>
        <v>AAPL</v>
      </c>
      <c r="C3" s="1" cm="1">
        <f t="array" ref="C3">_FV(_xlfn.SINGLE(Table2[Company]),"Price")</f>
        <v>140.01499999999999</v>
      </c>
      <c r="D3" s="1" cm="1">
        <f t="array" ref="D3">_FV(_xlfn.SINGLE(Table2[Company]),"52 week high",TRUE)</f>
        <v>182.94</v>
      </c>
      <c r="E3" s="1" cm="1">
        <f t="array" ref="E3">_FV(_xlfn.SINGLE(Table2[Company]),"52 week low",TRUE)</f>
        <v>129.04</v>
      </c>
      <c r="F3" s="7" cm="1">
        <f t="array" ref="F3">_FV(_xlfn.SINGLE(Table2[Company]),"P/E",TRUE)</f>
        <v>22.5825</v>
      </c>
      <c r="G3" s="8">
        <v>0.92</v>
      </c>
      <c r="H3" s="8">
        <v>6</v>
      </c>
      <c r="I3" s="11" t="s">
        <v>26</v>
      </c>
      <c r="J3" s="11" t="s">
        <v>27</v>
      </c>
      <c r="K3" s="1">
        <v>6</v>
      </c>
      <c r="L3" s="2">
        <f>Table2[[#This Row],[Coupon]]/Table2[[#This Row],[Price]]</f>
        <v>4.2852551512337966E-2</v>
      </c>
      <c r="M3" s="5" t="s">
        <v>10</v>
      </c>
      <c r="N3" s="6" t="s">
        <v>21</v>
      </c>
      <c r="O3" s="2">
        <v>3.3300000000000003E-2</v>
      </c>
      <c r="P3" s="2">
        <v>0.04</v>
      </c>
      <c r="Q3" s="2">
        <v>4.6699999999999998E-2</v>
      </c>
      <c r="R3" s="3">
        <f>Table2[[#This Row],[Coupon]]/Table2[[#This Row],[MML]]</f>
        <v>180.18018018018017</v>
      </c>
      <c r="S3" s="13">
        <f>Table2[[#This Row],[Coupon]]/Table2[[#This Row],[MMH]]</f>
        <v>150</v>
      </c>
      <c r="T3" s="10">
        <f>Table2[[#This Row],[Coupon]]/Table2[[#This Row],[MOS]]</f>
        <v>128.47965738758032</v>
      </c>
      <c r="U3" s="2" t="e" vm="1">
        <v>#VALUE!</v>
      </c>
    </row>
    <row r="4" spans="2:21" x14ac:dyDescent="0.25">
      <c r="B4" t="str" cm="1">
        <f t="array" ref="B4">_FV(Table2[[#This Row],[Company]],"Ticker symbol",TRUE)</f>
        <v>AMLP</v>
      </c>
      <c r="C4" s="1" cm="1">
        <f t="array" ref="C4">_FV(_xlfn.SINGLE(Table2[Company]),"Price")</f>
        <v>33.15</v>
      </c>
      <c r="D4" s="1" cm="1">
        <f t="array" ref="D4">_FV(_xlfn.SINGLE(Table2[Company]),"52 week high",TRUE)</f>
        <v>42.18</v>
      </c>
      <c r="E4" s="1" cm="1">
        <f t="array" ref="E4">_FV(_xlfn.SINGLE(Table2[Company]),"52 week low",TRUE)</f>
        <v>30.04</v>
      </c>
      <c r="F4" s="7" t="e" cm="1" vm="2">
        <f t="array" ref="F4">_FV(_xlfn.SINGLE(Table2[Company]),"P/E",TRUE)</f>
        <v>#VALUE!</v>
      </c>
      <c r="G4" s="8">
        <v>2.92</v>
      </c>
      <c r="H4" s="8" t="s">
        <v>17</v>
      </c>
      <c r="I4" s="11" t="s">
        <v>28</v>
      </c>
      <c r="J4" s="11" t="s">
        <v>27</v>
      </c>
      <c r="K4" s="1">
        <v>2.92</v>
      </c>
      <c r="L4" s="2">
        <f>Table2[[#This Row],[Coupon]]/Table2[[#This Row],[Price]]</f>
        <v>8.8084464555052797E-2</v>
      </c>
      <c r="M4" s="5" t="s">
        <v>19</v>
      </c>
      <c r="N4" s="6" t="s">
        <v>20</v>
      </c>
      <c r="O4" s="2"/>
      <c r="P4" s="2"/>
      <c r="Q4" s="2">
        <v>0.08</v>
      </c>
      <c r="R4" s="3" t="e">
        <f>Table2[[#This Row],[Coupon]]/Table2[[#This Row],[MML]]</f>
        <v>#DIV/0!</v>
      </c>
      <c r="S4" s="13" t="e">
        <f>Table2[[#This Row],[Coupon]]/Table2[[#This Row],[MMH]]</f>
        <v>#DIV/0!</v>
      </c>
      <c r="T4" s="10">
        <f>Table2[[#This Row],[Coupon]]/Table2[[#This Row],[MOS]]</f>
        <v>36.5</v>
      </c>
      <c r="U4" s="2" t="e" vm="3">
        <v>#VALUE!</v>
      </c>
    </row>
    <row r="5" spans="2:21" x14ac:dyDescent="0.25">
      <c r="B5" t="str" cm="1">
        <f t="array" ref="B5">_FV(Table2[[#This Row],[Company]],"Ticker symbol",TRUE)</f>
        <v>AMT</v>
      </c>
      <c r="C5" s="1" cm="1">
        <f t="array" ref="C5">_FV(_xlfn.SINGLE(Table2[Company]),"Price")</f>
        <v>253.77</v>
      </c>
      <c r="D5" s="1" cm="1">
        <f t="array" ref="D5">_FV(_xlfn.SINGLE(Table2[Company]),"52 week high",TRUE)</f>
        <v>303.72000000000003</v>
      </c>
      <c r="E5" s="1" cm="1">
        <f t="array" ref="E5">_FV(_xlfn.SINGLE(Table2[Company]),"52 week low",TRUE)</f>
        <v>220</v>
      </c>
      <c r="F5" s="7" cm="1">
        <f t="array" ref="F5">_FV(_xlfn.SINGLE(Table2[Company]),"P/E",TRUE)</f>
        <v>44.704500000000003</v>
      </c>
      <c r="G5" s="8">
        <v>5.72</v>
      </c>
      <c r="H5" s="8"/>
      <c r="I5" s="11" t="s">
        <v>28</v>
      </c>
      <c r="J5" s="11" t="s">
        <v>39</v>
      </c>
      <c r="K5" s="1">
        <v>5.72</v>
      </c>
      <c r="L5" s="2">
        <f>Table2[[#This Row],[Coupon]]/Table2[[#This Row],[Price]]</f>
        <v>2.2540095361941914E-2</v>
      </c>
      <c r="M5" s="6" t="s">
        <v>19</v>
      </c>
      <c r="N5" s="6" t="s">
        <v>22</v>
      </c>
      <c r="O5" s="2">
        <v>0.02</v>
      </c>
      <c r="P5" s="2">
        <v>2.2499999999999999E-2</v>
      </c>
      <c r="Q5" s="2">
        <v>2.5000000000000001E-2</v>
      </c>
      <c r="R5" s="3">
        <f>Table2[[#This Row],[Coupon]]/Table2[[#This Row],[MML]]</f>
        <v>286</v>
      </c>
      <c r="S5" s="13">
        <f>Table2[[#This Row],[Coupon]]/Table2[[#This Row],[MMH]]</f>
        <v>254.22222222222223</v>
      </c>
      <c r="T5" s="10">
        <f>Table2[[#This Row],[Coupon]]/Table2[[#This Row],[MOS]]</f>
        <v>228.79999999999998</v>
      </c>
      <c r="U5" s="2" t="e" vm="4">
        <v>#VALUE!</v>
      </c>
    </row>
    <row r="6" spans="2:21" x14ac:dyDescent="0.25">
      <c r="B6" t="str" cm="1">
        <f t="array" ref="B6">_FV(Table2[[#This Row],[Company]],"Ticker symbol",TRUE)</f>
        <v>BLK</v>
      </c>
      <c r="C6" s="1" cm="1">
        <f t="array" ref="C6">_FV(_xlfn.SINGLE(Table2[Company]),"Price")</f>
        <v>612.88</v>
      </c>
      <c r="D6" s="1" cm="1">
        <f t="array" ref="D6">_FV(_xlfn.SINGLE(Table2[Company]),"52 week high",TRUE)</f>
        <v>973.16</v>
      </c>
      <c r="E6" s="1" cm="1">
        <f t="array" ref="E6">_FV(_xlfn.SINGLE(Table2[Company]),"52 week low",TRUE)</f>
        <v>575.6</v>
      </c>
      <c r="F6" s="7" cm="1">
        <f t="array" ref="F6">_FV(_xlfn.SINGLE(Table2[Company]),"P/E",TRUE)</f>
        <v>15.4937</v>
      </c>
      <c r="G6" s="8">
        <v>19.52</v>
      </c>
      <c r="H6" s="8"/>
      <c r="I6" s="11" t="s">
        <v>24</v>
      </c>
      <c r="J6" s="11" t="s">
        <v>25</v>
      </c>
      <c r="K6" s="1">
        <v>19.52</v>
      </c>
      <c r="L6" s="2">
        <f>Table2[[#This Row],[Coupon]]/Table2[[#This Row],[Price]]</f>
        <v>3.1849627985902622E-2</v>
      </c>
      <c r="M6" s="6" t="s">
        <v>19</v>
      </c>
      <c r="N6" s="6" t="s">
        <v>22</v>
      </c>
      <c r="O6" s="2">
        <v>2.5000000000000001E-2</v>
      </c>
      <c r="P6" s="2">
        <v>2.7E-2</v>
      </c>
      <c r="Q6" s="2">
        <v>0.03</v>
      </c>
      <c r="R6" s="3">
        <f>Table2[[#This Row],[Coupon]]/Table2[[#This Row],[MML]]</f>
        <v>780.8</v>
      </c>
      <c r="S6" s="13">
        <f>Table2[[#This Row],[Coupon]]/Table2[[#This Row],[MMH]]</f>
        <v>722.96296296296293</v>
      </c>
      <c r="T6" s="10">
        <f>Table2[[#This Row],[Coupon]]/Table2[[#This Row],[MOS]]</f>
        <v>650.66666666666663</v>
      </c>
      <c r="U6" s="2" t="e" vm="5">
        <v>#VALUE!</v>
      </c>
    </row>
    <row r="7" spans="2:21" x14ac:dyDescent="0.25">
      <c r="B7" t="str" cm="1">
        <f t="array" ref="B7">_FV(Table2[[#This Row],[Company]],"Ticker symbol",TRUE)</f>
        <v>GD</v>
      </c>
      <c r="C7" s="1" cm="1">
        <f t="array" ref="C7">_FV(_xlfn.SINGLE(Table2[Company]),"Price")</f>
        <v>211.54499999999999</v>
      </c>
      <c r="D7" s="1" cm="1">
        <f t="array" ref="D7">_FV(_xlfn.SINGLE(Table2[Company]),"52 week high",TRUE)</f>
        <v>254.99</v>
      </c>
      <c r="E7" s="1" cm="1">
        <f t="array" ref="E7">_FV(_xlfn.SINGLE(Table2[Company]),"52 week low",TRUE)</f>
        <v>182.66</v>
      </c>
      <c r="F7" s="7" cm="1">
        <f t="array" ref="F7">_FV(_xlfn.SINGLE(Table2[Company]),"P/E",TRUE)</f>
        <v>19.171099999999999</v>
      </c>
      <c r="G7" s="8">
        <v>5.04</v>
      </c>
      <c r="H7" s="8"/>
      <c r="I7" s="11" t="s">
        <v>30</v>
      </c>
      <c r="J7" s="11" t="s">
        <v>29</v>
      </c>
      <c r="K7" s="1">
        <v>5.04</v>
      </c>
      <c r="L7" s="2">
        <f>Table2[[#This Row],[Coupon]]/Table2[[#This Row],[Price]]</f>
        <v>2.3824718145075516E-2</v>
      </c>
      <c r="M7" s="6" t="s">
        <v>19</v>
      </c>
      <c r="N7" s="6" t="s">
        <v>21</v>
      </c>
      <c r="O7" s="2">
        <v>2.4E-2</v>
      </c>
      <c r="P7" s="2">
        <v>2.7E-2</v>
      </c>
      <c r="Q7" s="2">
        <v>3.1E-2</v>
      </c>
      <c r="R7" s="3">
        <f>Table2[[#This Row],[Coupon]]/Table2[[#This Row],[MML]]</f>
        <v>210</v>
      </c>
      <c r="S7" s="13">
        <f>Table2[[#This Row],[Coupon]]/Table2[[#This Row],[MMH]]</f>
        <v>186.66666666666666</v>
      </c>
      <c r="T7" s="10">
        <f>Table2[[#This Row],[Coupon]]/Table2[[#This Row],[MOS]]</f>
        <v>162.58064516129033</v>
      </c>
      <c r="U7" s="2" t="e" vm="6">
        <v>#VALUE!</v>
      </c>
    </row>
    <row r="8" spans="2:21" x14ac:dyDescent="0.25">
      <c r="B8" t="str" cm="1">
        <f t="array" ref="B8">_FV(Table2[[#This Row],[Company]],"Ticker symbol",TRUE)</f>
        <v>GOOGL</v>
      </c>
      <c r="C8" s="1" cm="1">
        <f t="array" ref="C8">_FV(_xlfn.SINGLE(Table2[Company]),"Price")</f>
        <v>2233.89</v>
      </c>
      <c r="D8" s="1" cm="1">
        <f t="array" ref="D8">_FV(_xlfn.SINGLE(Table2[Company]),"52 week high",TRUE)</f>
        <v>3030.9315000000001</v>
      </c>
      <c r="E8" s="1" cm="1">
        <f t="array" ref="E8">_FV(_xlfn.SINGLE(Table2[Company]),"52 week low",TRUE)</f>
        <v>2037.6936000000001</v>
      </c>
      <c r="F8" s="7" cm="1">
        <f t="array" ref="F8">_FV(_xlfn.SINGLE(Table2[Company]),"P/E",TRUE)</f>
        <v>19.6722</v>
      </c>
      <c r="G8" s="8">
        <v>0</v>
      </c>
      <c r="H8" s="8">
        <v>98</v>
      </c>
      <c r="I8" s="11"/>
      <c r="J8" s="11"/>
      <c r="K8" s="1">
        <v>100</v>
      </c>
      <c r="L8" s="2">
        <f>Table2[[#This Row],[Coupon]]/Table2[[#This Row],[Price]]</f>
        <v>4.4764961569280497E-2</v>
      </c>
      <c r="M8" s="5" t="s">
        <v>10</v>
      </c>
      <c r="N8" s="6" t="s">
        <v>23</v>
      </c>
      <c r="O8" s="2">
        <v>3.3000000000000002E-2</v>
      </c>
      <c r="P8" s="2">
        <v>0.04</v>
      </c>
      <c r="Q8" s="2">
        <v>4.6699999999999998E-2</v>
      </c>
      <c r="R8" s="3">
        <f>Table2[[#This Row],[Coupon]]/Table2[[#This Row],[MML]]</f>
        <v>3030.30303030303</v>
      </c>
      <c r="S8" s="13">
        <f>Table2[[#This Row],[Coupon]]/Table2[[#This Row],[MMH]]</f>
        <v>2500</v>
      </c>
      <c r="T8" s="10">
        <f>Table2[[#This Row],[Coupon]]/Table2[[#This Row],[MOS]]</f>
        <v>2141.3276231263385</v>
      </c>
      <c r="U8" s="2" t="e" vm="7">
        <v>#VALUE!</v>
      </c>
    </row>
    <row r="9" spans="2:21" x14ac:dyDescent="0.25">
      <c r="B9" t="str" cm="1">
        <f t="array" ref="B9">_FV(Table2[[#This Row],[Company]],"Ticker symbol",TRUE)</f>
        <v>HD</v>
      </c>
      <c r="C9" s="1" cm="1">
        <f t="array" ref="C9">_FV(_xlfn.SINGLE(Table2[Company]),"Price")</f>
        <v>281.04000000000002</v>
      </c>
      <c r="D9" s="1" cm="1">
        <f t="array" ref="D9">_FV(_xlfn.SINGLE(Table2[Company]),"52 week high",TRUE)</f>
        <v>420.61</v>
      </c>
      <c r="E9" s="1" cm="1">
        <f t="array" ref="E9">_FV(_xlfn.SINGLE(Table2[Company]),"52 week low",TRUE)</f>
        <v>264.51</v>
      </c>
      <c r="F9" s="7" cm="1">
        <f t="array" ref="F9">_FV(_xlfn.SINGLE(Table2[Company]),"P/E",TRUE)</f>
        <v>17.715699999999998</v>
      </c>
      <c r="G9" s="8">
        <v>7.6</v>
      </c>
      <c r="H9" s="8"/>
      <c r="I9" s="11" t="s">
        <v>24</v>
      </c>
      <c r="J9" s="11" t="s">
        <v>25</v>
      </c>
      <c r="K9" s="1">
        <v>7.6</v>
      </c>
      <c r="L9" s="2">
        <f>Table2[[#This Row],[Coupon]]/Table2[[#This Row],[Price]]</f>
        <v>2.7042413891261028E-2</v>
      </c>
      <c r="M9" s="6" t="s">
        <v>19</v>
      </c>
      <c r="N9" s="6" t="s">
        <v>22</v>
      </c>
      <c r="O9" s="2">
        <v>2.1000000000000001E-2</v>
      </c>
      <c r="P9" s="2">
        <v>2.3E-2</v>
      </c>
      <c r="Q9" s="2">
        <v>2.7E-2</v>
      </c>
      <c r="R9" s="3">
        <f>Table2[[#This Row],[Coupon]]/Table2[[#This Row],[MML]]</f>
        <v>361.90476190476187</v>
      </c>
      <c r="S9" s="13">
        <f>Table2[[#This Row],[Coupon]]/Table2[[#This Row],[MMH]]</f>
        <v>330.43478260869563</v>
      </c>
      <c r="T9" s="10">
        <f>Table2[[#This Row],[Coupon]]/Table2[[#This Row],[MOS]]</f>
        <v>281.48148148148147</v>
      </c>
      <c r="U9" s="2" t="e" vm="8">
        <v>#VALUE!</v>
      </c>
    </row>
    <row r="10" spans="2:21" x14ac:dyDescent="0.25">
      <c r="B10" t="str" cm="1">
        <f t="array" ref="B10">_FV(Table2[[#This Row],[Company]],"Ticker symbol",TRUE)</f>
        <v>INTC</v>
      </c>
      <c r="C10" s="1" cm="1">
        <f t="array" ref="C10">_FV(_xlfn.SINGLE(Table2[Company]),"Price")</f>
        <v>36.155000000000001</v>
      </c>
      <c r="D10" s="1" cm="1">
        <f t="array" ref="D10">_FV(_xlfn.SINGLE(Table2[Company]),"52 week high",TRUE)</f>
        <v>57.454999999999998</v>
      </c>
      <c r="E10" s="1" cm="1">
        <f t="array" ref="E10">_FV(_xlfn.SINGLE(Table2[Company]),"52 week low",TRUE)</f>
        <v>35.54</v>
      </c>
      <c r="F10" s="7" cm="1">
        <f t="array" ref="F10">_FV(_xlfn.SINGLE(Table2[Company]),"P/E",TRUE)</f>
        <v>6.0439999999999996</v>
      </c>
      <c r="G10" s="8">
        <v>1.46</v>
      </c>
      <c r="H10" s="8"/>
      <c r="I10" s="11" t="s">
        <v>31</v>
      </c>
      <c r="J10" s="11" t="s">
        <v>27</v>
      </c>
      <c r="K10" s="1">
        <v>1.46</v>
      </c>
      <c r="L10" s="2">
        <f>Table2[[#This Row],[Coupon]]/Table2[[#This Row],[Price]]</f>
        <v>4.0381689946065551E-2</v>
      </c>
      <c r="M10" s="6" t="s">
        <v>19</v>
      </c>
      <c r="N10" s="6" t="s">
        <v>21</v>
      </c>
      <c r="O10" s="2">
        <v>2.9000000000000001E-2</v>
      </c>
      <c r="P10" s="2">
        <v>3.1E-2</v>
      </c>
      <c r="Q10" s="2">
        <v>3.5000000000000003E-2</v>
      </c>
      <c r="R10" s="3">
        <f>Table2[[#This Row],[Coupon]]/Table2[[#This Row],[MML]]</f>
        <v>50.34482758620689</v>
      </c>
      <c r="S10" s="13">
        <f>Table2[[#This Row],[Coupon]]/Table2[[#This Row],[MMH]]</f>
        <v>47.096774193548384</v>
      </c>
      <c r="T10" s="10">
        <f>Table2[[#This Row],[Coupon]]/Table2[[#This Row],[MOS]]</f>
        <v>41.714285714285708</v>
      </c>
      <c r="U10" s="2" t="e" vm="9">
        <v>#VALUE!</v>
      </c>
    </row>
    <row r="11" spans="2:21" x14ac:dyDescent="0.25">
      <c r="B11" t="str" cm="1">
        <f t="array" ref="B11">_FV(Table2[[#This Row],[Company]],"Ticker symbol",TRUE)</f>
        <v>JPM</v>
      </c>
      <c r="C11" s="1" cm="1">
        <f t="array" ref="C11">_FV(_xlfn.SINGLE(Table2[Company]),"Price")</f>
        <v>111.44</v>
      </c>
      <c r="D11" s="1" cm="1">
        <f t="array" ref="D11">_FV(_xlfn.SINGLE(Table2[Company]),"52 week high",TRUE)</f>
        <v>172.96</v>
      </c>
      <c r="E11" s="1" cm="1">
        <f t="array" ref="E11">_FV(_xlfn.SINGLE(Table2[Company]),"52 week low",TRUE)</f>
        <v>109.3</v>
      </c>
      <c r="F11" s="7" cm="1">
        <f t="array" ref="F11">_FV(_xlfn.SINGLE(Table2[Company]),"P/E",TRUE)</f>
        <v>8.3892000000000007</v>
      </c>
      <c r="G11" s="8">
        <v>4</v>
      </c>
      <c r="H11" s="8"/>
      <c r="I11" s="11"/>
      <c r="J11" s="11"/>
      <c r="K11" s="1">
        <v>4</v>
      </c>
      <c r="L11" s="2">
        <f>Table2[[#This Row],[Coupon]]/Table2[[#This Row],[Price]]</f>
        <v>3.5893754486719311E-2</v>
      </c>
      <c r="M11" s="6" t="s">
        <v>19</v>
      </c>
      <c r="N11" s="6"/>
      <c r="O11" s="2">
        <v>0.03</v>
      </c>
      <c r="P11" s="2">
        <v>3.3000000000000002E-2</v>
      </c>
      <c r="Q11" s="2">
        <v>0.04</v>
      </c>
      <c r="R11" s="3">
        <f>Table2[[#This Row],[Coupon]]/Table2[[#This Row],[MML]]</f>
        <v>133.33333333333334</v>
      </c>
      <c r="S11" s="13">
        <f>Table2[[#This Row],[Coupon]]/Table2[[#This Row],[MMH]]</f>
        <v>121.2121212121212</v>
      </c>
      <c r="T11" s="10">
        <f>Table2[[#This Row],[Coupon]]/Table2[[#This Row],[MOS]]</f>
        <v>100</v>
      </c>
      <c r="U11" s="2" t="e" vm="10">
        <v>#VALUE!</v>
      </c>
    </row>
    <row r="12" spans="2:21" x14ac:dyDescent="0.25">
      <c r="B12" t="str" cm="1">
        <f t="array" ref="B12">_FV(Table2[[#This Row],[Company]],"Ticker symbol",TRUE)</f>
        <v>KO</v>
      </c>
      <c r="C12" s="1" cm="1">
        <f t="array" ref="C12">_FV(_xlfn.SINGLE(Table2[Company]),"Price")</f>
        <v>62.98</v>
      </c>
      <c r="D12" s="1" cm="1">
        <f t="array" ref="D12">_FV(_xlfn.SINGLE(Table2[Company]),"52 week high",TRUE)</f>
        <v>67.2</v>
      </c>
      <c r="E12" s="1" cm="1">
        <f t="array" ref="E12">_FV(_xlfn.SINGLE(Table2[Company]),"52 week low",TRUE)</f>
        <v>52.28</v>
      </c>
      <c r="F12" s="7" cm="1">
        <f t="array" ref="F12">_FV(_xlfn.SINGLE(Table2[Company]),"P/E",TRUE)</f>
        <v>27.153199999999998</v>
      </c>
      <c r="G12" s="8">
        <v>1.76</v>
      </c>
      <c r="H12" s="8"/>
      <c r="I12" s="11" t="s">
        <v>24</v>
      </c>
      <c r="J12" s="11" t="s">
        <v>25</v>
      </c>
      <c r="K12" s="1">
        <v>1.76</v>
      </c>
      <c r="L12" s="2">
        <f>Table2[[#This Row],[Coupon]]/Table2[[#This Row],[Price]]</f>
        <v>2.794537948555097E-2</v>
      </c>
      <c r="M12" s="6" t="s">
        <v>19</v>
      </c>
      <c r="N12" s="6" t="s">
        <v>21</v>
      </c>
      <c r="O12" s="2">
        <v>0.03</v>
      </c>
      <c r="P12" s="2">
        <v>3.3000000000000002E-2</v>
      </c>
      <c r="Q12" s="2">
        <v>0.04</v>
      </c>
      <c r="R12" s="3">
        <f>Table2[[#This Row],[Coupon]]/Table2[[#This Row],[MML]]</f>
        <v>58.666666666666671</v>
      </c>
      <c r="S12" s="13">
        <f>Table2[[#This Row],[Coupon]]/Table2[[#This Row],[MMH]]</f>
        <v>53.333333333333329</v>
      </c>
      <c r="T12" s="10">
        <f>Table2[[#This Row],[Coupon]]/Table2[[#This Row],[MOS]]</f>
        <v>44</v>
      </c>
      <c r="U12" s="2" t="e" vm="11">
        <v>#VALUE!</v>
      </c>
    </row>
    <row r="13" spans="2:21" x14ac:dyDescent="0.25">
      <c r="B13" t="str" cm="1">
        <f t="array" ref="B13">_FV(Table2[[#This Row],[Company]],"Ticker symbol",TRUE)</f>
        <v>LMT</v>
      </c>
      <c r="C13" s="1" cm="1">
        <f t="array" ref="C13">_FV(_xlfn.SINGLE(Table2[Company]),"Price")</f>
        <v>412.07499999999999</v>
      </c>
      <c r="D13" s="1" cm="1">
        <f t="array" ref="D13">_FV(_xlfn.SINGLE(Table2[Company]),"52 week high",TRUE)</f>
        <v>479.99</v>
      </c>
      <c r="E13" s="1" cm="1">
        <f t="array" ref="E13">_FV(_xlfn.SINGLE(Table2[Company]),"52 week low",TRUE)</f>
        <v>324.2278</v>
      </c>
      <c r="F13" s="7" cm="1">
        <f t="array" ref="F13">_FV(_xlfn.SINGLE(Table2[Company]),"P/E",TRUE)</f>
        <v>19.142900000000001</v>
      </c>
      <c r="G13" s="8">
        <v>11.2</v>
      </c>
      <c r="H13" s="8"/>
      <c r="I13" s="11" t="s">
        <v>32</v>
      </c>
      <c r="J13" s="11" t="s">
        <v>27</v>
      </c>
      <c r="K13" s="1">
        <v>11.2</v>
      </c>
      <c r="L13" s="2">
        <f>Table2[[#This Row],[Coupon]]/Table2[[#This Row],[Price]]</f>
        <v>2.7179518291573133E-2</v>
      </c>
      <c r="M13" s="6" t="s">
        <v>19</v>
      </c>
      <c r="N13" s="6" t="s">
        <v>21</v>
      </c>
      <c r="O13" s="2">
        <v>2.7E-2</v>
      </c>
      <c r="P13" s="2">
        <v>3.1E-2</v>
      </c>
      <c r="Q13" s="2">
        <v>3.5000000000000003E-2</v>
      </c>
      <c r="R13" s="3">
        <f>Table2[[#This Row],[Coupon]]/Table2[[#This Row],[MML]]</f>
        <v>414.81481481481478</v>
      </c>
      <c r="S13" s="13">
        <f>Table2[[#This Row],[Coupon]]/Table2[[#This Row],[MMH]]</f>
        <v>361.29032258064512</v>
      </c>
      <c r="T13" s="10">
        <f>Table2[[#This Row],[Coupon]]/Table2[[#This Row],[MOS]]</f>
        <v>319.99999999999994</v>
      </c>
      <c r="U13" s="2" t="e" vm="12">
        <v>#VALUE!</v>
      </c>
    </row>
    <row r="14" spans="2:21" x14ac:dyDescent="0.25">
      <c r="B14" t="str" cm="1">
        <f t="array" ref="B14">_FV(Table2[[#This Row],[Company]],"Ticker symbol",TRUE)</f>
        <v>LOW</v>
      </c>
      <c r="C14" s="1" cm="1">
        <f t="array" ref="C14">_FV(_xlfn.SINGLE(Table2[Company]),"Price")</f>
        <v>178.69</v>
      </c>
      <c r="D14" s="1" cm="1">
        <f t="array" ref="D14">_FV(_xlfn.SINGLE(Table2[Company]),"52 week high",TRUE)</f>
        <v>263.31</v>
      </c>
      <c r="E14" s="1" cm="1">
        <f t="array" ref="E14">_FV(_xlfn.SINGLE(Table2[Company]),"52 week low",TRUE)</f>
        <v>170.12</v>
      </c>
      <c r="F14" s="7" cm="1">
        <f t="array" ref="F14">_FV(_xlfn.SINGLE(Table2[Company]),"P/E",TRUE)</f>
        <v>14.4573</v>
      </c>
      <c r="G14" s="8">
        <v>4.2</v>
      </c>
      <c r="H14" s="8"/>
      <c r="I14" s="11" t="s">
        <v>33</v>
      </c>
      <c r="J14" s="11" t="s">
        <v>27</v>
      </c>
      <c r="K14" s="1">
        <v>4.2</v>
      </c>
      <c r="L14" s="2">
        <f>Table2[[#This Row],[Coupon]]/Table2[[#This Row],[Price]]</f>
        <v>2.3504393082992896E-2</v>
      </c>
      <c r="M14" s="6" t="s">
        <v>19</v>
      </c>
      <c r="N14" s="6" t="s">
        <v>22</v>
      </c>
      <c r="O14" s="2">
        <v>1.4999999999999999E-2</v>
      </c>
      <c r="P14" s="2">
        <v>1.7999999999999999E-2</v>
      </c>
      <c r="Q14" s="2">
        <v>0.02</v>
      </c>
      <c r="R14" s="3">
        <f>Table2[[#This Row],[Coupon]]/Table2[[#This Row],[MML]]</f>
        <v>280</v>
      </c>
      <c r="S14" s="13">
        <f>Table2[[#This Row],[Coupon]]/Table2[[#This Row],[MMH]]</f>
        <v>233.33333333333337</v>
      </c>
      <c r="T14" s="10">
        <f>Table2[[#This Row],[Coupon]]/Table2[[#This Row],[MOS]]</f>
        <v>210</v>
      </c>
      <c r="U14" s="2" t="e" vm="13">
        <v>#VALUE!</v>
      </c>
    </row>
    <row r="15" spans="2:21" x14ac:dyDescent="0.25">
      <c r="B15" t="str" cm="1">
        <f t="array" ref="B15">_FV(Table2[[#This Row],[Company]],"Ticker symbol",TRUE)</f>
        <v>MSFT</v>
      </c>
      <c r="C15" s="1" cm="1">
        <f t="array" ref="C15">_FV(_xlfn.SINGLE(Table2[Company]),"Price")</f>
        <v>259.17259999999999</v>
      </c>
      <c r="D15" s="1" cm="1">
        <f t="array" ref="D15">_FV(_xlfn.SINGLE(Table2[Company]),"52 week high",TRUE)</f>
        <v>349.67</v>
      </c>
      <c r="E15" s="1" cm="1">
        <f t="array" ref="E15">_FV(_xlfn.SINGLE(Table2[Company]),"52 week low",TRUE)</f>
        <v>241.51</v>
      </c>
      <c r="F15" s="7" cm="1">
        <f t="array" ref="F15">_FV(_xlfn.SINGLE(Table2[Company]),"P/E",TRUE)</f>
        <v>27.0823</v>
      </c>
      <c r="G15" s="8">
        <v>2.48</v>
      </c>
      <c r="H15" s="8">
        <v>7.38</v>
      </c>
      <c r="I15" s="11" t="s">
        <v>32</v>
      </c>
      <c r="J15" s="11" t="s">
        <v>27</v>
      </c>
      <c r="K15" s="1">
        <v>8</v>
      </c>
      <c r="L15" s="2">
        <f>Table2[[#This Row],[Coupon]]/Table2[[#This Row],[Price]]</f>
        <v>3.0867460526305637E-2</v>
      </c>
      <c r="M15" s="5" t="s">
        <v>10</v>
      </c>
      <c r="N15" s="6" t="s">
        <v>21</v>
      </c>
      <c r="O15" s="2">
        <v>3.3300000000000003E-2</v>
      </c>
      <c r="P15" s="2">
        <v>0.04</v>
      </c>
      <c r="Q15" s="2">
        <v>4.6699999999999998E-2</v>
      </c>
      <c r="R15" s="3">
        <f>Table2[[#This Row],[Coupon]]/Table2[[#This Row],[MML]]</f>
        <v>240.24024024024021</v>
      </c>
      <c r="S15" s="13">
        <f>Table2[[#This Row],[Coupon]]/Table2[[#This Row],[MMH]]</f>
        <v>200</v>
      </c>
      <c r="T15" s="10">
        <f>Table2[[#This Row],[Coupon]]/Table2[[#This Row],[MOS]]</f>
        <v>171.30620985010708</v>
      </c>
      <c r="U15" s="2" t="e" vm="14">
        <v>#VALUE!</v>
      </c>
    </row>
    <row r="16" spans="2:21" x14ac:dyDescent="0.25">
      <c r="B16" t="str" cm="1">
        <f t="array" ref="B16">_FV(Table2[[#This Row],[Company]],"Ticker symbol",TRUE)</f>
        <v>PEP</v>
      </c>
      <c r="C16" s="1" cm="1">
        <f t="array" ref="C16">_FV(_xlfn.SINGLE(Table2[Company]),"Price")</f>
        <v>166.98500000000001</v>
      </c>
      <c r="D16" s="1" cm="1">
        <f t="array" ref="D16">_FV(_xlfn.SINGLE(Table2[Company]),"52 week high",TRUE)</f>
        <v>177.62</v>
      </c>
      <c r="E16" s="1" cm="1">
        <f t="array" ref="E16">_FV(_xlfn.SINGLE(Table2[Company]),"52 week low",TRUE)</f>
        <v>147.77000000000001</v>
      </c>
      <c r="F16" s="7" cm="1">
        <f t="array" ref="F16">_FV(_xlfn.SINGLE(Table2[Company]),"P/E",TRUE)</f>
        <v>22.740500000000001</v>
      </c>
      <c r="G16" s="8">
        <v>4.5999999999999996</v>
      </c>
      <c r="H16" s="8"/>
      <c r="I16" s="11" t="s">
        <v>34</v>
      </c>
      <c r="J16" s="11" t="s">
        <v>25</v>
      </c>
      <c r="K16" s="1">
        <v>4.5999999999999996</v>
      </c>
      <c r="L16" s="2">
        <f>Table2[[#This Row],[Coupon]]/Table2[[#This Row],[Price]]</f>
        <v>2.7547384495613374E-2</v>
      </c>
      <c r="M16" s="5" t="s">
        <v>19</v>
      </c>
      <c r="N16" s="6" t="s">
        <v>21</v>
      </c>
      <c r="O16" s="2">
        <v>2.8000000000000001E-2</v>
      </c>
      <c r="P16" s="2">
        <v>0.03</v>
      </c>
      <c r="Q16" s="2">
        <v>3.3000000000000002E-2</v>
      </c>
      <c r="R16" s="3">
        <f>Table2[[#This Row],[Coupon]]/Table2[[#This Row],[MML]]</f>
        <v>164.28571428571428</v>
      </c>
      <c r="S16" s="13">
        <f>Table2[[#This Row],[Coupon]]/Table2[[#This Row],[MMH]]</f>
        <v>153.33333333333331</v>
      </c>
      <c r="T16" s="10">
        <f>Table2[[#This Row],[Coupon]]/Table2[[#This Row],[MOS]]</f>
        <v>139.39393939393938</v>
      </c>
      <c r="U16" s="2" t="e" vm="15">
        <v>#VALUE!</v>
      </c>
    </row>
    <row r="17" spans="2:21" x14ac:dyDescent="0.25">
      <c r="B17" t="str" cm="1">
        <f t="array" ref="B17">_FV(Table2[[#This Row],[Company]],"Ticker symbol",TRUE)</f>
        <v>SPG</v>
      </c>
      <c r="C17" s="1" cm="1">
        <f t="array" ref="C17">_FV(_xlfn.SINGLE(Table2[Company]),"Price")</f>
        <v>96.63</v>
      </c>
      <c r="D17" s="1" cm="1">
        <f t="array" ref="D17">_FV(_xlfn.SINGLE(Table2[Company]),"52 week high",TRUE)</f>
        <v>171.12</v>
      </c>
      <c r="E17" s="1" cm="1">
        <f t="array" ref="E17">_FV(_xlfn.SINGLE(Table2[Company]),"52 week low",TRUE)</f>
        <v>93.2</v>
      </c>
      <c r="F17" s="7" cm="1">
        <f t="array" ref="F17">_FV(_xlfn.SINGLE(Table2[Company]),"P/E",TRUE)</f>
        <v>14.1143</v>
      </c>
      <c r="G17" s="8">
        <v>6.8</v>
      </c>
      <c r="H17" s="8"/>
      <c r="I17" s="11" t="s">
        <v>28</v>
      </c>
      <c r="J17" s="11" t="s">
        <v>35</v>
      </c>
      <c r="K17" s="1">
        <v>6.8</v>
      </c>
      <c r="L17" s="2">
        <f>Table2[[#This Row],[Coupon]]/Table2[[#This Row],[Price]]</f>
        <v>7.0371520231812063E-2</v>
      </c>
      <c r="M17" s="5" t="s">
        <v>19</v>
      </c>
      <c r="N17" s="6" t="s">
        <v>21</v>
      </c>
      <c r="O17" s="2">
        <v>4.4999999999999998E-2</v>
      </c>
      <c r="P17" s="2">
        <v>5.5E-2</v>
      </c>
      <c r="Q17" s="2">
        <v>6.5000000000000002E-2</v>
      </c>
      <c r="R17" s="3">
        <f>Table2[[#This Row],[Coupon]]/Table2[[#This Row],[MML]]</f>
        <v>151.11111111111111</v>
      </c>
      <c r="S17" s="13">
        <f>Table2[[#This Row],[Coupon]]/Table2[[#This Row],[MMH]]</f>
        <v>123.63636363636363</v>
      </c>
      <c r="T17" s="10">
        <f>Table2[[#This Row],[Coupon]]/Table2[[#This Row],[MOS]]</f>
        <v>104.61538461538461</v>
      </c>
      <c r="U17" s="2" t="e" vm="16">
        <v>#VALUE!</v>
      </c>
    </row>
    <row r="18" spans="2:21" x14ac:dyDescent="0.25">
      <c r="B18" t="str" cm="1">
        <f t="array" ref="B18">_FV(Table2[[#This Row],[Company]],"Ticker symbol",TRUE)</f>
        <v>TROW</v>
      </c>
      <c r="C18" s="1" cm="1">
        <f t="array" ref="C18">_FV(_xlfn.SINGLE(Table2[Company]),"Price")</f>
        <v>115.13</v>
      </c>
      <c r="D18" s="1" cm="1">
        <f t="array" ref="D18">_FV(_xlfn.SINGLE(Table2[Company]),"52 week high",TRUE)</f>
        <v>224.55500000000001</v>
      </c>
      <c r="E18" s="1" cm="1">
        <f t="array" ref="E18">_FV(_xlfn.SINGLE(Table2[Company]),"52 week low",TRUE)</f>
        <v>104.72</v>
      </c>
      <c r="F18" s="7" cm="1">
        <f t="array" ref="F18">_FV(_xlfn.SINGLE(Table2[Company]),"P/E",TRUE)</f>
        <v>9.3268000000000004</v>
      </c>
      <c r="G18" s="8">
        <v>4.8</v>
      </c>
      <c r="H18" s="8"/>
      <c r="I18" s="11" t="s">
        <v>24</v>
      </c>
      <c r="J18" s="11" t="s">
        <v>25</v>
      </c>
      <c r="K18" s="1">
        <v>4.8</v>
      </c>
      <c r="L18" s="2">
        <f>Table2[[#This Row],[Coupon]]/Table2[[#This Row],[Price]]</f>
        <v>4.1692000347433339E-2</v>
      </c>
      <c r="M18" s="5" t="s">
        <v>19</v>
      </c>
      <c r="N18" s="6" t="s">
        <v>22</v>
      </c>
      <c r="O18" s="2">
        <v>2.7E-2</v>
      </c>
      <c r="P18" s="2">
        <v>0.03</v>
      </c>
      <c r="Q18" s="2">
        <v>3.3000000000000002E-2</v>
      </c>
      <c r="R18" s="3">
        <f>Table2[[#This Row],[Coupon]]/Table2[[#This Row],[MML]]</f>
        <v>177.77777777777777</v>
      </c>
      <c r="S18" s="13">
        <f>Table2[[#This Row],[Coupon]]/Table2[[#This Row],[MMH]]</f>
        <v>160</v>
      </c>
      <c r="T18" s="10">
        <f>Table2[[#This Row],[Coupon]]/Table2[[#This Row],[MOS]]</f>
        <v>145.45454545454544</v>
      </c>
      <c r="U18" s="2" t="e" vm="17">
        <v>#VALUE!</v>
      </c>
    </row>
    <row r="19" spans="2:21" x14ac:dyDescent="0.25">
      <c r="B19" t="str" cm="1">
        <f t="array" ref="B19">_FV(Table2[[#This Row],[Company]],"Ticker symbol",TRUE)</f>
        <v>TXN</v>
      </c>
      <c r="C19" s="1" cm="1">
        <f t="array" ref="C19">_FV(_xlfn.SINGLE(Table2[Company]),"Price")</f>
        <v>147.27500000000001</v>
      </c>
      <c r="D19" s="1" cm="1">
        <f t="array" ref="D19">_FV(_xlfn.SINGLE(Table2[Company]),"52 week high",TRUE)</f>
        <v>202.26</v>
      </c>
      <c r="E19" s="1" cm="1">
        <f t="array" ref="E19">_FV(_xlfn.SINGLE(Table2[Company]),"52 week low",TRUE)</f>
        <v>144.4589</v>
      </c>
      <c r="F19" s="7" cm="1">
        <f t="array" ref="F19">_FV(_xlfn.SINGLE(Table2[Company]),"P/E",TRUE)</f>
        <v>16.984999999999999</v>
      </c>
      <c r="G19" s="8">
        <v>4.5999999999999996</v>
      </c>
      <c r="H19" s="8"/>
      <c r="I19" s="11" t="s">
        <v>38</v>
      </c>
      <c r="J19" s="11" t="s">
        <v>37</v>
      </c>
      <c r="K19" s="1">
        <v>4.5999999999999996</v>
      </c>
      <c r="L19" s="2">
        <f>Table2[[#This Row],[Coupon]]/Table2[[#This Row],[Price]]</f>
        <v>3.1234085893736205E-2</v>
      </c>
      <c r="M19" s="5" t="s">
        <v>19</v>
      </c>
      <c r="N19" s="6" t="s">
        <v>22</v>
      </c>
      <c r="O19" s="2">
        <v>2.5000000000000001E-2</v>
      </c>
      <c r="P19" s="2">
        <v>2.7E-2</v>
      </c>
      <c r="Q19" s="2">
        <v>0.03</v>
      </c>
      <c r="R19" s="3">
        <f>Table2[[#This Row],[Coupon]]/Table2[[#This Row],[MML]]</f>
        <v>183.99999999999997</v>
      </c>
      <c r="S19" s="13">
        <f>Table2[[#This Row],[Coupon]]/Table2[[#This Row],[MMH]]</f>
        <v>170.37037037037035</v>
      </c>
      <c r="T19" s="10">
        <f>Table2[[#This Row],[Coupon]]/Table2[[#This Row],[MOS]]</f>
        <v>153.33333333333331</v>
      </c>
      <c r="U19" s="2" t="e" vm="18">
        <v>#VALUE!</v>
      </c>
    </row>
    <row r="20" spans="2:21" x14ac:dyDescent="0.25">
      <c r="B20" t="str" cm="1">
        <f t="array" ref="B20">_FV(Table2[[#This Row],[Company]],"Ticker symbol",TRUE)</f>
        <v>UPS</v>
      </c>
      <c r="C20" s="1" cm="1">
        <f t="array" ref="C20">_FV(_xlfn.SINGLE(Table2[Company]),"Price")</f>
        <v>183.14</v>
      </c>
      <c r="D20" s="1" cm="1">
        <f t="array" ref="D20">_FV(_xlfn.SINGLE(Table2[Company]),"52 week high",TRUE)</f>
        <v>233.72</v>
      </c>
      <c r="E20" s="1" cm="1">
        <f t="array" ref="E20">_FV(_xlfn.SINGLE(Table2[Company]),"52 week low",TRUE)</f>
        <v>165.34</v>
      </c>
      <c r="F20" s="7" cm="1">
        <f t="array" ref="F20">_FV(_xlfn.SINGLE(Table2[Company]),"P/E",TRUE)</f>
        <v>15.086</v>
      </c>
      <c r="G20" s="8">
        <v>6.08</v>
      </c>
      <c r="H20" s="8"/>
      <c r="I20" s="11" t="s">
        <v>31</v>
      </c>
      <c r="J20" s="11" t="s">
        <v>27</v>
      </c>
      <c r="K20" s="1">
        <v>6.08</v>
      </c>
      <c r="L20" s="2">
        <f>Table2[[#This Row],[Coupon]]/Table2[[#This Row],[Price]]</f>
        <v>3.3198645844708968E-2</v>
      </c>
      <c r="M20" s="5" t="s">
        <v>19</v>
      </c>
      <c r="N20" s="6" t="s">
        <v>21</v>
      </c>
      <c r="O20" s="2">
        <v>2.7E-2</v>
      </c>
      <c r="P20" s="2">
        <v>0.03</v>
      </c>
      <c r="Q20" s="2">
        <v>3.5000000000000003E-2</v>
      </c>
      <c r="R20" s="3">
        <f>Table2[[#This Row],[Coupon]]/Table2[[#This Row],[MML]]</f>
        <v>225.18518518518519</v>
      </c>
      <c r="S20" s="13">
        <f>Table2[[#This Row],[Coupon]]/Table2[[#This Row],[MMH]]</f>
        <v>202.66666666666669</v>
      </c>
      <c r="T20" s="10">
        <f>Table2[[#This Row],[Coupon]]/Table2[[#This Row],[MOS]]</f>
        <v>173.71428571428569</v>
      </c>
      <c r="U20" s="2" t="e" vm="19">
        <v>#VALUE!</v>
      </c>
    </row>
    <row r="21" spans="2:21" x14ac:dyDescent="0.25">
      <c r="B21" t="str" cm="1">
        <f t="array" ref="B21">_FV(Table2[[#This Row],[Company]],"Ticker symbol",TRUE)</f>
        <v>VZ</v>
      </c>
      <c r="C21" s="1" cm="1">
        <f t="array" ref="C21">_FV(_xlfn.SINGLE(Table2[Company]),"Price")</f>
        <v>50.99</v>
      </c>
      <c r="D21" s="1" cm="1">
        <f t="array" ref="D21">_FV(_xlfn.SINGLE(Table2[Company]),"52 week high",TRUE)</f>
        <v>56.85</v>
      </c>
      <c r="E21" s="1" cm="1">
        <f t="array" ref="E21">_FV(_xlfn.SINGLE(Table2[Company]),"52 week low",TRUE)</f>
        <v>45.548900000000003</v>
      </c>
      <c r="F21" s="7" cm="1">
        <f t="array" ref="F21">_FV(_xlfn.SINGLE(Table2[Company]),"P/E",TRUE)</f>
        <v>10.0457</v>
      </c>
      <c r="G21" s="8">
        <v>2.56</v>
      </c>
      <c r="H21" s="8"/>
      <c r="I21" s="11" t="s">
        <v>38</v>
      </c>
      <c r="J21" s="11" t="s">
        <v>29</v>
      </c>
      <c r="K21" s="1">
        <v>2.56</v>
      </c>
      <c r="L21" s="2">
        <f>Table2[[#This Row],[Coupon]]/Table2[[#This Row],[Price]]</f>
        <v>5.0205922729947047E-2</v>
      </c>
      <c r="M21" s="5" t="s">
        <v>19</v>
      </c>
      <c r="N21" s="6" t="s">
        <v>20</v>
      </c>
      <c r="O21" s="2">
        <v>4.4999999999999998E-2</v>
      </c>
      <c r="P21" s="2">
        <v>4.7500000000000001E-2</v>
      </c>
      <c r="Q21" s="2">
        <v>0.05</v>
      </c>
      <c r="R21" s="3">
        <f>Table2[[#This Row],[Coupon]]/Table2[[#This Row],[MML]]</f>
        <v>56.888888888888893</v>
      </c>
      <c r="S21" s="13">
        <f>Table2[[#This Row],[Coupon]]/Table2[[#This Row],[MMH]]</f>
        <v>53.89473684210526</v>
      </c>
      <c r="T21" s="10">
        <f>Table2[[#This Row],[Coupon]]/Table2[[#This Row],[MOS]]</f>
        <v>51.199999999999996</v>
      </c>
      <c r="U21" s="2" t="e" vm="20">
        <v>#VALUE!</v>
      </c>
    </row>
    <row r="22" spans="2:21" x14ac:dyDescent="0.25">
      <c r="B22" t="str" cm="1">
        <f t="array" ref="B22">_FV(Table2[[#This Row],[Company]],"Ticker symbol",TRUE)</f>
        <v>MKC</v>
      </c>
      <c r="C22" s="1" cm="1">
        <f t="array" ref="C22">_FV(_xlfn.SINGLE(Table2[Company]),"Price")</f>
        <v>83.53</v>
      </c>
      <c r="D22" s="1" cm="1">
        <f t="array" ref="D22">_FV(_xlfn.SINGLE(Table2[Company]),"52 week high",TRUE)</f>
        <v>107.35</v>
      </c>
      <c r="E22" s="1" cm="1">
        <f t="array" ref="E22">_FV(_xlfn.SINGLE(Table2[Company]),"52 week low",TRUE)</f>
        <v>77.849999999999994</v>
      </c>
      <c r="F22" s="7" cm="1">
        <f t="array" ref="F22">_FV(_xlfn.SINGLE(Table2[Company]),"P/E",TRUE)</f>
        <v>32.647500000000001</v>
      </c>
      <c r="G22" s="8">
        <v>1.48</v>
      </c>
      <c r="H22" s="8"/>
      <c r="I22" s="14" t="s">
        <v>36</v>
      </c>
      <c r="J22" s="14" t="s">
        <v>35</v>
      </c>
      <c r="K22" s="1">
        <v>1.48</v>
      </c>
      <c r="L22" s="2">
        <f>Table2[[#This Row],[Coupon]]/Table2[[#This Row],[Price]]</f>
        <v>1.7718185083203639E-2</v>
      </c>
      <c r="M22" s="5" t="s">
        <v>19</v>
      </c>
      <c r="N22" s="6" t="s">
        <v>21</v>
      </c>
      <c r="O22" s="2">
        <v>0.02</v>
      </c>
      <c r="P22" s="2">
        <v>2.1999999999999999E-2</v>
      </c>
      <c r="Q22" s="2">
        <v>2.5000000000000001E-2</v>
      </c>
      <c r="R22" s="3">
        <f>Table2[[#This Row],[Coupon]]/Table2[[#This Row],[MML]]</f>
        <v>74</v>
      </c>
      <c r="S22" s="13">
        <f>Table2[[#This Row],[Coupon]]/Table2[[#This Row],[MMH]]</f>
        <v>67.27272727272728</v>
      </c>
      <c r="T22" s="10">
        <f>Table2[[#This Row],[Coupon]]/Table2[[#This Row],[MOS]]</f>
        <v>59.199999999999996</v>
      </c>
      <c r="U22" s="2" t="e" vm="21">
        <v>#VALUE!</v>
      </c>
    </row>
  </sheetData>
  <phoneticPr fontId="2" type="noConversion"/>
  <conditionalFormatting sqref="C3:C22">
    <cfRule type="cellIs" dxfId="4" priority="2" operator="lessThan">
      <formula>T3</formula>
    </cfRule>
  </conditionalFormatting>
  <conditionalFormatting sqref="C3:C22">
    <cfRule type="cellIs" dxfId="2" priority="1" operator="between">
      <formula>T3</formula>
      <formula>R3</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2022-07-05T18:10:43Z</dcterms:modified>
</cp:coreProperties>
</file>