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Dividend-Stocks/"/>
    </mc:Choice>
  </mc:AlternateContent>
  <xr:revisionPtr revIDLastSave="0" documentId="8_{5061B546-994F-4E43-A3CC-316FD5B362D3}" xr6:coauthVersionLast="47" xr6:coauthVersionMax="47" xr10:uidLastSave="{00000000-0000-0000-0000-000000000000}"/>
  <bookViews>
    <workbookView xWindow="28680" yWindow="-120" windowWidth="29040" windowHeight="15720" tabRatio="720" activeTab="2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7" i="11" l="1"/>
  <c r="T35" i="11"/>
  <c r="T36" i="11"/>
  <c r="Q4" i="11"/>
  <c r="R4" i="11"/>
  <c r="S4" i="11"/>
  <c r="T4" i="1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<sst xmlns="http://schemas.openxmlformats.org/spreadsheetml/2006/main" count="253" uniqueCount="106">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</sst>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4">
    <cellStyle name="Currency" xfId="2" builtinId="4"/>
    <cellStyle name="Normal" xfId="0" builtinId="0"/>
    <cellStyle name="Normal 2" xfId="3" xr:uid="{08EA946C-E04D-4AD1-A7BB-1E82237E2BF0}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7" totalsRowShown="0">
  <autoFilter ref="B3:T37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H33" sqref="H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1993</v>
      </c>
      <c r="C4" s="27">
        <v>10.91</v>
      </c>
      <c r="D4" s="22">
        <v>13.94</v>
      </c>
      <c r="E4" s="1">
        <v>12.577470355731201</v>
      </c>
      <c r="F4" s="30">
        <v>12.59</v>
      </c>
      <c r="G4" s="28">
        <v>1.9512195121951199E-2</v>
      </c>
      <c r="H4" s="23">
        <v>2.5662959794696301E-2</v>
      </c>
      <c r="I4" s="2">
        <v>2.2501639773257399E-2</v>
      </c>
      <c r="J4" s="29">
        <v>2.26415094339622E-2</v>
      </c>
      <c r="K4" s="32"/>
    </row>
    <row r="5" spans="2:11" x14ac:dyDescent="0.25">
      <c r="B5">
        <v>1994</v>
      </c>
      <c r="C5" s="27">
        <v>10.28</v>
      </c>
      <c r="D5" s="22">
        <v>13.38</v>
      </c>
      <c r="E5" s="1">
        <v>11.5175</v>
      </c>
      <c r="F5" s="30">
        <v>11.53</v>
      </c>
      <c r="G5" s="28">
        <v>2.2421524663677101E-2</v>
      </c>
      <c r="H5" s="23">
        <v>2.9294755877034302E-2</v>
      </c>
      <c r="I5" s="2">
        <v>2.6874982549872001E-2</v>
      </c>
      <c r="J5" s="29">
        <v>2.7310019060246899E-2</v>
      </c>
      <c r="K5" s="32"/>
    </row>
    <row r="6" spans="2:11" x14ac:dyDescent="0.25">
      <c r="B6">
        <v>1995</v>
      </c>
      <c r="C6" s="27">
        <v>12</v>
      </c>
      <c r="D6" s="22">
        <v>16.84</v>
      </c>
      <c r="E6" s="1">
        <v>14.030119047618999</v>
      </c>
      <c r="F6" s="30">
        <v>13.78</v>
      </c>
      <c r="G6" s="28">
        <v>2.1377672209026099E-2</v>
      </c>
      <c r="H6" s="23">
        <v>2.7E-2</v>
      </c>
      <c r="I6" s="2">
        <v>2.4147240282151899E-2</v>
      </c>
      <c r="J6" s="29">
        <v>2.40963855421686E-2</v>
      </c>
      <c r="K6" s="32"/>
    </row>
    <row r="7" spans="2:11" x14ac:dyDescent="0.25">
      <c r="B7">
        <v>1996</v>
      </c>
      <c r="C7" s="27">
        <v>16.16</v>
      </c>
      <c r="D7" s="22">
        <v>25.63</v>
      </c>
      <c r="E7" s="1">
        <v>20.449448818897601</v>
      </c>
      <c r="F7" s="30">
        <v>19.190000000000001</v>
      </c>
      <c r="G7" s="28">
        <v>1.5606710885680801E-2</v>
      </c>
      <c r="H7" s="23">
        <v>2.22772277227722E-2</v>
      </c>
      <c r="I7" s="2">
        <v>1.85138710610993E-2</v>
      </c>
      <c r="J7" s="29">
        <v>1.8759770713913399E-2</v>
      </c>
      <c r="K7" s="32"/>
    </row>
    <row r="8" spans="2:11" x14ac:dyDescent="0.25">
      <c r="B8">
        <v>1997</v>
      </c>
      <c r="C8" s="27">
        <v>21.19</v>
      </c>
      <c r="D8" s="22">
        <v>31.66</v>
      </c>
      <c r="E8" s="1">
        <v>26.836521739130401</v>
      </c>
      <c r="F8" s="30">
        <v>27.5</v>
      </c>
      <c r="G8" s="28">
        <v>1.3703323055841E-2</v>
      </c>
      <c r="H8" s="23">
        <v>1.8876828692779599E-2</v>
      </c>
      <c r="I8" s="2">
        <v>1.55646700433594E-2</v>
      </c>
      <c r="J8" s="29">
        <v>1.53203342618384E-2</v>
      </c>
      <c r="K8" s="32"/>
    </row>
    <row r="9" spans="2:11" x14ac:dyDescent="0.25">
      <c r="B9">
        <v>1998</v>
      </c>
      <c r="C9" s="27">
        <v>29.91</v>
      </c>
      <c r="D9" s="22">
        <v>38.03</v>
      </c>
      <c r="E9" s="1">
        <v>33.915793650793603</v>
      </c>
      <c r="F9" s="30">
        <v>33.81</v>
      </c>
      <c r="G9" s="28">
        <v>1.15698133052853E-2</v>
      </c>
      <c r="H9" s="23">
        <v>1.5640273704789799E-2</v>
      </c>
      <c r="I9" s="2">
        <v>1.3450710722388501E-2</v>
      </c>
      <c r="J9" s="29">
        <v>1.35907494747358E-2</v>
      </c>
      <c r="K9" s="32"/>
    </row>
    <row r="10" spans="2:11" x14ac:dyDescent="0.25">
      <c r="B10">
        <v>1999</v>
      </c>
      <c r="C10" s="27">
        <v>23.16</v>
      </c>
      <c r="D10" s="22">
        <v>32</v>
      </c>
      <c r="E10" s="1">
        <v>27.4631349206349</v>
      </c>
      <c r="F10" s="30">
        <v>27.545000000000002</v>
      </c>
      <c r="G10" s="28">
        <v>1.4999999999999999E-2</v>
      </c>
      <c r="H10" s="23">
        <v>2.2452504317789199E-2</v>
      </c>
      <c r="I10" s="2">
        <v>1.81592287696626E-2</v>
      </c>
      <c r="J10" s="29">
        <v>1.7473607571896602E-2</v>
      </c>
      <c r="K10" s="32"/>
    </row>
    <row r="11" spans="2:11" x14ac:dyDescent="0.25">
      <c r="B11">
        <v>2000</v>
      </c>
      <c r="C11" s="27">
        <v>18.88</v>
      </c>
      <c r="D11" s="22">
        <v>32.81</v>
      </c>
      <c r="E11" s="1">
        <v>24.549880952380899</v>
      </c>
      <c r="F11" s="30">
        <v>23.795000000000002</v>
      </c>
      <c r="G11" s="28">
        <v>1.7067967083206299E-2</v>
      </c>
      <c r="H11" s="23">
        <v>2.75423728813559E-2</v>
      </c>
      <c r="I11" s="2">
        <v>2.20200328164037E-2</v>
      </c>
      <c r="J11" s="29">
        <v>2.2198514972015401E-2</v>
      </c>
      <c r="K11" s="32"/>
    </row>
    <row r="12" spans="2:11" x14ac:dyDescent="0.25">
      <c r="B12">
        <v>2001</v>
      </c>
      <c r="C12" s="27">
        <v>28.5</v>
      </c>
      <c r="D12" s="22">
        <v>34.659999999999997</v>
      </c>
      <c r="E12" s="1">
        <v>31.492782258064501</v>
      </c>
      <c r="F12" s="30">
        <v>31.744999999999902</v>
      </c>
      <c r="G12" s="28">
        <v>1.6156953260242302E-2</v>
      </c>
      <c r="H12" s="23">
        <v>2.0046465316959802E-2</v>
      </c>
      <c r="I12" s="2">
        <v>1.8293295309458599E-2</v>
      </c>
      <c r="J12" s="29">
        <v>1.83938254263144E-2</v>
      </c>
      <c r="K12" s="32"/>
    </row>
    <row r="13" spans="2:11" x14ac:dyDescent="0.25">
      <c r="B13">
        <v>2002</v>
      </c>
      <c r="C13" s="27">
        <v>28.68</v>
      </c>
      <c r="D13" s="22">
        <v>39.75</v>
      </c>
      <c r="E13" s="1">
        <v>33.881309523809499</v>
      </c>
      <c r="F13" s="30">
        <v>33.825000000000003</v>
      </c>
      <c r="G13" s="28">
        <v>1.5194968553459099E-2</v>
      </c>
      <c r="H13" s="23">
        <v>2.12504049238743E-2</v>
      </c>
      <c r="I13" s="2">
        <v>1.8463861184836401E-2</v>
      </c>
      <c r="J13" s="29">
        <v>1.7904254135713799E-2</v>
      </c>
      <c r="K13" s="32"/>
    </row>
    <row r="14" spans="2:11" x14ac:dyDescent="0.25">
      <c r="B14">
        <v>2003</v>
      </c>
      <c r="C14" s="27">
        <v>30.65</v>
      </c>
      <c r="D14" s="22">
        <v>39.26</v>
      </c>
      <c r="E14" s="1">
        <v>35.214880952380902</v>
      </c>
      <c r="F14" s="30">
        <v>35.47</v>
      </c>
      <c r="G14" s="28">
        <v>1.7681940700808599E-2</v>
      </c>
      <c r="H14" s="23">
        <v>2.2745548535324501E-2</v>
      </c>
      <c r="I14" s="2">
        <v>2.0038903786274501E-2</v>
      </c>
      <c r="J14" s="29">
        <v>2.03175408303784E-2</v>
      </c>
      <c r="K14" s="32"/>
    </row>
    <row r="15" spans="2:11" x14ac:dyDescent="0.25">
      <c r="B15">
        <v>2004</v>
      </c>
      <c r="C15" s="27">
        <v>37.43</v>
      </c>
      <c r="D15" s="22">
        <v>56.58</v>
      </c>
      <c r="E15" s="1">
        <v>45.817380952380901</v>
      </c>
      <c r="F15" s="30">
        <v>45.984999999999999</v>
      </c>
      <c r="G15" s="28">
        <v>1.5553199010250899E-2</v>
      </c>
      <c r="H15" s="23">
        <v>2.1159497729094302E-2</v>
      </c>
      <c r="I15" s="2">
        <v>1.8107776025295098E-2</v>
      </c>
      <c r="J15" s="29">
        <v>1.78983059988282E-2</v>
      </c>
      <c r="K15" s="32"/>
    </row>
    <row r="16" spans="2:11" x14ac:dyDescent="0.25">
      <c r="B16">
        <v>2005</v>
      </c>
      <c r="C16" s="27">
        <v>53.14</v>
      </c>
      <c r="D16" s="22">
        <v>66.650000000000006</v>
      </c>
      <c r="E16" s="1">
        <v>59.8605555555555</v>
      </c>
      <c r="F16" s="30">
        <v>60.405000000000001</v>
      </c>
      <c r="G16" s="28">
        <v>1.32033008252063E-2</v>
      </c>
      <c r="H16" s="23">
        <v>1.8441851712457599E-2</v>
      </c>
      <c r="I16" s="2">
        <v>1.53888752889275E-2</v>
      </c>
      <c r="J16" s="29">
        <v>1.45683313345741E-2</v>
      </c>
      <c r="K16" s="32"/>
    </row>
    <row r="17" spans="2:11" x14ac:dyDescent="0.25">
      <c r="B17">
        <v>2006</v>
      </c>
      <c r="C17" s="27">
        <v>49.34</v>
      </c>
      <c r="D17" s="22">
        <v>57</v>
      </c>
      <c r="E17" s="1">
        <v>53.0956175298804</v>
      </c>
      <c r="F17" s="30">
        <v>52.97</v>
      </c>
      <c r="G17" s="28">
        <v>1.7192982456140302E-2</v>
      </c>
      <c r="H17" s="23">
        <v>2.18889339278475E-2</v>
      </c>
      <c r="I17" s="2">
        <v>1.91668969425253E-2</v>
      </c>
      <c r="J17" s="29">
        <v>1.87919463087248E-2</v>
      </c>
      <c r="K17" s="32"/>
    </row>
    <row r="18" spans="2:11" x14ac:dyDescent="0.25">
      <c r="B18">
        <v>2007</v>
      </c>
      <c r="C18" s="27">
        <v>38.25</v>
      </c>
      <c r="D18" s="22">
        <v>56.22</v>
      </c>
      <c r="E18" s="1">
        <v>48.400717131474103</v>
      </c>
      <c r="F18" s="30">
        <v>50.4</v>
      </c>
      <c r="G18" s="28">
        <v>1.9210245464247599E-2</v>
      </c>
      <c r="H18" s="23">
        <v>3.1163398692810401E-2</v>
      </c>
      <c r="I18" s="2">
        <v>2.3538022044854001E-2</v>
      </c>
      <c r="J18" s="29">
        <v>2.1428571428571401E-2</v>
      </c>
      <c r="K18" s="32"/>
    </row>
    <row r="19" spans="2:11" x14ac:dyDescent="0.25">
      <c r="B19">
        <v>2008</v>
      </c>
      <c r="C19" s="27">
        <v>32.479999999999997</v>
      </c>
      <c r="D19" s="22">
        <v>42.73</v>
      </c>
      <c r="E19" s="1">
        <v>36.689920948616503</v>
      </c>
      <c r="F19" s="30">
        <v>36.6</v>
      </c>
      <c r="G19" s="28">
        <v>2.78960917388251E-2</v>
      </c>
      <c r="H19" s="23">
        <v>3.66995073891625E-2</v>
      </c>
      <c r="I19" s="2">
        <v>3.2586783421997799E-2</v>
      </c>
      <c r="J19" s="29">
        <v>3.2568306010928902E-2</v>
      </c>
      <c r="K19" s="32"/>
    </row>
    <row r="20" spans="2:11" x14ac:dyDescent="0.25">
      <c r="B20">
        <v>2009</v>
      </c>
      <c r="C20" s="27">
        <v>30.75</v>
      </c>
      <c r="D20" s="22">
        <v>41.8</v>
      </c>
      <c r="E20" s="1">
        <v>36.728015873015799</v>
      </c>
      <c r="F20" s="30">
        <v>36.204999999999998</v>
      </c>
      <c r="G20" s="28">
        <v>2.8516746411483201E-2</v>
      </c>
      <c r="H20" s="23">
        <v>3.8764227642276397E-2</v>
      </c>
      <c r="I20" s="2">
        <v>3.2560429330933303E-2</v>
      </c>
      <c r="J20" s="29">
        <v>3.2923634984327897E-2</v>
      </c>
      <c r="K20" s="32"/>
    </row>
    <row r="21" spans="2:11" x14ac:dyDescent="0.25">
      <c r="B21">
        <v>2010</v>
      </c>
      <c r="C21" s="27">
        <v>36.18</v>
      </c>
      <c r="D21" s="22">
        <v>51.76</v>
      </c>
      <c r="E21" s="1">
        <v>45.621031746031697</v>
      </c>
      <c r="F21" s="30">
        <v>47.015000000000001</v>
      </c>
      <c r="G21" s="28">
        <v>2.4729520865533199E-2</v>
      </c>
      <c r="H21" s="23">
        <v>3.2946379215035897E-2</v>
      </c>
      <c r="I21" s="2">
        <v>2.7995199139635499E-2</v>
      </c>
      <c r="J21" s="29">
        <v>2.7225353918471699E-2</v>
      </c>
      <c r="K21" s="32"/>
    </row>
    <row r="22" spans="2:11" x14ac:dyDescent="0.25">
      <c r="B22">
        <v>2011</v>
      </c>
      <c r="C22" s="27">
        <v>46.37</v>
      </c>
      <c r="D22" s="22">
        <v>62</v>
      </c>
      <c r="E22" s="1">
        <v>55.709126984127003</v>
      </c>
      <c r="F22" s="30">
        <v>56.459999999999901</v>
      </c>
      <c r="G22" s="28">
        <v>2.2258064516129002E-2</v>
      </c>
      <c r="H22" s="23">
        <v>2.7604054345481899E-2</v>
      </c>
      <c r="I22" s="2">
        <v>2.45833620293875E-2</v>
      </c>
      <c r="J22" s="29">
        <v>2.4442085957561199E-2</v>
      </c>
      <c r="K22" s="32"/>
    </row>
    <row r="23" spans="2:11" x14ac:dyDescent="0.25">
      <c r="B23">
        <v>2012</v>
      </c>
      <c r="C23" s="27">
        <v>59.49</v>
      </c>
      <c r="D23" s="22">
        <v>74.64</v>
      </c>
      <c r="E23" s="1">
        <v>67.686880000000002</v>
      </c>
      <c r="F23" s="30">
        <v>69.575000000000003</v>
      </c>
      <c r="G23" s="28">
        <v>2.0776380535811899E-2</v>
      </c>
      <c r="H23" s="23">
        <v>2.5550512691208602E-2</v>
      </c>
      <c r="I23" s="2">
        <v>2.2509686375854501E-2</v>
      </c>
      <c r="J23" s="29">
        <v>2.2411696751664201E-2</v>
      </c>
      <c r="K23" s="32"/>
    </row>
    <row r="24" spans="2:11" x14ac:dyDescent="0.25">
      <c r="B24">
        <v>2013</v>
      </c>
      <c r="C24" s="27">
        <v>73.510000000000005</v>
      </c>
      <c r="D24" s="22">
        <v>100.9</v>
      </c>
      <c r="E24" s="1">
        <v>89.765079365079302</v>
      </c>
      <c r="F24" s="30">
        <v>90.36</v>
      </c>
      <c r="G24" s="28">
        <v>1.7197256628109302E-2</v>
      </c>
      <c r="H24" s="23">
        <v>2.2854033464834701E-2</v>
      </c>
      <c r="I24" s="2">
        <v>1.9812227472459001E-2</v>
      </c>
      <c r="J24" s="29">
        <v>1.98868004752807E-2</v>
      </c>
      <c r="K24" s="32"/>
    </row>
    <row r="25" spans="2:11" x14ac:dyDescent="0.25">
      <c r="B25">
        <v>2014</v>
      </c>
      <c r="C25" s="27">
        <v>88.15</v>
      </c>
      <c r="D25" s="22">
        <v>108.07</v>
      </c>
      <c r="E25" s="1">
        <v>97.523809523809504</v>
      </c>
      <c r="F25" s="30">
        <v>96.924999999999997</v>
      </c>
      <c r="G25" s="28">
        <v>1.79513278430646E-2</v>
      </c>
      <c r="H25" s="23">
        <v>2.3844011142061201E-2</v>
      </c>
      <c r="I25" s="2">
        <v>2.0699580996389501E-2</v>
      </c>
      <c r="J25" s="29">
        <v>2.01589858703893E-2</v>
      </c>
      <c r="K25" s="32"/>
    </row>
    <row r="26" spans="2:11" x14ac:dyDescent="0.25">
      <c r="B26">
        <v>2015</v>
      </c>
      <c r="C26" s="27">
        <v>83.58</v>
      </c>
      <c r="D26" s="22">
        <v>110.78</v>
      </c>
      <c r="E26" s="1">
        <v>94.749444444444407</v>
      </c>
      <c r="F26" s="30">
        <v>92.694999999999993</v>
      </c>
      <c r="G26" s="28">
        <v>1.93175663477161E-2</v>
      </c>
      <c r="H26" s="23">
        <v>2.7901411821009799E-2</v>
      </c>
      <c r="I26" s="2">
        <v>2.3471026374116501E-2</v>
      </c>
      <c r="J26" s="29">
        <v>2.3367547778073702E-2</v>
      </c>
      <c r="K26" s="32"/>
    </row>
    <row r="27" spans="2:11" x14ac:dyDescent="0.25">
      <c r="B27">
        <v>2016</v>
      </c>
      <c r="C27" s="27">
        <v>83.32</v>
      </c>
      <c r="D27" s="22">
        <v>113.89</v>
      </c>
      <c r="E27" s="1">
        <v>96.910873015872994</v>
      </c>
      <c r="F27" s="30">
        <v>95.515000000000001</v>
      </c>
      <c r="G27" s="28">
        <v>2.0475897796119E-2</v>
      </c>
      <c r="H27" s="23">
        <v>2.7988478156505001E-2</v>
      </c>
      <c r="I27" s="2">
        <v>2.47157313400494E-2</v>
      </c>
      <c r="J27" s="29">
        <v>2.5240004598985798E-2</v>
      </c>
      <c r="K27" s="32"/>
    </row>
    <row r="28" spans="2:11" x14ac:dyDescent="0.25">
      <c r="B28">
        <v>2017</v>
      </c>
      <c r="C28" s="27">
        <v>102.87</v>
      </c>
      <c r="D28" s="22">
        <v>115.96</v>
      </c>
      <c r="E28" s="1">
        <v>108.521599999999</v>
      </c>
      <c r="F28" s="30">
        <v>108.18</v>
      </c>
      <c r="G28" s="28">
        <v>2.1317695757157602E-2</v>
      </c>
      <c r="H28" s="23">
        <v>2.55079226207835E-2</v>
      </c>
      <c r="I28" s="2">
        <v>2.3291851996608E-2</v>
      </c>
      <c r="J28" s="29">
        <v>2.32145397667212E-2</v>
      </c>
      <c r="K28" s="32"/>
    </row>
    <row r="29" spans="2:11" x14ac:dyDescent="0.25">
      <c r="B29">
        <v>2018</v>
      </c>
      <c r="C29" s="27">
        <v>89.54</v>
      </c>
      <c r="D29" s="22">
        <v>114.06</v>
      </c>
      <c r="E29" s="1">
        <v>100.37721115537801</v>
      </c>
      <c r="F29" s="30">
        <v>100.07</v>
      </c>
      <c r="G29" s="28">
        <v>2.3005435735577701E-2</v>
      </c>
      <c r="H29" s="23">
        <v>2.93053383962474E-2</v>
      </c>
      <c r="I29" s="2">
        <v>2.7133331871823801E-2</v>
      </c>
      <c r="J29" s="29">
        <v>2.71862938906147E-2</v>
      </c>
      <c r="K29" s="32"/>
    </row>
    <row r="30" spans="2:11" x14ac:dyDescent="0.25">
      <c r="B30">
        <v>2019</v>
      </c>
      <c r="C30" s="27">
        <v>104.3</v>
      </c>
      <c r="D30" s="22">
        <v>161.4</v>
      </c>
      <c r="E30" s="1">
        <v>134.12686507936499</v>
      </c>
      <c r="F30" s="30">
        <v>138.11500000000001</v>
      </c>
      <c r="G30" s="28">
        <v>1.8192125984251899E-2</v>
      </c>
      <c r="H30" s="23">
        <v>2.7689357622243501E-2</v>
      </c>
      <c r="I30" s="2">
        <v>2.24405538901063E-2</v>
      </c>
      <c r="J30" s="29">
        <v>2.1207133458034499E-2</v>
      </c>
      <c r="K30" s="32"/>
    </row>
    <row r="31" spans="2:11" x14ac:dyDescent="0.25">
      <c r="B31">
        <v>2020</v>
      </c>
      <c r="C31" s="27">
        <v>111.43</v>
      </c>
      <c r="D31" s="22">
        <v>160.94999999999999</v>
      </c>
      <c r="E31" s="1">
        <v>142.93403162055299</v>
      </c>
      <c r="F31" s="30">
        <v>144.85</v>
      </c>
      <c r="G31" s="28">
        <v>1.9210935073004001E-2</v>
      </c>
      <c r="H31" s="23">
        <v>2.77483622004846E-2</v>
      </c>
      <c r="I31" s="2">
        <v>2.20408511469154E-2</v>
      </c>
      <c r="J31" s="29">
        <v>2.1733323961481602E-2</v>
      </c>
      <c r="K31" s="32"/>
    </row>
    <row r="32" spans="2:11" x14ac:dyDescent="0.25">
      <c r="B32">
        <v>2021</v>
      </c>
      <c r="C32" s="27">
        <v>144.37</v>
      </c>
      <c r="D32" s="22">
        <v>193.47</v>
      </c>
      <c r="E32" s="1">
        <v>169.417857142857</v>
      </c>
      <c r="F32" s="30">
        <v>174.07</v>
      </c>
      <c r="G32" s="28">
        <v>1.7657717015318701E-2</v>
      </c>
      <c r="H32" s="23">
        <v>2.2276096141857701E-2</v>
      </c>
      <c r="I32" s="2">
        <v>1.9899484321513901E-2</v>
      </c>
      <c r="J32" s="29">
        <v>2.0082092586416401E-2</v>
      </c>
      <c r="K32" s="32"/>
    </row>
    <row r="33" spans="2:11" x14ac:dyDescent="0.25">
      <c r="B33">
        <v>2022</v>
      </c>
      <c r="C33" s="27">
        <v>193.21</v>
      </c>
      <c r="D33" s="22">
        <v>229.68</v>
      </c>
      <c r="E33" s="1">
        <v>210.74204724409401</v>
      </c>
      <c r="F33" s="30">
        <v>209.25</v>
      </c>
      <c r="G33" s="28">
        <v>1.5691396725879402E-2</v>
      </c>
      <c r="H33" s="23">
        <v>1.86532788157962E-2</v>
      </c>
      <c r="I33" s="2">
        <v>1.71400726694187E-2</v>
      </c>
      <c r="J33" s="29">
        <v>1.7223416965352401E-2</v>
      </c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7"/>
  <sheetViews>
    <sheetView topLeftCell="A2" workbookViewId="0">
      <selection activeCell="L21" sqref="L21:L22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76</v>
      </c>
      <c r="C4" s="24">
        <v>9.69</v>
      </c>
      <c r="D4" s="20">
        <v>12</v>
      </c>
      <c r="E4" s="3">
        <v>8.8919999999999995</v>
      </c>
      <c r="F4" s="25">
        <v>1.0897435897435801</v>
      </c>
      <c r="G4" s="21">
        <v>1.34952766531713</v>
      </c>
      <c r="H4" s="3">
        <v>0.128</v>
      </c>
      <c r="I4" s="25">
        <v>75.703125</v>
      </c>
      <c r="J4" s="21">
        <v>93.75</v>
      </c>
      <c r="K4" s="3">
        <v>0.67</v>
      </c>
      <c r="L4" s="25">
        <v>14.4626865671641</v>
      </c>
      <c r="M4" s="21">
        <v>17.910447761194</v>
      </c>
      <c r="N4" s="3">
        <v>0.25800000000000001</v>
      </c>
      <c r="O4" s="4">
        <v>37.558139534883701</v>
      </c>
      <c r="P4" s="19">
        <v>46.511627906976699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10.91</v>
      </c>
      <c r="D5" s="20">
        <v>13.94</v>
      </c>
      <c r="E5" s="3">
        <v>9.6539999999999999</v>
      </c>
      <c r="F5" s="25">
        <v>1.1301015123264899</v>
      </c>
      <c r="G5" s="21">
        <v>1.4439610524135</v>
      </c>
      <c r="H5" s="3">
        <v>7.0000000000000001E-3</v>
      </c>
      <c r="I5" s="25">
        <v>1558.57142857142</v>
      </c>
      <c r="J5" s="21">
        <v>1991.42857142857</v>
      </c>
      <c r="K5" s="3">
        <v>0.53500000000000003</v>
      </c>
      <c r="L5" s="25">
        <v>20.3925233644859</v>
      </c>
      <c r="M5" s="21">
        <v>26.056074766355099</v>
      </c>
      <c r="N5" s="3">
        <v>0.28499999999999998</v>
      </c>
      <c r="O5" s="4">
        <v>38.280701754385902</v>
      </c>
      <c r="P5" s="19">
        <v>48.912280701754298</v>
      </c>
      <c r="Q5" s="31">
        <f>(Table2[[#This Row],[Rev]]-E4)/E4</f>
        <v>8.5695006747638386E-2</v>
      </c>
      <c r="R5" s="31">
        <f>(Table2[[#This Row],[FCF]]-H4)/H4</f>
        <v>-0.9453125</v>
      </c>
      <c r="S5" s="31">
        <f>(Table2[[#This Row],[EPS]]-K4)/K4</f>
        <v>-0.20149253731343283</v>
      </c>
      <c r="T5" s="31">
        <f>(Table2[[#This Row],[Div]]-N4)/N4</f>
        <v>0.10465116279069756</v>
      </c>
    </row>
    <row r="6" spans="2:20" x14ac:dyDescent="0.25">
      <c r="B6" t="s">
        <v>78</v>
      </c>
      <c r="C6" s="24">
        <v>10.28</v>
      </c>
      <c r="D6" s="20">
        <v>13.38</v>
      </c>
      <c r="E6" s="3">
        <v>10.375999999999999</v>
      </c>
      <c r="F6" s="25">
        <v>0.99074787972243605</v>
      </c>
      <c r="G6" s="21">
        <v>1.28951426368542</v>
      </c>
      <c r="H6" s="3">
        <v>0.57099999999999995</v>
      </c>
      <c r="I6" s="25">
        <v>18.003502626970199</v>
      </c>
      <c r="J6" s="21">
        <v>23.432574430823099</v>
      </c>
      <c r="K6" s="3">
        <v>0.53</v>
      </c>
      <c r="L6" s="25">
        <v>19.396226415094301</v>
      </c>
      <c r="M6" s="21">
        <v>25.245283018867902</v>
      </c>
      <c r="N6" s="3">
        <v>0.313</v>
      </c>
      <c r="O6" s="4">
        <v>32.843450479233198</v>
      </c>
      <c r="P6" s="19">
        <v>42.747603833865803</v>
      </c>
      <c r="Q6" s="31">
        <f>(Table2[[#This Row],[Rev]]-E5)/E5</f>
        <v>7.4787652786409725E-2</v>
      </c>
      <c r="R6" s="31">
        <f>(Table2[[#This Row],[FCF]]-H5)/H5</f>
        <v>80.571428571428555</v>
      </c>
      <c r="S6" s="31">
        <f>(Table2[[#This Row],[EPS]]-K5)/K5</f>
        <v>-9.3457943925233725E-3</v>
      </c>
      <c r="T6" s="31">
        <f>(Table2[[#This Row],[Div]]-N5)/N5</f>
        <v>9.8245614035087817E-2</v>
      </c>
    </row>
    <row r="7" spans="2:20" x14ac:dyDescent="0.25">
      <c r="B7" t="s">
        <v>79</v>
      </c>
      <c r="C7" s="24">
        <v>12</v>
      </c>
      <c r="D7" s="20">
        <v>16.84</v>
      </c>
      <c r="E7" s="3">
        <v>10.898</v>
      </c>
      <c r="F7" s="25">
        <v>1.10111947146265</v>
      </c>
      <c r="G7" s="21">
        <v>1.54523765828592</v>
      </c>
      <c r="H7" s="3">
        <v>1.0089999999999999</v>
      </c>
      <c r="I7" s="25">
        <v>11.8929633300297</v>
      </c>
      <c r="J7" s="21">
        <v>16.689791873141701</v>
      </c>
      <c r="K7" s="3">
        <v>0.85</v>
      </c>
      <c r="L7" s="25">
        <v>14.117647058823501</v>
      </c>
      <c r="M7" s="21">
        <v>19.8117647058823</v>
      </c>
      <c r="N7" s="3">
        <v>0.433</v>
      </c>
      <c r="O7" s="4">
        <v>27.713625866050801</v>
      </c>
      <c r="P7" s="19">
        <v>38.891454965357902</v>
      </c>
      <c r="Q7" s="31">
        <f>(Table2[[#This Row],[Rev]]-E6)/E6</f>
        <v>5.0308404009252149E-2</v>
      </c>
      <c r="R7" s="31">
        <f>(Table2[[#This Row],[FCF]]-H6)/H6</f>
        <v>0.76707530647985989</v>
      </c>
      <c r="S7" s="31">
        <f>(Table2[[#This Row],[EPS]]-K6)/K6</f>
        <v>0.60377358490566024</v>
      </c>
      <c r="T7" s="31">
        <f>(Table2[[#This Row],[Div]]-N6)/N6</f>
        <v>0.38338658146964855</v>
      </c>
    </row>
    <row r="8" spans="2:20" x14ac:dyDescent="0.25">
      <c r="B8" t="s">
        <v>80</v>
      </c>
      <c r="C8" s="24">
        <v>16.16</v>
      </c>
      <c r="D8" s="20">
        <v>25.63</v>
      </c>
      <c r="E8" s="3">
        <v>12.776999999999999</v>
      </c>
      <c r="F8" s="25">
        <v>1.2647726383344999</v>
      </c>
      <c r="G8" s="21">
        <v>2.0059481881505801</v>
      </c>
      <c r="H8" s="3">
        <v>-0.42599999999999999</v>
      </c>
      <c r="I8" s="25">
        <v>-37.934272300469402</v>
      </c>
      <c r="J8" s="21">
        <v>-60.164319248826203</v>
      </c>
      <c r="K8" s="3">
        <v>0.875</v>
      </c>
      <c r="L8" s="25">
        <v>18.468571428571401</v>
      </c>
      <c r="M8" s="21">
        <v>29.291428571428501</v>
      </c>
      <c r="N8" s="3">
        <v>0.48</v>
      </c>
      <c r="O8" s="4">
        <v>33.6666666666666</v>
      </c>
      <c r="P8" s="19">
        <v>53.3958333333333</v>
      </c>
      <c r="Q8" s="31">
        <f>(Table2[[#This Row],[Rev]]-E7)/E7</f>
        <v>0.1724169572398605</v>
      </c>
      <c r="R8" s="31">
        <f>(Table2[[#This Row],[FCF]]-H7)/H7</f>
        <v>-1.4222001982160555</v>
      </c>
      <c r="S8" s="31">
        <f>(Table2[[#This Row],[EPS]]-K7)/K7</f>
        <v>2.941176470588238E-2</v>
      </c>
      <c r="T8" s="31">
        <f>(Table2[[#This Row],[Div]]-N7)/N7</f>
        <v>0.1085450346420323</v>
      </c>
    </row>
    <row r="9" spans="2:20" x14ac:dyDescent="0.25">
      <c r="B9" t="s">
        <v>81</v>
      </c>
      <c r="C9" s="24">
        <v>21.19</v>
      </c>
      <c r="D9" s="20">
        <v>31.66</v>
      </c>
      <c r="E9" s="3">
        <v>14.263999999999999</v>
      </c>
      <c r="F9" s="25">
        <v>1.4855580482333099</v>
      </c>
      <c r="G9" s="21">
        <v>2.21957375210319</v>
      </c>
      <c r="H9" s="3">
        <v>1.1040000000000001</v>
      </c>
      <c r="I9" s="25">
        <v>19.193840579710098</v>
      </c>
      <c r="J9" s="21">
        <v>28.677536231884002</v>
      </c>
      <c r="K9" s="3">
        <v>1.115</v>
      </c>
      <c r="L9" s="25">
        <v>19.004484304932699</v>
      </c>
      <c r="M9" s="21">
        <v>28.394618834080699</v>
      </c>
      <c r="N9" s="3">
        <v>0.42</v>
      </c>
      <c r="O9" s="4">
        <v>50.452380952380899</v>
      </c>
      <c r="P9" s="19">
        <v>75.380952380952294</v>
      </c>
      <c r="Q9" s="31">
        <f>(Table2[[#This Row],[Rev]]-E8)/E8</f>
        <v>0.11638099710417157</v>
      </c>
      <c r="R9" s="31">
        <f>(Table2[[#This Row],[FCF]]-H8)/H8</f>
        <v>-3.591549295774648</v>
      </c>
      <c r="S9" s="31">
        <f>(Table2[[#This Row],[EPS]]-K8)/K8</f>
        <v>0.2742857142857143</v>
      </c>
      <c r="T9" s="31">
        <f>(Table2[[#This Row],[Div]]-N8)/N8</f>
        <v>-0.125</v>
      </c>
    </row>
    <row r="10" spans="2:20" x14ac:dyDescent="0.25">
      <c r="B10" t="s">
        <v>82</v>
      </c>
      <c r="C10" s="24">
        <v>29.91</v>
      </c>
      <c r="D10" s="20">
        <v>38.03</v>
      </c>
      <c r="E10" s="3">
        <v>15.223000000000001</v>
      </c>
      <c r="F10" s="25">
        <v>1.9647901202128299</v>
      </c>
      <c r="G10" s="21">
        <v>2.49819352295868</v>
      </c>
      <c r="H10" s="3">
        <v>0.78400000000000003</v>
      </c>
      <c r="I10" s="25">
        <v>38.150510204081598</v>
      </c>
      <c r="J10" s="21">
        <v>48.507653061224403</v>
      </c>
      <c r="K10" s="3">
        <v>1.17</v>
      </c>
      <c r="L10" s="25">
        <v>25.564102564102502</v>
      </c>
      <c r="M10" s="21">
        <v>32.504273504273499</v>
      </c>
      <c r="N10" s="3">
        <v>0.46</v>
      </c>
      <c r="O10" s="4">
        <v>65.021739130434696</v>
      </c>
      <c r="P10" s="19">
        <v>82.673913043478194</v>
      </c>
      <c r="Q10" s="31">
        <f>(Table2[[#This Row],[Rev]]-E9)/E9</f>
        <v>6.7232192933258661E-2</v>
      </c>
      <c r="R10" s="31">
        <f>(Table2[[#This Row],[FCF]]-H9)/H9</f>
        <v>-0.28985507246376813</v>
      </c>
      <c r="S10" s="31">
        <f>(Table2[[#This Row],[EPS]]-K9)/K9</f>
        <v>4.9327354260089634E-2</v>
      </c>
      <c r="T10" s="31">
        <f>(Table2[[#This Row],[Div]]-N9)/N9</f>
        <v>9.523809523809533E-2</v>
      </c>
    </row>
    <row r="11" spans="2:20" x14ac:dyDescent="0.25">
      <c r="B11" t="s">
        <v>83</v>
      </c>
      <c r="C11" s="24">
        <v>23.16</v>
      </c>
      <c r="D11" s="20">
        <v>32</v>
      </c>
      <c r="E11" s="3">
        <v>14.061999999999999</v>
      </c>
      <c r="F11" s="25">
        <v>1.64699189304508</v>
      </c>
      <c r="G11" s="21">
        <v>2.2756364670743801</v>
      </c>
      <c r="H11" s="3">
        <v>0.752</v>
      </c>
      <c r="I11" s="25">
        <v>30.797872340425499</v>
      </c>
      <c r="J11" s="21">
        <v>42.553191489361701</v>
      </c>
      <c r="K11" s="3">
        <v>1.63</v>
      </c>
      <c r="L11" s="25">
        <v>14.2085889570552</v>
      </c>
      <c r="M11" s="21">
        <v>19.631901840490698</v>
      </c>
      <c r="N11" s="3">
        <v>0.5</v>
      </c>
      <c r="O11" s="4">
        <v>46.32</v>
      </c>
      <c r="P11" s="19">
        <v>64</v>
      </c>
      <c r="Q11" s="31">
        <f>(Table2[[#This Row],[Rev]]-E10)/E10</f>
        <v>-7.6266176180779174E-2</v>
      </c>
      <c r="R11" s="31">
        <f>(Table2[[#This Row],[FCF]]-H10)/H10</f>
        <v>-4.0816326530612276E-2</v>
      </c>
      <c r="S11" s="31">
        <f>(Table2[[#This Row],[EPS]]-K10)/K10</f>
        <v>0.39316239316239315</v>
      </c>
      <c r="T11" s="31">
        <f>(Table2[[#This Row],[Div]]-N10)/N10</f>
        <v>8.6956521739130391E-2</v>
      </c>
    </row>
    <row r="12" spans="2:20" x14ac:dyDescent="0.25">
      <c r="B12" t="s">
        <v>84</v>
      </c>
      <c r="C12" s="24">
        <v>18.88</v>
      </c>
      <c r="D12" s="20">
        <v>32.81</v>
      </c>
      <c r="E12" s="3">
        <v>13.475</v>
      </c>
      <c r="F12" s="25">
        <v>1.4011131725417401</v>
      </c>
      <c r="G12" s="21">
        <v>2.43487940630797</v>
      </c>
      <c r="H12" s="3">
        <v>0.96599999999999997</v>
      </c>
      <c r="I12" s="25">
        <v>19.544513457556899</v>
      </c>
      <c r="J12" s="21">
        <v>33.9648033126294</v>
      </c>
      <c r="K12" s="3">
        <v>1.18</v>
      </c>
      <c r="L12" s="25">
        <v>16</v>
      </c>
      <c r="M12" s="21">
        <v>27.805084745762699</v>
      </c>
      <c r="N12" s="3">
        <v>0.54</v>
      </c>
      <c r="O12" s="4">
        <v>34.962962962962898</v>
      </c>
      <c r="P12" s="19">
        <v>60.759259259259203</v>
      </c>
      <c r="Q12" s="31">
        <f>(Table2[[#This Row],[Rev]]-E11)/E11</f>
        <v>-4.1743706442895732E-2</v>
      </c>
      <c r="R12" s="31">
        <f>(Table2[[#This Row],[FCF]]-H11)/H11</f>
        <v>0.28457446808510634</v>
      </c>
      <c r="S12" s="31">
        <f>(Table2[[#This Row],[EPS]]-K11)/K11</f>
        <v>-0.27607361963190186</v>
      </c>
      <c r="T12" s="31">
        <f>(Table2[[#This Row],[Div]]-N11)/N11</f>
        <v>8.0000000000000071E-2</v>
      </c>
    </row>
    <row r="13" spans="2:20" x14ac:dyDescent="0.25">
      <c r="B13" t="s">
        <v>85</v>
      </c>
      <c r="C13" s="24">
        <v>28.5</v>
      </c>
      <c r="D13" s="20">
        <v>34.659999999999997</v>
      </c>
      <c r="E13" s="3">
        <v>15.023</v>
      </c>
      <c r="F13" s="25">
        <v>1.8970911269386901</v>
      </c>
      <c r="G13" s="21">
        <v>2.3071290687612298</v>
      </c>
      <c r="H13" s="3">
        <v>1.984</v>
      </c>
      <c r="I13" s="25">
        <v>14.364919354838699</v>
      </c>
      <c r="J13" s="21">
        <v>17.4697580645161</v>
      </c>
      <c r="K13" s="3">
        <v>0.75</v>
      </c>
      <c r="L13" s="25">
        <v>38</v>
      </c>
      <c r="M13" s="21">
        <v>46.213333333333303</v>
      </c>
      <c r="N13" s="3">
        <v>0.58299999999999996</v>
      </c>
      <c r="O13" s="4">
        <v>48.885077186963898</v>
      </c>
      <c r="P13" s="19">
        <v>59.451114922812998</v>
      </c>
      <c r="Q13" s="31">
        <f>(Table2[[#This Row],[Rev]]-E12)/E12</f>
        <v>0.11487940630797774</v>
      </c>
      <c r="R13" s="31">
        <f>(Table2[[#This Row],[FCF]]-H12)/H12</f>
        <v>1.0538302277432712</v>
      </c>
      <c r="S13" s="31">
        <f>(Table2[[#This Row],[EPS]]-K12)/K12</f>
        <v>-0.36440677966101692</v>
      </c>
      <c r="T13" s="31">
        <f>(Table2[[#This Row],[Div]]-N12)/N12</f>
        <v>7.9629629629629495E-2</v>
      </c>
    </row>
    <row r="14" spans="2:20" x14ac:dyDescent="0.25">
      <c r="B14" t="s">
        <v>86</v>
      </c>
      <c r="C14" s="24">
        <v>28.68</v>
      </c>
      <c r="D14" s="20">
        <v>39.75</v>
      </c>
      <c r="E14" s="3">
        <v>14.957000000000001</v>
      </c>
      <c r="F14" s="25">
        <v>1.9174968242294499</v>
      </c>
      <c r="G14" s="21">
        <v>2.6576185063849702</v>
      </c>
      <c r="H14" s="3">
        <v>1.788</v>
      </c>
      <c r="I14" s="25">
        <v>16.040268456375799</v>
      </c>
      <c r="J14" s="21">
        <v>22.231543624160999</v>
      </c>
      <c r="K14" s="3">
        <v>1.4650000000000001</v>
      </c>
      <c r="L14" s="25">
        <v>19.576791808873701</v>
      </c>
      <c r="M14" s="21">
        <v>27.133105802047702</v>
      </c>
      <c r="N14" s="3">
        <v>0.63</v>
      </c>
      <c r="O14" s="4">
        <v>45.523809523809497</v>
      </c>
      <c r="P14" s="19">
        <v>63.095238095238003</v>
      </c>
      <c r="Q14" s="31">
        <f>(Table2[[#This Row],[Rev]]-E13)/E13</f>
        <v>-4.3932636623842738E-3</v>
      </c>
      <c r="R14" s="31">
        <f>(Table2[[#This Row],[FCF]]-H13)/H13</f>
        <v>-9.8790322580645143E-2</v>
      </c>
      <c r="S14" s="31">
        <f>(Table2[[#This Row],[EPS]]-K13)/K13</f>
        <v>0.95333333333333348</v>
      </c>
      <c r="T14" s="31">
        <f>(Table2[[#This Row],[Div]]-N13)/N13</f>
        <v>8.0617495711835407E-2</v>
      </c>
    </row>
    <row r="15" spans="2:20" x14ac:dyDescent="0.25">
      <c r="B15" t="s">
        <v>87</v>
      </c>
      <c r="C15" s="24">
        <v>30.65</v>
      </c>
      <c r="D15" s="20">
        <v>39.26</v>
      </c>
      <c r="E15" s="3">
        <v>15.775</v>
      </c>
      <c r="F15" s="25">
        <v>1.9429477020602199</v>
      </c>
      <c r="G15" s="21">
        <v>2.48874801901743</v>
      </c>
      <c r="H15" s="3">
        <v>1.415</v>
      </c>
      <c r="I15" s="25">
        <v>21.660777385159001</v>
      </c>
      <c r="J15" s="21">
        <v>27.745583038869199</v>
      </c>
      <c r="K15" s="3">
        <v>1.73</v>
      </c>
      <c r="L15" s="25">
        <v>17.716763005780301</v>
      </c>
      <c r="M15" s="21">
        <v>22.6936416184971</v>
      </c>
      <c r="N15" s="3">
        <v>0.72299999999999998</v>
      </c>
      <c r="O15" s="4">
        <v>42.392807745504797</v>
      </c>
      <c r="P15" s="19">
        <v>54.301521438450898</v>
      </c>
      <c r="Q15" s="31">
        <f>(Table2[[#This Row],[Rev]]-E14)/E14</f>
        <v>5.4690111653406405E-2</v>
      </c>
      <c r="R15" s="31">
        <f>(Table2[[#This Row],[FCF]]-H14)/H14</f>
        <v>-0.20861297539149887</v>
      </c>
      <c r="S15" s="31">
        <f>(Table2[[#This Row],[EPS]]-K14)/K14</f>
        <v>0.18088737201365179</v>
      </c>
      <c r="T15" s="31">
        <f>(Table2[[#This Row],[Div]]-N14)/N14</f>
        <v>0.14761904761904757</v>
      </c>
    </row>
    <row r="16" spans="2:20" x14ac:dyDescent="0.25">
      <c r="B16" t="s">
        <v>88</v>
      </c>
      <c r="C16" s="24">
        <v>37.43</v>
      </c>
      <c r="D16" s="20">
        <v>56.58</v>
      </c>
      <c r="E16" s="3">
        <v>17.189</v>
      </c>
      <c r="F16" s="25">
        <v>2.1775554133457402</v>
      </c>
      <c r="G16" s="21">
        <v>3.29164000232706</v>
      </c>
      <c r="H16" s="3">
        <v>2.3039999999999998</v>
      </c>
      <c r="I16" s="25">
        <v>16.2456597222222</v>
      </c>
      <c r="J16" s="21">
        <v>24.5572916666666</v>
      </c>
      <c r="K16" s="3">
        <v>2.2400000000000002</v>
      </c>
      <c r="L16" s="25">
        <v>16.709821428571399</v>
      </c>
      <c r="M16" s="21">
        <v>25.258928571428498</v>
      </c>
      <c r="N16" s="3">
        <v>0.83499999999999996</v>
      </c>
      <c r="O16" s="4">
        <v>44.826347305389199</v>
      </c>
      <c r="P16" s="19">
        <v>67.760479041916099</v>
      </c>
      <c r="Q16" s="31">
        <f>(Table2[[#This Row],[Rev]]-E15)/E15</f>
        <v>8.9635499207606953E-2</v>
      </c>
      <c r="R16" s="31">
        <f>(Table2[[#This Row],[FCF]]-H15)/H15</f>
        <v>0.62826855123674896</v>
      </c>
      <c r="S16" s="31">
        <f>(Table2[[#This Row],[EPS]]-K15)/K15</f>
        <v>0.29479768786127181</v>
      </c>
      <c r="T16" s="31">
        <f>(Table2[[#This Row],[Div]]-N15)/N15</f>
        <v>0.15491009681881049</v>
      </c>
    </row>
    <row r="17" spans="2:20" x14ac:dyDescent="0.25">
      <c r="B17" t="s">
        <v>89</v>
      </c>
      <c r="C17" s="24">
        <v>53.14</v>
      </c>
      <c r="D17" s="20">
        <v>66.650000000000006</v>
      </c>
      <c r="E17" s="3">
        <v>19.411999999999999</v>
      </c>
      <c r="F17" s="25">
        <v>2.73748196991551</v>
      </c>
      <c r="G17" s="21">
        <v>3.43344323099114</v>
      </c>
      <c r="H17" s="3">
        <v>1.077</v>
      </c>
      <c r="I17" s="25">
        <v>49.340761374187501</v>
      </c>
      <c r="J17" s="21">
        <v>61.884865366759499</v>
      </c>
      <c r="K17" s="3">
        <v>1.97</v>
      </c>
      <c r="L17" s="25">
        <v>26.974619289340101</v>
      </c>
      <c r="M17" s="21">
        <v>33.832487309644598</v>
      </c>
      <c r="N17" s="3">
        <v>0.93</v>
      </c>
      <c r="O17" s="4">
        <v>57.139784946236503</v>
      </c>
      <c r="P17" s="19">
        <v>71.6666666666666</v>
      </c>
      <c r="Q17" s="31">
        <f>(Table2[[#This Row],[Rev]]-E16)/E16</f>
        <v>0.12932689510733603</v>
      </c>
      <c r="R17" s="31">
        <f>(Table2[[#This Row],[FCF]]-H16)/H16</f>
        <v>-0.53255208333333337</v>
      </c>
      <c r="S17" s="31">
        <f>(Table2[[#This Row],[EPS]]-K16)/K16</f>
        <v>-0.12053571428571438</v>
      </c>
      <c r="T17" s="31">
        <f>(Table2[[#This Row],[Div]]-N16)/N16</f>
        <v>0.11377245508982047</v>
      </c>
    </row>
    <row r="18" spans="2:20" x14ac:dyDescent="0.25">
      <c r="B18" t="s">
        <v>90</v>
      </c>
      <c r="C18" s="24">
        <v>49.34</v>
      </c>
      <c r="D18" s="20">
        <v>57</v>
      </c>
      <c r="E18" s="3">
        <v>20.695</v>
      </c>
      <c r="F18" s="25">
        <v>2.3841507610533901</v>
      </c>
      <c r="G18" s="21">
        <v>2.7542884754771602</v>
      </c>
      <c r="H18" s="3">
        <v>2.1960000000000002</v>
      </c>
      <c r="I18" s="25">
        <v>22.468123861566401</v>
      </c>
      <c r="J18" s="21">
        <v>25.956284153005399</v>
      </c>
      <c r="K18" s="3">
        <v>2.34</v>
      </c>
      <c r="L18" s="25">
        <v>21.08547008547</v>
      </c>
      <c r="M18" s="21">
        <v>24.358974358974301</v>
      </c>
      <c r="N18" s="3">
        <v>1.03</v>
      </c>
      <c r="O18" s="4">
        <v>47.902912621359199</v>
      </c>
      <c r="P18" s="19">
        <v>55.339805825242699</v>
      </c>
      <c r="Q18" s="31">
        <f>(Table2[[#This Row],[Rev]]-E17)/E17</f>
        <v>6.6093138264990789E-2</v>
      </c>
      <c r="R18" s="31">
        <f>(Table2[[#This Row],[FCF]]-H17)/H17</f>
        <v>1.03899721448468</v>
      </c>
      <c r="S18" s="31">
        <f>(Table2[[#This Row],[EPS]]-K17)/K17</f>
        <v>0.18781725888324868</v>
      </c>
      <c r="T18" s="31">
        <f>(Table2[[#This Row],[Div]]-N17)/N17</f>
        <v>0.10752688172043008</v>
      </c>
    </row>
    <row r="19" spans="2:20" x14ac:dyDescent="0.25">
      <c r="B19" t="s">
        <v>91</v>
      </c>
      <c r="C19" s="24">
        <v>38.25</v>
      </c>
      <c r="D19" s="20">
        <v>56.22</v>
      </c>
      <c r="E19" s="3">
        <v>21.373000000000001</v>
      </c>
      <c r="F19" s="25">
        <v>1.78964113601272</v>
      </c>
      <c r="G19" s="21">
        <v>2.6304215599120302</v>
      </c>
      <c r="H19" s="3">
        <v>2.484</v>
      </c>
      <c r="I19" s="25">
        <v>15.3985507246376</v>
      </c>
      <c r="J19" s="21">
        <v>22.6328502415458</v>
      </c>
      <c r="K19" s="3">
        <v>0.93</v>
      </c>
      <c r="L19" s="25">
        <v>41.129032258064498</v>
      </c>
      <c r="M19" s="21">
        <v>60.451612903225801</v>
      </c>
      <c r="N19" s="3">
        <v>1.135</v>
      </c>
      <c r="O19" s="4">
        <v>33.700440528634303</v>
      </c>
      <c r="P19" s="19">
        <v>49.533039647576999</v>
      </c>
      <c r="Q19" s="31">
        <f>(Table2[[#This Row],[Rev]]-E18)/E18</f>
        <v>3.2761536603044254E-2</v>
      </c>
      <c r="R19" s="31">
        <f>(Table2[[#This Row],[FCF]]-H18)/H18</f>
        <v>0.13114754098360645</v>
      </c>
      <c r="S19" s="31">
        <f>(Table2[[#This Row],[EPS]]-K18)/K18</f>
        <v>-0.60256410256410242</v>
      </c>
      <c r="T19" s="31">
        <f>(Table2[[#This Row],[Div]]-N18)/N18</f>
        <v>0.10194174757281552</v>
      </c>
    </row>
    <row r="20" spans="2:20" x14ac:dyDescent="0.25">
      <c r="B20" t="s">
        <v>92</v>
      </c>
      <c r="C20" s="24">
        <v>32.479999999999997</v>
      </c>
      <c r="D20" s="20">
        <v>42.73</v>
      </c>
      <c r="E20" s="3">
        <v>22.443999999999999</v>
      </c>
      <c r="F20" s="25">
        <v>1.4471573694528601</v>
      </c>
      <c r="G20" s="21">
        <v>1.9038495811798199</v>
      </c>
      <c r="H20" s="3">
        <v>1.034</v>
      </c>
      <c r="I20" s="25">
        <v>31.411992263056</v>
      </c>
      <c r="J20" s="21">
        <v>41.324951644100501</v>
      </c>
      <c r="K20" s="3">
        <v>1.36</v>
      </c>
      <c r="L20" s="25">
        <v>23.8823529411764</v>
      </c>
      <c r="M20" s="21">
        <v>31.419117647058801</v>
      </c>
      <c r="N20" s="3">
        <v>1.19</v>
      </c>
      <c r="O20" s="4">
        <v>27.294117647058801</v>
      </c>
      <c r="P20" s="19">
        <v>35.907563025210003</v>
      </c>
      <c r="Q20" s="31">
        <f>(Table2[[#This Row],[Rev]]-E19)/E19</f>
        <v>5.0109951808356236E-2</v>
      </c>
      <c r="R20" s="31">
        <f>(Table2[[#This Row],[FCF]]-H19)/H19</f>
        <v>-0.58373590982286638</v>
      </c>
      <c r="S20" s="31">
        <f>(Table2[[#This Row],[EPS]]-K19)/K19</f>
        <v>0.4623655913978495</v>
      </c>
      <c r="T20" s="31">
        <f>(Table2[[#This Row],[Div]]-N19)/N19</f>
        <v>4.8458149779735629E-2</v>
      </c>
    </row>
    <row r="21" spans="2:20" x14ac:dyDescent="0.25">
      <c r="B21" t="s">
        <v>93</v>
      </c>
      <c r="C21" s="24">
        <v>30.75</v>
      </c>
      <c r="D21" s="20">
        <v>41.8</v>
      </c>
      <c r="E21" s="3">
        <v>23.138999999999999</v>
      </c>
      <c r="F21" s="25">
        <v>1.32892519123557</v>
      </c>
      <c r="G21" s="21">
        <v>1.80647391849258</v>
      </c>
      <c r="H21" s="3">
        <v>4.0190000000000001</v>
      </c>
      <c r="I21" s="25">
        <v>7.6511570042299004</v>
      </c>
      <c r="J21" s="21">
        <v>10.4005971634734</v>
      </c>
      <c r="K21" s="3">
        <v>1.9</v>
      </c>
      <c r="L21" s="25">
        <v>16.184210526315699</v>
      </c>
      <c r="M21" s="21">
        <v>22</v>
      </c>
      <c r="N21" s="3">
        <v>1.19</v>
      </c>
      <c r="O21" s="4">
        <v>25.8403361344537</v>
      </c>
      <c r="P21" s="19">
        <v>35.126050420167999</v>
      </c>
      <c r="Q21" s="31">
        <f>(Table2[[#This Row],[Rev]]-E20)/E20</f>
        <v>3.0965959721974707E-2</v>
      </c>
      <c r="R21" s="31">
        <f>(Table2[[#This Row],[FCF]]-H20)/H20</f>
        <v>2.8868471953578339</v>
      </c>
      <c r="S21" s="31">
        <f>(Table2[[#This Row],[EPS]]-K20)/K20</f>
        <v>0.39705882352941158</v>
      </c>
      <c r="T21" s="31">
        <f>(Table2[[#This Row],[Div]]-N20)/N20</f>
        <v>0</v>
      </c>
    </row>
    <row r="22" spans="2:20" x14ac:dyDescent="0.25">
      <c r="B22" t="s">
        <v>94</v>
      </c>
      <c r="C22" s="24">
        <v>36.18</v>
      </c>
      <c r="D22" s="20">
        <v>51.76</v>
      </c>
      <c r="E22" s="3">
        <v>24.623000000000001</v>
      </c>
      <c r="F22" s="25">
        <v>1.4693579173943001</v>
      </c>
      <c r="G22" s="21">
        <v>2.1020996629167801</v>
      </c>
      <c r="H22" s="3">
        <v>3.0390000000000001</v>
      </c>
      <c r="I22" s="25">
        <v>11.905231984205299</v>
      </c>
      <c r="J22" s="21">
        <v>17.031918394208599</v>
      </c>
      <c r="K22" s="3">
        <v>2.21</v>
      </c>
      <c r="L22" s="25">
        <v>16.371040723981899</v>
      </c>
      <c r="M22" s="21">
        <v>23.420814479638</v>
      </c>
      <c r="N22" s="3">
        <v>1.28</v>
      </c>
      <c r="O22" s="4">
        <v>28.265625</v>
      </c>
      <c r="P22" s="19">
        <v>40.4375</v>
      </c>
      <c r="Q22" s="31">
        <f>(Table2[[#This Row],[Rev]]-E21)/E21</f>
        <v>6.4134145814425933E-2</v>
      </c>
      <c r="R22" s="31">
        <f>(Table2[[#This Row],[FCF]]-H21)/H21</f>
        <v>-0.24384175167952227</v>
      </c>
      <c r="S22" s="31">
        <f>(Table2[[#This Row],[EPS]]-K21)/K21</f>
        <v>0.16315789473684214</v>
      </c>
      <c r="T22" s="31">
        <f>(Table2[[#This Row],[Div]]-N21)/N21</f>
        <v>7.5630252100840401E-2</v>
      </c>
    </row>
    <row r="23" spans="2:20" x14ac:dyDescent="0.25">
      <c r="B23" t="s">
        <v>95</v>
      </c>
      <c r="C23" s="24">
        <v>46.37</v>
      </c>
      <c r="D23" s="20">
        <v>62</v>
      </c>
      <c r="E23" s="3">
        <v>26.448</v>
      </c>
      <c r="F23" s="25">
        <v>1.75325166364186</v>
      </c>
      <c r="G23" s="21">
        <v>2.3442226255293401</v>
      </c>
      <c r="H23" s="3">
        <v>1.0449999999999999</v>
      </c>
      <c r="I23" s="25">
        <v>44.373205741626798</v>
      </c>
      <c r="J23" s="21">
        <v>59.330143540669802</v>
      </c>
      <c r="K23" s="3">
        <v>2.74</v>
      </c>
      <c r="L23" s="25">
        <v>16.9233576642335</v>
      </c>
      <c r="M23" s="21">
        <v>22.627737226277301</v>
      </c>
      <c r="N23" s="3">
        <v>1.38</v>
      </c>
      <c r="O23" s="4">
        <v>33.601449275362299</v>
      </c>
      <c r="P23" s="19">
        <v>44.927536231883998</v>
      </c>
      <c r="Q23" s="31">
        <f>(Table2[[#This Row],[Rev]]-E22)/E22</f>
        <v>7.4117694838159415E-2</v>
      </c>
      <c r="R23" s="31">
        <f>(Table2[[#This Row],[FCF]]-H22)/H22</f>
        <v>-0.65613688713392571</v>
      </c>
      <c r="S23" s="31">
        <f>(Table2[[#This Row],[EPS]]-K22)/K22</f>
        <v>0.239819004524887</v>
      </c>
      <c r="T23" s="31">
        <f>(Table2[[#This Row],[Div]]-N22)/N22</f>
        <v>7.8124999999999889E-2</v>
      </c>
    </row>
    <row r="24" spans="2:20" x14ac:dyDescent="0.25">
      <c r="B24" t="s">
        <v>96</v>
      </c>
      <c r="C24" s="24">
        <v>59.49</v>
      </c>
      <c r="D24" s="20">
        <v>74.64</v>
      </c>
      <c r="E24" s="3">
        <v>29.097999999999999</v>
      </c>
      <c r="F24" s="25">
        <v>2.04447041033748</v>
      </c>
      <c r="G24" s="21">
        <v>2.5651247508419801</v>
      </c>
      <c r="H24" s="3">
        <v>3.577</v>
      </c>
      <c r="I24" s="25">
        <v>16.6312552418227</v>
      </c>
      <c r="J24" s="21">
        <v>20.8666480290746</v>
      </c>
      <c r="K24" s="3">
        <v>2.89</v>
      </c>
      <c r="L24" s="25">
        <v>20.5847750865051</v>
      </c>
      <c r="M24" s="21">
        <v>25.826989619377098</v>
      </c>
      <c r="N24" s="3">
        <v>1.56</v>
      </c>
      <c r="O24" s="4">
        <v>38.134615384615302</v>
      </c>
      <c r="P24" s="19">
        <v>47.846153846153797</v>
      </c>
      <c r="Q24" s="31">
        <f>(Table2[[#This Row],[Rev]]-E23)/E23</f>
        <v>0.10019661222020564</v>
      </c>
      <c r="R24" s="31">
        <f>(Table2[[#This Row],[FCF]]-H23)/H23</f>
        <v>2.4229665071770339</v>
      </c>
      <c r="S24" s="31">
        <f>(Table2[[#This Row],[EPS]]-K23)/K23</f>
        <v>5.4744525547445216E-2</v>
      </c>
      <c r="T24" s="31">
        <f>(Table2[[#This Row],[Div]]-N23)/N23</f>
        <v>0.13043478260869579</v>
      </c>
    </row>
    <row r="25" spans="2:20" x14ac:dyDescent="0.25">
      <c r="B25" t="s">
        <v>97</v>
      </c>
      <c r="C25" s="24">
        <v>73.510000000000005</v>
      </c>
      <c r="D25" s="20">
        <v>100.9</v>
      </c>
      <c r="E25" s="3">
        <v>31.452000000000002</v>
      </c>
      <c r="F25" s="25">
        <v>2.33721225995167</v>
      </c>
      <c r="G25" s="21">
        <v>3.2080630802492598</v>
      </c>
      <c r="H25" s="3">
        <v>3.6989999999999998</v>
      </c>
      <c r="I25" s="25">
        <v>19.872938632062699</v>
      </c>
      <c r="J25" s="21">
        <v>27.277642606109701</v>
      </c>
      <c r="K25" s="3">
        <v>3.61</v>
      </c>
      <c r="L25" s="25">
        <v>20.362880886426499</v>
      </c>
      <c r="M25" s="21">
        <v>27.950138504155099</v>
      </c>
      <c r="N25" s="3">
        <v>1.81</v>
      </c>
      <c r="O25" s="4">
        <v>40.613259668508199</v>
      </c>
      <c r="P25" s="19">
        <v>55.745856353591101</v>
      </c>
      <c r="Q25" s="31">
        <f>(Table2[[#This Row],[Rev]]-E24)/E24</f>
        <v>8.0899030861227669E-2</v>
      </c>
      <c r="R25" s="31">
        <f>(Table2[[#This Row],[FCF]]-H24)/H24</f>
        <v>3.410679340229239E-2</v>
      </c>
      <c r="S25" s="31">
        <f>(Table2[[#This Row],[EPS]]-K24)/K24</f>
        <v>0.24913494809688572</v>
      </c>
      <c r="T25" s="31">
        <f>(Table2[[#This Row],[Div]]-N24)/N24</f>
        <v>0.16025641025641024</v>
      </c>
    </row>
    <row r="26" spans="2:20" x14ac:dyDescent="0.25">
      <c r="B26" t="s">
        <v>98</v>
      </c>
      <c r="C26" s="24">
        <v>88.15</v>
      </c>
      <c r="D26" s="20">
        <v>108.07</v>
      </c>
      <c r="E26" s="3">
        <v>33.01</v>
      </c>
      <c r="F26" s="25">
        <v>2.6704029082096299</v>
      </c>
      <c r="G26" s="21">
        <v>3.2738564071493399</v>
      </c>
      <c r="H26" s="3">
        <v>2.1059999999999999</v>
      </c>
      <c r="I26" s="25">
        <v>41.856600189933502</v>
      </c>
      <c r="J26" s="21">
        <v>51.315289648622901</v>
      </c>
      <c r="K26" s="3">
        <v>3.77</v>
      </c>
      <c r="L26" s="25">
        <v>23.381962864721402</v>
      </c>
      <c r="M26" s="21">
        <v>28.665782493368699</v>
      </c>
      <c r="N26" s="3">
        <v>2.04</v>
      </c>
      <c r="O26" s="4">
        <v>43.210784313725398</v>
      </c>
      <c r="P26" s="19">
        <v>52.975490196078397</v>
      </c>
      <c r="Q26" s="31">
        <f>(Table2[[#This Row],[Rev]]-E25)/E25</f>
        <v>4.9535800585018316E-2</v>
      </c>
      <c r="R26" s="31">
        <f>(Table2[[#This Row],[FCF]]-H25)/H25</f>
        <v>-0.43065693430656937</v>
      </c>
      <c r="S26" s="31">
        <f>(Table2[[#This Row],[EPS]]-K25)/K25</f>
        <v>4.4321329639889238E-2</v>
      </c>
      <c r="T26" s="31">
        <f>(Table2[[#This Row],[Div]]-N25)/N25</f>
        <v>0.12707182320441987</v>
      </c>
    </row>
    <row r="27" spans="2:20" x14ac:dyDescent="0.25">
      <c r="B27" t="s">
        <v>99</v>
      </c>
      <c r="C27" s="24">
        <v>83.58</v>
      </c>
      <c r="D27" s="20">
        <v>110.78</v>
      </c>
      <c r="E27" s="3">
        <v>33.476999999999997</v>
      </c>
      <c r="F27" s="25">
        <v>2.4966394838247101</v>
      </c>
      <c r="G27" s="21">
        <v>3.3091376168712801</v>
      </c>
      <c r="H27" s="3">
        <v>4.077</v>
      </c>
      <c r="I27" s="25">
        <v>20.500367917586399</v>
      </c>
      <c r="J27" s="21">
        <v>27.171940152072601</v>
      </c>
      <c r="K27" s="3">
        <v>2.3199999999999998</v>
      </c>
      <c r="L27" s="25">
        <v>36.025862068965502</v>
      </c>
      <c r="M27" s="21">
        <v>47.75</v>
      </c>
      <c r="N27" s="3">
        <v>2.2360000000000002</v>
      </c>
      <c r="O27" s="4">
        <v>37.379248658318403</v>
      </c>
      <c r="P27" s="19">
        <v>49.543828264758403</v>
      </c>
      <c r="Q27" s="31">
        <f>(Table2[[#This Row],[Rev]]-E26)/E26</f>
        <v>1.4147228112693087E-2</v>
      </c>
      <c r="R27" s="31">
        <f>(Table2[[#This Row],[FCF]]-H26)/H26</f>
        <v>0.93589743589743601</v>
      </c>
      <c r="S27" s="31">
        <f>(Table2[[#This Row],[EPS]]-K26)/K26</f>
        <v>-0.38461538461538464</v>
      </c>
      <c r="T27" s="31">
        <f>(Table2[[#This Row],[Div]]-N26)/N26</f>
        <v>9.6078431372549108E-2</v>
      </c>
    </row>
    <row r="28" spans="2:20" x14ac:dyDescent="0.25">
      <c r="B28" t="s">
        <v>100</v>
      </c>
      <c r="C28" s="24">
        <v>83.32</v>
      </c>
      <c r="D28" s="20">
        <v>113.89</v>
      </c>
      <c r="E28" s="3">
        <v>34.557000000000002</v>
      </c>
      <c r="F28" s="25">
        <v>2.4110889255433001</v>
      </c>
      <c r="G28" s="21">
        <v>3.29571432705385</v>
      </c>
      <c r="H28" s="3">
        <v>3.4550000000000001</v>
      </c>
      <c r="I28" s="25">
        <v>24.115774240231499</v>
      </c>
      <c r="J28" s="21">
        <v>32.963820549927597</v>
      </c>
      <c r="K28" s="3">
        <v>3.34</v>
      </c>
      <c r="L28" s="25">
        <v>24.946107784431099</v>
      </c>
      <c r="M28" s="21">
        <v>34.098802395209503</v>
      </c>
      <c r="N28" s="3">
        <v>2.4020000000000001</v>
      </c>
      <c r="O28" s="4">
        <v>34.687760199833399</v>
      </c>
      <c r="P28" s="19">
        <v>47.4146544546211</v>
      </c>
      <c r="Q28" s="31">
        <f>(Table2[[#This Row],[Rev]]-E27)/E27</f>
        <v>3.2260955282731589E-2</v>
      </c>
      <c r="R28" s="31">
        <f>(Table2[[#This Row],[FCF]]-H27)/H27</f>
        <v>-0.15256315918567573</v>
      </c>
      <c r="S28" s="31">
        <f>(Table2[[#This Row],[EPS]]-K27)/K27</f>
        <v>0.43965517241379315</v>
      </c>
      <c r="T28" s="31">
        <f>(Table2[[#This Row],[Div]]-N27)/N27</f>
        <v>7.4239713774597454E-2</v>
      </c>
    </row>
    <row r="29" spans="2:20" x14ac:dyDescent="0.25">
      <c r="B29" t="s">
        <v>101</v>
      </c>
      <c r="C29" s="24">
        <v>102.87</v>
      </c>
      <c r="D29" s="20">
        <v>115.96</v>
      </c>
      <c r="E29" s="3">
        <v>35.161000000000001</v>
      </c>
      <c r="F29" s="25">
        <v>2.92568470748841</v>
      </c>
      <c r="G29" s="21">
        <v>3.2979721850914299</v>
      </c>
      <c r="H29" s="3">
        <v>4.6399999999999997</v>
      </c>
      <c r="I29" s="25">
        <v>22.170258620689602</v>
      </c>
      <c r="J29" s="21">
        <v>24.991379310344801</v>
      </c>
      <c r="K29" s="3">
        <v>3.66</v>
      </c>
      <c r="L29" s="25">
        <v>28.1065573770491</v>
      </c>
      <c r="M29" s="21">
        <v>31.683060109289599</v>
      </c>
      <c r="N29" s="3">
        <v>2.548</v>
      </c>
      <c r="O29" s="4">
        <v>40.372841444270001</v>
      </c>
      <c r="P29" s="19">
        <v>45.510204081632601</v>
      </c>
      <c r="Q29" s="31">
        <f>(Table2[[#This Row],[Rev]]-E28)/E28</f>
        <v>1.7478369071389274E-2</v>
      </c>
      <c r="R29" s="31">
        <f>(Table2[[#This Row],[FCF]]-H28)/H28</f>
        <v>0.34298118668596228</v>
      </c>
      <c r="S29" s="31">
        <f>(Table2[[#This Row],[EPS]]-K28)/K28</f>
        <v>9.5808383233533023E-2</v>
      </c>
      <c r="T29" s="31">
        <f>(Table2[[#This Row],[Div]]-N28)/N28</f>
        <v>6.0782681099084052E-2</v>
      </c>
    </row>
    <row r="30" spans="2:20" x14ac:dyDescent="0.25">
      <c r="B30" t="s">
        <v>102</v>
      </c>
      <c r="C30" s="24">
        <v>89.54</v>
      </c>
      <c r="D30" s="20">
        <v>114.06</v>
      </c>
      <c r="E30" s="3">
        <v>36.926000000000002</v>
      </c>
      <c r="F30" s="25">
        <v>2.42484969939879</v>
      </c>
      <c r="G30" s="21">
        <v>3.0888804636299598</v>
      </c>
      <c r="H30" s="3">
        <v>6.0259999999999998</v>
      </c>
      <c r="I30" s="25">
        <v>14.8589445735147</v>
      </c>
      <c r="J30" s="21">
        <v>18.9279787587122</v>
      </c>
      <c r="K30" s="3">
        <v>5.58</v>
      </c>
      <c r="L30" s="25">
        <v>16.046594982078801</v>
      </c>
      <c r="M30" s="21">
        <v>20.4408602150537</v>
      </c>
      <c r="N30" s="3">
        <v>2.7559999999999998</v>
      </c>
      <c r="O30" s="4">
        <v>32.489114658925899</v>
      </c>
      <c r="P30" s="19">
        <v>41.386066763425198</v>
      </c>
      <c r="Q30" s="31">
        <f>(Table2[[#This Row],[Rev]]-E29)/E29</f>
        <v>5.0197662182531799E-2</v>
      </c>
      <c r="R30" s="31">
        <f>(Table2[[#This Row],[FCF]]-H29)/H29</f>
        <v>0.29870689655172417</v>
      </c>
      <c r="S30" s="31">
        <f>(Table2[[#This Row],[EPS]]-K29)/K29</f>
        <v>0.52459016393442615</v>
      </c>
      <c r="T30" s="31">
        <f>(Table2[[#This Row],[Div]]-N29)/N29</f>
        <v>8.1632653061224386E-2</v>
      </c>
    </row>
    <row r="31" spans="2:20" x14ac:dyDescent="0.25">
      <c r="B31" t="s">
        <v>103</v>
      </c>
      <c r="C31" s="24">
        <v>104.3</v>
      </c>
      <c r="D31" s="20">
        <v>161.4</v>
      </c>
      <c r="E31" s="3">
        <v>37.902999999999999</v>
      </c>
      <c r="F31" s="25">
        <v>2.7517610743212901</v>
      </c>
      <c r="G31" s="21">
        <v>4.2582381341846203</v>
      </c>
      <c r="H31" s="3">
        <v>6.8609999999999998</v>
      </c>
      <c r="I31" s="25">
        <v>15.2018656172569</v>
      </c>
      <c r="J31" s="21">
        <v>23.524267599475198</v>
      </c>
      <c r="K31" s="3">
        <v>5.46</v>
      </c>
      <c r="L31" s="25">
        <v>19.102564102564099</v>
      </c>
      <c r="M31" s="21">
        <v>29.560439560439502</v>
      </c>
      <c r="N31" s="3">
        <v>2.99</v>
      </c>
      <c r="O31" s="4">
        <v>34.882943143812703</v>
      </c>
      <c r="P31" s="19">
        <v>53.979933110367803</v>
      </c>
      <c r="Q31" s="31">
        <f>(Table2[[#This Row],[Rev]]-E30)/E30</f>
        <v>2.6458322049504324E-2</v>
      </c>
      <c r="R31" s="31">
        <f>(Table2[[#This Row],[FCF]]-H30)/H30</f>
        <v>0.13856621307666778</v>
      </c>
      <c r="S31" s="31">
        <f>(Table2[[#This Row],[EPS]]-K30)/K30</f>
        <v>-2.1505376344086041E-2</v>
      </c>
      <c r="T31" s="31">
        <f>(Table2[[#This Row],[Div]]-N30)/N30</f>
        <v>8.4905660377358652E-2</v>
      </c>
    </row>
    <row r="32" spans="2:20" x14ac:dyDescent="0.25">
      <c r="B32" t="s">
        <v>104</v>
      </c>
      <c r="C32" s="24">
        <v>111.43</v>
      </c>
      <c r="D32" s="20">
        <v>160.94999999999999</v>
      </c>
      <c r="E32" s="3">
        <v>38.917000000000002</v>
      </c>
      <c r="F32" s="25">
        <v>2.8632731197163102</v>
      </c>
      <c r="G32" s="21">
        <v>4.1357247475396299</v>
      </c>
      <c r="H32" s="3">
        <v>6.0069999999999997</v>
      </c>
      <c r="I32" s="25">
        <v>18.550024970867302</v>
      </c>
      <c r="J32" s="21">
        <v>26.793740635924699</v>
      </c>
      <c r="K32" s="3">
        <v>6.11</v>
      </c>
      <c r="L32" s="25">
        <v>18.237315875613699</v>
      </c>
      <c r="M32" s="21">
        <v>26.342062193126001</v>
      </c>
      <c r="N32" s="3">
        <v>3.1539999999999999</v>
      </c>
      <c r="O32" s="4">
        <v>35.329740012682301</v>
      </c>
      <c r="P32" s="19">
        <v>51.030437539632203</v>
      </c>
      <c r="Q32" s="31">
        <f>(Table2[[#This Row],[Rev]]-E31)/E31</f>
        <v>2.6752499802126559E-2</v>
      </c>
      <c r="R32" s="31">
        <f>(Table2[[#This Row],[FCF]]-H31)/H31</f>
        <v>-0.12447165136277512</v>
      </c>
      <c r="S32" s="31">
        <f>(Table2[[#This Row],[EPS]]-K31)/K31</f>
        <v>0.11904761904761911</v>
      </c>
      <c r="T32" s="31">
        <f>(Table2[[#This Row],[Div]]-N31)/N31</f>
        <v>5.4849498327759094E-2</v>
      </c>
    </row>
    <row r="33" spans="2:20" x14ac:dyDescent="0.25">
      <c r="B33" t="s">
        <v>105</v>
      </c>
      <c r="C33" s="24">
        <v>144.37</v>
      </c>
      <c r="D33" s="20">
        <v>193.47</v>
      </c>
      <c r="E33" s="3">
        <v>43.182000000000002</v>
      </c>
      <c r="F33" s="25">
        <v>3.3432911861423702</v>
      </c>
      <c r="G33" s="21">
        <v>4.4803390301514501</v>
      </c>
      <c r="H33" s="3">
        <v>7.6390000000000002</v>
      </c>
      <c r="I33" s="25">
        <v>18.899070558973602</v>
      </c>
      <c r="J33" s="21">
        <v>25.326613431077298</v>
      </c>
      <c r="K33" s="3">
        <v>7.11</v>
      </c>
      <c r="L33" s="25">
        <v>20.305203938115302</v>
      </c>
      <c r="M33" s="21">
        <v>27.210970464134999</v>
      </c>
      <c r="N33" s="3">
        <v>3.41</v>
      </c>
      <c r="O33" s="4">
        <v>42.337243401759501</v>
      </c>
      <c r="P33" s="19">
        <v>56.736070381231599</v>
      </c>
      <c r="Q33" s="31">
        <f>(Table2[[#This Row],[Rev]]-E32)/E32</f>
        <v>0.10959220906030784</v>
      </c>
      <c r="R33" s="31">
        <f>(Table2[[#This Row],[FCF]]-H32)/H32</f>
        <v>0.27168303645746639</v>
      </c>
      <c r="S33" s="31">
        <f>(Table2[[#This Row],[EPS]]-K32)/K32</f>
        <v>0.16366612111292961</v>
      </c>
      <c r="T33" s="31">
        <f>(Table2[[#This Row],[Div]]-N32)/N32</f>
        <v>8.1166772352568237E-2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3.65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7.0381231671554176E-2</v>
      </c>
    </row>
    <row r="35" spans="2:20" x14ac:dyDescent="0.25">
      <c r="C35" s="24"/>
      <c r="D35" s="20"/>
      <c r="E35" s="3"/>
      <c r="F35" s="25"/>
      <c r="G35" s="21"/>
      <c r="H35" s="3"/>
      <c r="I35" s="25"/>
      <c r="J35" s="21"/>
      <c r="K35" s="3"/>
      <c r="L35" s="25"/>
      <c r="M35" s="21"/>
      <c r="N35" s="3"/>
      <c r="O35" s="4"/>
      <c r="P35" s="19"/>
      <c r="Q35" s="31"/>
      <c r="R35" s="31"/>
      <c r="S35" s="31"/>
      <c r="T35" s="31">
        <f>(Table2[[#This Row],[Div]]-N34)/N34</f>
        <v>-1</v>
      </c>
    </row>
    <row r="36" spans="2:20" x14ac:dyDescent="0.25">
      <c r="C36" s="24"/>
      <c r="D36" s="20"/>
      <c r="E36" s="3"/>
      <c r="F36" s="25"/>
      <c r="G36" s="21"/>
      <c r="H36" s="3"/>
      <c r="I36" s="25"/>
      <c r="J36" s="21"/>
      <c r="K36" s="3"/>
      <c r="L36" s="25"/>
      <c r="M36" s="21"/>
      <c r="N36" s="3"/>
      <c r="O36" s="4"/>
      <c r="P36" s="19"/>
      <c r="Q36" s="31"/>
      <c r="R36" s="31"/>
      <c r="S36" s="31"/>
      <c r="T36" s="31" t="e">
        <f>(Table2[[#This Row],[Div]]-N35)/N35</f>
        <v>#DIV/0!</v>
      </c>
    </row>
    <row r="37" spans="2:20" x14ac:dyDescent="0.25">
      <c r="C37" s="24"/>
      <c r="D37" s="20"/>
      <c r="E37" s="3"/>
      <c r="F37" s="25"/>
      <c r="G37" s="21"/>
      <c r="H37" s="3"/>
      <c r="I37" s="25"/>
      <c r="J37" s="21"/>
      <c r="K37" s="3"/>
      <c r="L37" s="25"/>
      <c r="M37" s="21"/>
      <c r="N37" s="3"/>
      <c r="O37" s="4"/>
      <c r="P37" s="19"/>
      <c r="Q37" s="31"/>
      <c r="R37" s="31"/>
      <c r="S37" s="31"/>
      <c r="T37" s="31" t="e">
        <f>(Table2[[#This Row],[Div]]-N36)/N36</f>
        <v>#DIV/0!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tabSelected="1" workbookViewId="0">
      <selection activeCell="U2" sqref="U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B3" t="s">
        <v>76</v>
      </c>
      <c r="C3" s="3">
        <v>3219.8</v>
      </c>
      <c r="D3" s="3">
        <v>1736.3</v>
      </c>
      <c r="E3" s="3">
        <v>1483.5</v>
      </c>
      <c r="F3" s="5">
        <v>0.46074290328591799</v>
      </c>
      <c r="G3" s="3">
        <v>428.2</v>
      </c>
      <c r="H3" s="3">
        <v>1055.3</v>
      </c>
      <c r="I3" s="6">
        <v>0.13298962668488701</v>
      </c>
      <c r="J3" s="3">
        <v>242.6</v>
      </c>
      <c r="K3" s="6">
        <v>7.5346294800919297E-2</v>
      </c>
      <c r="L3" s="3">
        <v>296.2</v>
      </c>
      <c r="M3" s="6">
        <v>9.1993291508789293E-2</v>
      </c>
      <c r="N3" s="3">
        <v>-249.8</v>
      </c>
      <c r="O3" s="6">
        <v>-7.75824585377973E-2</v>
      </c>
      <c r="P3" s="3">
        <v>46.4</v>
      </c>
      <c r="Q3" s="6">
        <v>1.44108329709919E-2</v>
      </c>
      <c r="R3" s="3">
        <v>-91.4</v>
      </c>
      <c r="S3" s="6">
        <v>2.8386856326479901E-2</v>
      </c>
      <c r="T3" s="6">
        <v>1.9698275862068899</v>
      </c>
    </row>
    <row r="4" spans="2:20" x14ac:dyDescent="0.25">
      <c r="B4" t="s">
        <v>77</v>
      </c>
      <c r="C4" s="3">
        <v>3488.2</v>
      </c>
      <c r="D4" s="3">
        <v>1882.4</v>
      </c>
      <c r="E4" s="3">
        <v>1605.8</v>
      </c>
      <c r="F4" s="5">
        <v>0.46035204403417201</v>
      </c>
      <c r="G4" s="3">
        <v>457.2</v>
      </c>
      <c r="H4" s="3">
        <v>1148.5999999999999</v>
      </c>
      <c r="I4" s="6">
        <v>0.131070466142996</v>
      </c>
      <c r="J4" s="3">
        <v>193.3</v>
      </c>
      <c r="K4" s="6">
        <v>5.5415400493090898E-2</v>
      </c>
      <c r="L4" s="3">
        <v>378.9</v>
      </c>
      <c r="M4" s="6">
        <v>0.10862335875236501</v>
      </c>
      <c r="N4" s="3">
        <v>-376.4</v>
      </c>
      <c r="O4" s="6">
        <v>-0.107906656728398</v>
      </c>
      <c r="P4" s="3">
        <v>2.5</v>
      </c>
      <c r="Q4" s="6">
        <v>7.1670202396651502E-4</v>
      </c>
      <c r="R4" s="3">
        <v>-100.5</v>
      </c>
      <c r="S4" s="6">
        <v>2.8811421363453899E-2</v>
      </c>
      <c r="T4" s="6">
        <v>40.200000000000003</v>
      </c>
    </row>
    <row r="5" spans="2:20" x14ac:dyDescent="0.25">
      <c r="B5" t="s">
        <v>78</v>
      </c>
      <c r="C5" s="3">
        <v>3606.3</v>
      </c>
      <c r="D5" s="3">
        <v>1968.6</v>
      </c>
      <c r="E5" s="3">
        <v>1637.7</v>
      </c>
      <c r="F5" s="5">
        <v>0.45412195324848098</v>
      </c>
      <c r="G5" s="3">
        <v>474.6</v>
      </c>
      <c r="H5" s="3">
        <v>1163.0999999999999</v>
      </c>
      <c r="I5" s="6">
        <v>0.13160302803427301</v>
      </c>
      <c r="J5" s="3">
        <v>184.2</v>
      </c>
      <c r="K5" s="6">
        <v>5.1077281424174302E-2</v>
      </c>
      <c r="L5" s="3">
        <v>337.3</v>
      </c>
      <c r="M5" s="6">
        <v>9.3530765604636301E-2</v>
      </c>
      <c r="N5" s="3">
        <v>-138.69999999999999</v>
      </c>
      <c r="O5" s="6">
        <v>-3.8460471951862002E-2</v>
      </c>
      <c r="P5" s="3">
        <v>198.6</v>
      </c>
      <c r="Q5" s="6">
        <v>5.5070293652774299E-2</v>
      </c>
      <c r="R5" s="3">
        <v>-107</v>
      </c>
      <c r="S5" s="6">
        <v>2.96702991986246E-2</v>
      </c>
      <c r="T5" s="6">
        <v>0.53877139979859001</v>
      </c>
    </row>
    <row r="6" spans="2:20" x14ac:dyDescent="0.25">
      <c r="B6" t="s">
        <v>79</v>
      </c>
      <c r="C6" s="3">
        <v>3690.7</v>
      </c>
      <c r="D6" s="3">
        <v>1992.4</v>
      </c>
      <c r="E6" s="3">
        <v>1698.3</v>
      </c>
      <c r="F6" s="5">
        <v>0.46015660985720802</v>
      </c>
      <c r="G6" s="3">
        <v>510.6</v>
      </c>
      <c r="H6" s="3">
        <v>1187.7</v>
      </c>
      <c r="I6" s="6">
        <v>0.13834773891131699</v>
      </c>
      <c r="J6" s="3">
        <v>281.89999999999998</v>
      </c>
      <c r="K6" s="6">
        <v>7.6381174302977695E-2</v>
      </c>
      <c r="L6" s="3">
        <v>494.9</v>
      </c>
      <c r="M6" s="6">
        <v>0.13409380334353899</v>
      </c>
      <c r="N6" s="3">
        <v>-153.1</v>
      </c>
      <c r="O6" s="6">
        <v>-4.1482645568591298E-2</v>
      </c>
      <c r="P6" s="3">
        <v>341.8</v>
      </c>
      <c r="Q6" s="6">
        <v>9.26111577749478E-2</v>
      </c>
      <c r="R6" s="3">
        <v>-110.1</v>
      </c>
      <c r="S6" s="6">
        <v>2.9831739236459199E-2</v>
      </c>
      <c r="T6" s="6">
        <v>0.32211819777647699</v>
      </c>
    </row>
    <row r="7" spans="2:20" x14ac:dyDescent="0.25">
      <c r="B7" t="s">
        <v>80</v>
      </c>
      <c r="C7" s="3">
        <v>3989.3</v>
      </c>
      <c r="D7" s="3">
        <v>2168.6</v>
      </c>
      <c r="E7" s="3">
        <v>1820.7</v>
      </c>
      <c r="F7" s="5">
        <v>0.45639585892261703</v>
      </c>
      <c r="G7" s="3">
        <v>563.1</v>
      </c>
      <c r="H7" s="3">
        <v>1257.5999999999999</v>
      </c>
      <c r="I7" s="6">
        <v>0.14115258315995199</v>
      </c>
      <c r="J7" s="3">
        <v>273.2</v>
      </c>
      <c r="K7" s="6">
        <v>6.8483192540044605E-2</v>
      </c>
      <c r="L7" s="3">
        <v>463.7</v>
      </c>
      <c r="M7" s="6">
        <v>0.11623593111573401</v>
      </c>
      <c r="N7" s="3">
        <v>-596.6</v>
      </c>
      <c r="O7" s="6">
        <v>-0.14955004637405001</v>
      </c>
      <c r="P7" s="3">
        <v>-132.9</v>
      </c>
      <c r="Q7" s="6">
        <v>-3.3314115258315902E-2</v>
      </c>
      <c r="R7" s="3">
        <v>-114.8</v>
      </c>
      <c r="S7" s="6">
        <v>2.8776978417266098E-2</v>
      </c>
      <c r="T7" s="6">
        <v>0.86380737396538698</v>
      </c>
    </row>
    <row r="8" spans="2:20" x14ac:dyDescent="0.25">
      <c r="B8" t="s">
        <v>81</v>
      </c>
      <c r="C8" s="3">
        <v>4302.2</v>
      </c>
      <c r="D8" s="3">
        <v>2336.1</v>
      </c>
      <c r="E8" s="3">
        <v>1966.1</v>
      </c>
      <c r="F8" s="5">
        <v>0.456998744828227</v>
      </c>
      <c r="G8" s="3">
        <v>630.20000000000005</v>
      </c>
      <c r="H8" s="3">
        <v>1335.9</v>
      </c>
      <c r="I8" s="6">
        <v>0.1464831946446</v>
      </c>
      <c r="J8" s="3">
        <v>336.3</v>
      </c>
      <c r="K8" s="6">
        <v>7.8169308725768202E-2</v>
      </c>
      <c r="L8" s="3">
        <v>506</v>
      </c>
      <c r="M8" s="6">
        <v>0.117614243875226</v>
      </c>
      <c r="N8" s="3">
        <v>-172.9</v>
      </c>
      <c r="O8" s="6">
        <v>-4.01887406443215E-2</v>
      </c>
      <c r="P8" s="3">
        <v>333.1</v>
      </c>
      <c r="Q8" s="6">
        <v>7.7425503230905093E-2</v>
      </c>
      <c r="R8" s="3">
        <v>-121.5</v>
      </c>
      <c r="S8" s="6">
        <v>2.8241364883083001E-2</v>
      </c>
      <c r="T8" s="6">
        <v>0.36475532873011102</v>
      </c>
    </row>
    <row r="9" spans="2:20" x14ac:dyDescent="0.25">
      <c r="B9" t="s">
        <v>82</v>
      </c>
      <c r="C9" s="3">
        <v>4435.6000000000004</v>
      </c>
      <c r="D9" s="3">
        <v>2466.9</v>
      </c>
      <c r="E9" s="3">
        <v>1968.7</v>
      </c>
      <c r="F9" s="5">
        <v>0.44384074307872601</v>
      </c>
      <c r="G9" s="3">
        <v>642.6</v>
      </c>
      <c r="H9" s="3">
        <v>1326.1</v>
      </c>
      <c r="I9" s="6">
        <v>0.144873297862746</v>
      </c>
      <c r="J9" s="3">
        <v>340.9</v>
      </c>
      <c r="K9" s="6">
        <v>7.6855442330237098E-2</v>
      </c>
      <c r="L9" s="3">
        <v>389.7</v>
      </c>
      <c r="M9" s="6">
        <v>8.78573360988366E-2</v>
      </c>
      <c r="N9" s="3">
        <v>-161.30000000000001</v>
      </c>
      <c r="O9" s="6">
        <v>-3.6364866083506101E-2</v>
      </c>
      <c r="P9" s="3">
        <v>228.4</v>
      </c>
      <c r="Q9" s="6">
        <v>5.1492470015330499E-2</v>
      </c>
      <c r="R9" s="3">
        <v>-129</v>
      </c>
      <c r="S9" s="6">
        <v>2.9082874921092901E-2</v>
      </c>
      <c r="T9" s="6">
        <v>0.56479859894921103</v>
      </c>
    </row>
    <row r="10" spans="2:20" x14ac:dyDescent="0.25">
      <c r="B10" t="s">
        <v>83</v>
      </c>
      <c r="C10" s="3">
        <v>3970.9</v>
      </c>
      <c r="D10" s="3">
        <v>2191.4</v>
      </c>
      <c r="E10" s="3">
        <v>1779.5</v>
      </c>
      <c r="F10" s="5">
        <v>0.44813518345966902</v>
      </c>
      <c r="G10" s="3">
        <v>558.4</v>
      </c>
      <c r="H10" s="3">
        <v>1221.0999999999999</v>
      </c>
      <c r="I10" s="6">
        <v>0.14062303256188699</v>
      </c>
      <c r="J10" s="3">
        <v>460.3</v>
      </c>
      <c r="K10" s="6">
        <v>0.11591830567377601</v>
      </c>
      <c r="L10" s="3">
        <v>327.7</v>
      </c>
      <c r="M10" s="6">
        <v>8.2525372081895698E-2</v>
      </c>
      <c r="N10" s="3">
        <v>-115.4</v>
      </c>
      <c r="O10" s="6">
        <v>-2.9061421843914401E-2</v>
      </c>
      <c r="P10" s="3">
        <v>212.3</v>
      </c>
      <c r="Q10" s="6">
        <v>5.3463950237981298E-2</v>
      </c>
      <c r="R10" s="3">
        <v>-136.69999999999999</v>
      </c>
      <c r="S10" s="6">
        <v>3.4425445113198498E-2</v>
      </c>
      <c r="T10" s="6">
        <v>0.64390014130946704</v>
      </c>
    </row>
    <row r="11" spans="2:20" x14ac:dyDescent="0.25">
      <c r="B11" t="s">
        <v>84</v>
      </c>
      <c r="C11" s="3">
        <v>3820.4160000000002</v>
      </c>
      <c r="D11" s="3">
        <v>2471.1509999999998</v>
      </c>
      <c r="E11" s="3">
        <v>1349.2650000000001</v>
      </c>
      <c r="F11" s="5">
        <v>0.35317227233892801</v>
      </c>
      <c r="G11" s="3">
        <v>622.65</v>
      </c>
      <c r="H11" s="3">
        <v>726.61500000000001</v>
      </c>
      <c r="I11" s="6">
        <v>0.16297963363151999</v>
      </c>
      <c r="J11" s="3">
        <v>334.54300000000001</v>
      </c>
      <c r="K11" s="6">
        <v>8.7567165460515295E-2</v>
      </c>
      <c r="L11" s="3">
        <v>412.209</v>
      </c>
      <c r="M11" s="6">
        <v>0.107896365212584</v>
      </c>
      <c r="N11" s="3">
        <v>-138.333</v>
      </c>
      <c r="O11" s="6">
        <v>-3.6208884058699299E-2</v>
      </c>
      <c r="P11" s="3">
        <v>273.87599999999998</v>
      </c>
      <c r="Q11" s="6">
        <v>7.1687481153884805E-2</v>
      </c>
      <c r="R11" s="3">
        <v>-144.89099999999999</v>
      </c>
      <c r="S11" s="6">
        <v>3.7925451050356801E-2</v>
      </c>
      <c r="T11" s="6">
        <v>0.52903868904175599</v>
      </c>
    </row>
    <row r="12" spans="2:20" x14ac:dyDescent="0.25">
      <c r="B12" t="s">
        <v>85</v>
      </c>
      <c r="C12" s="3">
        <v>4137.2169999999996</v>
      </c>
      <c r="D12" s="3">
        <v>2668.53</v>
      </c>
      <c r="E12" s="3">
        <v>1468.6869999999999</v>
      </c>
      <c r="F12" s="5">
        <v>0.35499394883082003</v>
      </c>
      <c r="G12" s="3">
        <v>412.63400000000001</v>
      </c>
      <c r="H12" s="3">
        <v>1056.0530000000001</v>
      </c>
      <c r="I12" s="6">
        <v>9.9737093800010904E-2</v>
      </c>
      <c r="J12" s="3">
        <v>207.15600000000001</v>
      </c>
      <c r="K12" s="6">
        <v>5.00713402270173E-2</v>
      </c>
      <c r="L12" s="3">
        <v>706.40499999999997</v>
      </c>
      <c r="M12" s="6">
        <v>0.17074400496759001</v>
      </c>
      <c r="N12" s="3">
        <v>-160.10499999999999</v>
      </c>
      <c r="O12" s="6">
        <v>-3.8698719453197597E-2</v>
      </c>
      <c r="P12" s="3">
        <v>546.29999999999995</v>
      </c>
      <c r="Q12" s="6">
        <v>0.13204528551439201</v>
      </c>
      <c r="R12" s="3">
        <v>-154.75</v>
      </c>
      <c r="S12" s="6">
        <v>3.7404371102603501E-2</v>
      </c>
      <c r="T12" s="6">
        <v>0.28326926597107799</v>
      </c>
    </row>
    <row r="13" spans="2:20" x14ac:dyDescent="0.25">
      <c r="B13" t="s">
        <v>86</v>
      </c>
      <c r="C13" s="3">
        <v>4120.317</v>
      </c>
      <c r="D13" s="3">
        <v>2561.0520000000001</v>
      </c>
      <c r="E13" s="3">
        <v>1559.2650000000001</v>
      </c>
      <c r="F13" s="5">
        <v>0.37843326132430999</v>
      </c>
      <c r="G13" s="3">
        <v>725.83900000000006</v>
      </c>
      <c r="H13" s="3">
        <v>833.42600000000004</v>
      </c>
      <c r="I13" s="6">
        <v>0.176160960430957</v>
      </c>
      <c r="J13" s="3">
        <v>403.57799999999997</v>
      </c>
      <c r="K13" s="6">
        <v>9.7948288930196303E-2</v>
      </c>
      <c r="L13" s="3">
        <v>625.34299999999996</v>
      </c>
      <c r="M13" s="6">
        <v>0.151770604057891</v>
      </c>
      <c r="N13" s="3">
        <v>-132.73599999999999</v>
      </c>
      <c r="O13" s="6">
        <v>-3.2214997049984199E-2</v>
      </c>
      <c r="P13" s="3">
        <v>492.60700000000003</v>
      </c>
      <c r="Q13" s="6">
        <v>0.119555607007907</v>
      </c>
      <c r="R13" s="3">
        <v>-167.821</v>
      </c>
      <c r="S13" s="6">
        <v>4.0730118580681998E-2</v>
      </c>
      <c r="T13" s="6">
        <v>0.340679283891621</v>
      </c>
    </row>
    <row r="14" spans="2:20" x14ac:dyDescent="0.25">
      <c r="B14" t="s">
        <v>87</v>
      </c>
      <c r="C14" s="3">
        <v>4172.5510000000004</v>
      </c>
      <c r="D14" s="3">
        <v>2544.7260000000001</v>
      </c>
      <c r="E14" s="3">
        <v>1627.825</v>
      </c>
      <c r="F14" s="5">
        <v>0.390127046979174</v>
      </c>
      <c r="G14" s="3">
        <v>819.71299999999997</v>
      </c>
      <c r="H14" s="3">
        <v>808.11199999999997</v>
      </c>
      <c r="I14" s="6">
        <v>0.196453680254597</v>
      </c>
      <c r="J14" s="3">
        <v>457.584</v>
      </c>
      <c r="K14" s="6">
        <v>0.10966528629608099</v>
      </c>
      <c r="L14" s="3">
        <v>592.94299999999998</v>
      </c>
      <c r="M14" s="6">
        <v>0.14210563274121699</v>
      </c>
      <c r="N14" s="3">
        <v>-218.65</v>
      </c>
      <c r="O14" s="6">
        <v>-5.2401995805443698E-2</v>
      </c>
      <c r="P14" s="3">
        <v>374.29300000000001</v>
      </c>
      <c r="Q14" s="6">
        <v>8.9703636935773795E-2</v>
      </c>
      <c r="R14" s="3">
        <v>-184.68600000000001</v>
      </c>
      <c r="S14" s="6">
        <v>4.4262131247766602E-2</v>
      </c>
      <c r="T14" s="6">
        <v>0.493426273000029</v>
      </c>
    </row>
    <row r="15" spans="2:20" x14ac:dyDescent="0.25">
      <c r="B15" t="s">
        <v>88</v>
      </c>
      <c r="C15" s="3">
        <v>4416.3890000000001</v>
      </c>
      <c r="D15" s="3">
        <v>2672.7159999999999</v>
      </c>
      <c r="E15" s="3">
        <v>1743.673</v>
      </c>
      <c r="F15" s="5">
        <v>0.39481870822520299</v>
      </c>
      <c r="G15" s="3">
        <v>876.56899999999996</v>
      </c>
      <c r="H15" s="3">
        <v>867.10400000000004</v>
      </c>
      <c r="I15" s="6">
        <v>0.19848093091437299</v>
      </c>
      <c r="J15" s="3">
        <v>574.63699999999994</v>
      </c>
      <c r="K15" s="6">
        <v>0.130114670605329</v>
      </c>
      <c r="L15" s="3">
        <v>787.75400000000002</v>
      </c>
      <c r="M15" s="6">
        <v>0.17837061001646301</v>
      </c>
      <c r="N15" s="3">
        <v>-195.886</v>
      </c>
      <c r="O15" s="6">
        <v>-4.4354335634836498E-2</v>
      </c>
      <c r="P15" s="3">
        <v>591.86800000000005</v>
      </c>
      <c r="Q15" s="6">
        <v>0.134016274381627</v>
      </c>
      <c r="R15" s="3">
        <v>-205.74700000000001</v>
      </c>
      <c r="S15" s="6">
        <v>4.6587155252854701E-2</v>
      </c>
      <c r="T15" s="6">
        <v>0.34762311866835099</v>
      </c>
    </row>
    <row r="16" spans="2:20" x14ac:dyDescent="0.25">
      <c r="B16" t="s">
        <v>89</v>
      </c>
      <c r="C16" s="3">
        <v>4819.8270000000002</v>
      </c>
      <c r="D16" s="3">
        <v>2956.6819999999998</v>
      </c>
      <c r="E16" s="3">
        <v>1863.145</v>
      </c>
      <c r="F16" s="5">
        <v>0.38655848021101102</v>
      </c>
      <c r="G16" s="3">
        <v>950.15899999999999</v>
      </c>
      <c r="H16" s="3">
        <v>912.98599999999999</v>
      </c>
      <c r="I16" s="6">
        <v>0.197135498846742</v>
      </c>
      <c r="J16" s="3">
        <v>488.54700000000003</v>
      </c>
      <c r="K16" s="6">
        <v>0.1013619368496</v>
      </c>
      <c r="L16" s="3">
        <v>461.762</v>
      </c>
      <c r="M16" s="6">
        <v>9.5804683446107E-2</v>
      </c>
      <c r="N16" s="3">
        <v>-194.30500000000001</v>
      </c>
      <c r="O16" s="6">
        <v>-4.0313687607459701E-2</v>
      </c>
      <c r="P16" s="3">
        <v>267.45699999999999</v>
      </c>
      <c r="Q16" s="6">
        <v>5.5490995838647299E-2</v>
      </c>
      <c r="R16" s="3">
        <v>-221.23500000000001</v>
      </c>
      <c r="S16" s="6">
        <v>4.5901025078286001E-2</v>
      </c>
      <c r="T16" s="6">
        <v>0.82717969617546006</v>
      </c>
    </row>
    <row r="17" spans="2:20" x14ac:dyDescent="0.25">
      <c r="B17" t="s">
        <v>90</v>
      </c>
      <c r="C17" s="3">
        <v>4944.2299999999996</v>
      </c>
      <c r="D17" s="3">
        <v>3076.7179999999998</v>
      </c>
      <c r="E17" s="3">
        <v>1867.5119999999999</v>
      </c>
      <c r="F17" s="5">
        <v>0.37771543799540003</v>
      </c>
      <c r="G17" s="3">
        <v>1007.134</v>
      </c>
      <c r="H17" s="3">
        <v>860.37800000000004</v>
      </c>
      <c r="I17" s="6">
        <v>0.203698857051553</v>
      </c>
      <c r="J17" s="3">
        <v>559.06100000000004</v>
      </c>
      <c r="K17" s="6">
        <v>0.113073420937132</v>
      </c>
      <c r="L17" s="3">
        <v>723.19299999999998</v>
      </c>
      <c r="M17" s="6">
        <v>0.14627009665812399</v>
      </c>
      <c r="N17" s="3">
        <v>-198.512</v>
      </c>
      <c r="O17" s="6">
        <v>-4.0150235729324801E-2</v>
      </c>
      <c r="P17" s="3">
        <v>524.68100000000004</v>
      </c>
      <c r="Q17" s="6">
        <v>0.10611986092879901</v>
      </c>
      <c r="R17" s="3">
        <v>-235.12899999999999</v>
      </c>
      <c r="S17" s="6">
        <v>4.7556242326914397E-2</v>
      </c>
      <c r="T17" s="6">
        <v>0.448137058517461</v>
      </c>
    </row>
    <row r="18" spans="2:20" x14ac:dyDescent="0.25">
      <c r="B18" t="s">
        <v>91</v>
      </c>
      <c r="C18" s="3">
        <v>4946.7160000000003</v>
      </c>
      <c r="D18" s="3">
        <v>3315.1469999999999</v>
      </c>
      <c r="E18" s="3">
        <v>1631.569</v>
      </c>
      <c r="F18" s="5">
        <v>0.329828718689328</v>
      </c>
      <c r="G18" s="3">
        <v>735.69500000000005</v>
      </c>
      <c r="H18" s="3">
        <v>895.87400000000002</v>
      </c>
      <c r="I18" s="6">
        <v>0.14872392108218799</v>
      </c>
      <c r="J18" s="3">
        <v>214.154</v>
      </c>
      <c r="K18" s="6">
        <v>4.3292155846424103E-2</v>
      </c>
      <c r="L18" s="3">
        <v>778.83600000000001</v>
      </c>
      <c r="M18" s="6">
        <v>0.157445060520959</v>
      </c>
      <c r="N18" s="3">
        <v>-203.892</v>
      </c>
      <c r="O18" s="6">
        <v>-4.1217648233696801E-2</v>
      </c>
      <c r="P18" s="3">
        <v>574.94399999999996</v>
      </c>
      <c r="Q18" s="6">
        <v>0.11622741228726199</v>
      </c>
      <c r="R18" s="3">
        <v>-252.26300000000001</v>
      </c>
      <c r="S18" s="6">
        <v>5.0996054756327201E-2</v>
      </c>
      <c r="T18" s="6">
        <v>0.43876099237490901</v>
      </c>
    </row>
    <row r="19" spans="2:20" x14ac:dyDescent="0.25">
      <c r="B19" t="s">
        <v>92</v>
      </c>
      <c r="C19" s="3">
        <v>5132.768</v>
      </c>
      <c r="D19" s="3">
        <v>3375.05</v>
      </c>
      <c r="E19" s="3">
        <v>1757.7180000000001</v>
      </c>
      <c r="F19" s="5">
        <v>0.34245031141091897</v>
      </c>
      <c r="G19" s="3">
        <v>684.69899999999996</v>
      </c>
      <c r="H19" s="3">
        <v>1073.019</v>
      </c>
      <c r="I19" s="6">
        <v>0.133397613139732</v>
      </c>
      <c r="J19" s="3">
        <v>311.40499999999997</v>
      </c>
      <c r="K19" s="6">
        <v>6.06699932667909E-2</v>
      </c>
      <c r="L19" s="3">
        <v>519.56100000000004</v>
      </c>
      <c r="M19" s="6">
        <v>0.10122432964045899</v>
      </c>
      <c r="N19" s="3">
        <v>-282.97899999999998</v>
      </c>
      <c r="O19" s="6">
        <v>-5.5131850884357098E-2</v>
      </c>
      <c r="P19" s="3">
        <v>236.58199999999999</v>
      </c>
      <c r="Q19" s="6">
        <v>4.6092478756101903E-2</v>
      </c>
      <c r="R19" s="3">
        <v>-262.94900000000001</v>
      </c>
      <c r="S19" s="6">
        <v>5.1229473064046502E-2</v>
      </c>
      <c r="T19" s="6">
        <v>1.1114497299033701</v>
      </c>
    </row>
    <row r="20" spans="2:20" x14ac:dyDescent="0.25">
      <c r="B20" t="s">
        <v>93</v>
      </c>
      <c r="C20" s="3">
        <v>5298.6679999999997</v>
      </c>
      <c r="D20" s="3">
        <v>3245.5309999999999</v>
      </c>
      <c r="E20" s="3">
        <v>2053.1370000000002</v>
      </c>
      <c r="F20" s="5">
        <v>0.387481721821408</v>
      </c>
      <c r="G20" s="3">
        <v>844.46500000000003</v>
      </c>
      <c r="H20" s="3">
        <v>1208.672</v>
      </c>
      <c r="I20" s="6">
        <v>0.159373072628819</v>
      </c>
      <c r="J20" s="3">
        <v>435.99400000000003</v>
      </c>
      <c r="K20" s="6">
        <v>8.22836984691247E-2</v>
      </c>
      <c r="L20" s="3">
        <v>1065.749</v>
      </c>
      <c r="M20" s="6">
        <v>0.20113526644809601</v>
      </c>
      <c r="N20" s="3">
        <v>-145.47</v>
      </c>
      <c r="O20" s="6">
        <v>-2.7454069588809801E-2</v>
      </c>
      <c r="P20" s="3">
        <v>920.279</v>
      </c>
      <c r="Q20" s="6">
        <v>0.17368119685928601</v>
      </c>
      <c r="R20" s="3">
        <v>-263.40300000000002</v>
      </c>
      <c r="S20" s="6">
        <v>4.97111726947225E-2</v>
      </c>
      <c r="T20" s="6">
        <v>0.28622080912418901</v>
      </c>
    </row>
    <row r="21" spans="2:20" x14ac:dyDescent="0.25">
      <c r="B21" t="s">
        <v>94</v>
      </c>
      <c r="C21" s="3">
        <v>5671.009</v>
      </c>
      <c r="D21" s="3">
        <v>3255.8009999999999</v>
      </c>
      <c r="E21" s="3">
        <v>2415.2080000000001</v>
      </c>
      <c r="F21" s="5">
        <v>0.42588682190417898</v>
      </c>
      <c r="G21" s="3">
        <v>988.73099999999999</v>
      </c>
      <c r="H21" s="3">
        <v>1426.4770000000001</v>
      </c>
      <c r="I21" s="6">
        <v>0.174348339069819</v>
      </c>
      <c r="J21" s="3">
        <v>509.79899999999998</v>
      </c>
      <c r="K21" s="6">
        <v>8.9895642909401094E-2</v>
      </c>
      <c r="L21" s="3">
        <v>901.423</v>
      </c>
      <c r="M21" s="6">
        <v>0.158952842430685</v>
      </c>
      <c r="N21" s="3">
        <v>-201.48699999999999</v>
      </c>
      <c r="O21" s="6">
        <v>-3.5529303515476701E-2</v>
      </c>
      <c r="P21" s="3">
        <v>699.93600000000004</v>
      </c>
      <c r="Q21" s="6">
        <v>0.12342353891520801</v>
      </c>
      <c r="R21" s="3">
        <v>-283.43400000000003</v>
      </c>
      <c r="S21" s="6">
        <v>4.9979465735286201E-2</v>
      </c>
      <c r="T21" s="6">
        <v>0.404942737621725</v>
      </c>
    </row>
    <row r="22" spans="2:20" x14ac:dyDescent="0.25">
      <c r="B22" t="s">
        <v>95</v>
      </c>
      <c r="C22" s="3">
        <v>6080.7879999999996</v>
      </c>
      <c r="D22" s="3">
        <v>3548.8960000000002</v>
      </c>
      <c r="E22" s="3">
        <v>2531.8919999999998</v>
      </c>
      <c r="F22" s="5">
        <v>0.41637564078866002</v>
      </c>
      <c r="G22" s="3">
        <v>1054.1420000000001</v>
      </c>
      <c r="H22" s="3">
        <v>1477.75</v>
      </c>
      <c r="I22" s="6">
        <v>0.17335615055153999</v>
      </c>
      <c r="J22" s="3">
        <v>628.96199999999999</v>
      </c>
      <c r="K22" s="6">
        <v>0.10343429173981999</v>
      </c>
      <c r="L22" s="3">
        <v>587.86699999999996</v>
      </c>
      <c r="M22" s="6">
        <v>9.6676121581610805E-2</v>
      </c>
      <c r="N22" s="3">
        <v>-347.56700000000001</v>
      </c>
      <c r="O22" s="6">
        <v>-5.7158216994244802E-2</v>
      </c>
      <c r="P22" s="3">
        <v>240.3</v>
      </c>
      <c r="Q22" s="6">
        <v>3.9517904587365899E-2</v>
      </c>
      <c r="R22" s="3">
        <v>-304.08300000000003</v>
      </c>
      <c r="S22" s="6">
        <v>5.0007170123345802E-2</v>
      </c>
      <c r="T22" s="6">
        <v>1.2654307116104799</v>
      </c>
    </row>
    <row r="23" spans="2:20" x14ac:dyDescent="0.25">
      <c r="B23" t="s">
        <v>96</v>
      </c>
      <c r="C23" s="3">
        <v>6644.2520000000004</v>
      </c>
      <c r="D23" s="3">
        <v>3784.37</v>
      </c>
      <c r="E23" s="3">
        <v>2859.8820000000001</v>
      </c>
      <c r="F23" s="5">
        <v>0.43042949003138298</v>
      </c>
      <c r="G23" s="3">
        <v>1156.086</v>
      </c>
      <c r="H23" s="3">
        <v>1703.796</v>
      </c>
      <c r="I23" s="6">
        <v>0.173997915792477</v>
      </c>
      <c r="J23" s="3">
        <v>660.93100000000004</v>
      </c>
      <c r="K23" s="6">
        <v>9.9474101825156494E-2</v>
      </c>
      <c r="L23" s="3">
        <v>1094.827</v>
      </c>
      <c r="M23" s="6">
        <v>0.16477806681624901</v>
      </c>
      <c r="N23" s="3">
        <v>-277.96600000000001</v>
      </c>
      <c r="O23" s="6">
        <v>-4.18355595182121E-2</v>
      </c>
      <c r="P23" s="3">
        <v>816.86099999999999</v>
      </c>
      <c r="Q23" s="6">
        <v>0.122942507298037</v>
      </c>
      <c r="R23" s="3">
        <v>-341.20600000000002</v>
      </c>
      <c r="S23" s="6">
        <v>5.1353560942601198E-2</v>
      </c>
      <c r="T23" s="6">
        <v>0.41770386883447702</v>
      </c>
    </row>
    <row r="24" spans="2:20" x14ac:dyDescent="0.25">
      <c r="B24" t="s">
        <v>97</v>
      </c>
      <c r="C24" s="3">
        <v>7146.0789999999997</v>
      </c>
      <c r="D24" s="3">
        <v>3865.2310000000002</v>
      </c>
      <c r="E24" s="3">
        <v>3280.848</v>
      </c>
      <c r="F24" s="5">
        <v>0.45911163310677</v>
      </c>
      <c r="G24" s="3">
        <v>1356.7159999999999</v>
      </c>
      <c r="H24" s="3">
        <v>1924.1320000000001</v>
      </c>
      <c r="I24" s="6">
        <v>0.18985460418223701</v>
      </c>
      <c r="J24" s="3">
        <v>820.47</v>
      </c>
      <c r="K24" s="6">
        <v>0.11481401199175099</v>
      </c>
      <c r="L24" s="3">
        <v>1191.3989999999999</v>
      </c>
      <c r="M24" s="6">
        <v>0.16672065897956001</v>
      </c>
      <c r="N24" s="3">
        <v>-350.911</v>
      </c>
      <c r="O24" s="6">
        <v>-4.9105390522550897E-2</v>
      </c>
      <c r="P24" s="3">
        <v>840.48800000000006</v>
      </c>
      <c r="Q24" s="6">
        <v>0.117615268457009</v>
      </c>
      <c r="R24" s="3">
        <v>-393.80099999999999</v>
      </c>
      <c r="S24" s="6">
        <v>5.5107283308790701E-2</v>
      </c>
      <c r="T24" s="6">
        <v>0.468538515719439</v>
      </c>
    </row>
    <row r="25" spans="2:20" x14ac:dyDescent="0.25">
      <c r="B25" t="s">
        <v>98</v>
      </c>
      <c r="C25" s="3">
        <v>7421.768</v>
      </c>
      <c r="D25" s="3">
        <v>4085.6019999999999</v>
      </c>
      <c r="E25" s="3">
        <v>3336.1660000000002</v>
      </c>
      <c r="F25" s="5">
        <v>0.44951095210736802</v>
      </c>
      <c r="G25" s="3">
        <v>1437.8820000000001</v>
      </c>
      <c r="H25" s="3">
        <v>1898.2840000000001</v>
      </c>
      <c r="I25" s="6">
        <v>0.193738473096976</v>
      </c>
      <c r="J25" s="3">
        <v>846.91200000000003</v>
      </c>
      <c r="K25" s="6">
        <v>0.11411189355420399</v>
      </c>
      <c r="L25" s="3">
        <v>844.37699999999995</v>
      </c>
      <c r="M25" s="6">
        <v>0.11377033073521001</v>
      </c>
      <c r="N25" s="3">
        <v>-370.78899999999999</v>
      </c>
      <c r="O25" s="6">
        <v>-4.9959659207886802E-2</v>
      </c>
      <c r="P25" s="3">
        <v>473.58800000000002</v>
      </c>
      <c r="Q25" s="6">
        <v>6.3810671527323407E-2</v>
      </c>
      <c r="R25" s="3">
        <v>-440.41399999999999</v>
      </c>
      <c r="S25" s="6">
        <v>5.9340847086570198E-2</v>
      </c>
      <c r="T25" s="6">
        <v>0.92995177242666605</v>
      </c>
    </row>
    <row r="26" spans="2:20" x14ac:dyDescent="0.25">
      <c r="B26" t="s">
        <v>99</v>
      </c>
      <c r="C26" s="3">
        <v>7386.6260000000002</v>
      </c>
      <c r="D26" s="3">
        <v>4003.951</v>
      </c>
      <c r="E26" s="3">
        <v>3382.6750000000002</v>
      </c>
      <c r="F26" s="5">
        <v>0.45794588760822602</v>
      </c>
      <c r="G26" s="3">
        <v>1413.367</v>
      </c>
      <c r="H26" s="3">
        <v>1969.308</v>
      </c>
      <c r="I26" s="6">
        <v>0.191341351247511</v>
      </c>
      <c r="J26" s="3">
        <v>512.95100000000002</v>
      </c>
      <c r="K26" s="6">
        <v>6.9443207223433195E-2</v>
      </c>
      <c r="L26" s="3">
        <v>1256.3109999999999</v>
      </c>
      <c r="M26" s="6">
        <v>0.17007914032739699</v>
      </c>
      <c r="N26" s="3">
        <v>-356.81</v>
      </c>
      <c r="O26" s="6">
        <v>-4.83048688264439E-2</v>
      </c>
      <c r="P26" s="3">
        <v>899.50099999999998</v>
      </c>
      <c r="Q26" s="6">
        <v>0.121774271500953</v>
      </c>
      <c r="R26" s="3">
        <v>-476.13200000000001</v>
      </c>
      <c r="S26" s="6">
        <v>6.4458658120771201E-2</v>
      </c>
      <c r="T26" s="6">
        <v>0.52932903910056806</v>
      </c>
    </row>
    <row r="27" spans="2:20" x14ac:dyDescent="0.25">
      <c r="B27" t="s">
        <v>100</v>
      </c>
      <c r="C27" s="3">
        <v>7440.1809999999996</v>
      </c>
      <c r="D27" s="3">
        <v>4270.6419999999998</v>
      </c>
      <c r="E27" s="3">
        <v>3169.5390000000002</v>
      </c>
      <c r="F27" s="5">
        <v>0.426002942670346</v>
      </c>
      <c r="G27" s="3">
        <v>1278.2339999999999</v>
      </c>
      <c r="H27" s="3">
        <v>1891.3050000000001</v>
      </c>
      <c r="I27" s="6">
        <v>0.17180146558262399</v>
      </c>
      <c r="J27" s="3">
        <v>720.04399999999998</v>
      </c>
      <c r="K27" s="6">
        <v>9.6777753121866206E-2</v>
      </c>
      <c r="L27" s="3">
        <v>1013.428</v>
      </c>
      <c r="M27" s="6">
        <v>0.13621012714610001</v>
      </c>
      <c r="N27" s="3">
        <v>-269.476</v>
      </c>
      <c r="O27" s="6">
        <v>-3.6219011338568197E-2</v>
      </c>
      <c r="P27" s="3">
        <v>743.952</v>
      </c>
      <c r="Q27" s="6">
        <v>9.9991115807532102E-2</v>
      </c>
      <c r="R27" s="3">
        <v>-499.47500000000002</v>
      </c>
      <c r="S27" s="6">
        <v>6.7132103372216298E-2</v>
      </c>
      <c r="T27" s="6">
        <v>0.67138068047400901</v>
      </c>
    </row>
    <row r="28" spans="2:20" x14ac:dyDescent="0.25">
      <c r="B28" t="s">
        <v>101</v>
      </c>
      <c r="C28" s="3">
        <v>7515.4260000000004</v>
      </c>
      <c r="D28" s="3">
        <v>4060.05</v>
      </c>
      <c r="E28" s="3">
        <v>3455.3760000000002</v>
      </c>
      <c r="F28" s="5">
        <v>0.45977114271366598</v>
      </c>
      <c r="G28" s="3">
        <v>1569.884</v>
      </c>
      <c r="H28" s="3">
        <v>1885.492</v>
      </c>
      <c r="I28" s="6">
        <v>0.208888225364736</v>
      </c>
      <c r="J28" s="3">
        <v>782.98099999999999</v>
      </c>
      <c r="K28" s="6">
        <v>0.104183182696496</v>
      </c>
      <c r="L28" s="3">
        <v>1249.5150000000001</v>
      </c>
      <c r="M28" s="6">
        <v>0.16626003635722</v>
      </c>
      <c r="N28" s="3">
        <v>-257.67500000000001</v>
      </c>
      <c r="O28" s="6">
        <v>-3.4286146919682202E-2</v>
      </c>
      <c r="P28" s="3">
        <v>991.84</v>
      </c>
      <c r="Q28" s="6">
        <v>0.13197388943753799</v>
      </c>
      <c r="R28" s="3">
        <v>-526.27200000000005</v>
      </c>
      <c r="S28" s="6">
        <v>7.0025571404734699E-2</v>
      </c>
      <c r="T28" s="6">
        <v>0.53060170995321798</v>
      </c>
    </row>
    <row r="29" spans="2:20" x14ac:dyDescent="0.25">
      <c r="B29" t="s">
        <v>102</v>
      </c>
      <c r="C29" s="3">
        <v>7791.0690000000004</v>
      </c>
      <c r="D29" s="3">
        <v>4215.7439999999997</v>
      </c>
      <c r="E29" s="3">
        <v>3575.3249999999998</v>
      </c>
      <c r="F29" s="5">
        <v>0.45890044100494998</v>
      </c>
      <c r="G29" s="3">
        <v>1700.4960000000001</v>
      </c>
      <c r="H29" s="3">
        <v>1874.829</v>
      </c>
      <c r="I29" s="6">
        <v>0.218262217931839</v>
      </c>
      <c r="J29" s="3">
        <v>1177.5619999999999</v>
      </c>
      <c r="K29" s="6">
        <v>0.15114254539396299</v>
      </c>
      <c r="L29" s="3">
        <v>1599.9929999999999</v>
      </c>
      <c r="M29" s="6">
        <v>0.20536244769491799</v>
      </c>
      <c r="N29" s="3">
        <v>-328.601</v>
      </c>
      <c r="O29" s="6">
        <v>-4.21766255696105E-2</v>
      </c>
      <c r="P29" s="3">
        <v>1271.3920000000001</v>
      </c>
      <c r="Q29" s="6">
        <v>0.163185822125307</v>
      </c>
      <c r="R29" s="3">
        <v>-562.52099999999996</v>
      </c>
      <c r="S29" s="6">
        <v>7.22007467781378E-2</v>
      </c>
      <c r="T29" s="6">
        <v>0.44244497369811903</v>
      </c>
    </row>
    <row r="30" spans="2:20" x14ac:dyDescent="0.25">
      <c r="B30" t="s">
        <v>103</v>
      </c>
      <c r="C30" s="3">
        <v>7986.2520000000004</v>
      </c>
      <c r="D30" s="3">
        <v>4363.7740000000003</v>
      </c>
      <c r="E30" s="3">
        <v>3622.4780000000001</v>
      </c>
      <c r="F30" s="5">
        <v>0.453589243114291</v>
      </c>
      <c r="G30" s="3">
        <v>1716.549</v>
      </c>
      <c r="H30" s="3">
        <v>1905.9290000000001</v>
      </c>
      <c r="I30" s="6">
        <v>0.21493799594603299</v>
      </c>
      <c r="J30" s="3">
        <v>1149.692</v>
      </c>
      <c r="K30" s="6">
        <v>0.143958893358236</v>
      </c>
      <c r="L30" s="3">
        <v>1763.873</v>
      </c>
      <c r="M30" s="6">
        <v>0.22086367923276101</v>
      </c>
      <c r="N30" s="3">
        <v>-318.19200000000001</v>
      </c>
      <c r="O30" s="6">
        <v>-3.9842469283463598E-2</v>
      </c>
      <c r="P30" s="3">
        <v>1445.681</v>
      </c>
      <c r="Q30" s="6">
        <v>0.18102120994929699</v>
      </c>
      <c r="R30" s="3">
        <v>-610.31200000000001</v>
      </c>
      <c r="S30" s="6">
        <v>7.6420328334242393E-2</v>
      </c>
      <c r="T30" s="6">
        <v>0.42216228891435897</v>
      </c>
    </row>
    <row r="31" spans="2:20" x14ac:dyDescent="0.25">
      <c r="B31" t="s">
        <v>104</v>
      </c>
      <c r="C31" s="3">
        <v>8149.7190000000001</v>
      </c>
      <c r="D31" s="3">
        <v>4448.45</v>
      </c>
      <c r="E31" s="3">
        <v>3701.2689999999998</v>
      </c>
      <c r="F31" s="5">
        <v>0.45415909431969298</v>
      </c>
      <c r="G31" s="3">
        <v>1810.3440000000001</v>
      </c>
      <c r="H31" s="3">
        <v>1890.925</v>
      </c>
      <c r="I31" s="6">
        <v>0.22213575707334199</v>
      </c>
      <c r="J31" s="3">
        <v>1278.7080000000001</v>
      </c>
      <c r="K31" s="6">
        <v>0.15690209686984299</v>
      </c>
      <c r="L31" s="3">
        <v>1699.6569999999999</v>
      </c>
      <c r="M31" s="6">
        <v>0.20855406180262101</v>
      </c>
      <c r="N31" s="3">
        <v>-441.62599999999998</v>
      </c>
      <c r="O31" s="6">
        <v>-5.4189107624446897E-2</v>
      </c>
      <c r="P31" s="3">
        <v>1258.0309999999999</v>
      </c>
      <c r="Q31" s="6">
        <v>0.154364954178174</v>
      </c>
      <c r="R31" s="3">
        <v>-640.73199999999997</v>
      </c>
      <c r="S31" s="6">
        <v>7.8620134019344701E-2</v>
      </c>
      <c r="T31" s="6">
        <v>0.50931336350217105</v>
      </c>
    </row>
    <row r="32" spans="2:20" x14ac:dyDescent="0.25">
      <c r="B32" t="s">
        <v>105</v>
      </c>
      <c r="C32" s="3">
        <v>8971.3369999999995</v>
      </c>
      <c r="D32" s="3">
        <v>4922.7389999999996</v>
      </c>
      <c r="E32" s="3">
        <v>4048.598</v>
      </c>
      <c r="F32" s="5">
        <v>0.451281453366426</v>
      </c>
      <c r="G32" s="3">
        <v>2047.2470000000001</v>
      </c>
      <c r="H32" s="3">
        <v>2001.3510000000001</v>
      </c>
      <c r="I32" s="6">
        <v>0.228198650881134</v>
      </c>
      <c r="J32" s="3">
        <v>1477.5119999999999</v>
      </c>
      <c r="K32" s="6">
        <v>0.16469250904296601</v>
      </c>
      <c r="L32" s="3">
        <v>2082.884</v>
      </c>
      <c r="M32" s="6">
        <v>0.23217096849666799</v>
      </c>
      <c r="N32" s="3">
        <v>-495.87700000000001</v>
      </c>
      <c r="O32" s="6">
        <v>-5.5273478189482798E-2</v>
      </c>
      <c r="P32" s="3">
        <v>1587.0070000000001</v>
      </c>
      <c r="Q32" s="6">
        <v>0.17689749030718599</v>
      </c>
      <c r="R32" s="3">
        <v>-685.98699999999997</v>
      </c>
      <c r="S32" s="6">
        <v>7.6464299579873093E-2</v>
      </c>
      <c r="T32" s="6">
        <v>0.432252031654554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I32" sqref="I29:I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76</v>
      </c>
      <c r="C3" s="3">
        <v>3219.8</v>
      </c>
      <c r="D3" s="3">
        <v>46.4</v>
      </c>
      <c r="E3" s="3">
        <v>-91.4</v>
      </c>
      <c r="F3" s="3">
        <v>4238.7420000000002</v>
      </c>
      <c r="G3">
        <v>362.09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3488.2</v>
      </c>
      <c r="D4" s="3">
        <v>2.5</v>
      </c>
      <c r="E4" s="3">
        <v>-100.5</v>
      </c>
      <c r="F4" s="3">
        <v>4293.0370000000003</v>
      </c>
      <c r="G4">
        <v>361.30799999999999</v>
      </c>
      <c r="H4" s="31">
        <f>(Table3[[#This Row],[SharesOutstanding]]-G3)/G3</f>
        <v>-2.1596840564500051E-3</v>
      </c>
      <c r="I4" s="31">
        <f>(Table3[[#This Row],[Revenue]]-C3)/C3</f>
        <v>8.3359214858065606E-2</v>
      </c>
      <c r="J4" s="31">
        <f>(Table3[[#This Row],[Dividend]]-E3)/E3</f>
        <v>9.9562363238511961E-2</v>
      </c>
      <c r="K4" s="31">
        <f>(Table3[[#This Row],[MarketValue]]-F3)/F3</f>
        <v>1.2809225001191409E-2</v>
      </c>
    </row>
    <row r="5" spans="2:11" x14ac:dyDescent="0.25">
      <c r="B5" t="s">
        <v>78</v>
      </c>
      <c r="C5" s="3">
        <v>3606.3</v>
      </c>
      <c r="D5" s="3">
        <v>198.6</v>
      </c>
      <c r="E5" s="3">
        <v>-107</v>
      </c>
      <c r="F5" s="3">
        <v>4194.5050000000001</v>
      </c>
      <c r="G5">
        <v>347.54700000000003</v>
      </c>
      <c r="H5" s="31">
        <f>(Table3[[#This Row],[SharesOutstanding]]-G4)/G4</f>
        <v>-3.8086618619017479E-2</v>
      </c>
      <c r="I5" s="31">
        <f>(Table3[[#This Row],[Revenue]]-C4)/C4</f>
        <v>3.3857003612178305E-2</v>
      </c>
      <c r="J5" s="31">
        <f>(Table3[[#This Row],[Dividend]]-E4)/E4</f>
        <v>6.4676616915422883E-2</v>
      </c>
      <c r="K5" s="31">
        <f>(Table3[[#This Row],[MarketValue]]-F4)/F4</f>
        <v>-2.2951584158254434E-2</v>
      </c>
    </row>
    <row r="6" spans="2:11" x14ac:dyDescent="0.25">
      <c r="B6" t="s">
        <v>79</v>
      </c>
      <c r="C6" s="3">
        <v>3690.7</v>
      </c>
      <c r="D6" s="3">
        <v>341.8</v>
      </c>
      <c r="E6" s="3">
        <v>-110.1</v>
      </c>
      <c r="F6" s="3">
        <v>5026.759</v>
      </c>
      <c r="G6">
        <v>338.654</v>
      </c>
      <c r="H6" s="31">
        <f>(Table3[[#This Row],[SharesOutstanding]]-G5)/G5</f>
        <v>-2.5587906096153985E-2</v>
      </c>
      <c r="I6" s="31">
        <f>(Table3[[#This Row],[Revenue]]-C5)/C5</f>
        <v>2.3403488339849607E-2</v>
      </c>
      <c r="J6" s="31">
        <f>(Table3[[#This Row],[Dividend]]-E5)/E5</f>
        <v>2.8971962616822378E-2</v>
      </c>
      <c r="K6" s="31">
        <f>(Table3[[#This Row],[MarketValue]]-F5)/F5</f>
        <v>0.19841530764655183</v>
      </c>
    </row>
    <row r="7" spans="2:11" x14ac:dyDescent="0.25">
      <c r="B7" t="s">
        <v>80</v>
      </c>
      <c r="C7" s="3">
        <v>3989.3</v>
      </c>
      <c r="D7" s="3">
        <v>-132.9</v>
      </c>
      <c r="E7" s="3">
        <v>-114.8</v>
      </c>
      <c r="F7" s="3">
        <v>6692.7420000000002</v>
      </c>
      <c r="G7">
        <v>312.22899999999998</v>
      </c>
      <c r="H7" s="31">
        <f>(Table3[[#This Row],[SharesOutstanding]]-G6)/G6</f>
        <v>-7.8029493229077498E-2</v>
      </c>
      <c r="I7" s="31">
        <f>(Table3[[#This Row],[Revenue]]-C6)/C6</f>
        <v>8.0906061180805913E-2</v>
      </c>
      <c r="J7" s="31">
        <f>(Table3[[#This Row],[Dividend]]-E6)/E6</f>
        <v>4.2688465031789309E-2</v>
      </c>
      <c r="K7" s="31">
        <f>(Table3[[#This Row],[MarketValue]]-F6)/F6</f>
        <v>0.3314228909720956</v>
      </c>
    </row>
    <row r="8" spans="2:11" x14ac:dyDescent="0.25">
      <c r="B8" t="s">
        <v>81</v>
      </c>
      <c r="C8" s="3">
        <v>4302.2</v>
      </c>
      <c r="D8" s="3">
        <v>333.1</v>
      </c>
      <c r="E8" s="3">
        <v>-121.5</v>
      </c>
      <c r="F8" s="3">
        <v>8849.3680000000004</v>
      </c>
      <c r="G8">
        <v>301.61399999999998</v>
      </c>
      <c r="H8" s="31">
        <f>(Table3[[#This Row],[SharesOutstanding]]-G7)/G7</f>
        <v>-3.399748261692543E-2</v>
      </c>
      <c r="I8" s="31">
        <f>(Table3[[#This Row],[Revenue]]-C7)/C7</f>
        <v>7.8434813125109568E-2</v>
      </c>
      <c r="J8" s="31">
        <f>(Table3[[#This Row],[Dividend]]-E7)/E7</f>
        <v>5.8362369337979121E-2</v>
      </c>
      <c r="K8" s="31">
        <f>(Table3[[#This Row],[MarketValue]]-F7)/F7</f>
        <v>0.32223354792400488</v>
      </c>
    </row>
    <row r="9" spans="2:11" x14ac:dyDescent="0.25">
      <c r="B9" t="s">
        <v>82</v>
      </c>
      <c r="C9" s="3">
        <v>4435.6000000000004</v>
      </c>
      <c r="D9" s="3">
        <v>228.4</v>
      </c>
      <c r="E9" s="3">
        <v>-129</v>
      </c>
      <c r="F9" s="3">
        <v>8900.8799999999992</v>
      </c>
      <c r="G9">
        <v>291.36799999999999</v>
      </c>
      <c r="H9" s="31">
        <f>(Table3[[#This Row],[SharesOutstanding]]-G8)/G8</f>
        <v>-3.3970571657814232E-2</v>
      </c>
      <c r="I9" s="31">
        <f>(Table3[[#This Row],[Revenue]]-C8)/C8</f>
        <v>3.100739156710533E-2</v>
      </c>
      <c r="J9" s="31">
        <f>(Table3[[#This Row],[Dividend]]-E8)/E8</f>
        <v>6.1728395061728392E-2</v>
      </c>
      <c r="K9" s="31">
        <f>(Table3[[#This Row],[MarketValue]]-F8)/F8</f>
        <v>5.8209806621217245E-3</v>
      </c>
    </row>
    <row r="10" spans="2:11" x14ac:dyDescent="0.25">
      <c r="B10" t="s">
        <v>83</v>
      </c>
      <c r="C10" s="3">
        <v>3970.9</v>
      </c>
      <c r="D10" s="3">
        <v>212.3</v>
      </c>
      <c r="E10" s="3">
        <v>-136.69999999999999</v>
      </c>
      <c r="F10" s="3">
        <v>6568.5420000000004</v>
      </c>
      <c r="G10">
        <v>282.39299999999997</v>
      </c>
      <c r="H10" s="31">
        <f>(Table3[[#This Row],[SharesOutstanding]]-G9)/G9</f>
        <v>-3.0802970813541716E-2</v>
      </c>
      <c r="I10" s="31">
        <f>(Table3[[#This Row],[Revenue]]-C9)/C9</f>
        <v>-0.10476598430877451</v>
      </c>
      <c r="J10" s="31">
        <f>(Table3[[#This Row],[Dividend]]-E9)/E9</f>
        <v>5.9689922480620064E-2</v>
      </c>
      <c r="K10" s="31">
        <f>(Table3[[#This Row],[MarketValue]]-F9)/F9</f>
        <v>-0.26203454040499358</v>
      </c>
    </row>
    <row r="11" spans="2:11" x14ac:dyDescent="0.25">
      <c r="B11" t="s">
        <v>84</v>
      </c>
      <c r="C11" s="3">
        <v>3820.4160000000002</v>
      </c>
      <c r="D11" s="3">
        <v>273.87599999999998</v>
      </c>
      <c r="E11" s="3">
        <v>-144.89099999999999</v>
      </c>
      <c r="F11" s="3">
        <v>8773.8029999999999</v>
      </c>
      <c r="G11">
        <v>283.51100000000002</v>
      </c>
      <c r="H11" s="31">
        <f>(Table3[[#This Row],[SharesOutstanding]]-G10)/G10</f>
        <v>3.9590216471373299E-3</v>
      </c>
      <c r="I11" s="31">
        <f>(Table3[[#This Row],[Revenue]]-C10)/C10</f>
        <v>-3.7896698481452544E-2</v>
      </c>
      <c r="J11" s="31">
        <f>(Table3[[#This Row],[Dividend]]-E10)/E10</f>
        <v>5.9919531821506972E-2</v>
      </c>
      <c r="K11" s="31">
        <f>(Table3[[#This Row],[MarketValue]]-F10)/F10</f>
        <v>0.33573066899777748</v>
      </c>
    </row>
    <row r="12" spans="2:11" x14ac:dyDescent="0.25">
      <c r="B12" t="s">
        <v>85</v>
      </c>
      <c r="C12" s="3">
        <v>4137.2169999999996</v>
      </c>
      <c r="D12" s="3">
        <v>546.29999999999995</v>
      </c>
      <c r="E12" s="3">
        <v>-154.75</v>
      </c>
      <c r="F12" s="3">
        <v>9182.76</v>
      </c>
      <c r="G12">
        <v>275.392</v>
      </c>
      <c r="H12" s="31">
        <f>(Table3[[#This Row],[SharesOutstanding]]-G11)/G11</f>
        <v>-2.8637336822909965E-2</v>
      </c>
      <c r="I12" s="31">
        <f>(Table3[[#This Row],[Revenue]]-C11)/C11</f>
        <v>8.2923168576406192E-2</v>
      </c>
      <c r="J12" s="31">
        <f>(Table3[[#This Row],[Dividend]]-E11)/E11</f>
        <v>6.8044253956422482E-2</v>
      </c>
      <c r="K12" s="31">
        <f>(Table3[[#This Row],[MarketValue]]-F11)/F11</f>
        <v>4.6611144562967777E-2</v>
      </c>
    </row>
    <row r="13" spans="2:11" x14ac:dyDescent="0.25">
      <c r="B13" t="s">
        <v>86</v>
      </c>
      <c r="C13" s="3">
        <v>4120.317</v>
      </c>
      <c r="D13" s="3">
        <v>492.60700000000003</v>
      </c>
      <c r="E13" s="3">
        <v>-167.821</v>
      </c>
      <c r="F13" s="3">
        <v>9051.7970000000005</v>
      </c>
      <c r="G13">
        <v>275.48</v>
      </c>
      <c r="H13" s="31">
        <f>(Table3[[#This Row],[SharesOutstanding]]-G12)/G12</f>
        <v>3.1954450383461498E-4</v>
      </c>
      <c r="I13" s="31">
        <f>(Table3[[#This Row],[Revenue]]-C12)/C12</f>
        <v>-4.0848715452923151E-3</v>
      </c>
      <c r="J13" s="31">
        <f>(Table3[[#This Row],[Dividend]]-E12)/E12</f>
        <v>8.4465266558966065E-2</v>
      </c>
      <c r="K13" s="31">
        <f>(Table3[[#This Row],[MarketValue]]-F12)/F12</f>
        <v>-1.4261834132657254E-2</v>
      </c>
    </row>
    <row r="14" spans="2:11" x14ac:dyDescent="0.25">
      <c r="B14" t="s">
        <v>87</v>
      </c>
      <c r="C14" s="3">
        <v>4172.5510000000004</v>
      </c>
      <c r="D14" s="3">
        <v>374.29300000000001</v>
      </c>
      <c r="E14" s="3">
        <v>-184.68600000000001</v>
      </c>
      <c r="F14" s="3">
        <v>9973.7720000000008</v>
      </c>
      <c r="G14">
        <v>264.49900000000002</v>
      </c>
      <c r="H14" s="31">
        <f>(Table3[[#This Row],[SharesOutstanding]]-G13)/G13</f>
        <v>-3.9861332946130368E-2</v>
      </c>
      <c r="I14" s="31">
        <f>(Table3[[#This Row],[Revenue]]-C13)/C13</f>
        <v>1.267717993542739E-2</v>
      </c>
      <c r="J14" s="31">
        <f>(Table3[[#This Row],[Dividend]]-E13)/E13</f>
        <v>0.10049397870349962</v>
      </c>
      <c r="K14" s="31">
        <f>(Table3[[#This Row],[MarketValue]]-F13)/F13</f>
        <v>0.10185546582628845</v>
      </c>
    </row>
    <row r="15" spans="2:11" x14ac:dyDescent="0.25">
      <c r="B15" t="s">
        <v>88</v>
      </c>
      <c r="C15" s="3">
        <v>4416.3890000000001</v>
      </c>
      <c r="D15" s="3">
        <v>591.86800000000005</v>
      </c>
      <c r="E15" s="3">
        <v>-205.74700000000001</v>
      </c>
      <c r="F15" s="3">
        <v>13652.51</v>
      </c>
      <c r="G15">
        <v>256.93400000000003</v>
      </c>
      <c r="H15" s="31">
        <f>(Table3[[#This Row],[SharesOutstanding]]-G14)/G14</f>
        <v>-2.8601242348742329E-2</v>
      </c>
      <c r="I15" s="31">
        <f>(Table3[[#This Row],[Revenue]]-C14)/C14</f>
        <v>5.8438590684691386E-2</v>
      </c>
      <c r="J15" s="31">
        <f>(Table3[[#This Row],[Dividend]]-E14)/E14</f>
        <v>0.11403679759158791</v>
      </c>
      <c r="K15" s="31">
        <f>(Table3[[#This Row],[MarketValue]]-F14)/F14</f>
        <v>0.36884119669068022</v>
      </c>
    </row>
    <row r="16" spans="2:11" x14ac:dyDescent="0.25">
      <c r="B16" t="s">
        <v>89</v>
      </c>
      <c r="C16" s="3">
        <v>4819.8270000000002</v>
      </c>
      <c r="D16" s="3">
        <v>267.45699999999999</v>
      </c>
      <c r="E16" s="3">
        <v>-221.23500000000001</v>
      </c>
      <c r="F16" s="3">
        <v>13201.987999999999</v>
      </c>
      <c r="G16">
        <v>248.292</v>
      </c>
      <c r="H16" s="31">
        <f>(Table3[[#This Row],[SharesOutstanding]]-G15)/G15</f>
        <v>-3.3635096950968044E-2</v>
      </c>
      <c r="I16" s="31">
        <f>(Table3[[#This Row],[Revenue]]-C15)/C15</f>
        <v>9.1350195827405625E-2</v>
      </c>
      <c r="J16" s="31">
        <f>(Table3[[#This Row],[Dividend]]-E15)/E15</f>
        <v>7.5276917767938281E-2</v>
      </c>
      <c r="K16" s="31">
        <f>(Table3[[#This Row],[MarketValue]]-F15)/F15</f>
        <v>-3.2999206739273645E-2</v>
      </c>
    </row>
    <row r="17" spans="2:11" x14ac:dyDescent="0.25">
      <c r="B17" t="s">
        <v>90</v>
      </c>
      <c r="C17" s="3">
        <v>4944.2299999999996</v>
      </c>
      <c r="D17" s="3">
        <v>524.68100000000004</v>
      </c>
      <c r="E17" s="3">
        <v>-235.12899999999999</v>
      </c>
      <c r="F17" s="3">
        <v>11491.748</v>
      </c>
      <c r="G17">
        <v>238.91499999999999</v>
      </c>
      <c r="H17" s="31">
        <f>(Table3[[#This Row],[SharesOutstanding]]-G16)/G16</f>
        <v>-3.776601743108924E-2</v>
      </c>
      <c r="I17" s="31">
        <f>(Table3[[#This Row],[Revenue]]-C16)/C16</f>
        <v>2.5810677437177586E-2</v>
      </c>
      <c r="J17" s="31">
        <f>(Table3[[#This Row],[Dividend]]-E16)/E16</f>
        <v>6.2801997875562079E-2</v>
      </c>
      <c r="K17" s="31">
        <f>(Table3[[#This Row],[MarketValue]]-F16)/F16</f>
        <v>-0.12954412623310974</v>
      </c>
    </row>
    <row r="18" spans="2:11" x14ac:dyDescent="0.25">
      <c r="B18" t="s">
        <v>91</v>
      </c>
      <c r="C18" s="3">
        <v>4946.7160000000003</v>
      </c>
      <c r="D18" s="3">
        <v>574.94399999999996</v>
      </c>
      <c r="E18" s="3">
        <v>-252.26300000000001</v>
      </c>
      <c r="F18" s="3">
        <v>8956.1720000000005</v>
      </c>
      <c r="G18">
        <v>231.44900000000001</v>
      </c>
      <c r="H18" s="31">
        <f>(Table3[[#This Row],[SharesOutstanding]]-G17)/G17</f>
        <v>-3.1249607601029572E-2</v>
      </c>
      <c r="I18" s="31">
        <f>(Table3[[#This Row],[Revenue]]-C17)/C17</f>
        <v>5.0280832404657266E-4</v>
      </c>
      <c r="J18" s="31">
        <f>(Table3[[#This Row],[Dividend]]-E17)/E17</f>
        <v>7.2870636969493405E-2</v>
      </c>
      <c r="K18" s="31">
        <f>(Table3[[#This Row],[MarketValue]]-F17)/F17</f>
        <v>-0.22064319544772468</v>
      </c>
    </row>
    <row r="19" spans="2:11" x14ac:dyDescent="0.25">
      <c r="B19" t="s">
        <v>92</v>
      </c>
      <c r="C19" s="3">
        <v>5132.768</v>
      </c>
      <c r="D19" s="3">
        <v>236.58199999999999</v>
      </c>
      <c r="E19" s="3">
        <v>-262.94900000000001</v>
      </c>
      <c r="F19" s="3">
        <v>7885.7370000000001</v>
      </c>
      <c r="G19">
        <v>228.697</v>
      </c>
      <c r="H19" s="31">
        <f>(Table3[[#This Row],[SharesOutstanding]]-G18)/G18</f>
        <v>-1.1890308448081475E-2</v>
      </c>
      <c r="I19" s="31">
        <f>(Table3[[#This Row],[Revenue]]-C18)/C18</f>
        <v>3.7611215198123292E-2</v>
      </c>
      <c r="J19" s="31">
        <f>(Table3[[#This Row],[Dividend]]-E18)/E18</f>
        <v>4.2360552280754638E-2</v>
      </c>
      <c r="K19" s="31">
        <f>(Table3[[#This Row],[MarketValue]]-F18)/F18</f>
        <v>-0.1195192544314692</v>
      </c>
    </row>
    <row r="20" spans="2:11" x14ac:dyDescent="0.25">
      <c r="B20" t="s">
        <v>93</v>
      </c>
      <c r="C20" s="3">
        <v>5298.6679999999997</v>
      </c>
      <c r="D20" s="3">
        <v>920.279</v>
      </c>
      <c r="E20" s="3">
        <v>-263.40300000000002</v>
      </c>
      <c r="F20" s="3">
        <v>8160.0479999999998</v>
      </c>
      <c r="G20">
        <v>228.995</v>
      </c>
      <c r="H20" s="31">
        <f>(Table3[[#This Row],[SharesOutstanding]]-G19)/G19</f>
        <v>1.3030341456162599E-3</v>
      </c>
      <c r="I20" s="31">
        <f>(Table3[[#This Row],[Revenue]]-C19)/C19</f>
        <v>3.2321741407365309E-2</v>
      </c>
      <c r="J20" s="31">
        <f>(Table3[[#This Row],[Dividend]]-E19)/E19</f>
        <v>1.726570551703972E-3</v>
      </c>
      <c r="K20" s="31">
        <f>(Table3[[#This Row],[MarketValue]]-F19)/F19</f>
        <v>3.4785715019407783E-2</v>
      </c>
    </row>
    <row r="21" spans="2:11" x14ac:dyDescent="0.25">
      <c r="B21" t="s">
        <v>94</v>
      </c>
      <c r="C21" s="3">
        <v>5671.009</v>
      </c>
      <c r="D21" s="3">
        <v>699.93600000000004</v>
      </c>
      <c r="E21" s="3">
        <v>-283.43400000000003</v>
      </c>
      <c r="F21" s="3">
        <v>10704.465</v>
      </c>
      <c r="G21">
        <v>230.31299999999999</v>
      </c>
      <c r="H21" s="31">
        <f>(Table3[[#This Row],[SharesOutstanding]]-G20)/G20</f>
        <v>5.7555841830606936E-3</v>
      </c>
      <c r="I21" s="31">
        <f>(Table3[[#This Row],[Revenue]]-C20)/C20</f>
        <v>7.0270679348092835E-2</v>
      </c>
      <c r="J21" s="31">
        <f>(Table3[[#This Row],[Dividend]]-E20)/E20</f>
        <v>7.60469698522796E-2</v>
      </c>
      <c r="K21" s="31">
        <f>(Table3[[#This Row],[MarketValue]]-F20)/F20</f>
        <v>0.31181397462367871</v>
      </c>
    </row>
    <row r="22" spans="2:11" x14ac:dyDescent="0.25">
      <c r="B22" t="s">
        <v>95</v>
      </c>
      <c r="C22" s="3">
        <v>6080.7879999999996</v>
      </c>
      <c r="D22" s="3">
        <v>240.3</v>
      </c>
      <c r="E22" s="3">
        <v>-304.08300000000003</v>
      </c>
      <c r="F22" s="3">
        <v>13913.227000000001</v>
      </c>
      <c r="G22">
        <v>229.91900000000001</v>
      </c>
      <c r="H22" s="31">
        <f>(Table3[[#This Row],[SharesOutstanding]]-G21)/G21</f>
        <v>-1.7107154177140546E-3</v>
      </c>
      <c r="I22" s="31">
        <f>(Table3[[#This Row],[Revenue]]-C21)/C21</f>
        <v>7.2258569859437627E-2</v>
      </c>
      <c r="J22" s="31">
        <f>(Table3[[#This Row],[Dividend]]-E21)/E21</f>
        <v>7.2852939308622106E-2</v>
      </c>
      <c r="K22" s="31">
        <f>(Table3[[#This Row],[MarketValue]]-F21)/F21</f>
        <v>0.29975921262762789</v>
      </c>
    </row>
    <row r="23" spans="2:11" x14ac:dyDescent="0.25">
      <c r="B23" t="s">
        <v>96</v>
      </c>
      <c r="C23" s="3">
        <v>6644.2520000000004</v>
      </c>
      <c r="D23" s="3">
        <v>816.86099999999999</v>
      </c>
      <c r="E23" s="3">
        <v>-341.20600000000002</v>
      </c>
      <c r="F23" s="3">
        <v>16161.825000000001</v>
      </c>
      <c r="G23">
        <v>228.33699999999999</v>
      </c>
      <c r="H23" s="31">
        <f>(Table3[[#This Row],[SharesOutstanding]]-G22)/G22</f>
        <v>-6.8806840669976034E-3</v>
      </c>
      <c r="I23" s="31">
        <f>(Table3[[#This Row],[Revenue]]-C22)/C22</f>
        <v>9.2662990388745814E-2</v>
      </c>
      <c r="J23" s="31">
        <f>(Table3[[#This Row],[Dividend]]-E22)/E22</f>
        <v>0.12208180003485886</v>
      </c>
      <c r="K23" s="31">
        <f>(Table3[[#This Row],[MarketValue]]-F22)/F22</f>
        <v>0.16161584943593602</v>
      </c>
    </row>
    <row r="24" spans="2:11" x14ac:dyDescent="0.25">
      <c r="B24" t="s">
        <v>97</v>
      </c>
      <c r="C24" s="3">
        <v>7146.0789999999997</v>
      </c>
      <c r="D24" s="3">
        <v>840.48800000000006</v>
      </c>
      <c r="E24" s="3">
        <v>-393.80099999999999</v>
      </c>
      <c r="F24" s="3">
        <v>21769.311000000002</v>
      </c>
      <c r="G24">
        <v>227.203</v>
      </c>
      <c r="H24" s="31">
        <f>(Table3[[#This Row],[SharesOutstanding]]-G23)/G23</f>
        <v>-4.9663436061610083E-3</v>
      </c>
      <c r="I24" s="31">
        <f>(Table3[[#This Row],[Revenue]]-C23)/C23</f>
        <v>7.5527990208679521E-2</v>
      </c>
      <c r="J24" s="31">
        <f>(Table3[[#This Row],[Dividend]]-E23)/E23</f>
        <v>0.1541444171556185</v>
      </c>
      <c r="K24" s="31">
        <f>(Table3[[#This Row],[MarketValue]]-F23)/F23</f>
        <v>0.34695871289288188</v>
      </c>
    </row>
    <row r="25" spans="2:11" x14ac:dyDescent="0.25">
      <c r="B25" t="s">
        <v>98</v>
      </c>
      <c r="C25" s="3">
        <v>7421.768</v>
      </c>
      <c r="D25" s="3">
        <v>473.58800000000002</v>
      </c>
      <c r="E25" s="3">
        <v>-440.41399999999999</v>
      </c>
      <c r="F25" s="3">
        <v>22973.206999999999</v>
      </c>
      <c r="G25">
        <v>224.83699999999999</v>
      </c>
      <c r="H25" s="31">
        <f>(Table3[[#This Row],[SharesOutstanding]]-G24)/G24</f>
        <v>-1.0413594890912594E-2</v>
      </c>
      <c r="I25" s="31">
        <f>(Table3[[#This Row],[Revenue]]-C24)/C24</f>
        <v>3.8579058529859565E-2</v>
      </c>
      <c r="J25" s="31">
        <f>(Table3[[#This Row],[Dividend]]-E24)/E24</f>
        <v>0.11836689089159246</v>
      </c>
      <c r="K25" s="31">
        <f>(Table3[[#This Row],[MarketValue]]-F24)/F24</f>
        <v>5.5302439291716535E-2</v>
      </c>
    </row>
    <row r="26" spans="2:11" x14ac:dyDescent="0.25">
      <c r="B26" t="s">
        <v>99</v>
      </c>
      <c r="C26" s="3">
        <v>7386.6260000000002</v>
      </c>
      <c r="D26" s="3">
        <v>899.50099999999998</v>
      </c>
      <c r="E26" s="3">
        <v>-476.13200000000001</v>
      </c>
      <c r="F26" s="3">
        <v>19351.683000000001</v>
      </c>
      <c r="G26">
        <v>220.65100000000001</v>
      </c>
      <c r="H26" s="31">
        <f>(Table3[[#This Row],[SharesOutstanding]]-G25)/G25</f>
        <v>-1.8617932101922634E-2</v>
      </c>
      <c r="I26" s="31">
        <f>(Table3[[#This Row],[Revenue]]-C25)/C25</f>
        <v>-4.7349903688716525E-3</v>
      </c>
      <c r="J26" s="31">
        <f>(Table3[[#This Row],[Dividend]]-E25)/E25</f>
        <v>8.1100964092876288E-2</v>
      </c>
      <c r="K26" s="31">
        <f>(Table3[[#This Row],[MarketValue]]-F25)/F25</f>
        <v>-0.15764120351155142</v>
      </c>
    </row>
    <row r="27" spans="2:11" x14ac:dyDescent="0.25">
      <c r="B27" t="s">
        <v>100</v>
      </c>
      <c r="C27" s="3">
        <v>7440.1809999999996</v>
      </c>
      <c r="D27" s="3">
        <v>743.952</v>
      </c>
      <c r="E27" s="3">
        <v>-499.47500000000002</v>
      </c>
      <c r="F27" s="3">
        <v>21954.052</v>
      </c>
      <c r="G27">
        <v>215.304</v>
      </c>
      <c r="H27" s="31">
        <f>(Table3[[#This Row],[SharesOutstanding]]-G26)/G26</f>
        <v>-2.4232838283080559E-2</v>
      </c>
      <c r="I27" s="31">
        <f>(Table3[[#This Row],[Revenue]]-C26)/C26</f>
        <v>7.250265547490746E-3</v>
      </c>
      <c r="J27" s="31">
        <f>(Table3[[#This Row],[Dividend]]-E26)/E26</f>
        <v>4.9026320432149106E-2</v>
      </c>
      <c r="K27" s="31">
        <f>(Table3[[#This Row],[MarketValue]]-F26)/F26</f>
        <v>0.13447765757634614</v>
      </c>
    </row>
    <row r="28" spans="2:11" x14ac:dyDescent="0.25">
      <c r="B28" t="s">
        <v>101</v>
      </c>
      <c r="C28" s="3">
        <v>7515.4260000000004</v>
      </c>
      <c r="D28" s="3">
        <v>991.84</v>
      </c>
      <c r="E28" s="3">
        <v>-526.27200000000005</v>
      </c>
      <c r="F28" s="3">
        <v>23934.831999999999</v>
      </c>
      <c r="G28">
        <v>213.74199999999999</v>
      </c>
      <c r="H28" s="31">
        <f>(Table3[[#This Row],[SharesOutstanding]]-G27)/G27</f>
        <v>-7.2548582469439109E-3</v>
      </c>
      <c r="I28" s="31">
        <f>(Table3[[#This Row],[Revenue]]-C27)/C27</f>
        <v>1.0113329232178734E-2</v>
      </c>
      <c r="J28" s="31">
        <f>(Table3[[#This Row],[Dividend]]-E27)/E27</f>
        <v>5.3650332849492013E-2</v>
      </c>
      <c r="K28" s="31">
        <f>(Table3[[#This Row],[MarketValue]]-F27)/F27</f>
        <v>9.0223891243402299E-2</v>
      </c>
    </row>
    <row r="29" spans="2:11" x14ac:dyDescent="0.25">
      <c r="B29" t="s">
        <v>102</v>
      </c>
      <c r="C29" s="3">
        <v>7791.0690000000004</v>
      </c>
      <c r="D29" s="3">
        <v>1271.3920000000001</v>
      </c>
      <c r="E29" s="3">
        <v>-562.52099999999996</v>
      </c>
      <c r="F29" s="3">
        <v>22478.754000000001</v>
      </c>
      <c r="G29">
        <v>210.989</v>
      </c>
      <c r="H29" s="31">
        <f>(Table3[[#This Row],[SharesOutstanding]]-G28)/G28</f>
        <v>-1.288001422275447E-2</v>
      </c>
      <c r="I29" s="31">
        <f>(Table3[[#This Row],[Revenue]]-C28)/C28</f>
        <v>3.6676962822865929E-2</v>
      </c>
      <c r="J29" s="31">
        <f>(Table3[[#This Row],[Dividend]]-E28)/E28</f>
        <v>6.8878830718715617E-2</v>
      </c>
      <c r="K29" s="31">
        <f>(Table3[[#This Row],[MarketValue]]-F28)/F28</f>
        <v>-6.0835104253081779E-2</v>
      </c>
    </row>
    <row r="30" spans="2:11" x14ac:dyDescent="0.25">
      <c r="B30" t="s">
        <v>103</v>
      </c>
      <c r="C30" s="3">
        <v>7986.2520000000004</v>
      </c>
      <c r="D30" s="3">
        <v>1445.681</v>
      </c>
      <c r="E30" s="3">
        <v>-610.31200000000001</v>
      </c>
      <c r="F30" s="3">
        <v>30693.686000000002</v>
      </c>
      <c r="G30">
        <v>210.702</v>
      </c>
      <c r="H30" s="31">
        <f>(Table3[[#This Row],[SharesOutstanding]]-G29)/G29</f>
        <v>-1.3602604875135962E-3</v>
      </c>
      <c r="I30" s="31">
        <f>(Table3[[#This Row],[Revenue]]-C29)/C29</f>
        <v>2.5052146245913107E-2</v>
      </c>
      <c r="J30" s="31">
        <f>(Table3[[#This Row],[Dividend]]-E29)/E29</f>
        <v>8.4958605989820926E-2</v>
      </c>
      <c r="K30" s="31">
        <f>(Table3[[#This Row],[MarketValue]]-F29)/F29</f>
        <v>0.36545317413945633</v>
      </c>
    </row>
    <row r="31" spans="2:11" x14ac:dyDescent="0.25">
      <c r="B31" t="s">
        <v>104</v>
      </c>
      <c r="C31" s="3">
        <v>8149.7190000000001</v>
      </c>
      <c r="D31" s="3">
        <v>1258.0309999999999</v>
      </c>
      <c r="E31" s="3">
        <v>-640.73199999999997</v>
      </c>
      <c r="F31" s="3">
        <v>31719.219000000001</v>
      </c>
      <c r="G31">
        <v>209.41399999999999</v>
      </c>
      <c r="H31" s="31">
        <f>(Table3[[#This Row],[SharesOutstanding]]-G30)/G30</f>
        <v>-6.1128987859631655E-3</v>
      </c>
      <c r="I31" s="31">
        <f>(Table3[[#This Row],[Revenue]]-C30)/C30</f>
        <v>2.0468550203524713E-2</v>
      </c>
      <c r="J31" s="31">
        <f>(Table3[[#This Row],[Dividend]]-E30)/E30</f>
        <v>4.984335880664309E-2</v>
      </c>
      <c r="K31" s="31">
        <f>(Table3[[#This Row],[MarketValue]]-F30)/F30</f>
        <v>3.3411855454571322E-2</v>
      </c>
    </row>
    <row r="32" spans="2:11" x14ac:dyDescent="0.25">
      <c r="B32" t="s">
        <v>105</v>
      </c>
      <c r="C32" s="3">
        <v>8971.3369999999995</v>
      </c>
      <c r="D32" s="3">
        <v>1587.0070000000001</v>
      </c>
      <c r="E32" s="3">
        <v>-685.98699999999997</v>
      </c>
      <c r="F32" s="3">
        <v>39875.908000000003</v>
      </c>
      <c r="G32">
        <v>207.75800000000001</v>
      </c>
      <c r="H32" s="31">
        <f>(Table3[[#This Row],[SharesOutstanding]]-G31)/G31</f>
        <v>-7.9077807596434693E-3</v>
      </c>
      <c r="I32" s="31">
        <f>(Table3[[#This Row],[Revenue]]-C31)/C31</f>
        <v>0.10081550050989482</v>
      </c>
      <c r="J32" s="31">
        <f>(Table3[[#This Row],[Dividend]]-E31)/E31</f>
        <v>7.0630154261063907E-2</v>
      </c>
      <c r="K32" s="31">
        <f>(Table3[[#This Row],[MarketValue]]-F31)/F31</f>
        <v>0.25715289522103307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H32" sqref="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>
        <v>296.2</v>
      </c>
      <c r="D3">
        <v>46.4</v>
      </c>
      <c r="E3">
        <v>0</v>
      </c>
      <c r="F3">
        <v>0</v>
      </c>
      <c r="G3">
        <v>-91.4</v>
      </c>
      <c r="H3">
        <v>-91.4</v>
      </c>
    </row>
    <row r="4" spans="2:8" x14ac:dyDescent="0.25">
      <c r="B4" t="s">
        <v>77</v>
      </c>
      <c r="C4">
        <v>378.9</v>
      </c>
      <c r="D4">
        <v>2.5</v>
      </c>
      <c r="E4">
        <v>0</v>
      </c>
      <c r="F4">
        <v>-131.80000000000001</v>
      </c>
      <c r="G4">
        <v>-100.5</v>
      </c>
      <c r="H4">
        <v>-232.3</v>
      </c>
    </row>
    <row r="5" spans="2:8" x14ac:dyDescent="0.25">
      <c r="B5" t="s">
        <v>78</v>
      </c>
      <c r="C5">
        <v>337.3</v>
      </c>
      <c r="D5">
        <v>198.6</v>
      </c>
      <c r="E5">
        <v>0</v>
      </c>
      <c r="F5">
        <v>-39.700000000000003</v>
      </c>
      <c r="G5">
        <v>-107</v>
      </c>
      <c r="H5">
        <v>-146.69999999999999</v>
      </c>
    </row>
    <row r="6" spans="2:8" x14ac:dyDescent="0.25">
      <c r="B6" t="s">
        <v>79</v>
      </c>
      <c r="C6">
        <v>494.9</v>
      </c>
      <c r="D6">
        <v>341.8</v>
      </c>
      <c r="E6">
        <v>15.1</v>
      </c>
      <c r="F6">
        <v>-526.1</v>
      </c>
      <c r="G6">
        <v>-110.1</v>
      </c>
      <c r="H6">
        <v>-621.1</v>
      </c>
    </row>
    <row r="7" spans="2:8" x14ac:dyDescent="0.25">
      <c r="B7" t="s">
        <v>80</v>
      </c>
      <c r="C7">
        <v>463.7</v>
      </c>
      <c r="D7">
        <v>-132.9</v>
      </c>
      <c r="E7">
        <v>22</v>
      </c>
      <c r="F7">
        <v>-66.099999999999994</v>
      </c>
      <c r="G7">
        <v>-114.8</v>
      </c>
      <c r="H7">
        <v>-158.89999999999901</v>
      </c>
    </row>
    <row r="8" spans="2:8" x14ac:dyDescent="0.25">
      <c r="B8" t="s">
        <v>81</v>
      </c>
      <c r="C8">
        <v>506</v>
      </c>
      <c r="D8">
        <v>333.1</v>
      </c>
      <c r="E8">
        <v>14.4</v>
      </c>
      <c r="F8">
        <v>-507.7</v>
      </c>
      <c r="G8">
        <v>-121.5</v>
      </c>
      <c r="H8">
        <v>-614.79999999999995</v>
      </c>
    </row>
    <row r="9" spans="2:8" x14ac:dyDescent="0.25">
      <c r="B9" t="s">
        <v>82</v>
      </c>
      <c r="C9">
        <v>389.7</v>
      </c>
      <c r="D9">
        <v>228.4</v>
      </c>
      <c r="E9">
        <v>19.399999999999999</v>
      </c>
      <c r="F9">
        <v>-16.2</v>
      </c>
      <c r="G9">
        <v>-129</v>
      </c>
      <c r="H9">
        <v>-125.8</v>
      </c>
    </row>
    <row r="10" spans="2:8" x14ac:dyDescent="0.25">
      <c r="B10" t="s">
        <v>83</v>
      </c>
      <c r="C10">
        <v>327.7</v>
      </c>
      <c r="D10">
        <v>212.3</v>
      </c>
      <c r="E10">
        <v>18.899999999999999</v>
      </c>
      <c r="F10">
        <v>-318</v>
      </c>
      <c r="G10">
        <v>-136.69999999999999</v>
      </c>
      <c r="H10">
        <v>-435.8</v>
      </c>
    </row>
    <row r="11" spans="2:8" x14ac:dyDescent="0.25">
      <c r="B11" t="s">
        <v>84</v>
      </c>
      <c r="C11">
        <v>412.209</v>
      </c>
      <c r="D11">
        <v>273.87599999999998</v>
      </c>
      <c r="E11">
        <v>24.376000000000001</v>
      </c>
      <c r="F11">
        <v>-99.930999999999997</v>
      </c>
      <c r="G11">
        <v>-144.89099999999999</v>
      </c>
      <c r="H11">
        <v>-220.445999999999</v>
      </c>
    </row>
    <row r="12" spans="2:8" x14ac:dyDescent="0.25">
      <c r="B12" t="s">
        <v>85</v>
      </c>
      <c r="C12">
        <v>706.40499999999997</v>
      </c>
      <c r="D12">
        <v>546.29999999999995</v>
      </c>
      <c r="E12">
        <v>30.21</v>
      </c>
      <c r="F12">
        <v>-40.322000000000003</v>
      </c>
      <c r="G12">
        <v>-154.75</v>
      </c>
      <c r="H12">
        <v>-164.86199999999999</v>
      </c>
    </row>
    <row r="13" spans="2:8" x14ac:dyDescent="0.25">
      <c r="B13" t="s">
        <v>86</v>
      </c>
      <c r="C13">
        <v>625.34299999999996</v>
      </c>
      <c r="D13">
        <v>492.60700000000003</v>
      </c>
      <c r="E13">
        <v>86.491</v>
      </c>
      <c r="F13">
        <v>-84.194000000000003</v>
      </c>
      <c r="G13">
        <v>-167.821</v>
      </c>
      <c r="H13">
        <v>-165.524</v>
      </c>
    </row>
    <row r="14" spans="2:8" x14ac:dyDescent="0.25">
      <c r="B14" t="s">
        <v>87</v>
      </c>
      <c r="C14">
        <v>592.94299999999998</v>
      </c>
      <c r="D14">
        <v>374.29300000000001</v>
      </c>
      <c r="E14">
        <v>55.12</v>
      </c>
      <c r="F14">
        <v>-329.43299999999999</v>
      </c>
      <c r="G14">
        <v>-184.68600000000001</v>
      </c>
      <c r="H14">
        <v>-458.99900000000002</v>
      </c>
    </row>
    <row r="15" spans="2:8" x14ac:dyDescent="0.25">
      <c r="B15" t="s">
        <v>88</v>
      </c>
      <c r="C15">
        <v>787.75400000000002</v>
      </c>
      <c r="D15">
        <v>591.86800000000005</v>
      </c>
      <c r="E15">
        <v>79.634</v>
      </c>
      <c r="F15">
        <v>-698.91</v>
      </c>
      <c r="G15">
        <v>-205.74700000000001</v>
      </c>
      <c r="H15">
        <v>-825.022999999999</v>
      </c>
    </row>
    <row r="16" spans="2:8" x14ac:dyDescent="0.25">
      <c r="B16" t="s">
        <v>89</v>
      </c>
      <c r="C16">
        <v>461.762</v>
      </c>
      <c r="D16">
        <v>267.45699999999999</v>
      </c>
      <c r="E16">
        <v>81.632000000000005</v>
      </c>
      <c r="F16">
        <v>-536.99699999999996</v>
      </c>
      <c r="G16">
        <v>-221.23500000000001</v>
      </c>
      <c r="H16">
        <v>-676.599999999999</v>
      </c>
    </row>
    <row r="17" spans="2:8" x14ac:dyDescent="0.25">
      <c r="B17" t="s">
        <v>90</v>
      </c>
      <c r="C17">
        <v>723.19299999999998</v>
      </c>
      <c r="D17">
        <v>524.68100000000004</v>
      </c>
      <c r="E17">
        <v>37.110999999999997</v>
      </c>
      <c r="F17">
        <v>-621.64800000000002</v>
      </c>
      <c r="G17">
        <v>-235.12899999999999</v>
      </c>
      <c r="H17">
        <v>-819.66600000000005</v>
      </c>
    </row>
    <row r="18" spans="2:8" x14ac:dyDescent="0.25">
      <c r="B18" t="s">
        <v>91</v>
      </c>
      <c r="C18">
        <v>778.83600000000001</v>
      </c>
      <c r="D18">
        <v>574.94399999999996</v>
      </c>
      <c r="E18">
        <v>50.497</v>
      </c>
      <c r="F18">
        <v>-256.28500000000003</v>
      </c>
      <c r="G18">
        <v>-252.26300000000001</v>
      </c>
      <c r="H18">
        <v>-458.05099999999999</v>
      </c>
    </row>
    <row r="19" spans="2:8" x14ac:dyDescent="0.25">
      <c r="B19" t="s">
        <v>92</v>
      </c>
      <c r="C19">
        <v>519.56100000000004</v>
      </c>
      <c r="D19">
        <v>236.58199999999999</v>
      </c>
      <c r="E19">
        <v>0</v>
      </c>
      <c r="F19">
        <v>-60.360999999999997</v>
      </c>
      <c r="G19">
        <v>-262.94900000000001</v>
      </c>
      <c r="H19">
        <v>-323.31</v>
      </c>
    </row>
    <row r="20" spans="2:8" x14ac:dyDescent="0.25">
      <c r="B20" t="s">
        <v>93</v>
      </c>
      <c r="C20">
        <v>1065.749</v>
      </c>
      <c r="D20">
        <v>920.279</v>
      </c>
      <c r="E20">
        <v>0</v>
      </c>
      <c r="F20">
        <v>-9.3140000000000001</v>
      </c>
      <c r="G20">
        <v>-263.40300000000002</v>
      </c>
      <c r="H20">
        <v>-272.71699999999998</v>
      </c>
    </row>
    <row r="21" spans="2:8" x14ac:dyDescent="0.25">
      <c r="B21" t="s">
        <v>94</v>
      </c>
      <c r="C21">
        <v>901.423</v>
      </c>
      <c r="D21">
        <v>699.93600000000004</v>
      </c>
      <c r="E21">
        <v>0</v>
      </c>
      <c r="F21">
        <v>-169.09899999999999</v>
      </c>
      <c r="G21">
        <v>-283.43400000000003</v>
      </c>
      <c r="H21">
        <v>-452.53300000000002</v>
      </c>
    </row>
    <row r="22" spans="2:8" x14ac:dyDescent="0.25">
      <c r="B22" t="s">
        <v>95</v>
      </c>
      <c r="C22">
        <v>587.86699999999996</v>
      </c>
      <c r="D22">
        <v>240.3</v>
      </c>
      <c r="E22">
        <v>0</v>
      </c>
      <c r="F22">
        <v>-384.51499999999999</v>
      </c>
      <c r="G22">
        <v>-304.08300000000003</v>
      </c>
      <c r="H22">
        <v>-688.59799999999996</v>
      </c>
    </row>
    <row r="23" spans="2:8" x14ac:dyDescent="0.25">
      <c r="B23" t="s">
        <v>96</v>
      </c>
      <c r="C23">
        <v>1094.827</v>
      </c>
      <c r="D23">
        <v>816.86099999999999</v>
      </c>
      <c r="E23">
        <v>0</v>
      </c>
      <c r="F23">
        <v>-510.63</v>
      </c>
      <c r="G23">
        <v>-341.20600000000002</v>
      </c>
      <c r="H23">
        <v>-851.83600000000001</v>
      </c>
    </row>
    <row r="24" spans="2:8" x14ac:dyDescent="0.25">
      <c r="B24" t="s">
        <v>97</v>
      </c>
      <c r="C24">
        <v>1191.3989999999999</v>
      </c>
      <c r="D24">
        <v>840.48800000000006</v>
      </c>
      <c r="E24">
        <v>0</v>
      </c>
      <c r="F24">
        <v>-305.56400000000002</v>
      </c>
      <c r="G24">
        <v>-393.80099999999999</v>
      </c>
      <c r="H24">
        <v>-699.36500000000001</v>
      </c>
    </row>
    <row r="25" spans="2:8" x14ac:dyDescent="0.25">
      <c r="B25" t="s">
        <v>98</v>
      </c>
      <c r="C25">
        <v>844.37699999999995</v>
      </c>
      <c r="D25">
        <v>473.58800000000002</v>
      </c>
      <c r="E25">
        <v>0</v>
      </c>
      <c r="F25">
        <v>-576.755</v>
      </c>
      <c r="G25">
        <v>-440.41399999999999</v>
      </c>
      <c r="H25">
        <v>-1017.169</v>
      </c>
    </row>
    <row r="26" spans="2:8" x14ac:dyDescent="0.25">
      <c r="B26" t="s">
        <v>99</v>
      </c>
      <c r="C26">
        <v>1256.3109999999999</v>
      </c>
      <c r="D26">
        <v>899.50099999999998</v>
      </c>
      <c r="E26">
        <v>0</v>
      </c>
      <c r="F26">
        <v>-582.62300000000005</v>
      </c>
      <c r="G26">
        <v>-476.13200000000001</v>
      </c>
      <c r="H26">
        <v>-1058.7550000000001</v>
      </c>
    </row>
    <row r="27" spans="2:8" x14ac:dyDescent="0.25">
      <c r="B27" t="s">
        <v>100</v>
      </c>
      <c r="C27">
        <v>1013.428</v>
      </c>
      <c r="D27">
        <v>743.952</v>
      </c>
      <c r="E27">
        <v>0</v>
      </c>
      <c r="F27">
        <v>-592.54999999999995</v>
      </c>
      <c r="G27">
        <v>-499.47500000000002</v>
      </c>
      <c r="H27">
        <v>-1092.0250000000001</v>
      </c>
    </row>
    <row r="28" spans="2:8" x14ac:dyDescent="0.25">
      <c r="B28" t="s">
        <v>101</v>
      </c>
      <c r="C28">
        <v>1249.5150000000001</v>
      </c>
      <c r="D28">
        <v>991.84</v>
      </c>
      <c r="E28">
        <v>0</v>
      </c>
      <c r="F28">
        <v>-300.31200000000001</v>
      </c>
      <c r="G28">
        <v>-526.27200000000005</v>
      </c>
      <c r="H28">
        <v>-826.58399999999995</v>
      </c>
    </row>
    <row r="29" spans="2:8" x14ac:dyDescent="0.25">
      <c r="B29" t="s">
        <v>102</v>
      </c>
      <c r="C29">
        <v>1599.9929999999999</v>
      </c>
      <c r="D29">
        <v>1271.3920000000001</v>
      </c>
      <c r="E29">
        <v>0</v>
      </c>
      <c r="F29">
        <v>-247.5</v>
      </c>
      <c r="G29">
        <v>-562.52099999999996</v>
      </c>
      <c r="H29">
        <v>-810.02099999999996</v>
      </c>
    </row>
    <row r="30" spans="2:8" x14ac:dyDescent="0.25">
      <c r="B30" t="s">
        <v>103</v>
      </c>
      <c r="C30">
        <v>1763.873</v>
      </c>
      <c r="D30">
        <v>1445.681</v>
      </c>
      <c r="E30">
        <v>0</v>
      </c>
      <c r="F30">
        <v>-527.21100000000001</v>
      </c>
      <c r="G30">
        <v>-610.31200000000001</v>
      </c>
      <c r="H30">
        <v>-1137.5229999999999</v>
      </c>
    </row>
    <row r="31" spans="2:8" x14ac:dyDescent="0.25">
      <c r="B31" t="s">
        <v>104</v>
      </c>
      <c r="C31">
        <v>1699.6569999999999</v>
      </c>
      <c r="D31">
        <v>1258.0309999999999</v>
      </c>
      <c r="E31">
        <v>0</v>
      </c>
      <c r="F31">
        <v>-211.196</v>
      </c>
      <c r="G31">
        <v>-640.73199999999997</v>
      </c>
      <c r="H31">
        <v>-851.928</v>
      </c>
    </row>
    <row r="32" spans="2:8" x14ac:dyDescent="0.25">
      <c r="B32" t="s">
        <v>105</v>
      </c>
      <c r="C32">
        <v>2082.884</v>
      </c>
      <c r="D32">
        <v>1587.0070000000001</v>
      </c>
      <c r="E32">
        <v>0</v>
      </c>
      <c r="F32">
        <v>-457.94600000000003</v>
      </c>
      <c r="G32">
        <v>-685.98699999999997</v>
      </c>
      <c r="H32">
        <v>-1143.933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B4" sqref="B4:M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76</v>
      </c>
      <c r="C4" s="3">
        <v>296.2</v>
      </c>
      <c r="D4" s="3">
        <v>46.4</v>
      </c>
      <c r="E4" s="3">
        <v>24.1</v>
      </c>
      <c r="F4" s="3">
        <v>0</v>
      </c>
      <c r="G4" s="3">
        <v>24.1</v>
      </c>
      <c r="H4" s="3">
        <v>0</v>
      </c>
      <c r="I4" s="3">
        <v>940</v>
      </c>
      <c r="J4" s="3">
        <v>1732.9</v>
      </c>
      <c r="K4" s="3">
        <v>736.9</v>
      </c>
      <c r="L4" s="3">
        <v>470.7</v>
      </c>
      <c r="M4" s="3">
        <v>1.2756140588953699</v>
      </c>
    </row>
    <row r="5" spans="2:13" x14ac:dyDescent="0.25">
      <c r="B5" t="s">
        <v>77</v>
      </c>
      <c r="C5" s="3">
        <v>378.9</v>
      </c>
      <c r="D5" s="3">
        <v>2.5</v>
      </c>
      <c r="E5" s="3">
        <v>16</v>
      </c>
      <c r="F5" s="3">
        <v>0</v>
      </c>
      <c r="G5" s="3">
        <v>16</v>
      </c>
      <c r="H5" s="3">
        <v>0</v>
      </c>
      <c r="I5" s="3">
        <v>889</v>
      </c>
      <c r="J5" s="3">
        <v>1966.1</v>
      </c>
      <c r="K5" s="3">
        <v>813.8</v>
      </c>
      <c r="L5" s="3">
        <v>629</v>
      </c>
      <c r="M5" s="3">
        <v>1.09240599655935</v>
      </c>
    </row>
    <row r="6" spans="2:13" x14ac:dyDescent="0.25">
      <c r="B6" t="s">
        <v>78</v>
      </c>
      <c r="C6" s="3">
        <v>337.3</v>
      </c>
      <c r="D6" s="3">
        <v>198.6</v>
      </c>
      <c r="E6" s="3">
        <v>26.7</v>
      </c>
      <c r="F6" s="3">
        <v>0</v>
      </c>
      <c r="G6" s="3">
        <v>26.7</v>
      </c>
      <c r="H6" s="3">
        <v>0</v>
      </c>
      <c r="I6" s="3">
        <v>948.7</v>
      </c>
      <c r="J6" s="3">
        <v>1942.3</v>
      </c>
      <c r="K6" s="3">
        <v>796.2</v>
      </c>
      <c r="L6" s="3">
        <v>653.70000000000005</v>
      </c>
      <c r="M6" s="3">
        <v>1.1915347902536999</v>
      </c>
    </row>
    <row r="7" spans="2:13" x14ac:dyDescent="0.25">
      <c r="B7" t="s">
        <v>79</v>
      </c>
      <c r="C7" s="3">
        <v>494.9</v>
      </c>
      <c r="D7" s="3">
        <v>341.8</v>
      </c>
      <c r="E7" s="3">
        <v>32.299999999999997</v>
      </c>
      <c r="F7" s="3">
        <v>0</v>
      </c>
      <c r="G7" s="3">
        <v>32.299999999999997</v>
      </c>
      <c r="H7" s="3">
        <v>0</v>
      </c>
      <c r="I7" s="3">
        <v>922.3</v>
      </c>
      <c r="J7" s="3">
        <v>1908.3</v>
      </c>
      <c r="K7" s="3">
        <v>864.4</v>
      </c>
      <c r="L7" s="3">
        <v>883.2</v>
      </c>
      <c r="M7" s="3">
        <v>1.0669828782970801</v>
      </c>
    </row>
    <row r="8" spans="2:13" x14ac:dyDescent="0.25">
      <c r="B8" t="s">
        <v>80</v>
      </c>
      <c r="C8" s="3">
        <v>463.7</v>
      </c>
      <c r="D8" s="3">
        <v>-132.9</v>
      </c>
      <c r="E8" s="3">
        <v>61.4</v>
      </c>
      <c r="F8" s="3">
        <v>0</v>
      </c>
      <c r="G8" s="3">
        <v>61.4</v>
      </c>
      <c r="H8" s="3">
        <v>0</v>
      </c>
      <c r="I8" s="3">
        <v>986.2</v>
      </c>
      <c r="J8" s="3">
        <v>2198.6</v>
      </c>
      <c r="K8" s="3">
        <v>817.3</v>
      </c>
      <c r="L8" s="3">
        <v>1206.5</v>
      </c>
      <c r="M8" s="3">
        <v>1.20665606264529</v>
      </c>
    </row>
    <row r="9" spans="2:13" x14ac:dyDescent="0.25">
      <c r="B9" t="s">
        <v>81</v>
      </c>
      <c r="C9" s="3">
        <v>506</v>
      </c>
      <c r="D9" s="3">
        <v>333.1</v>
      </c>
      <c r="E9" s="3">
        <v>54.2</v>
      </c>
      <c r="F9" s="3">
        <v>0</v>
      </c>
      <c r="G9" s="3">
        <v>54.2</v>
      </c>
      <c r="H9" s="3">
        <v>0</v>
      </c>
      <c r="I9" s="3">
        <v>1034.8</v>
      </c>
      <c r="J9" s="3">
        <v>2256.4</v>
      </c>
      <c r="K9" s="3">
        <v>795.7</v>
      </c>
      <c r="L9" s="3">
        <v>1642.7</v>
      </c>
      <c r="M9" s="3">
        <v>1.3004901344727899</v>
      </c>
    </row>
    <row r="10" spans="2:13" x14ac:dyDescent="0.25">
      <c r="B10" t="s">
        <v>82</v>
      </c>
      <c r="C10" s="3">
        <v>389.7</v>
      </c>
      <c r="D10" s="3">
        <v>228.4</v>
      </c>
      <c r="E10" s="3">
        <v>39</v>
      </c>
      <c r="F10" s="3">
        <v>0</v>
      </c>
      <c r="G10" s="3">
        <v>39</v>
      </c>
      <c r="H10" s="3">
        <v>0</v>
      </c>
      <c r="I10" s="3">
        <v>1134</v>
      </c>
      <c r="J10" s="3">
        <v>2270.1</v>
      </c>
      <c r="K10" s="3">
        <v>814.8</v>
      </c>
      <c r="L10" s="3">
        <v>1547</v>
      </c>
      <c r="M10" s="3">
        <v>1.39175257731958</v>
      </c>
    </row>
    <row r="11" spans="2:13" x14ac:dyDescent="0.25">
      <c r="B11" t="s">
        <v>83</v>
      </c>
      <c r="C11" s="3">
        <v>327.7</v>
      </c>
      <c r="D11" s="3">
        <v>212.3</v>
      </c>
      <c r="E11" s="3">
        <v>118.1</v>
      </c>
      <c r="F11" s="3">
        <v>0</v>
      </c>
      <c r="G11" s="3">
        <v>118.1</v>
      </c>
      <c r="H11" s="3">
        <v>-1552.7</v>
      </c>
      <c r="I11" s="3">
        <v>1280</v>
      </c>
      <c r="J11" s="3">
        <v>2066.6999999999998</v>
      </c>
      <c r="K11" s="3">
        <v>712.8</v>
      </c>
      <c r="L11" s="3">
        <v>1535.3</v>
      </c>
      <c r="M11" s="3">
        <v>1.79573512906846</v>
      </c>
    </row>
    <row r="12" spans="2:13" x14ac:dyDescent="0.25">
      <c r="B12" t="s">
        <v>84</v>
      </c>
      <c r="C12" s="3">
        <v>412.209</v>
      </c>
      <c r="D12" s="3">
        <v>273.87599999999998</v>
      </c>
      <c r="E12" s="3">
        <v>31.969000000000001</v>
      </c>
      <c r="F12" s="3">
        <v>0</v>
      </c>
      <c r="G12" s="3">
        <v>31.969000000000001</v>
      </c>
      <c r="H12" s="3">
        <v>-1645.088</v>
      </c>
      <c r="I12" s="3">
        <v>1295.348</v>
      </c>
      <c r="J12" s="3">
        <v>2152.4160000000002</v>
      </c>
      <c r="K12" s="3">
        <v>766.90099999999995</v>
      </c>
      <c r="L12" s="3">
        <v>1505.827</v>
      </c>
      <c r="M12" s="3">
        <v>1.6890680804953899</v>
      </c>
    </row>
    <row r="13" spans="2:13" x14ac:dyDescent="0.25">
      <c r="B13" t="s">
        <v>85</v>
      </c>
      <c r="C13" s="3">
        <v>706.40499999999997</v>
      </c>
      <c r="D13" s="3">
        <v>546.29999999999995</v>
      </c>
      <c r="E13" s="3">
        <v>134.14699999999999</v>
      </c>
      <c r="F13" s="3">
        <v>0</v>
      </c>
      <c r="G13" s="3">
        <v>134.14699999999999</v>
      </c>
      <c r="H13" s="3">
        <v>-1689.2429999999999</v>
      </c>
      <c r="I13" s="3">
        <v>1167.5409999999999</v>
      </c>
      <c r="J13" s="3">
        <v>2079.8890000000001</v>
      </c>
      <c r="K13" s="3">
        <v>606.44399999999996</v>
      </c>
      <c r="L13" s="3">
        <v>1493.7819999999999</v>
      </c>
      <c r="M13" s="3">
        <v>1.92522475282136</v>
      </c>
    </row>
    <row r="14" spans="2:13" x14ac:dyDescent="0.25">
      <c r="B14" t="s">
        <v>86</v>
      </c>
      <c r="C14" s="3">
        <v>625.34299999999996</v>
      </c>
      <c r="D14" s="3">
        <v>492.60700000000003</v>
      </c>
      <c r="E14" s="3">
        <v>297.74299999999999</v>
      </c>
      <c r="F14" s="3">
        <v>0</v>
      </c>
      <c r="G14" s="3">
        <v>297.74299999999999</v>
      </c>
      <c r="H14" s="3">
        <v>-1808.2270000000001</v>
      </c>
      <c r="I14" s="3">
        <v>1263.6179999999999</v>
      </c>
      <c r="J14" s="3">
        <v>2216.933</v>
      </c>
      <c r="K14" s="3">
        <v>546.846</v>
      </c>
      <c r="L14" s="3">
        <v>1562.002</v>
      </c>
      <c r="M14" s="3">
        <v>2.3107383065799101</v>
      </c>
    </row>
    <row r="15" spans="2:13" x14ac:dyDescent="0.25">
      <c r="B15" t="s">
        <v>87</v>
      </c>
      <c r="C15" s="3">
        <v>592.94299999999998</v>
      </c>
      <c r="D15" s="3">
        <v>374.29300000000001</v>
      </c>
      <c r="E15" s="3">
        <v>114.79300000000001</v>
      </c>
      <c r="F15" s="3">
        <v>0</v>
      </c>
      <c r="G15" s="3">
        <v>114.79300000000001</v>
      </c>
      <c r="H15" s="3">
        <v>-2147.4409999999998</v>
      </c>
      <c r="I15" s="3">
        <v>1131.569</v>
      </c>
      <c r="J15" s="3">
        <v>2450.971</v>
      </c>
      <c r="K15" s="3">
        <v>585.80999999999995</v>
      </c>
      <c r="L15" s="3">
        <v>1716.864</v>
      </c>
      <c r="M15" s="3">
        <v>1.9316314163295201</v>
      </c>
    </row>
    <row r="16" spans="2:13" x14ac:dyDescent="0.25">
      <c r="B16" t="s">
        <v>88</v>
      </c>
      <c r="C16" s="3">
        <v>787.75400000000002</v>
      </c>
      <c r="D16" s="3">
        <v>591.86800000000005</v>
      </c>
      <c r="E16" s="3">
        <v>54.837000000000003</v>
      </c>
      <c r="F16" s="3">
        <v>0</v>
      </c>
      <c r="G16" s="3">
        <v>54.837000000000003</v>
      </c>
      <c r="H16" s="3">
        <v>-2762.3040000000001</v>
      </c>
      <c r="I16" s="3">
        <v>1197.694</v>
      </c>
      <c r="J16" s="3">
        <v>2615.09</v>
      </c>
      <c r="K16" s="3">
        <v>1282.471</v>
      </c>
      <c r="L16" s="3">
        <v>1393.211</v>
      </c>
      <c r="M16" s="3">
        <v>0.93389558126460503</v>
      </c>
    </row>
    <row r="17" spans="2:13" x14ac:dyDescent="0.25">
      <c r="B17" t="s">
        <v>89</v>
      </c>
      <c r="C17" s="3">
        <v>461.762</v>
      </c>
      <c r="D17" s="3">
        <v>267.45699999999999</v>
      </c>
      <c r="E17" s="3">
        <v>67.183000000000007</v>
      </c>
      <c r="F17" s="3">
        <v>0</v>
      </c>
      <c r="G17" s="3">
        <v>67.183000000000007</v>
      </c>
      <c r="H17" s="3">
        <v>-3224.8629999999998</v>
      </c>
      <c r="I17" s="3">
        <v>1376.403</v>
      </c>
      <c r="J17" s="3">
        <v>2886.2959999999998</v>
      </c>
      <c r="K17" s="3">
        <v>1490.3820000000001</v>
      </c>
      <c r="L17" s="3">
        <v>1755.9369999999999</v>
      </c>
      <c r="M17" s="3">
        <v>0.92352363353824696</v>
      </c>
    </row>
    <row r="18" spans="2:13" x14ac:dyDescent="0.25">
      <c r="B18" t="s">
        <v>90</v>
      </c>
      <c r="C18" s="3">
        <v>723.19299999999998</v>
      </c>
      <c r="D18" s="3">
        <v>524.68100000000004</v>
      </c>
      <c r="E18" s="3">
        <v>97.141000000000005</v>
      </c>
      <c r="F18" s="3">
        <v>0</v>
      </c>
      <c r="G18" s="3">
        <v>97.141000000000005</v>
      </c>
      <c r="H18" s="3">
        <v>-3801.9470000000001</v>
      </c>
      <c r="I18" s="3">
        <v>1417.8119999999999</v>
      </c>
      <c r="J18" s="3">
        <v>2739.7530000000002</v>
      </c>
      <c r="K18" s="3">
        <v>1453.538</v>
      </c>
      <c r="L18" s="3">
        <v>2020.604</v>
      </c>
      <c r="M18" s="3">
        <v>0.97542135121338402</v>
      </c>
    </row>
    <row r="19" spans="2:13" x14ac:dyDescent="0.25">
      <c r="B19" t="s">
        <v>91</v>
      </c>
      <c r="C19" s="3">
        <v>778.83600000000001</v>
      </c>
      <c r="D19" s="3">
        <v>574.94399999999996</v>
      </c>
      <c r="E19" s="3">
        <v>129.19800000000001</v>
      </c>
      <c r="F19" s="3">
        <v>0</v>
      </c>
      <c r="G19" s="3">
        <v>129.19800000000001</v>
      </c>
      <c r="H19" s="3">
        <v>-4001.5619999999999</v>
      </c>
      <c r="I19" s="3">
        <v>1426.5740000000001</v>
      </c>
      <c r="J19" s="3">
        <v>2820.5390000000002</v>
      </c>
      <c r="K19" s="3">
        <v>1618.77</v>
      </c>
      <c r="L19" s="3">
        <v>2004.8230000000001</v>
      </c>
      <c r="M19" s="3">
        <v>0.88127034723895303</v>
      </c>
    </row>
    <row r="20" spans="2:13" x14ac:dyDescent="0.25">
      <c r="B20" t="s">
        <v>92</v>
      </c>
      <c r="C20" s="3">
        <v>519.56100000000004</v>
      </c>
      <c r="D20" s="3">
        <v>236.58199999999999</v>
      </c>
      <c r="E20" s="3">
        <v>37.103000000000002</v>
      </c>
      <c r="F20" s="3">
        <v>0</v>
      </c>
      <c r="G20" s="3">
        <v>37.103000000000002</v>
      </c>
      <c r="H20" s="3">
        <v>-4009.931</v>
      </c>
      <c r="I20" s="3">
        <v>1344.9449999999999</v>
      </c>
      <c r="J20" s="3">
        <v>2289.7739999999999</v>
      </c>
      <c r="K20" s="3">
        <v>1270.212</v>
      </c>
      <c r="L20" s="3">
        <v>2014.5630000000001</v>
      </c>
      <c r="M20" s="3">
        <v>1.05883506060405</v>
      </c>
    </row>
    <row r="21" spans="2:13" x14ac:dyDescent="0.25">
      <c r="B21" t="s">
        <v>93</v>
      </c>
      <c r="C21" s="3">
        <v>1065.749</v>
      </c>
      <c r="D21" s="3">
        <v>920.279</v>
      </c>
      <c r="E21" s="3">
        <v>253.60499999999999</v>
      </c>
      <c r="F21" s="3">
        <v>0</v>
      </c>
      <c r="G21" s="3">
        <v>253.60499999999999</v>
      </c>
      <c r="H21" s="3">
        <v>-3979.6289999999999</v>
      </c>
      <c r="I21" s="3">
        <v>1385.434</v>
      </c>
      <c r="J21" s="3">
        <v>2289.5970000000002</v>
      </c>
      <c r="K21" s="3">
        <v>910.62800000000004</v>
      </c>
      <c r="L21" s="3">
        <v>2004.0640000000001</v>
      </c>
      <c r="M21" s="3">
        <v>1.5214050084117701</v>
      </c>
    </row>
    <row r="22" spans="2:13" x14ac:dyDescent="0.25">
      <c r="B22" t="s">
        <v>94</v>
      </c>
      <c r="C22" s="3">
        <v>901.423</v>
      </c>
      <c r="D22" s="3">
        <v>699.93600000000004</v>
      </c>
      <c r="E22" s="3">
        <v>884.64200000000005</v>
      </c>
      <c r="F22" s="3">
        <v>0</v>
      </c>
      <c r="G22" s="3">
        <v>884.64200000000005</v>
      </c>
      <c r="H22" s="3">
        <v>-4052.1010000000001</v>
      </c>
      <c r="I22" s="3">
        <v>2005.2170000000001</v>
      </c>
      <c r="J22" s="3">
        <v>2267.5149999999999</v>
      </c>
      <c r="K22" s="3">
        <v>1298.845</v>
      </c>
      <c r="L22" s="3">
        <v>2036.2860000000001</v>
      </c>
      <c r="M22" s="3">
        <v>1.54384626341095</v>
      </c>
    </row>
    <row r="23" spans="2:13" x14ac:dyDescent="0.25">
      <c r="B23" t="s">
        <v>95</v>
      </c>
      <c r="C23" s="3">
        <v>587.86699999999996</v>
      </c>
      <c r="D23" s="3">
        <v>240.3</v>
      </c>
      <c r="E23" s="3">
        <v>693.68600000000004</v>
      </c>
      <c r="F23" s="3">
        <v>0</v>
      </c>
      <c r="G23" s="3">
        <v>693.68600000000004</v>
      </c>
      <c r="H23" s="3">
        <v>-4258.9620000000004</v>
      </c>
      <c r="I23" s="3">
        <v>2046.558</v>
      </c>
      <c r="J23" s="3">
        <v>2360.5360000000001</v>
      </c>
      <c r="K23" s="3">
        <v>1173.7750000000001</v>
      </c>
      <c r="L23" s="3">
        <v>2352.3760000000002</v>
      </c>
      <c r="M23" s="3">
        <v>1.74356925305105</v>
      </c>
    </row>
    <row r="24" spans="2:13" x14ac:dyDescent="0.25">
      <c r="B24" t="s">
        <v>96</v>
      </c>
      <c r="C24" s="3">
        <v>1094.827</v>
      </c>
      <c r="D24" s="3">
        <v>816.86099999999999</v>
      </c>
      <c r="E24" s="3">
        <v>728.27200000000005</v>
      </c>
      <c r="F24" s="3">
        <v>0</v>
      </c>
      <c r="G24" s="3">
        <v>728.27200000000005</v>
      </c>
      <c r="H24" s="3">
        <v>-4558.6679999999997</v>
      </c>
      <c r="I24" s="3">
        <v>2113.4850000000001</v>
      </c>
      <c r="J24" s="3">
        <v>2641.3539999999998</v>
      </c>
      <c r="K24" s="3">
        <v>1471.11</v>
      </c>
      <c r="L24" s="3">
        <v>2235.3560000000002</v>
      </c>
      <c r="M24" s="3">
        <v>1.4366600730060901</v>
      </c>
    </row>
    <row r="25" spans="2:13" x14ac:dyDescent="0.25">
      <c r="B25" t="s">
        <v>97</v>
      </c>
      <c r="C25" s="3">
        <v>1191.3989999999999</v>
      </c>
      <c r="D25" s="3">
        <v>840.48800000000006</v>
      </c>
      <c r="E25" s="3">
        <v>1118.508</v>
      </c>
      <c r="F25" s="3">
        <v>0</v>
      </c>
      <c r="G25" s="3">
        <v>1118.508</v>
      </c>
      <c r="H25" s="3">
        <v>-4707.7299999999996</v>
      </c>
      <c r="I25" s="3">
        <v>2487.3339999999998</v>
      </c>
      <c r="J25" s="3">
        <v>2870.154</v>
      </c>
      <c r="K25" s="3">
        <v>1408.0219999999999</v>
      </c>
      <c r="L25" s="3">
        <v>2333.4140000000002</v>
      </c>
      <c r="M25" s="3">
        <v>1.7665448409186699</v>
      </c>
    </row>
    <row r="26" spans="2:13" x14ac:dyDescent="0.25">
      <c r="B26" t="s">
        <v>98</v>
      </c>
      <c r="C26" s="3">
        <v>844.37699999999995</v>
      </c>
      <c r="D26" s="3">
        <v>473.58800000000002</v>
      </c>
      <c r="E26" s="3">
        <v>374.85399999999998</v>
      </c>
      <c r="F26" s="3">
        <v>97.131</v>
      </c>
      <c r="G26" s="3">
        <v>471.98500000000001</v>
      </c>
      <c r="H26" s="3">
        <v>-5161.2359999999999</v>
      </c>
      <c r="I26" s="3">
        <v>2247.047</v>
      </c>
      <c r="J26" s="3">
        <v>3375.8229999999999</v>
      </c>
      <c r="K26" s="3">
        <v>1935.6469999999999</v>
      </c>
      <c r="L26" s="3">
        <v>2167.6930000000002</v>
      </c>
      <c r="M26" s="3">
        <v>1.16087644079731</v>
      </c>
    </row>
    <row r="27" spans="2:13" x14ac:dyDescent="0.25">
      <c r="B27" t="s">
        <v>99</v>
      </c>
      <c r="C27" s="3">
        <v>1256.3109999999999</v>
      </c>
      <c r="D27" s="3">
        <v>899.50099999999998</v>
      </c>
      <c r="E27" s="3">
        <v>346.529</v>
      </c>
      <c r="F27" s="3">
        <v>0</v>
      </c>
      <c r="G27" s="3">
        <v>346.529</v>
      </c>
      <c r="H27" s="3">
        <v>-5672.3590000000004</v>
      </c>
      <c r="I27" s="3">
        <v>1848.598</v>
      </c>
      <c r="J27" s="3">
        <v>3495.7730000000001</v>
      </c>
      <c r="K27" s="3">
        <v>2217.9119999999998</v>
      </c>
      <c r="L27" s="3">
        <v>2078.9969999999998</v>
      </c>
      <c r="M27" s="3">
        <v>0.83348572891981199</v>
      </c>
    </row>
    <row r="28" spans="2:13" x14ac:dyDescent="0.25">
      <c r="B28" t="s">
        <v>100</v>
      </c>
      <c r="C28" s="3">
        <v>1013.428</v>
      </c>
      <c r="D28" s="3">
        <v>743.952</v>
      </c>
      <c r="E28" s="3">
        <v>296.96699999999998</v>
      </c>
      <c r="F28" s="3">
        <v>0</v>
      </c>
      <c r="G28" s="3">
        <v>296.96699999999998</v>
      </c>
      <c r="H28" s="3">
        <v>-6183.9750000000004</v>
      </c>
      <c r="I28" s="3">
        <v>1816.778</v>
      </c>
      <c r="J28" s="3">
        <v>3707.5549999999998</v>
      </c>
      <c r="K28" s="3">
        <v>1909.443</v>
      </c>
      <c r="L28" s="3">
        <v>2787.203</v>
      </c>
      <c r="M28" s="3">
        <v>0.95147014076879999</v>
      </c>
    </row>
    <row r="29" spans="2:13" x14ac:dyDescent="0.25">
      <c r="B29" t="s">
        <v>101</v>
      </c>
      <c r="C29" s="3">
        <v>1249.5150000000001</v>
      </c>
      <c r="D29" s="3">
        <v>991.84</v>
      </c>
      <c r="E29" s="3">
        <v>380.17899999999997</v>
      </c>
      <c r="F29" s="3">
        <v>0</v>
      </c>
      <c r="G29" s="3">
        <v>380.17899999999997</v>
      </c>
      <c r="H29" s="3">
        <v>-6426.8770000000004</v>
      </c>
      <c r="I29" s="3">
        <v>2001.91</v>
      </c>
      <c r="J29" s="3">
        <v>3551.8159999999998</v>
      </c>
      <c r="K29" s="3">
        <v>2076.5430000000001</v>
      </c>
      <c r="L29" s="3">
        <v>2545.6179999999999</v>
      </c>
      <c r="M29" s="3">
        <v>0.96405901539240901</v>
      </c>
    </row>
    <row r="30" spans="2:13" x14ac:dyDescent="0.25">
      <c r="B30" t="s">
        <v>102</v>
      </c>
      <c r="C30" s="3">
        <v>1599.9929999999999</v>
      </c>
      <c r="D30" s="3">
        <v>1271.3920000000001</v>
      </c>
      <c r="E30" s="3">
        <v>587.99800000000005</v>
      </c>
      <c r="F30" s="3">
        <v>0</v>
      </c>
      <c r="G30" s="3">
        <v>587.99800000000005</v>
      </c>
      <c r="H30" s="3">
        <v>-6618.625</v>
      </c>
      <c r="I30" s="3">
        <v>2239.181</v>
      </c>
      <c r="J30" s="3">
        <v>5463.8389999999999</v>
      </c>
      <c r="K30" s="3">
        <v>2418.5659999999998</v>
      </c>
      <c r="L30" s="3">
        <v>3877.1880000000001</v>
      </c>
      <c r="M30" s="3">
        <v>0.925830016629688</v>
      </c>
    </row>
    <row r="31" spans="2:13" x14ac:dyDescent="0.25">
      <c r="B31" t="s">
        <v>103</v>
      </c>
      <c r="C31" s="3">
        <v>1763.873</v>
      </c>
      <c r="D31" s="3">
        <v>1445.681</v>
      </c>
      <c r="E31" s="3">
        <v>493.262</v>
      </c>
      <c r="F31" s="3">
        <v>0</v>
      </c>
      <c r="G31" s="3">
        <v>493.262</v>
      </c>
      <c r="H31" s="3">
        <v>-591.03599999999994</v>
      </c>
      <c r="I31" s="3">
        <v>2117.1019999999999</v>
      </c>
      <c r="J31" s="3">
        <v>6023.2929999999997</v>
      </c>
      <c r="K31" s="3">
        <v>2008.7929999999999</v>
      </c>
      <c r="L31" s="3">
        <v>4386.6080000000002</v>
      </c>
      <c r="M31" s="3">
        <v>1.05391745192262</v>
      </c>
    </row>
    <row r="32" spans="2:13" x14ac:dyDescent="0.25">
      <c r="B32" t="s">
        <v>104</v>
      </c>
      <c r="C32" s="3">
        <v>1699.6569999999999</v>
      </c>
      <c r="D32" s="3">
        <v>1258.0309999999999</v>
      </c>
      <c r="E32" s="3">
        <v>1143.9870000000001</v>
      </c>
      <c r="F32" s="3">
        <v>0</v>
      </c>
      <c r="G32" s="3">
        <v>1143.9870000000001</v>
      </c>
      <c r="H32" s="3">
        <v>-768.99199999999996</v>
      </c>
      <c r="I32" s="3">
        <v>2977.9050000000002</v>
      </c>
      <c r="J32" s="3">
        <v>6153.94</v>
      </c>
      <c r="K32" s="3">
        <v>1891.7449999999999</v>
      </c>
      <c r="L32" s="3">
        <v>5002.2169999999996</v>
      </c>
      <c r="M32" s="3">
        <v>1.57415772210313</v>
      </c>
    </row>
    <row r="33" spans="2:13" x14ac:dyDescent="0.25">
      <c r="B33" t="s">
        <v>105</v>
      </c>
      <c r="C33" s="3">
        <v>2082.884</v>
      </c>
      <c r="D33" s="3">
        <v>1587.0070000000001</v>
      </c>
      <c r="E33" s="3">
        <v>329.26600000000002</v>
      </c>
      <c r="F33" s="3">
        <v>0</v>
      </c>
      <c r="G33" s="3">
        <v>329.26600000000002</v>
      </c>
      <c r="H33" s="3">
        <v>-1195.376</v>
      </c>
      <c r="I33" s="3">
        <v>2246.2060000000001</v>
      </c>
      <c r="J33" s="3">
        <v>8166.0249999999996</v>
      </c>
      <c r="K33" s="3">
        <v>2493.3130000000001</v>
      </c>
      <c r="L33" s="3">
        <v>5161.6890000000003</v>
      </c>
      <c r="M33" s="3">
        <v>0.90089210620567794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2" sqref="I2:T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48</v>
      </c>
      <c r="J6" s="17">
        <v>0</v>
      </c>
    </row>
    <row r="7" spans="2:20" x14ac:dyDescent="0.25">
      <c r="C7" s="3"/>
      <c r="D7" s="1"/>
      <c r="E7" s="2"/>
      <c r="I7" t="s">
        <v>49</v>
      </c>
      <c r="J7" s="2">
        <v>0</v>
      </c>
    </row>
    <row r="8" spans="2:20" x14ac:dyDescent="0.25"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2022-07-07T20:48:45Z</dcterms:modified>
</cp:coreProperties>
</file>