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XLSX/Dividend-Stocks/"/>
    </mc:Choice>
  </mc:AlternateContent>
  <xr:revisionPtr revIDLastSave="0" documentId="8_{A8C4FCCB-6EE3-43FE-A37C-55E6F398E503}" xr6:coauthVersionLast="47" xr6:coauthVersionMax="47" xr10:uidLastSave="{00000000-0000-0000-0000-000000000000}"/>
  <bookViews>
    <workbookView xWindow="28680" yWindow="-120" windowWidth="29040" windowHeight="15720" tabRatio="720" activeTab="5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1" l="1"/>
  <c r="R4" i="11"/>
  <c r="S4" i="11"/>
  <c r="T4" i="11"/>
  <c r="H3" i="9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Q34" i="11"/>
  <c r="R34" i="11"/>
  <c r="S34" i="11"/>
  <c r="T3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<sst xmlns="http://schemas.openxmlformats.org/spreadsheetml/2006/main" count="253" uniqueCount="106">
  <si>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</si>
  <si>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</si>
  <si>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</si>
  <si>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</si>
  <si>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</si>
  <si>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</si>
  <si>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</si>
  <si>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</si>
  <si>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</si>
  <si>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</si>
  <si>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</si>
  <si>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</si>
  <si>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</si>
  <si>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</si>
  <si>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</si>
  <si>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</si>
  <si>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</si>
  <si>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</si>
  <si>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</si>
  <si>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</si>
  <si>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</si>
  <si>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</si>
  <si>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</si>
  <si>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</si>
  <si>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</si>
  <si>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</si>
  <si>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</si>
  <si>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</si>
  <si>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</si>
  <si>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</si>
  <si>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</si>
  <si>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</si>
  <si>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</si>
  <si>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</si>
  <si>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</si>
  <si>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</si>
  <si>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</si>
  <si>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</si>
  <si>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</si>
  <si>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</si>
  <si>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</si>
  <si>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</si>
  <si>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</si>
  <si>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</si>
  <si>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</si>
  <si>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</si>
  <si>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</si>
  <si>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</si>
  <si>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</si>
  <si>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</si>
  <si>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</si>
  <si>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</si>
  <si>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</si>
  <si>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</si>
  <si>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</si>
  <si>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</si>
  <si>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</si>
  <si>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</si>
  <si>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</si>
  <si>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</si>
  <si>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</si>
  <si>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</si>
  <si>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</si>
  <si>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</si>
  <si>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</si>
  <si>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</si>
  <si>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</si>
  <si>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</si>
  <si>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</si>
  <si>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</si>
  <si>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</si>
  <si>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</si>
  <si>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</si>
  <si>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DivFCF</t>
  </si>
  <si>
    <t>10YT</t>
  </si>
  <si>
    <t xml:space="preserve">[AnalysisDate: Mar 22 ] 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</si>
  <si>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</si>
  <si>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</si>
  <si>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</si>
  <si>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</si>
  <si>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</si>
  <si>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</si>
  <si>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</si>
  <si>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</si>
  <si>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</si>
  <si>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</si>
  <si>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</si>
  <si>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</si>
  <si>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</si>
  <si>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</si>
  <si>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</si>
  <si>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</si>
  <si>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</si>
  <si>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</si>
  <si>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</si>
  <si>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</si>
  <si>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</si>
  <si>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</si>
  <si>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</si>
  <si>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</si>
  <si>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</si>
  <si>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</si>
  <si>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</si>
  <si>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</si>
  <si>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2020-06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</si>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</sst>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38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3" xr:uid="{08EA946C-E04D-4AD1-A7BB-1E82237E2BF0}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4" totalsRowShown="0">
  <autoFilter ref="B3:T34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 dataCellStyle="Currency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workbookViewId="0">
      <selection activeCell="J33" sqref="J20:J33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51</v>
      </c>
      <c r="D3" s="19" t="s">
        <v>52</v>
      </c>
      <c r="E3" t="s">
        <v>0</v>
      </c>
      <c r="F3" s="18" t="s">
        <v>1</v>
      </c>
      <c r="G3" s="4" t="s">
        <v>53</v>
      </c>
      <c r="H3" s="19" t="s">
        <v>54</v>
      </c>
      <c r="I3" t="s">
        <v>2</v>
      </c>
      <c r="J3" s="18" t="s">
        <v>3</v>
      </c>
      <c r="K3" s="32" t="s">
        <v>74</v>
      </c>
    </row>
    <row r="4" spans="2:11" x14ac:dyDescent="0.25">
      <c r="B4">
        <v>1993</v>
      </c>
      <c r="C4" s="27">
        <v>11.31</v>
      </c>
      <c r="D4" s="22">
        <v>14.6</v>
      </c>
      <c r="E4" s="1">
        <v>12.6057707509881</v>
      </c>
      <c r="F4" s="30">
        <v>12.39</v>
      </c>
      <c r="G4" s="28">
        <v>2.0658682634730498E-2</v>
      </c>
      <c r="H4" s="23">
        <v>2.7586206896551699E-2</v>
      </c>
      <c r="I4" s="2">
        <v>2.32782262282786E-2</v>
      </c>
      <c r="J4" s="29">
        <v>2.2604422604422601E-2</v>
      </c>
      <c r="K4" s="32"/>
    </row>
    <row r="5" spans="2:11" x14ac:dyDescent="0.25">
      <c r="B5">
        <v>1994</v>
      </c>
      <c r="C5" s="27">
        <v>13.05</v>
      </c>
      <c r="D5" s="22">
        <v>16.03</v>
      </c>
      <c r="E5" s="1">
        <v>14.3804365079365</v>
      </c>
      <c r="F5" s="30">
        <v>14.23</v>
      </c>
      <c r="G5" s="28">
        <v>2.1010101010101E-2</v>
      </c>
      <c r="H5" s="23">
        <v>2.6466165413533801E-2</v>
      </c>
      <c r="I5" s="2">
        <v>2.30099370867374E-2</v>
      </c>
      <c r="J5" s="29">
        <v>2.2753716871363901E-2</v>
      </c>
      <c r="K5" s="32"/>
    </row>
    <row r="6" spans="2:11" x14ac:dyDescent="0.25">
      <c r="B6">
        <v>1995</v>
      </c>
      <c r="C6" s="27">
        <v>15.13</v>
      </c>
      <c r="D6" s="22">
        <v>22.12</v>
      </c>
      <c r="E6" s="1">
        <v>17.968888888888799</v>
      </c>
      <c r="F6" s="30">
        <v>17.3</v>
      </c>
      <c r="G6" s="28">
        <v>1.80831826401446E-2</v>
      </c>
      <c r="H6" s="23">
        <v>2.40673886883273E-2</v>
      </c>
      <c r="I6" s="2">
        <v>2.09180065770809E-2</v>
      </c>
      <c r="J6" s="29">
        <v>2.0596840257460499E-2</v>
      </c>
      <c r="K6" s="32"/>
    </row>
    <row r="7" spans="2:11" x14ac:dyDescent="0.25">
      <c r="B7">
        <v>1996</v>
      </c>
      <c r="C7" s="27">
        <v>20.13</v>
      </c>
      <c r="D7" s="22">
        <v>27.55</v>
      </c>
      <c r="E7" s="1">
        <v>22.698070866141698</v>
      </c>
      <c r="F7" s="30">
        <v>22.045000000000002</v>
      </c>
      <c r="G7" s="28">
        <v>1.64065335753176E-2</v>
      </c>
      <c r="H7" s="23">
        <v>2.1554601812112498E-2</v>
      </c>
      <c r="I7" s="2">
        <v>1.8736849450369301E-2</v>
      </c>
      <c r="J7" s="29">
        <v>1.8709348788771701E-2</v>
      </c>
      <c r="K7" s="32"/>
    </row>
    <row r="8" spans="2:11" x14ac:dyDescent="0.25">
      <c r="B8">
        <v>1997</v>
      </c>
      <c r="C8" s="27">
        <v>26.5</v>
      </c>
      <c r="D8" s="22">
        <v>41.44</v>
      </c>
      <c r="E8" s="1">
        <v>33.646245059288503</v>
      </c>
      <c r="F8" s="30">
        <v>34</v>
      </c>
      <c r="G8" s="28">
        <v>1.2066203950880899E-2</v>
      </c>
      <c r="H8" s="23">
        <v>1.7056603773584901E-2</v>
      </c>
      <c r="I8" s="2">
        <v>1.4254826776320799E-2</v>
      </c>
      <c r="J8" s="29">
        <v>1.4237288135593201E-2</v>
      </c>
      <c r="K8" s="32"/>
    </row>
    <row r="9" spans="2:11" x14ac:dyDescent="0.25">
      <c r="B9">
        <v>1998</v>
      </c>
      <c r="C9" s="27">
        <v>33.21</v>
      </c>
      <c r="D9" s="22">
        <v>46.72</v>
      </c>
      <c r="E9" s="1">
        <v>41.621904761904702</v>
      </c>
      <c r="F9" s="30">
        <v>41.69</v>
      </c>
      <c r="G9" s="28">
        <v>1.0787671232876699E-2</v>
      </c>
      <c r="H9" s="23">
        <v>1.7223727792833401E-2</v>
      </c>
      <c r="I9" s="2">
        <v>1.29214952739791E-2</v>
      </c>
      <c r="J9" s="29">
        <v>1.2523296558944E-2</v>
      </c>
      <c r="K9" s="32"/>
    </row>
    <row r="10" spans="2:11" x14ac:dyDescent="0.25">
      <c r="B10">
        <v>1999</v>
      </c>
      <c r="C10" s="27">
        <v>41.56</v>
      </c>
      <c r="D10" s="22">
        <v>56.54</v>
      </c>
      <c r="E10" s="1">
        <v>47.7131349206349</v>
      </c>
      <c r="F10" s="30">
        <v>46.78</v>
      </c>
      <c r="G10" s="28">
        <v>1.1180609851446401E-2</v>
      </c>
      <c r="H10" s="23">
        <v>1.49497780892314E-2</v>
      </c>
      <c r="I10" s="2">
        <v>1.26815848971543E-2</v>
      </c>
      <c r="J10" s="29">
        <v>1.26716936785081E-2</v>
      </c>
      <c r="K10" s="32"/>
    </row>
    <row r="11" spans="2:11" x14ac:dyDescent="0.25">
      <c r="B11">
        <v>2000</v>
      </c>
      <c r="C11" s="27">
        <v>26.24</v>
      </c>
      <c r="D11" s="22">
        <v>58.52</v>
      </c>
      <c r="E11" s="1">
        <v>34.984920634920599</v>
      </c>
      <c r="F11" s="30">
        <v>32.274999999999999</v>
      </c>
      <c r="G11" s="28">
        <v>1.0936431989063499E-2</v>
      </c>
      <c r="H11" s="23">
        <v>2.5008931761343299E-2</v>
      </c>
      <c r="I11" s="2">
        <v>1.9831257162399599E-2</v>
      </c>
      <c r="J11" s="29">
        <v>2.0288481366650599E-2</v>
      </c>
      <c r="K11" s="32"/>
    </row>
    <row r="12" spans="2:11" x14ac:dyDescent="0.25">
      <c r="B12">
        <v>2001</v>
      </c>
      <c r="C12" s="27">
        <v>28.15</v>
      </c>
      <c r="D12" s="22">
        <v>40.49</v>
      </c>
      <c r="E12" s="1">
        <v>34.85125</v>
      </c>
      <c r="F12" s="30">
        <v>35.18</v>
      </c>
      <c r="G12" s="28">
        <v>1.7939518195797002E-2</v>
      </c>
      <c r="H12" s="23">
        <v>2.4866785079928899E-2</v>
      </c>
      <c r="I12" s="2">
        <v>2.0968951233166999E-2</v>
      </c>
      <c r="J12" s="29">
        <v>2.1024930570690901E-2</v>
      </c>
      <c r="K12" s="32"/>
    </row>
    <row r="13" spans="2:11" x14ac:dyDescent="0.25">
      <c r="B13">
        <v>2002</v>
      </c>
      <c r="C13" s="27">
        <v>37.229999999999997</v>
      </c>
      <c r="D13" s="22">
        <v>47.2</v>
      </c>
      <c r="E13" s="1">
        <v>43.703849206349098</v>
      </c>
      <c r="F13" s="30">
        <v>44.269999999999897</v>
      </c>
      <c r="G13" s="28">
        <v>1.6101694915254199E-2</v>
      </c>
      <c r="H13" s="23">
        <v>2.2025248455546601E-2</v>
      </c>
      <c r="I13" s="2">
        <v>1.8064234663209899E-2</v>
      </c>
      <c r="J13" s="29">
        <v>1.81375801813758E-2</v>
      </c>
      <c r="K13" s="32"/>
    </row>
    <row r="14" spans="2:11" x14ac:dyDescent="0.25">
      <c r="B14">
        <v>2003</v>
      </c>
      <c r="C14" s="27">
        <v>39.9</v>
      </c>
      <c r="D14" s="22">
        <v>49.97</v>
      </c>
      <c r="E14" s="1">
        <v>45.221190476190401</v>
      </c>
      <c r="F14" s="30">
        <v>44.945</v>
      </c>
      <c r="G14" s="28">
        <v>1.77297297297297E-2</v>
      </c>
      <c r="H14" s="23">
        <v>2.1038062283736999E-2</v>
      </c>
      <c r="I14" s="2">
        <v>1.9102686133939902E-2</v>
      </c>
      <c r="J14" s="29">
        <v>1.8931143975504001E-2</v>
      </c>
      <c r="K14" s="32"/>
    </row>
    <row r="15" spans="2:11" x14ac:dyDescent="0.25">
      <c r="B15">
        <v>2004</v>
      </c>
      <c r="C15" s="27">
        <v>49.05</v>
      </c>
      <c r="D15" s="22">
        <v>56.73</v>
      </c>
      <c r="E15" s="1">
        <v>53.409444444444397</v>
      </c>
      <c r="F15" s="30">
        <v>53.51</v>
      </c>
      <c r="G15" s="28">
        <v>1.7027632561613101E-2</v>
      </c>
      <c r="H15" s="23">
        <v>1.96193839513439E-2</v>
      </c>
      <c r="I15" s="2">
        <v>1.8235175269247401E-2</v>
      </c>
      <c r="J15" s="29">
        <v>1.8284869227565701E-2</v>
      </c>
      <c r="K15" s="32"/>
    </row>
    <row r="16" spans="2:11" x14ac:dyDescent="0.25">
      <c r="B16">
        <v>2005</v>
      </c>
      <c r="C16" s="27">
        <v>51.51</v>
      </c>
      <c r="D16" s="22">
        <v>59.62</v>
      </c>
      <c r="E16" s="1">
        <v>55.133055555555501</v>
      </c>
      <c r="F16" s="30">
        <v>55.155000000000001</v>
      </c>
      <c r="G16" s="28">
        <v>1.76366843033509E-2</v>
      </c>
      <c r="H16" s="23">
        <v>2.14723926380368E-2</v>
      </c>
      <c r="I16" s="2">
        <v>1.9679036431061302E-2</v>
      </c>
      <c r="J16" s="29">
        <v>1.99252808298866E-2</v>
      </c>
      <c r="K16" s="32"/>
    </row>
    <row r="17" spans="2:11" x14ac:dyDescent="0.25">
      <c r="B17">
        <v>2006</v>
      </c>
      <c r="C17" s="27">
        <v>53.18</v>
      </c>
      <c r="D17" s="22">
        <v>64.48</v>
      </c>
      <c r="E17" s="1">
        <v>59.521035856573697</v>
      </c>
      <c r="F17" s="30">
        <v>59.65</v>
      </c>
      <c r="G17" s="28">
        <v>1.7991967871485898E-2</v>
      </c>
      <c r="H17" s="23">
        <v>2.3317036479879601E-2</v>
      </c>
      <c r="I17" s="2">
        <v>2.0297744721583098E-2</v>
      </c>
      <c r="J17" s="29">
        <v>1.9826517967781902E-2</v>
      </c>
      <c r="K17" s="32"/>
    </row>
    <row r="18" spans="2:11" x14ac:dyDescent="0.25">
      <c r="B18">
        <v>2007</v>
      </c>
      <c r="C18" s="27">
        <v>61.03</v>
      </c>
      <c r="D18" s="22">
        <v>74.67</v>
      </c>
      <c r="E18" s="1">
        <v>65.965258964143302</v>
      </c>
      <c r="F18" s="30">
        <v>64.540000000000006</v>
      </c>
      <c r="G18" s="28">
        <v>1.8749162983795298E-2</v>
      </c>
      <c r="H18" s="23">
        <v>2.2939537932164501E-2</v>
      </c>
      <c r="I18" s="2">
        <v>2.0530098094432399E-2</v>
      </c>
      <c r="J18" s="29">
        <v>1.99004975124378E-2</v>
      </c>
      <c r="K18" s="32"/>
    </row>
    <row r="19" spans="2:11" x14ac:dyDescent="0.25">
      <c r="B19">
        <v>2008</v>
      </c>
      <c r="C19" s="27">
        <v>57.37</v>
      </c>
      <c r="D19" s="22">
        <v>73.150000000000006</v>
      </c>
      <c r="E19" s="1">
        <v>66.138181818181806</v>
      </c>
      <c r="F19" s="30">
        <v>66.069999999999993</v>
      </c>
      <c r="G19" s="28">
        <v>1.9262520638414899E-2</v>
      </c>
      <c r="H19" s="23">
        <v>2.7889140665853199E-2</v>
      </c>
      <c r="I19" s="2">
        <v>2.34222313276682E-2</v>
      </c>
      <c r="J19" s="29">
        <v>2.3970037453183501E-2</v>
      </c>
      <c r="K19" s="32"/>
    </row>
    <row r="20" spans="2:11" x14ac:dyDescent="0.25">
      <c r="B20">
        <v>2009</v>
      </c>
      <c r="C20" s="27">
        <v>44.18</v>
      </c>
      <c r="D20" s="22">
        <v>63.19</v>
      </c>
      <c r="E20" s="1">
        <v>54.4657539682539</v>
      </c>
      <c r="F20" s="30">
        <v>53.47</v>
      </c>
      <c r="G20" s="28">
        <v>2.54777070063694E-2</v>
      </c>
      <c r="H20" s="23">
        <v>3.6215482118605702E-2</v>
      </c>
      <c r="I20" s="2">
        <v>3.1627443352132197E-2</v>
      </c>
      <c r="J20" s="29">
        <v>3.1859539469830701E-2</v>
      </c>
      <c r="K20" s="32"/>
    </row>
    <row r="21" spans="2:11" x14ac:dyDescent="0.25">
      <c r="B21">
        <v>2010</v>
      </c>
      <c r="C21" s="27">
        <v>59.34</v>
      </c>
      <c r="D21" s="22">
        <v>65.239999999999995</v>
      </c>
      <c r="E21" s="1">
        <v>62.1298412698413</v>
      </c>
      <c r="F21" s="30">
        <v>62.13</v>
      </c>
      <c r="G21" s="28">
        <v>2.7274136060746901E-2</v>
      </c>
      <c r="H21" s="23">
        <v>3.2490731378496798E-2</v>
      </c>
      <c r="I21" s="2">
        <v>3.0207406594350599E-2</v>
      </c>
      <c r="J21" s="29">
        <v>3.0668893855027898E-2</v>
      </c>
      <c r="K21" s="32"/>
    </row>
    <row r="22" spans="2:11" x14ac:dyDescent="0.25">
      <c r="B22">
        <v>2011</v>
      </c>
      <c r="C22" s="27">
        <v>58.51</v>
      </c>
      <c r="D22" s="22">
        <v>67.459999999999994</v>
      </c>
      <c r="E22" s="1">
        <v>63.731746031745999</v>
      </c>
      <c r="F22" s="30">
        <v>63.954999999999998</v>
      </c>
      <c r="G22" s="28">
        <v>2.8905547226386798E-2</v>
      </c>
      <c r="H22" s="23">
        <v>3.5891300632370497E-2</v>
      </c>
      <c r="I22" s="2">
        <v>3.2122624352215197E-2</v>
      </c>
      <c r="J22" s="29">
        <v>3.2337543113582203E-2</v>
      </c>
      <c r="K22" s="32"/>
    </row>
    <row r="23" spans="2:11" x14ac:dyDescent="0.25">
      <c r="B23">
        <v>2012</v>
      </c>
      <c r="C23" s="27">
        <v>59.27</v>
      </c>
      <c r="D23" s="22">
        <v>70.760000000000005</v>
      </c>
      <c r="E23" s="1">
        <v>66.164439999999999</v>
      </c>
      <c r="F23" s="30">
        <v>66.75</v>
      </c>
      <c r="G23" s="28">
        <v>3.0927835051546299E-2</v>
      </c>
      <c r="H23" s="23">
        <v>3.7928125527248099E-2</v>
      </c>
      <c r="I23" s="2">
        <v>3.3330843605492197E-2</v>
      </c>
      <c r="J23" s="29">
        <v>3.2824707714711202E-2</v>
      </c>
      <c r="K23" s="32"/>
    </row>
    <row r="24" spans="2:11" x14ac:dyDescent="0.25">
      <c r="B24">
        <v>2013</v>
      </c>
      <c r="C24" s="27">
        <v>68.510000000000005</v>
      </c>
      <c r="D24" s="22">
        <v>85.41</v>
      </c>
      <c r="E24" s="1">
        <v>78.587301587301496</v>
      </c>
      <c r="F24" s="30">
        <v>78.540000000000006</v>
      </c>
      <c r="G24" s="28">
        <v>2.7235279864308199E-2</v>
      </c>
      <c r="H24" s="23">
        <v>3.2812728068895E-2</v>
      </c>
      <c r="I24" s="2">
        <v>3.00530202745369E-2</v>
      </c>
      <c r="J24" s="29">
        <v>2.9938375694468899E-2</v>
      </c>
      <c r="K24" s="32"/>
    </row>
    <row r="25" spans="2:11" x14ac:dyDescent="0.25">
      <c r="B25">
        <v>2014</v>
      </c>
      <c r="C25" s="27">
        <v>75.7</v>
      </c>
      <c r="D25" s="22">
        <v>93.46</v>
      </c>
      <c r="E25" s="1">
        <v>82.3862301587302</v>
      </c>
      <c r="F25" s="30">
        <v>81.14</v>
      </c>
      <c r="G25" s="28">
        <v>2.7562593622940199E-2</v>
      </c>
      <c r="H25" s="23">
        <v>3.33160889808587E-2</v>
      </c>
      <c r="I25" s="2">
        <v>3.0697896383785901E-2</v>
      </c>
      <c r="J25" s="29">
        <v>3.0828147880486201E-2</v>
      </c>
      <c r="K25" s="32"/>
    </row>
    <row r="26" spans="2:11" x14ac:dyDescent="0.25">
      <c r="B26">
        <v>2015</v>
      </c>
      <c r="C26" s="27">
        <v>68.06</v>
      </c>
      <c r="D26" s="22">
        <v>91.62</v>
      </c>
      <c r="E26" s="1">
        <v>79.378769841269801</v>
      </c>
      <c r="F26" s="30">
        <v>79.790000000000006</v>
      </c>
      <c r="G26" s="28">
        <v>2.8116131848941201E-2</v>
      </c>
      <c r="H26" s="23">
        <v>3.8965618571848298E-2</v>
      </c>
      <c r="I26" s="2">
        <v>3.3288821041335702E-2</v>
      </c>
      <c r="J26" s="29">
        <v>3.32372477754104E-2</v>
      </c>
      <c r="K26" s="32"/>
    </row>
    <row r="27" spans="2:11" x14ac:dyDescent="0.25">
      <c r="B27">
        <v>2016</v>
      </c>
      <c r="C27" s="27">
        <v>74.98</v>
      </c>
      <c r="D27" s="22">
        <v>90</v>
      </c>
      <c r="E27" s="1">
        <v>83.715396825396795</v>
      </c>
      <c r="F27" s="30">
        <v>83.204999999999998</v>
      </c>
      <c r="G27" s="28">
        <v>2.9777777777777702E-2</v>
      </c>
      <c r="H27" s="23">
        <v>3.5369431848492901E-2</v>
      </c>
      <c r="I27" s="2">
        <v>3.1960884999747002E-2</v>
      </c>
      <c r="J27" s="29">
        <v>3.2019317955505597E-2</v>
      </c>
      <c r="K27" s="32"/>
    </row>
    <row r="28" spans="2:11" x14ac:dyDescent="0.25">
      <c r="B28">
        <v>2017</v>
      </c>
      <c r="C28" s="27">
        <v>83.49</v>
      </c>
      <c r="D28" s="22">
        <v>94.4</v>
      </c>
      <c r="E28" s="1">
        <v>89.450439999999901</v>
      </c>
      <c r="F28" s="30">
        <v>89.574999999999903</v>
      </c>
      <c r="G28" s="28">
        <v>2.9235300534525999E-2</v>
      </c>
      <c r="H28" s="23">
        <v>3.21416094095726E-2</v>
      </c>
      <c r="I28" s="2">
        <v>3.0614281882655501E-2</v>
      </c>
      <c r="J28" s="29">
        <v>3.0539469610854301E-2</v>
      </c>
      <c r="K28" s="32"/>
    </row>
    <row r="29" spans="2:11" x14ac:dyDescent="0.25">
      <c r="B29">
        <v>2018</v>
      </c>
      <c r="C29" s="27">
        <v>70.94</v>
      </c>
      <c r="D29" s="22">
        <v>96.64</v>
      </c>
      <c r="E29" s="1">
        <v>82.4162549800797</v>
      </c>
      <c r="F29" s="30">
        <v>81.430000000000007</v>
      </c>
      <c r="G29" s="28">
        <v>2.9677152317880699E-2</v>
      </c>
      <c r="H29" s="23">
        <v>4.0428531153087102E-2</v>
      </c>
      <c r="I29" s="2">
        <v>3.46119951491769E-2</v>
      </c>
      <c r="J29" s="29">
        <v>3.4704743465634E-2</v>
      </c>
      <c r="K29" s="32"/>
    </row>
    <row r="30" spans="2:11" x14ac:dyDescent="0.25">
      <c r="B30">
        <v>2019</v>
      </c>
      <c r="C30" s="27">
        <v>90.44</v>
      </c>
      <c r="D30" s="22">
        <v>126.09</v>
      </c>
      <c r="E30" s="1">
        <v>111.29293650793601</v>
      </c>
      <c r="F30" s="30">
        <v>112.465</v>
      </c>
      <c r="G30" s="28">
        <v>2.3665635657070298E-2</v>
      </c>
      <c r="H30" s="23">
        <v>3.1711632021229501E-2</v>
      </c>
      <c r="I30" s="2">
        <v>2.67102551695113E-2</v>
      </c>
      <c r="J30" s="29">
        <v>2.65327372928565E-2</v>
      </c>
      <c r="K30" s="32"/>
    </row>
    <row r="31" spans="2:11" x14ac:dyDescent="0.25">
      <c r="B31">
        <v>2020</v>
      </c>
      <c r="C31" s="27">
        <v>97.7</v>
      </c>
      <c r="D31" s="22">
        <v>144.49</v>
      </c>
      <c r="E31" s="1">
        <v>127.38968379446599</v>
      </c>
      <c r="F31" s="30">
        <v>125.96</v>
      </c>
      <c r="G31" s="28">
        <v>2.18977091840265E-2</v>
      </c>
      <c r="H31" s="23">
        <v>3.0542476970317201E-2</v>
      </c>
      <c r="I31" s="2">
        <v>2.4558971821118401E-2</v>
      </c>
      <c r="J31" s="29">
        <v>2.3879641485275199E-2</v>
      </c>
      <c r="K31" s="32"/>
    </row>
    <row r="32" spans="2:11" x14ac:dyDescent="0.25">
      <c r="B32">
        <v>2021</v>
      </c>
      <c r="C32" s="27">
        <v>122.15</v>
      </c>
      <c r="D32" s="22">
        <v>164.19</v>
      </c>
      <c r="E32" s="1">
        <v>139.114365079365</v>
      </c>
      <c r="F32" s="30">
        <v>138</v>
      </c>
      <c r="G32" s="28">
        <v>2.1194957061940401E-2</v>
      </c>
      <c r="H32" s="23">
        <v>2.6528434212532301E-2</v>
      </c>
      <c r="I32" s="2">
        <v>2.4383011951854099E-2</v>
      </c>
      <c r="J32" s="29">
        <v>2.4451939291736901E-2</v>
      </c>
      <c r="K32" s="32"/>
    </row>
    <row r="33" spans="2:11" x14ac:dyDescent="0.25">
      <c r="B33">
        <v>2022</v>
      </c>
      <c r="C33" s="27">
        <v>132.36000000000001</v>
      </c>
      <c r="D33" s="22">
        <v>164.21</v>
      </c>
      <c r="E33" s="1">
        <v>153.070775193798</v>
      </c>
      <c r="F33" s="30">
        <v>154.79</v>
      </c>
      <c r="G33" s="28">
        <v>2.1192375616588498E-2</v>
      </c>
      <c r="H33" s="23">
        <v>2.7591417346630401E-2</v>
      </c>
      <c r="I33" s="2">
        <v>2.32827876275369E-2</v>
      </c>
      <c r="J33" s="29">
        <v>2.2770398481973399E-2</v>
      </c>
      <c r="K33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4"/>
  <sheetViews>
    <sheetView topLeftCell="A2" workbookViewId="0">
      <selection activeCell="A35" sqref="A35:XFD37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55</v>
      </c>
      <c r="D3" s="19" t="s">
        <v>56</v>
      </c>
      <c r="E3" t="s">
        <v>57</v>
      </c>
      <c r="F3" s="4" t="s">
        <v>58</v>
      </c>
      <c r="G3" s="19" t="s">
        <v>59</v>
      </c>
      <c r="H3" t="s">
        <v>16</v>
      </c>
      <c r="I3" s="4" t="s">
        <v>60</v>
      </c>
      <c r="J3" s="19" t="s">
        <v>61</v>
      </c>
      <c r="K3" t="s">
        <v>6</v>
      </c>
      <c r="L3" s="4" t="s">
        <v>62</v>
      </c>
      <c r="M3" s="19" t="s">
        <v>63</v>
      </c>
      <c r="N3" t="s">
        <v>64</v>
      </c>
      <c r="O3" s="4" t="s">
        <v>53</v>
      </c>
      <c r="P3" s="19" t="s">
        <v>54</v>
      </c>
      <c r="Q3" s="26" t="s">
        <v>9</v>
      </c>
      <c r="R3" s="26" t="s">
        <v>65</v>
      </c>
      <c r="S3" s="26" t="s">
        <v>66</v>
      </c>
      <c r="T3" s="26" t="s">
        <v>11</v>
      </c>
    </row>
    <row r="4" spans="2:20" x14ac:dyDescent="0.25">
      <c r="B4" t="s">
        <v>76</v>
      </c>
      <c r="C4" s="24">
        <v>9.74</v>
      </c>
      <c r="D4" s="20">
        <v>13</v>
      </c>
      <c r="E4" s="3">
        <v>10.156000000000001</v>
      </c>
      <c r="F4" s="25">
        <v>0.95903899172902696</v>
      </c>
      <c r="G4" s="21">
        <v>1.2800315084678999</v>
      </c>
      <c r="H4" s="3">
        <v>0.40100000000000002</v>
      </c>
      <c r="I4" s="25">
        <v>24.289276807979999</v>
      </c>
      <c r="J4" s="21">
        <v>32.418952618453801</v>
      </c>
      <c r="K4" s="3">
        <v>0.61499999999999999</v>
      </c>
      <c r="L4" s="25">
        <v>15.837398373983699</v>
      </c>
      <c r="M4" s="21">
        <v>21.138211382113798</v>
      </c>
      <c r="N4" s="3">
        <v>0.25600000000000001</v>
      </c>
      <c r="O4" s="4">
        <v>38.046875</v>
      </c>
      <c r="P4" s="19">
        <v>50.78125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77</v>
      </c>
      <c r="C5" s="24">
        <v>11.52</v>
      </c>
      <c r="D5" s="20">
        <v>13.7</v>
      </c>
      <c r="E5" s="3">
        <v>11.041</v>
      </c>
      <c r="F5" s="25">
        <v>1.0433837514717801</v>
      </c>
      <c r="G5" s="21">
        <v>1.24082963499683</v>
      </c>
      <c r="H5" s="3">
        <v>0.51800000000000002</v>
      </c>
      <c r="I5" s="25">
        <v>22.239382239382198</v>
      </c>
      <c r="J5" s="21">
        <v>26.4478764478764</v>
      </c>
      <c r="K5" s="3">
        <v>-0.27500000000000002</v>
      </c>
      <c r="L5" s="25">
        <v>-41.890909090908998</v>
      </c>
      <c r="M5" s="21">
        <v>-49.818181818181799</v>
      </c>
      <c r="N5" s="3">
        <v>0.27500000000000002</v>
      </c>
      <c r="O5" s="4">
        <v>41.890909090908998</v>
      </c>
      <c r="P5" s="19">
        <v>49.818181818181799</v>
      </c>
      <c r="Q5" s="31">
        <f>(Table2[[#This Row],[Rev]]-E4)/E4</f>
        <v>8.7140606538007065E-2</v>
      </c>
      <c r="R5" s="31">
        <f>(Table2[[#This Row],[FCF]]-H4)/H4</f>
        <v>0.29177057356608477</v>
      </c>
      <c r="S5" s="31">
        <f>(Table2[[#This Row],[EPS]]-K4)/K4</f>
        <v>-1.4471544715447155</v>
      </c>
      <c r="T5" s="31">
        <f>(Table2[[#This Row],[Div]]-N4)/N4</f>
        <v>7.4218750000000069E-2</v>
      </c>
    </row>
    <row r="6" spans="2:20" x14ac:dyDescent="0.25">
      <c r="B6" t="s">
        <v>78</v>
      </c>
      <c r="C6" s="24">
        <v>11.31</v>
      </c>
      <c r="D6" s="20">
        <v>14.85</v>
      </c>
      <c r="E6" s="3">
        <v>10.414999999999999</v>
      </c>
      <c r="F6" s="25">
        <v>1.0859337493999</v>
      </c>
      <c r="G6" s="21">
        <v>1.4258281325012001</v>
      </c>
      <c r="H6" s="3">
        <v>0.622</v>
      </c>
      <c r="I6" s="25">
        <v>18.183279742765201</v>
      </c>
      <c r="J6" s="21">
        <v>23.874598070739498</v>
      </c>
      <c r="K6" s="3">
        <v>0.72499999999999998</v>
      </c>
      <c r="L6" s="25">
        <v>15.6</v>
      </c>
      <c r="M6" s="21">
        <v>20.482758620689602</v>
      </c>
      <c r="N6" s="3">
        <v>0.31</v>
      </c>
      <c r="O6" s="4">
        <v>36.4838709677419</v>
      </c>
      <c r="P6" s="19">
        <v>47.903225806451601</v>
      </c>
      <c r="Q6" s="31">
        <f>(Table2[[#This Row],[Rev]]-E5)/E5</f>
        <v>-5.6697762883796868E-2</v>
      </c>
      <c r="R6" s="31">
        <f>(Table2[[#This Row],[FCF]]-H5)/H5</f>
        <v>0.20077220077220073</v>
      </c>
      <c r="S6" s="31">
        <f>(Table2[[#This Row],[EPS]]-K5)/K5</f>
        <v>-3.6363636363636362</v>
      </c>
      <c r="T6" s="31">
        <f>(Table2[[#This Row],[Div]]-N5)/N5</f>
        <v>0.12727272727272718</v>
      </c>
    </row>
    <row r="7" spans="2:20" x14ac:dyDescent="0.25">
      <c r="B7" t="s">
        <v>79</v>
      </c>
      <c r="C7" s="24">
        <v>13.3</v>
      </c>
      <c r="D7" s="20">
        <v>18.39</v>
      </c>
      <c r="E7" s="3">
        <v>11.201000000000001</v>
      </c>
      <c r="F7" s="25">
        <v>1.1873939826801101</v>
      </c>
      <c r="G7" s="21">
        <v>1.64181769484867</v>
      </c>
      <c r="H7" s="3">
        <v>0.47599999999999998</v>
      </c>
      <c r="I7" s="25">
        <v>27.9411764705882</v>
      </c>
      <c r="J7" s="21">
        <v>38.634453781512597</v>
      </c>
      <c r="K7" s="3">
        <v>0.87</v>
      </c>
      <c r="L7" s="25">
        <v>15.287356321839001</v>
      </c>
      <c r="M7" s="21">
        <v>21.137931034482701</v>
      </c>
      <c r="N7" s="3">
        <v>0.35</v>
      </c>
      <c r="O7" s="4">
        <v>38</v>
      </c>
      <c r="P7" s="19">
        <v>52.542857142857102</v>
      </c>
      <c r="Q7" s="31">
        <f>(Table2[[#This Row],[Rev]]-E6)/E6</f>
        <v>7.5468074891982859E-2</v>
      </c>
      <c r="R7" s="31">
        <f>(Table2[[#This Row],[FCF]]-H6)/H6</f>
        <v>-0.23472668810289393</v>
      </c>
      <c r="S7" s="31">
        <f>(Table2[[#This Row],[EPS]]-K6)/K6</f>
        <v>0.20000000000000004</v>
      </c>
      <c r="T7" s="31">
        <f>(Table2[[#This Row],[Div]]-N6)/N6</f>
        <v>0.12903225806451607</v>
      </c>
    </row>
    <row r="8" spans="2:20" x14ac:dyDescent="0.25">
      <c r="B8" t="s">
        <v>80</v>
      </c>
      <c r="C8" s="24">
        <v>16.62</v>
      </c>
      <c r="D8" s="20">
        <v>23.24</v>
      </c>
      <c r="E8" s="3">
        <v>11.749000000000001</v>
      </c>
      <c r="F8" s="25">
        <v>1.4145884756149401</v>
      </c>
      <c r="G8" s="21">
        <v>1.9780406843135501</v>
      </c>
      <c r="H8" s="3">
        <v>0.65900000000000003</v>
      </c>
      <c r="I8" s="25">
        <v>25.220030349013602</v>
      </c>
      <c r="J8" s="21">
        <v>35.2655538694992</v>
      </c>
      <c r="K8" s="3">
        <v>0.98</v>
      </c>
      <c r="L8" s="25">
        <v>16.959183673469301</v>
      </c>
      <c r="M8" s="21">
        <v>23.714285714285701</v>
      </c>
      <c r="N8" s="3">
        <v>0.4</v>
      </c>
      <c r="O8" s="4">
        <v>41.55</v>
      </c>
      <c r="P8" s="19">
        <v>58.099999999999902</v>
      </c>
      <c r="Q8" s="31">
        <f>(Table2[[#This Row],[Rev]]-E7)/E7</f>
        <v>4.8924203196143205E-2</v>
      </c>
      <c r="R8" s="31">
        <f>(Table2[[#This Row],[FCF]]-H7)/H7</f>
        <v>0.38445378151260517</v>
      </c>
      <c r="S8" s="31">
        <f>(Table2[[#This Row],[EPS]]-K7)/K7</f>
        <v>0.12643678160919539</v>
      </c>
      <c r="T8" s="31">
        <f>(Table2[[#This Row],[Div]]-N7)/N7</f>
        <v>0.14285714285714299</v>
      </c>
    </row>
    <row r="9" spans="2:20" x14ac:dyDescent="0.25">
      <c r="B9" t="s">
        <v>81</v>
      </c>
      <c r="C9" s="24">
        <v>20.91</v>
      </c>
      <c r="D9" s="20">
        <v>35.520000000000003</v>
      </c>
      <c r="E9" s="3">
        <v>11.882</v>
      </c>
      <c r="F9" s="25">
        <v>1.7598047466756399</v>
      </c>
      <c r="G9" s="21">
        <v>2.9893957246254801</v>
      </c>
      <c r="H9" s="3">
        <v>1.2470000000000001</v>
      </c>
      <c r="I9" s="25">
        <v>16.768243785084199</v>
      </c>
      <c r="J9" s="21">
        <v>28.484362469927799</v>
      </c>
      <c r="K9" s="3">
        <v>1.1000000000000001</v>
      </c>
      <c r="L9" s="25">
        <v>19.009090909090901</v>
      </c>
      <c r="M9" s="21">
        <v>32.290909090908997</v>
      </c>
      <c r="N9" s="3">
        <v>0.45</v>
      </c>
      <c r="O9" s="4">
        <v>46.466666666666598</v>
      </c>
      <c r="P9" s="19">
        <v>78.933333333333294</v>
      </c>
      <c r="Q9" s="31">
        <f>(Table2[[#This Row],[Rev]]-E8)/E8</f>
        <v>1.1320112349987158E-2</v>
      </c>
      <c r="R9" s="31">
        <f>(Table2[[#This Row],[FCF]]-H8)/H8</f>
        <v>0.8922610015174508</v>
      </c>
      <c r="S9" s="31">
        <f>(Table2[[#This Row],[EPS]]-K8)/K8</f>
        <v>0.12244897959183684</v>
      </c>
      <c r="T9" s="31">
        <f>(Table2[[#This Row],[Div]]-N8)/N8</f>
        <v>0.12499999999999997</v>
      </c>
    </row>
    <row r="10" spans="2:20" x14ac:dyDescent="0.25">
      <c r="B10" t="s">
        <v>82</v>
      </c>
      <c r="C10" s="24">
        <v>31.98</v>
      </c>
      <c r="D10" s="20">
        <v>45.82</v>
      </c>
      <c r="E10" s="3">
        <v>11.926</v>
      </c>
      <c r="F10" s="25">
        <v>2.68153613952708</v>
      </c>
      <c r="G10" s="21">
        <v>3.8420258259265401</v>
      </c>
      <c r="H10" s="3">
        <v>0.747</v>
      </c>
      <c r="I10" s="25">
        <v>42.8112449799196</v>
      </c>
      <c r="J10" s="21">
        <v>61.338688085675997</v>
      </c>
      <c r="K10" s="3">
        <v>1.18</v>
      </c>
      <c r="L10" s="25">
        <v>27.1016949152542</v>
      </c>
      <c r="M10" s="21">
        <v>38.830508474576199</v>
      </c>
      <c r="N10" s="3">
        <v>0.505</v>
      </c>
      <c r="O10" s="4">
        <v>63.326732673267301</v>
      </c>
      <c r="P10" s="19">
        <v>90.732673267326703</v>
      </c>
      <c r="Q10" s="31">
        <f>(Table2[[#This Row],[Rev]]-E9)/E9</f>
        <v>3.7030802895135907E-3</v>
      </c>
      <c r="R10" s="31">
        <f>(Table2[[#This Row],[FCF]]-H9)/H9</f>
        <v>-0.40096230954290302</v>
      </c>
      <c r="S10" s="31">
        <f>(Table2[[#This Row],[EPS]]-K9)/K9</f>
        <v>7.2727272727272585E-2</v>
      </c>
      <c r="T10" s="31">
        <f>(Table2[[#This Row],[Div]]-N9)/N9</f>
        <v>0.1222222222222222</v>
      </c>
    </row>
    <row r="11" spans="2:20" x14ac:dyDescent="0.25">
      <c r="B11" t="s">
        <v>83</v>
      </c>
      <c r="C11" s="24">
        <v>33.21</v>
      </c>
      <c r="D11" s="20">
        <v>51.16</v>
      </c>
      <c r="E11" s="3">
        <v>26.350999999999999</v>
      </c>
      <c r="F11" s="25">
        <v>1.2602937269932799</v>
      </c>
      <c r="G11" s="21">
        <v>1.94148229668703</v>
      </c>
      <c r="H11" s="3">
        <v>1.877</v>
      </c>
      <c r="I11" s="25">
        <v>17.693127330846998</v>
      </c>
      <c r="J11" s="21">
        <v>27.256259989344699</v>
      </c>
      <c r="K11" s="3">
        <v>1.27</v>
      </c>
      <c r="L11" s="25">
        <v>26.1496062992126</v>
      </c>
      <c r="M11" s="21">
        <v>40.283464566929098</v>
      </c>
      <c r="N11" s="3">
        <v>0.56999999999999995</v>
      </c>
      <c r="O11" s="4">
        <v>58.2631578947368</v>
      </c>
      <c r="P11" s="19">
        <v>89.754385964912203</v>
      </c>
      <c r="Q11" s="31">
        <f>(Table2[[#This Row],[Rev]]-E10)/E10</f>
        <v>1.2095421767566661</v>
      </c>
      <c r="R11" s="31">
        <f>(Table2[[#This Row],[FCF]]-H10)/H10</f>
        <v>1.5127175368139223</v>
      </c>
      <c r="S11" s="31">
        <f>(Table2[[#This Row],[EPS]]-K10)/K10</f>
        <v>7.627118644067804E-2</v>
      </c>
      <c r="T11" s="31">
        <f>(Table2[[#This Row],[Div]]-N10)/N10</f>
        <v>0.12871287128712861</v>
      </c>
    </row>
    <row r="12" spans="2:20" x14ac:dyDescent="0.25">
      <c r="B12" t="s">
        <v>84</v>
      </c>
      <c r="C12" s="24">
        <v>26.24</v>
      </c>
      <c r="D12" s="20">
        <v>58.52</v>
      </c>
      <c r="E12" s="3">
        <v>27.992999999999999</v>
      </c>
      <c r="F12" s="25">
        <v>0.93737720144321701</v>
      </c>
      <c r="G12" s="21">
        <v>2.0905226306576599</v>
      </c>
      <c r="H12" s="3">
        <v>1.161</v>
      </c>
      <c r="I12" s="25">
        <v>22.601205857019799</v>
      </c>
      <c r="J12" s="21">
        <v>50.404823428079197</v>
      </c>
      <c r="K12" s="3">
        <v>1.17</v>
      </c>
      <c r="L12" s="25">
        <v>22.427350427350401</v>
      </c>
      <c r="M12" s="21">
        <v>50.017094017094003</v>
      </c>
      <c r="N12" s="3">
        <v>0.64</v>
      </c>
      <c r="O12" s="4">
        <v>41</v>
      </c>
      <c r="P12" s="19">
        <v>91.4375</v>
      </c>
      <c r="Q12" s="31">
        <f>(Table2[[#This Row],[Rev]]-E11)/E11</f>
        <v>6.2312625706804278E-2</v>
      </c>
      <c r="R12" s="31">
        <f>(Table2[[#This Row],[FCF]]-H11)/H11</f>
        <v>-0.38145977623867872</v>
      </c>
      <c r="S12" s="31">
        <f>(Table2[[#This Row],[EPS]]-K11)/K11</f>
        <v>-7.8740157480315029E-2</v>
      </c>
      <c r="T12" s="31">
        <f>(Table2[[#This Row],[Div]]-N11)/N11</f>
        <v>0.12280701754385977</v>
      </c>
    </row>
    <row r="13" spans="2:20" x14ac:dyDescent="0.25">
      <c r="B13" t="s">
        <v>85</v>
      </c>
      <c r="C13" s="24">
        <v>27.12</v>
      </c>
      <c r="D13" s="20">
        <v>39.020000000000003</v>
      </c>
      <c r="E13" s="3">
        <v>13.96</v>
      </c>
      <c r="F13" s="25">
        <v>1.94269340974212</v>
      </c>
      <c r="G13" s="21">
        <v>2.7951289398280799</v>
      </c>
      <c r="H13" s="3">
        <v>1.18</v>
      </c>
      <c r="I13" s="25">
        <v>22.983050847457601</v>
      </c>
      <c r="J13" s="21">
        <v>33.067796610169403</v>
      </c>
      <c r="K13" s="3">
        <v>1.0349999999999999</v>
      </c>
      <c r="L13" s="25">
        <v>26.202898550724601</v>
      </c>
      <c r="M13" s="21">
        <v>37.700483091787397</v>
      </c>
      <c r="N13" s="3">
        <v>0.7</v>
      </c>
      <c r="O13" s="4">
        <v>38.742857142857098</v>
      </c>
      <c r="P13" s="19">
        <v>55.742857142857098</v>
      </c>
      <c r="Q13" s="31">
        <f>(Table2[[#This Row],[Rev]]-E12)/E12</f>
        <v>-0.50130389740292214</v>
      </c>
      <c r="R13" s="31">
        <f>(Table2[[#This Row],[FCF]]-H12)/H12</f>
        <v>1.6365202411713957E-2</v>
      </c>
      <c r="S13" s="31">
        <f>(Table2[[#This Row],[EPS]]-K12)/K12</f>
        <v>-0.1153846153846154</v>
      </c>
      <c r="T13" s="31">
        <f>(Table2[[#This Row],[Div]]-N12)/N12</f>
        <v>9.3749999999999903E-2</v>
      </c>
    </row>
    <row r="14" spans="2:20" x14ac:dyDescent="0.25">
      <c r="B14" t="s">
        <v>86</v>
      </c>
      <c r="C14" s="24">
        <v>31.95</v>
      </c>
      <c r="D14" s="20">
        <v>47.2</v>
      </c>
      <c r="E14" s="3">
        <v>14.321</v>
      </c>
      <c r="F14" s="25">
        <v>2.2309894560435701</v>
      </c>
      <c r="G14" s="21">
        <v>3.29585922770756</v>
      </c>
      <c r="H14" s="3">
        <v>2.1579999999999999</v>
      </c>
      <c r="I14" s="25">
        <v>14.805375347544</v>
      </c>
      <c r="J14" s="21">
        <v>21.8721037998146</v>
      </c>
      <c r="K14" s="3">
        <v>1.5449999999999999</v>
      </c>
      <c r="L14" s="25">
        <v>20.679611650485398</v>
      </c>
      <c r="M14" s="21">
        <v>30.550161812297699</v>
      </c>
      <c r="N14" s="3">
        <v>0.76</v>
      </c>
      <c r="O14" s="4">
        <v>42.039473684210499</v>
      </c>
      <c r="P14" s="19">
        <v>62.105263157894697</v>
      </c>
      <c r="Q14" s="31">
        <f>(Table2[[#This Row],[Rev]]-E13)/E13</f>
        <v>2.5859598853868113E-2</v>
      </c>
      <c r="R14" s="31">
        <f>(Table2[[#This Row],[FCF]]-H13)/H13</f>
        <v>0.82881355932203393</v>
      </c>
      <c r="S14" s="31">
        <f>(Table2[[#This Row],[EPS]]-K13)/K13</f>
        <v>0.49275362318840582</v>
      </c>
      <c r="T14" s="31">
        <f>(Table2[[#This Row],[Div]]-N13)/N13</f>
        <v>8.5714285714285798E-2</v>
      </c>
    </row>
    <row r="15" spans="2:20" x14ac:dyDescent="0.25">
      <c r="B15" t="s">
        <v>87</v>
      </c>
      <c r="C15" s="24">
        <v>37.229999999999997</v>
      </c>
      <c r="D15" s="20">
        <v>46.5</v>
      </c>
      <c r="E15" s="3">
        <v>15.477</v>
      </c>
      <c r="F15" s="25">
        <v>2.4055049428183701</v>
      </c>
      <c r="G15" s="21">
        <v>3.0044582283388199</v>
      </c>
      <c r="H15" s="3">
        <v>2.5750000000000002</v>
      </c>
      <c r="I15" s="25">
        <v>14.4582524271844</v>
      </c>
      <c r="J15" s="21">
        <v>18.058252427184399</v>
      </c>
      <c r="K15" s="3">
        <v>1.7</v>
      </c>
      <c r="L15" s="25">
        <v>21.9</v>
      </c>
      <c r="M15" s="21">
        <v>27.352941176470502</v>
      </c>
      <c r="N15" s="3">
        <v>0.82</v>
      </c>
      <c r="O15" s="4">
        <v>45.402439024390198</v>
      </c>
      <c r="P15" s="19">
        <v>56.707317073170699</v>
      </c>
      <c r="Q15" s="31">
        <f>(Table2[[#This Row],[Rev]]-E14)/E14</f>
        <v>8.0720620068431018E-2</v>
      </c>
      <c r="R15" s="31">
        <f>(Table2[[#This Row],[FCF]]-H14)/H14</f>
        <v>0.19323447636700661</v>
      </c>
      <c r="S15" s="31">
        <f>(Table2[[#This Row],[EPS]]-K14)/K14</f>
        <v>0.10032362459546927</v>
      </c>
      <c r="T15" s="31">
        <f>(Table2[[#This Row],[Div]]-N14)/N14</f>
        <v>7.8947368421052558E-2</v>
      </c>
    </row>
    <row r="16" spans="2:20" x14ac:dyDescent="0.25">
      <c r="B16" t="s">
        <v>88</v>
      </c>
      <c r="C16" s="24">
        <v>43.35</v>
      </c>
      <c r="D16" s="20">
        <v>55.96</v>
      </c>
      <c r="E16" s="3">
        <v>18.425000000000001</v>
      </c>
      <c r="F16" s="25">
        <v>2.3527815468113902</v>
      </c>
      <c r="G16" s="21">
        <v>3.0371777476255</v>
      </c>
      <c r="H16" s="3">
        <v>2.6280000000000001</v>
      </c>
      <c r="I16" s="25">
        <v>16.495433789954301</v>
      </c>
      <c r="J16" s="21">
        <v>21.293759512937498</v>
      </c>
      <c r="K16" s="3">
        <v>2.2000000000000002</v>
      </c>
      <c r="L16" s="25">
        <v>19.7045454545454</v>
      </c>
      <c r="M16" s="21">
        <v>25.436363636363598</v>
      </c>
      <c r="N16" s="3">
        <v>0.93300000000000005</v>
      </c>
      <c r="O16" s="4">
        <v>46.463022508038499</v>
      </c>
      <c r="P16" s="19">
        <v>59.9785637727759</v>
      </c>
      <c r="Q16" s="31">
        <f>(Table2[[#This Row],[Rev]]-E15)/E15</f>
        <v>0.19047619047619049</v>
      </c>
      <c r="R16" s="31">
        <f>(Table2[[#This Row],[FCF]]-H15)/H15</f>
        <v>2.0582524271844635E-2</v>
      </c>
      <c r="S16" s="31">
        <f>(Table2[[#This Row],[EPS]]-K15)/K15</f>
        <v>0.29411764705882365</v>
      </c>
      <c r="T16" s="31">
        <f>(Table2[[#This Row],[Div]]-N15)/N15</f>
        <v>0.13780487804878061</v>
      </c>
    </row>
    <row r="17" spans="2:20" x14ac:dyDescent="0.25">
      <c r="B17" t="s">
        <v>89</v>
      </c>
      <c r="C17" s="24">
        <v>50.97</v>
      </c>
      <c r="D17" s="20">
        <v>56.73</v>
      </c>
      <c r="E17" s="3">
        <v>20.73</v>
      </c>
      <c r="F17" s="25">
        <v>2.4587554269175098</v>
      </c>
      <c r="G17" s="21">
        <v>2.73661360347322</v>
      </c>
      <c r="H17" s="3">
        <v>2.3740000000000001</v>
      </c>
      <c r="I17" s="25">
        <v>21.470092670598099</v>
      </c>
      <c r="J17" s="21">
        <v>23.896377422072401</v>
      </c>
      <c r="K17" s="3">
        <v>2.5299999999999998</v>
      </c>
      <c r="L17" s="25">
        <v>20.1462450592885</v>
      </c>
      <c r="M17" s="21">
        <v>22.422924901185699</v>
      </c>
      <c r="N17" s="3">
        <v>1.03</v>
      </c>
      <c r="O17" s="4">
        <v>49.485436893203797</v>
      </c>
      <c r="P17" s="19">
        <v>55.077669902912596</v>
      </c>
      <c r="Q17" s="31">
        <f>(Table2[[#This Row],[Rev]]-E16)/E16</f>
        <v>0.12510176390773403</v>
      </c>
      <c r="R17" s="31">
        <f>(Table2[[#This Row],[FCF]]-H16)/H16</f>
        <v>-9.6651445966514454E-2</v>
      </c>
      <c r="S17" s="31">
        <f>(Table2[[#This Row],[EPS]]-K16)/K16</f>
        <v>0.14999999999999983</v>
      </c>
      <c r="T17" s="31">
        <f>(Table2[[#This Row],[Div]]-N16)/N16</f>
        <v>0.10396570203644155</v>
      </c>
    </row>
    <row r="18" spans="2:20" x14ac:dyDescent="0.25">
      <c r="B18" t="s">
        <v>90</v>
      </c>
      <c r="C18" s="24">
        <v>52.16</v>
      </c>
      <c r="D18" s="20">
        <v>62.25</v>
      </c>
      <c r="E18" s="3">
        <v>20.762</v>
      </c>
      <c r="F18" s="25">
        <v>2.5122820537520401</v>
      </c>
      <c r="G18" s="21">
        <v>2.99826606299971</v>
      </c>
      <c r="H18" s="3">
        <v>2.65</v>
      </c>
      <c r="I18" s="25">
        <v>19.683018867924499</v>
      </c>
      <c r="J18" s="21">
        <v>23.4905660377358</v>
      </c>
      <c r="K18" s="3">
        <v>2.64</v>
      </c>
      <c r="L18" s="25">
        <v>19.757575757575701</v>
      </c>
      <c r="M18" s="21">
        <v>23.5795454545454</v>
      </c>
      <c r="N18" s="3">
        <v>1.1499999999999999</v>
      </c>
      <c r="O18" s="4">
        <v>45.3565217391304</v>
      </c>
      <c r="P18" s="19">
        <v>54.130434782608702</v>
      </c>
      <c r="Q18" s="31">
        <f>(Table2[[#This Row],[Rev]]-E17)/E17</f>
        <v>1.5436565364206477E-3</v>
      </c>
      <c r="R18" s="31">
        <f>(Table2[[#This Row],[FCF]]-H17)/H17</f>
        <v>0.11625947767481036</v>
      </c>
      <c r="S18" s="31">
        <f>(Table2[[#This Row],[EPS]]-K17)/K17</f>
        <v>4.3478260869565348E-2</v>
      </c>
      <c r="T18" s="31">
        <f>(Table2[[#This Row],[Div]]-N17)/N17</f>
        <v>0.11650485436893192</v>
      </c>
    </row>
    <row r="19" spans="2:20" x14ac:dyDescent="0.25">
      <c r="B19" t="s">
        <v>91</v>
      </c>
      <c r="C19" s="24">
        <v>55.66</v>
      </c>
      <c r="D19" s="20">
        <v>66.09</v>
      </c>
      <c r="E19" s="3">
        <v>23.056999999999999</v>
      </c>
      <c r="F19" s="25">
        <v>2.4140174350522599</v>
      </c>
      <c r="G19" s="21">
        <v>2.86637463676974</v>
      </c>
      <c r="H19" s="3">
        <v>3.1629999999999998</v>
      </c>
      <c r="I19" s="25">
        <v>17.597217831172902</v>
      </c>
      <c r="J19" s="21">
        <v>20.894720202339499</v>
      </c>
      <c r="K19" s="3">
        <v>3.04</v>
      </c>
      <c r="L19" s="25">
        <v>18.309210526315699</v>
      </c>
      <c r="M19" s="21">
        <v>21.740131578947299</v>
      </c>
      <c r="N19" s="3">
        <v>1.28</v>
      </c>
      <c r="O19" s="4">
        <v>43.484374999999901</v>
      </c>
      <c r="P19" s="19">
        <v>51.6328125</v>
      </c>
      <c r="Q19" s="31">
        <f>(Table2[[#This Row],[Rev]]-E18)/E18</f>
        <v>0.11053848376842298</v>
      </c>
      <c r="R19" s="31">
        <f>(Table2[[#This Row],[FCF]]-H18)/H18</f>
        <v>0.19358490566037734</v>
      </c>
      <c r="S19" s="31">
        <f>(Table2[[#This Row],[EPS]]-K18)/K18</f>
        <v>0.15151515151515146</v>
      </c>
      <c r="T19" s="31">
        <f>(Table2[[#This Row],[Div]]-N18)/N18</f>
        <v>0.11304347826086968</v>
      </c>
    </row>
    <row r="20" spans="2:20" x14ac:dyDescent="0.25">
      <c r="B20" t="s">
        <v>92</v>
      </c>
      <c r="C20" s="24">
        <v>60.49</v>
      </c>
      <c r="D20" s="20">
        <v>74.67</v>
      </c>
      <c r="E20" s="3">
        <v>24.646999999999998</v>
      </c>
      <c r="F20" s="25">
        <v>2.45425406743214</v>
      </c>
      <c r="G20" s="21">
        <v>3.0295776362234701</v>
      </c>
      <c r="H20" s="3">
        <v>3.6059999999999999</v>
      </c>
      <c r="I20" s="25">
        <v>16.7748197448696</v>
      </c>
      <c r="J20" s="21">
        <v>20.707154742096499</v>
      </c>
      <c r="K20" s="3">
        <v>3.64</v>
      </c>
      <c r="L20" s="25">
        <v>16.618131868131801</v>
      </c>
      <c r="M20" s="21">
        <v>20.513736263736199</v>
      </c>
      <c r="N20" s="3">
        <v>1.45</v>
      </c>
      <c r="O20" s="4">
        <v>41.717241379310302</v>
      </c>
      <c r="P20" s="19">
        <v>51.496551724137902</v>
      </c>
      <c r="Q20" s="31">
        <f>(Table2[[#This Row],[Rev]]-E19)/E19</f>
        <v>6.8959535065273012E-2</v>
      </c>
      <c r="R20" s="31">
        <f>(Table2[[#This Row],[FCF]]-H19)/H19</f>
        <v>0.14005690799873541</v>
      </c>
      <c r="S20" s="31">
        <f>(Table2[[#This Row],[EPS]]-K19)/K19</f>
        <v>0.19736842105263161</v>
      </c>
      <c r="T20" s="31">
        <f>(Table2[[#This Row],[Div]]-N19)/N19</f>
        <v>0.13281249999999994</v>
      </c>
    </row>
    <row r="21" spans="2:20" x14ac:dyDescent="0.25">
      <c r="B21" t="s">
        <v>93</v>
      </c>
      <c r="C21" s="24">
        <v>44.18</v>
      </c>
      <c r="D21" s="20">
        <v>73.150000000000006</v>
      </c>
      <c r="E21" s="3">
        <v>24.315999999999999</v>
      </c>
      <c r="F21" s="25">
        <v>1.81691067609804</v>
      </c>
      <c r="G21" s="21">
        <v>3.0083072873827899</v>
      </c>
      <c r="H21" s="3">
        <v>3.7029999999999998</v>
      </c>
      <c r="I21" s="25">
        <v>11.9308668647042</v>
      </c>
      <c r="J21" s="21">
        <v>19.754253308128501</v>
      </c>
      <c r="K21" s="3">
        <v>4.26</v>
      </c>
      <c r="L21" s="25">
        <v>10.370892018779299</v>
      </c>
      <c r="M21" s="21">
        <v>17.171361502347398</v>
      </c>
      <c r="N21" s="3">
        <v>1.64</v>
      </c>
      <c r="O21" s="4">
        <v>26.939024390243901</v>
      </c>
      <c r="P21" s="19">
        <v>44.6036585365853</v>
      </c>
      <c r="Q21" s="31">
        <f>(Table2[[#This Row],[Rev]]-E20)/E20</f>
        <v>-1.3429626323690491E-2</v>
      </c>
      <c r="R21" s="31">
        <f>(Table2[[#This Row],[FCF]]-H20)/H20</f>
        <v>2.6899611758180803E-2</v>
      </c>
      <c r="S21" s="31">
        <f>(Table2[[#This Row],[EPS]]-K20)/K20</f>
        <v>0.17032967032967022</v>
      </c>
      <c r="T21" s="31">
        <f>(Table2[[#This Row],[Div]]-N20)/N20</f>
        <v>0.13103448275862065</v>
      </c>
    </row>
    <row r="22" spans="2:20" x14ac:dyDescent="0.25">
      <c r="B22" t="s">
        <v>94</v>
      </c>
      <c r="C22" s="24">
        <v>51.11</v>
      </c>
      <c r="D22" s="20">
        <v>64.53</v>
      </c>
      <c r="E22" s="3">
        <v>25.027000000000001</v>
      </c>
      <c r="F22" s="25">
        <v>2.0421944300155799</v>
      </c>
      <c r="G22" s="21">
        <v>2.5784153114636101</v>
      </c>
      <c r="H22" s="3">
        <v>4.2149999999999999</v>
      </c>
      <c r="I22" s="25">
        <v>12.125741399762701</v>
      </c>
      <c r="J22" s="21">
        <v>15.309608540925201</v>
      </c>
      <c r="K22" s="3">
        <v>4.1100000000000003</v>
      </c>
      <c r="L22" s="25">
        <v>12.435523114355201</v>
      </c>
      <c r="M22" s="21">
        <v>15.700729927007201</v>
      </c>
      <c r="N22" s="3">
        <v>1.802</v>
      </c>
      <c r="O22" s="4">
        <v>28.362930077691399</v>
      </c>
      <c r="P22" s="19">
        <v>35.810210876803502</v>
      </c>
      <c r="Q22" s="31">
        <f>(Table2[[#This Row],[Rev]]-E21)/E21</f>
        <v>2.9240006580029697E-2</v>
      </c>
      <c r="R22" s="31">
        <f>(Table2[[#This Row],[FCF]]-H21)/H21</f>
        <v>0.13826627059141239</v>
      </c>
      <c r="S22" s="31">
        <f>(Table2[[#This Row],[EPS]]-K21)/K21</f>
        <v>-3.521126760563368E-2</v>
      </c>
      <c r="T22" s="31">
        <f>(Table2[[#This Row],[Div]]-N21)/N21</f>
        <v>9.8780487804878137E-2</v>
      </c>
    </row>
    <row r="23" spans="2:20" x14ac:dyDescent="0.25">
      <c r="B23" t="s">
        <v>95</v>
      </c>
      <c r="C23" s="24">
        <v>59.34</v>
      </c>
      <c r="D23" s="20">
        <v>67.459999999999994</v>
      </c>
      <c r="E23" s="3">
        <v>27.018000000000001</v>
      </c>
      <c r="F23" s="25">
        <v>2.1963135687319499</v>
      </c>
      <c r="G23" s="21">
        <v>2.4968539492190298</v>
      </c>
      <c r="H23" s="3">
        <v>3.339</v>
      </c>
      <c r="I23" s="25">
        <v>17.771787960467201</v>
      </c>
      <c r="J23" s="21">
        <v>20.2036537885594</v>
      </c>
      <c r="K23" s="3">
        <v>3.93</v>
      </c>
      <c r="L23" s="25">
        <v>15.099236641221299</v>
      </c>
      <c r="M23" s="21">
        <v>17.165394402035599</v>
      </c>
      <c r="N23" s="3">
        <v>1.97</v>
      </c>
      <c r="O23" s="4">
        <v>30.121827411167502</v>
      </c>
      <c r="P23" s="19">
        <v>34.243654822335003</v>
      </c>
      <c r="Q23" s="31">
        <f>(Table2[[#This Row],[Rev]]-E22)/E22</f>
        <v>7.9554081591880751E-2</v>
      </c>
      <c r="R23" s="31">
        <f>(Table2[[#This Row],[FCF]]-H22)/H22</f>
        <v>-0.2078291814946619</v>
      </c>
      <c r="S23" s="31">
        <f>(Table2[[#This Row],[EPS]]-K22)/K22</f>
        <v>-4.3795620437956241E-2</v>
      </c>
      <c r="T23" s="31">
        <f>(Table2[[#This Row],[Div]]-N22)/N22</f>
        <v>9.3229744728079864E-2</v>
      </c>
    </row>
    <row r="24" spans="2:20" x14ac:dyDescent="0.25">
      <c r="B24" t="s">
        <v>96</v>
      </c>
      <c r="C24" s="24">
        <v>58.51</v>
      </c>
      <c r="D24" s="20">
        <v>67.900000000000006</v>
      </c>
      <c r="E24" s="3">
        <v>27.882000000000001</v>
      </c>
      <c r="F24" s="25">
        <v>2.0984864787317901</v>
      </c>
      <c r="G24" s="21">
        <v>2.4352628936231202</v>
      </c>
      <c r="H24" s="3">
        <v>3.169</v>
      </c>
      <c r="I24" s="25">
        <v>18.4632376143893</v>
      </c>
      <c r="J24" s="21">
        <v>21.426317450299699</v>
      </c>
      <c r="K24" s="3">
        <v>3.66</v>
      </c>
      <c r="L24" s="25">
        <v>15.9863387978142</v>
      </c>
      <c r="M24" s="21">
        <v>18.551912568306001</v>
      </c>
      <c r="N24" s="3">
        <v>2.137</v>
      </c>
      <c r="O24" s="4">
        <v>27.379503977538601</v>
      </c>
      <c r="P24" s="19">
        <v>31.7735142723444</v>
      </c>
      <c r="Q24" s="31">
        <f>(Table2[[#This Row],[Rev]]-E23)/E23</f>
        <v>3.1978680879413753E-2</v>
      </c>
      <c r="R24" s="31">
        <f>(Table2[[#This Row],[FCF]]-H23)/H23</f>
        <v>-5.0913447139862213E-2</v>
      </c>
      <c r="S24" s="31">
        <f>(Table2[[#This Row],[EPS]]-K23)/K23</f>
        <v>-6.8702290076335881E-2</v>
      </c>
      <c r="T24" s="31">
        <f>(Table2[[#This Row],[Div]]-N23)/N23</f>
        <v>8.4771573604060929E-2</v>
      </c>
    </row>
    <row r="25" spans="2:20" x14ac:dyDescent="0.25">
      <c r="B25" t="s">
        <v>97</v>
      </c>
      <c r="C25" s="24">
        <v>61.19</v>
      </c>
      <c r="D25" s="20">
        <v>82.54</v>
      </c>
      <c r="E25" s="3">
        <v>27.338000000000001</v>
      </c>
      <c r="F25" s="25">
        <v>2.2382763918355399</v>
      </c>
      <c r="G25" s="21">
        <v>3.0192406174555502</v>
      </c>
      <c r="H25" s="3">
        <v>3.7069999999999999</v>
      </c>
      <c r="I25" s="25">
        <v>16.506609117884999</v>
      </c>
      <c r="J25" s="21">
        <v>22.265983274885301</v>
      </c>
      <c r="K25" s="3">
        <v>3.86</v>
      </c>
      <c r="L25" s="25">
        <v>15.8523316062176</v>
      </c>
      <c r="M25" s="21">
        <v>21.383419689119101</v>
      </c>
      <c r="N25" s="3">
        <v>2.2879999999999998</v>
      </c>
      <c r="O25" s="4">
        <v>26.743881118881099</v>
      </c>
      <c r="P25" s="19">
        <v>36.075174825174798</v>
      </c>
      <c r="Q25" s="31">
        <f>(Table2[[#This Row],[Rev]]-E24)/E24</f>
        <v>-1.9510795495301644E-2</v>
      </c>
      <c r="R25" s="31">
        <f>(Table2[[#This Row],[FCF]]-H24)/H24</f>
        <v>0.16976964342063736</v>
      </c>
      <c r="S25" s="31">
        <f>(Table2[[#This Row],[EPS]]-K24)/K24</f>
        <v>5.4644808743169321E-2</v>
      </c>
      <c r="T25" s="31">
        <f>(Table2[[#This Row],[Div]]-N24)/N24</f>
        <v>7.0659803462798224E-2</v>
      </c>
    </row>
    <row r="26" spans="2:20" x14ac:dyDescent="0.25">
      <c r="B26" t="s">
        <v>98</v>
      </c>
      <c r="C26" s="24">
        <v>75.59</v>
      </c>
      <c r="D26" s="20">
        <v>85.41</v>
      </c>
      <c r="E26" s="3">
        <v>25.614000000000001</v>
      </c>
      <c r="F26" s="25">
        <v>2.95112048098696</v>
      </c>
      <c r="G26" s="21">
        <v>3.33450456781447</v>
      </c>
      <c r="H26" s="3">
        <v>3.4809999999999999</v>
      </c>
      <c r="I26" s="25">
        <v>21.715024418270598</v>
      </c>
      <c r="J26" s="21">
        <v>24.536052858373999</v>
      </c>
      <c r="K26" s="3">
        <v>4.01</v>
      </c>
      <c r="L26" s="25">
        <v>18.850374064837901</v>
      </c>
      <c r="M26" s="21">
        <v>21.299251870324099</v>
      </c>
      <c r="N26" s="3">
        <v>2.448</v>
      </c>
      <c r="O26" s="4">
        <v>30.8782679738562</v>
      </c>
      <c r="P26" s="19">
        <v>34.889705882352899</v>
      </c>
      <c r="Q26" s="31">
        <f>(Table2[[#This Row],[Rev]]-E25)/E25</f>
        <v>-6.3062403979808335E-2</v>
      </c>
      <c r="R26" s="31">
        <f>(Table2[[#This Row],[FCF]]-H25)/H25</f>
        <v>-6.0965740490963038E-2</v>
      </c>
      <c r="S26" s="31">
        <f>(Table2[[#This Row],[EPS]]-K25)/K25</f>
        <v>3.8860103626942984E-2</v>
      </c>
      <c r="T26" s="31">
        <f>(Table2[[#This Row],[Div]]-N25)/N25</f>
        <v>6.9930069930070005E-2</v>
      </c>
    </row>
    <row r="27" spans="2:20" x14ac:dyDescent="0.25">
      <c r="B27" t="s">
        <v>99</v>
      </c>
      <c r="C27" s="24">
        <v>77.319999999999993</v>
      </c>
      <c r="D27" s="20">
        <v>93.46</v>
      </c>
      <c r="E27" s="3">
        <v>24.535</v>
      </c>
      <c r="F27" s="25">
        <v>3.1514163439983598</v>
      </c>
      <c r="G27" s="21">
        <v>3.80925208885265</v>
      </c>
      <c r="H27" s="3">
        <v>3.77</v>
      </c>
      <c r="I27" s="25">
        <v>20.5092838196286</v>
      </c>
      <c r="J27" s="21">
        <v>24.790450928381901</v>
      </c>
      <c r="K27" s="3">
        <v>2.44</v>
      </c>
      <c r="L27" s="25">
        <v>31.688524590163901</v>
      </c>
      <c r="M27" s="21">
        <v>38.3032786885245</v>
      </c>
      <c r="N27" s="3">
        <v>2.5939999999999999</v>
      </c>
      <c r="O27" s="4">
        <v>29.8072474942174</v>
      </c>
      <c r="P27" s="19">
        <v>36.029298380878899</v>
      </c>
      <c r="Q27" s="31">
        <f>(Table2[[#This Row],[Rev]]-E26)/E26</f>
        <v>-4.2125400171781083E-2</v>
      </c>
      <c r="R27" s="31">
        <f>(Table2[[#This Row],[FCF]]-H26)/H26</f>
        <v>8.3022120080436704E-2</v>
      </c>
      <c r="S27" s="31">
        <f>(Table2[[#This Row],[EPS]]-K26)/K26</f>
        <v>-0.39152119700748128</v>
      </c>
      <c r="T27" s="31">
        <f>(Table2[[#This Row],[Div]]-N26)/N26</f>
        <v>5.9640522875816955E-2</v>
      </c>
    </row>
    <row r="28" spans="2:20" x14ac:dyDescent="0.25">
      <c r="B28" t="s">
        <v>100</v>
      </c>
      <c r="C28" s="24">
        <v>68.06</v>
      </c>
      <c r="D28" s="20">
        <v>84.67</v>
      </c>
      <c r="E28" s="3">
        <v>22.957000000000001</v>
      </c>
      <c r="F28" s="25">
        <v>2.96467308446225</v>
      </c>
      <c r="G28" s="21">
        <v>3.68819967765823</v>
      </c>
      <c r="H28" s="3">
        <v>4.2610000000000001</v>
      </c>
      <c r="I28" s="25">
        <v>15.9727763435813</v>
      </c>
      <c r="J28" s="21">
        <v>19.870922318704501</v>
      </c>
      <c r="K28" s="3">
        <v>3.69</v>
      </c>
      <c r="L28" s="25">
        <v>18.4444444444444</v>
      </c>
      <c r="M28" s="21">
        <v>22.9457994579945</v>
      </c>
      <c r="N28" s="3">
        <v>2.6579999999999999</v>
      </c>
      <c r="O28" s="4">
        <v>25.605718585402499</v>
      </c>
      <c r="P28" s="19">
        <v>31.8547780285929</v>
      </c>
      <c r="Q28" s="31">
        <f>(Table2[[#This Row],[Rev]]-E27)/E27</f>
        <v>-6.431628286121864E-2</v>
      </c>
      <c r="R28" s="31">
        <f>(Table2[[#This Row],[FCF]]-H27)/H27</f>
        <v>0.13023872679045095</v>
      </c>
      <c r="S28" s="31">
        <f>(Table2[[#This Row],[EPS]]-K27)/K27</f>
        <v>0.51229508196721307</v>
      </c>
      <c r="T28" s="31">
        <f>(Table2[[#This Row],[Div]]-N27)/N27</f>
        <v>2.4672320740169645E-2</v>
      </c>
    </row>
    <row r="29" spans="2:20" x14ac:dyDescent="0.25">
      <c r="B29" t="s">
        <v>101</v>
      </c>
      <c r="C29" s="24">
        <v>81.86</v>
      </c>
      <c r="D29" s="20">
        <v>91.67</v>
      </c>
      <c r="E29" s="3">
        <v>23.74</v>
      </c>
      <c r="F29" s="25">
        <v>3.4481887110362202</v>
      </c>
      <c r="G29" s="21">
        <v>3.8614153327716898</v>
      </c>
      <c r="H29" s="3">
        <v>3.419</v>
      </c>
      <c r="I29" s="25">
        <v>23.942673296285399</v>
      </c>
      <c r="J29" s="21">
        <v>26.811933313834398</v>
      </c>
      <c r="K29" s="3">
        <v>5.59</v>
      </c>
      <c r="L29" s="25">
        <v>14.644007155635</v>
      </c>
      <c r="M29" s="21">
        <v>16.398926654740599</v>
      </c>
      <c r="N29" s="3">
        <v>2.698</v>
      </c>
      <c r="O29" s="4">
        <v>30.340993328391399</v>
      </c>
      <c r="P29" s="19">
        <v>33.977020014825797</v>
      </c>
      <c r="Q29" s="31">
        <f>(Table2[[#This Row],[Rev]]-E28)/E28</f>
        <v>3.4107243977871571E-2</v>
      </c>
      <c r="R29" s="31">
        <f>(Table2[[#This Row],[FCF]]-H28)/H28</f>
        <v>-0.19760619572870219</v>
      </c>
      <c r="S29" s="31">
        <f>(Table2[[#This Row],[EPS]]-K28)/K28</f>
        <v>0.51490514905149054</v>
      </c>
      <c r="T29" s="31">
        <f>(Table2[[#This Row],[Div]]-N28)/N28</f>
        <v>1.5048908954100841E-2</v>
      </c>
    </row>
    <row r="30" spans="2:20" x14ac:dyDescent="0.25">
      <c r="B30" t="s">
        <v>102</v>
      </c>
      <c r="C30" s="24">
        <v>70.94</v>
      </c>
      <c r="D30" s="20">
        <v>94.4</v>
      </c>
      <c r="E30" s="3">
        <v>25.155999999999999</v>
      </c>
      <c r="F30" s="25">
        <v>2.8200031801558199</v>
      </c>
      <c r="G30" s="21">
        <v>3.75258387660995</v>
      </c>
      <c r="H30" s="3">
        <v>4.1970000000000001</v>
      </c>
      <c r="I30" s="25">
        <v>16.9025494400762</v>
      </c>
      <c r="J30" s="21">
        <v>22.4922563736001</v>
      </c>
      <c r="K30" s="3">
        <v>3.67</v>
      </c>
      <c r="L30" s="25">
        <v>19.329700272479499</v>
      </c>
      <c r="M30" s="21">
        <v>25.722070844686598</v>
      </c>
      <c r="N30" s="3">
        <v>2.786</v>
      </c>
      <c r="O30" s="4">
        <v>25.463029432878599</v>
      </c>
      <c r="P30" s="19">
        <v>33.883704235463</v>
      </c>
      <c r="Q30" s="31">
        <f>(Table2[[#This Row],[Rev]]-E29)/E29</f>
        <v>5.9646166807076684E-2</v>
      </c>
      <c r="R30" s="31">
        <f>(Table2[[#This Row],[FCF]]-H29)/H29</f>
        <v>0.22755191576484352</v>
      </c>
      <c r="S30" s="31">
        <f>(Table2[[#This Row],[EPS]]-K29)/K29</f>
        <v>-0.3434704830053667</v>
      </c>
      <c r="T30" s="31">
        <f>(Table2[[#This Row],[Div]]-N29)/N29</f>
        <v>3.2616753150481868E-2</v>
      </c>
    </row>
    <row r="31" spans="2:20" x14ac:dyDescent="0.25">
      <c r="B31" t="s">
        <v>103</v>
      </c>
      <c r="C31" s="24">
        <v>77.86</v>
      </c>
      <c r="D31" s="20">
        <v>112.33</v>
      </c>
      <c r="E31" s="3">
        <v>26.652000000000001</v>
      </c>
      <c r="F31" s="25">
        <v>2.9213567462104102</v>
      </c>
      <c r="G31" s="21">
        <v>4.2146930811946497</v>
      </c>
      <c r="H31" s="3">
        <v>4.6840000000000002</v>
      </c>
      <c r="I31" s="25">
        <v>16.622544833475601</v>
      </c>
      <c r="J31" s="21">
        <v>23.981639624252701</v>
      </c>
      <c r="K31" s="3">
        <v>1.43</v>
      </c>
      <c r="L31" s="25">
        <v>54.447552447552397</v>
      </c>
      <c r="M31" s="21">
        <v>78.552447552447504</v>
      </c>
      <c r="N31" s="3">
        <v>2.8980000000000001</v>
      </c>
      <c r="O31" s="4">
        <v>26.866804692891598</v>
      </c>
      <c r="P31" s="19">
        <v>38.761214630779797</v>
      </c>
      <c r="Q31" s="31">
        <f>(Table2[[#This Row],[Rev]]-E30)/E30</f>
        <v>5.9468913976784957E-2</v>
      </c>
      <c r="R31" s="31">
        <f>(Table2[[#This Row],[FCF]]-H30)/H30</f>
        <v>0.11603526328329762</v>
      </c>
      <c r="S31" s="31">
        <f>(Table2[[#This Row],[EPS]]-K30)/K30</f>
        <v>-0.61035422343324253</v>
      </c>
      <c r="T31" s="31">
        <f>(Table2[[#This Row],[Div]]-N30)/N30</f>
        <v>4.0201005025125663E-2</v>
      </c>
    </row>
    <row r="32" spans="2:20" x14ac:dyDescent="0.25">
      <c r="B32" t="s">
        <v>104</v>
      </c>
      <c r="C32" s="24">
        <v>97.7</v>
      </c>
      <c r="D32" s="20">
        <v>127.14</v>
      </c>
      <c r="E32" s="3">
        <v>27.02</v>
      </c>
      <c r="F32" s="25">
        <v>3.61584011843079</v>
      </c>
      <c r="G32" s="21">
        <v>4.7054034048852698</v>
      </c>
      <c r="H32" s="3">
        <v>5.4569999999999999</v>
      </c>
      <c r="I32" s="25">
        <v>17.903610042147701</v>
      </c>
      <c r="J32" s="21">
        <v>23.298515667949399</v>
      </c>
      <c r="K32" s="3">
        <v>4.96</v>
      </c>
      <c r="L32" s="25">
        <v>19.697580645161199</v>
      </c>
      <c r="M32" s="21">
        <v>25.633064516129</v>
      </c>
      <c r="N32" s="3">
        <v>3.028</v>
      </c>
      <c r="O32" s="4">
        <v>32.265521796565302</v>
      </c>
      <c r="P32" s="19">
        <v>41.988110964332797</v>
      </c>
      <c r="Q32" s="31">
        <f>(Table2[[#This Row],[Rev]]-E31)/E31</f>
        <v>1.3807594176797184E-2</v>
      </c>
      <c r="R32" s="31">
        <f>(Table2[[#This Row],[FCF]]-H31)/H31</f>
        <v>0.16502988898377449</v>
      </c>
      <c r="S32" s="31">
        <f>(Table2[[#This Row],[EPS]]-K31)/K31</f>
        <v>2.4685314685314688</v>
      </c>
      <c r="T32" s="31">
        <f>(Table2[[#This Row],[Div]]-N31)/N31</f>
        <v>4.4858523119392646E-2</v>
      </c>
    </row>
    <row r="33" spans="2:20" x14ac:dyDescent="0.25">
      <c r="B33" t="s">
        <v>105</v>
      </c>
      <c r="C33" s="24">
        <v>119.98</v>
      </c>
      <c r="D33" s="20">
        <v>144.49</v>
      </c>
      <c r="E33" s="3">
        <v>29.265000000000001</v>
      </c>
      <c r="F33" s="25">
        <v>4.09977789167948</v>
      </c>
      <c r="G33" s="21">
        <v>4.9372971125918301</v>
      </c>
      <c r="H33" s="3">
        <v>5.992</v>
      </c>
      <c r="I33" s="25">
        <v>20.0233644859813</v>
      </c>
      <c r="J33" s="21">
        <v>24.113818424565999</v>
      </c>
      <c r="K33" s="3">
        <v>5.5</v>
      </c>
      <c r="L33" s="25">
        <v>21.814545454545399</v>
      </c>
      <c r="M33" s="21">
        <v>26.270909090909001</v>
      </c>
      <c r="N33" s="3">
        <v>3.242</v>
      </c>
      <c r="O33" s="4">
        <v>37.0080197409006</v>
      </c>
      <c r="P33" s="19">
        <v>44.568167797655697</v>
      </c>
      <c r="Q33" s="31">
        <f>(Table2[[#This Row],[Rev]]-E32)/E32</f>
        <v>8.3086602516654368E-2</v>
      </c>
      <c r="R33" s="31">
        <f>(Table2[[#This Row],[FCF]]-H32)/H32</f>
        <v>9.8039215686274536E-2</v>
      </c>
      <c r="S33" s="31">
        <f>(Table2[[#This Row],[EPS]]-K32)/K32</f>
        <v>0.1088709677419355</v>
      </c>
      <c r="T33" s="31">
        <f>(Table2[[#This Row],[Div]]-N32)/N32</f>
        <v>7.0673712021136051E-2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3.65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0.1258482418260333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B3" sqref="B3:T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68</v>
      </c>
      <c r="N2" t="s">
        <v>32</v>
      </c>
      <c r="O2" s="4" t="s">
        <v>33</v>
      </c>
      <c r="P2" t="s">
        <v>16</v>
      </c>
      <c r="Q2" s="4" t="s">
        <v>69</v>
      </c>
      <c r="R2" t="s">
        <v>34</v>
      </c>
      <c r="S2" s="4" t="s">
        <v>35</v>
      </c>
      <c r="T2" s="4" t="s">
        <v>73</v>
      </c>
    </row>
    <row r="3" spans="2:20" x14ac:dyDescent="0.25">
      <c r="B3" t="s">
        <v>76</v>
      </c>
      <c r="C3" s="3">
        <v>29362</v>
      </c>
      <c r="D3" s="3">
        <v>16273</v>
      </c>
      <c r="E3" s="3">
        <v>13089</v>
      </c>
      <c r="F3" s="5">
        <v>0.44578026020025802</v>
      </c>
      <c r="G3" s="3">
        <v>2867</v>
      </c>
      <c r="H3" s="3">
        <v>10222</v>
      </c>
      <c r="I3" s="6">
        <v>9.7643212315237302E-2</v>
      </c>
      <c r="J3" s="3">
        <v>1872</v>
      </c>
      <c r="K3" s="6">
        <v>6.3755874940399096E-2</v>
      </c>
      <c r="L3" s="3">
        <v>3070</v>
      </c>
      <c r="M3" s="6">
        <v>0.10455691029221401</v>
      </c>
      <c r="N3" s="3">
        <v>-1911</v>
      </c>
      <c r="O3" s="6">
        <v>-6.5084122334990793E-2</v>
      </c>
      <c r="P3" s="3">
        <v>1159</v>
      </c>
      <c r="Q3" s="6">
        <v>3.9472787957223601E-2</v>
      </c>
      <c r="R3" s="3">
        <v>-788</v>
      </c>
      <c r="S3" s="6">
        <v>2.6837408895851698E-2</v>
      </c>
      <c r="T3" s="6">
        <v>0.67989646246764401</v>
      </c>
    </row>
    <row r="4" spans="2:20" x14ac:dyDescent="0.25">
      <c r="B4" t="s">
        <v>77</v>
      </c>
      <c r="C4" s="3">
        <v>30433</v>
      </c>
      <c r="D4" s="3">
        <v>16543</v>
      </c>
      <c r="E4" s="3">
        <v>13890</v>
      </c>
      <c r="F4" s="5">
        <v>0.45641244701475298</v>
      </c>
      <c r="G4" s="3">
        <v>456</v>
      </c>
      <c r="H4" s="3">
        <v>13434</v>
      </c>
      <c r="I4" s="6">
        <v>1.4983734761607401E-2</v>
      </c>
      <c r="J4" s="3">
        <v>-656</v>
      </c>
      <c r="K4" s="6">
        <v>-2.1555548253540498E-2</v>
      </c>
      <c r="L4" s="3">
        <v>3338</v>
      </c>
      <c r="M4" s="6">
        <v>0.109683567180363</v>
      </c>
      <c r="N4" s="3">
        <v>-1911</v>
      </c>
      <c r="O4" s="6">
        <v>-6.2793677915420704E-2</v>
      </c>
      <c r="P4" s="3">
        <v>1427</v>
      </c>
      <c r="Q4" s="6">
        <v>4.68898892649426E-2</v>
      </c>
      <c r="R4" s="3">
        <v>-850</v>
      </c>
      <c r="S4" s="6">
        <v>2.79302073407156E-2</v>
      </c>
      <c r="T4" s="6">
        <v>0.59565522074281696</v>
      </c>
    </row>
    <row r="5" spans="2:20" x14ac:dyDescent="0.25">
      <c r="B5" t="s">
        <v>78</v>
      </c>
      <c r="C5" s="3">
        <v>30296</v>
      </c>
      <c r="D5" s="3">
        <v>16221</v>
      </c>
      <c r="E5" s="3">
        <v>14075</v>
      </c>
      <c r="F5" s="5">
        <v>0.46458278320570301</v>
      </c>
      <c r="G5" s="3">
        <v>3580</v>
      </c>
      <c r="H5" s="3">
        <v>10495</v>
      </c>
      <c r="I5" s="6">
        <v>0.118167414840242</v>
      </c>
      <c r="J5" s="3">
        <v>2211</v>
      </c>
      <c r="K5" s="6">
        <v>7.2979931344071797E-2</v>
      </c>
      <c r="L5" s="3">
        <v>3649</v>
      </c>
      <c r="M5" s="6">
        <v>0.120444943226828</v>
      </c>
      <c r="N5" s="3">
        <v>-1841</v>
      </c>
      <c r="O5" s="6">
        <v>-6.0767097966728197E-2</v>
      </c>
      <c r="P5" s="3">
        <v>1808</v>
      </c>
      <c r="Q5" s="6">
        <v>5.9677845260100303E-2</v>
      </c>
      <c r="R5" s="3">
        <v>-949</v>
      </c>
      <c r="S5" s="6">
        <v>3.1324267229997302E-2</v>
      </c>
      <c r="T5" s="6">
        <v>0.524889380530973</v>
      </c>
    </row>
    <row r="6" spans="2:20" x14ac:dyDescent="0.25">
      <c r="B6" t="s">
        <v>79</v>
      </c>
      <c r="C6" s="3">
        <v>33482</v>
      </c>
      <c r="D6" s="3">
        <v>19561</v>
      </c>
      <c r="E6" s="3">
        <v>13921</v>
      </c>
      <c r="F6" s="5">
        <v>0.41577564064273298</v>
      </c>
      <c r="G6" s="3">
        <v>4244</v>
      </c>
      <c r="H6" s="3">
        <v>9677</v>
      </c>
      <c r="I6" s="6">
        <v>0.12675467415327599</v>
      </c>
      <c r="J6" s="3">
        <v>2645</v>
      </c>
      <c r="K6" s="6">
        <v>7.8997670390060296E-2</v>
      </c>
      <c r="L6" s="3">
        <v>3568</v>
      </c>
      <c r="M6" s="6">
        <v>0.106564721342811</v>
      </c>
      <c r="N6" s="3">
        <v>-2146</v>
      </c>
      <c r="O6" s="6">
        <v>-6.4094140134997896E-2</v>
      </c>
      <c r="P6" s="3">
        <v>1422</v>
      </c>
      <c r="Q6" s="6">
        <v>4.24705812078131E-2</v>
      </c>
      <c r="R6" s="3">
        <v>-1062</v>
      </c>
      <c r="S6" s="6">
        <v>3.1718535332417398E-2</v>
      </c>
      <c r="T6" s="6">
        <v>0.746835443037974</v>
      </c>
    </row>
    <row r="7" spans="2:20" x14ac:dyDescent="0.25">
      <c r="B7" t="s">
        <v>80</v>
      </c>
      <c r="C7" s="3">
        <v>35284</v>
      </c>
      <c r="D7" s="3">
        <v>20762</v>
      </c>
      <c r="E7" s="3">
        <v>14522</v>
      </c>
      <c r="F7" s="5">
        <v>0.41157465140006799</v>
      </c>
      <c r="G7" s="3">
        <v>4815</v>
      </c>
      <c r="H7" s="3">
        <v>9707</v>
      </c>
      <c r="I7" s="6">
        <v>0.13646411971431799</v>
      </c>
      <c r="J7" s="3">
        <v>3046</v>
      </c>
      <c r="K7" s="6">
        <v>8.6328080716471994E-2</v>
      </c>
      <c r="L7" s="3">
        <v>4158</v>
      </c>
      <c r="M7" s="6">
        <v>0.11784378188414001</v>
      </c>
      <c r="N7" s="3">
        <v>-2179</v>
      </c>
      <c r="O7" s="6">
        <v>-6.1756036730529401E-2</v>
      </c>
      <c r="P7" s="3">
        <v>1979</v>
      </c>
      <c r="Q7" s="6">
        <v>5.6087745153610702E-2</v>
      </c>
      <c r="R7" s="3">
        <v>-1202</v>
      </c>
      <c r="S7" s="6">
        <v>3.4066432377281401E-2</v>
      </c>
      <c r="T7" s="6">
        <v>0.60737746336533605</v>
      </c>
    </row>
    <row r="8" spans="2:20" x14ac:dyDescent="0.25">
      <c r="B8" t="s">
        <v>81</v>
      </c>
      <c r="C8" s="3">
        <v>35764</v>
      </c>
      <c r="D8" s="3">
        <v>20510</v>
      </c>
      <c r="E8" s="3">
        <v>15254</v>
      </c>
      <c r="F8" s="5">
        <v>0.42651828654512902</v>
      </c>
      <c r="G8" s="3">
        <v>5488</v>
      </c>
      <c r="H8" s="3">
        <v>9766</v>
      </c>
      <c r="I8" s="6">
        <v>0.15345039704731001</v>
      </c>
      <c r="J8" s="3">
        <v>3415</v>
      </c>
      <c r="K8" s="6">
        <v>9.5487081981881203E-2</v>
      </c>
      <c r="L8" s="3">
        <v>5882</v>
      </c>
      <c r="M8" s="6">
        <v>0.16446706184990401</v>
      </c>
      <c r="N8" s="3">
        <v>-2129</v>
      </c>
      <c r="O8" s="6">
        <v>-5.9529135443462701E-2</v>
      </c>
      <c r="P8" s="3">
        <v>3753</v>
      </c>
      <c r="Q8" s="6">
        <v>0.10493792640644201</v>
      </c>
      <c r="R8" s="3">
        <v>-1329</v>
      </c>
      <c r="S8" s="6">
        <v>3.7160272900122998E-2</v>
      </c>
      <c r="T8" s="6">
        <v>0.35411670663469202</v>
      </c>
    </row>
    <row r="9" spans="2:20" x14ac:dyDescent="0.25">
      <c r="B9" t="s">
        <v>82</v>
      </c>
      <c r="C9" s="3">
        <v>37154</v>
      </c>
      <c r="D9" s="3">
        <v>21064</v>
      </c>
      <c r="E9" s="3">
        <v>16090</v>
      </c>
      <c r="F9" s="5">
        <v>0.433062388975615</v>
      </c>
      <c r="G9" s="3">
        <v>6055</v>
      </c>
      <c r="H9" s="3">
        <v>10035</v>
      </c>
      <c r="I9" s="6">
        <v>0.16297033966732999</v>
      </c>
      <c r="J9" s="3">
        <v>3780</v>
      </c>
      <c r="K9" s="6">
        <v>0.101738709156483</v>
      </c>
      <c r="L9" s="3">
        <v>4885</v>
      </c>
      <c r="M9" s="6">
        <v>0.13147978683318001</v>
      </c>
      <c r="N9" s="3">
        <v>-2559</v>
      </c>
      <c r="O9" s="6">
        <v>-6.88754911987942E-2</v>
      </c>
      <c r="P9" s="3">
        <v>2326</v>
      </c>
      <c r="Q9" s="6">
        <v>6.2604295634386603E-2</v>
      </c>
      <c r="R9" s="3">
        <v>-1462</v>
      </c>
      <c r="S9" s="6">
        <v>3.9349733541476001E-2</v>
      </c>
      <c r="T9" s="6">
        <v>0.62854686156491801</v>
      </c>
    </row>
    <row r="10" spans="2:20" x14ac:dyDescent="0.25">
      <c r="B10" t="s">
        <v>83</v>
      </c>
      <c r="C10" s="3">
        <v>38125</v>
      </c>
      <c r="D10" s="3">
        <v>21027</v>
      </c>
      <c r="E10" s="3">
        <v>17098</v>
      </c>
      <c r="F10" s="5">
        <v>0.44847213114754098</v>
      </c>
      <c r="G10" s="3">
        <v>6253</v>
      </c>
      <c r="H10" s="3">
        <v>10845</v>
      </c>
      <c r="I10" s="6">
        <v>0.16401311475409799</v>
      </c>
      <c r="J10" s="3">
        <v>3763</v>
      </c>
      <c r="K10" s="6">
        <v>9.8701639344262196E-2</v>
      </c>
      <c r="L10" s="3">
        <v>5544</v>
      </c>
      <c r="M10" s="6">
        <v>0.145416393442622</v>
      </c>
      <c r="N10" s="3">
        <v>-2828</v>
      </c>
      <c r="O10" s="6">
        <v>-7.4177049180327803E-2</v>
      </c>
      <c r="P10" s="3">
        <v>2716</v>
      </c>
      <c r="Q10" s="6">
        <v>7.1239344262295001E-2</v>
      </c>
      <c r="R10" s="3">
        <v>-1626</v>
      </c>
      <c r="S10" s="6">
        <v>4.2649180327868803E-2</v>
      </c>
      <c r="T10" s="6">
        <v>0.59867452135493304</v>
      </c>
    </row>
    <row r="11" spans="2:20" x14ac:dyDescent="0.25">
      <c r="B11" t="s">
        <v>84</v>
      </c>
      <c r="C11" s="3">
        <v>39951</v>
      </c>
      <c r="D11" s="3">
        <v>21514</v>
      </c>
      <c r="E11" s="3">
        <v>18437</v>
      </c>
      <c r="F11" s="5">
        <v>0.46149032564891901</v>
      </c>
      <c r="G11" s="3">
        <v>5954</v>
      </c>
      <c r="H11" s="3">
        <v>12483</v>
      </c>
      <c r="I11" s="6">
        <v>0.14903256489199199</v>
      </c>
      <c r="J11" s="3">
        <v>3542</v>
      </c>
      <c r="K11" s="6">
        <v>8.8658606793321798E-2</v>
      </c>
      <c r="L11" s="3">
        <v>4675</v>
      </c>
      <c r="M11" s="6">
        <v>0.11701834747565699</v>
      </c>
      <c r="N11" s="3">
        <v>-3018</v>
      </c>
      <c r="O11" s="6">
        <v>-7.5542539611023501E-2</v>
      </c>
      <c r="P11" s="3">
        <v>1657</v>
      </c>
      <c r="Q11" s="6">
        <v>4.1475807864634097E-2</v>
      </c>
      <c r="R11" s="3">
        <v>-1796</v>
      </c>
      <c r="S11" s="6">
        <v>4.4955069960701803E-2</v>
      </c>
      <c r="T11" s="6">
        <v>1.0838865419432699</v>
      </c>
    </row>
    <row r="12" spans="2:20" x14ac:dyDescent="0.25">
      <c r="B12" t="s">
        <v>85</v>
      </c>
      <c r="C12" s="3">
        <v>39244</v>
      </c>
      <c r="D12" s="3">
        <v>22102</v>
      </c>
      <c r="E12" s="3">
        <v>17142</v>
      </c>
      <c r="F12" s="5">
        <v>0.43680562633778403</v>
      </c>
      <c r="G12" s="3">
        <v>4736</v>
      </c>
      <c r="H12" s="3">
        <v>12406</v>
      </c>
      <c r="I12" s="6">
        <v>0.120680868413005</v>
      </c>
      <c r="J12" s="3">
        <v>2922</v>
      </c>
      <c r="K12" s="6">
        <v>7.4457241871368804E-2</v>
      </c>
      <c r="L12" s="3">
        <v>5804</v>
      </c>
      <c r="M12" s="6">
        <v>0.147895219651411</v>
      </c>
      <c r="N12" s="3">
        <v>-2486</v>
      </c>
      <c r="O12" s="6">
        <v>-6.3347263275914695E-2</v>
      </c>
      <c r="P12" s="3">
        <v>3318</v>
      </c>
      <c r="Q12" s="6">
        <v>8.4547956375496794E-2</v>
      </c>
      <c r="R12" s="3">
        <v>-1943</v>
      </c>
      <c r="S12" s="6">
        <v>4.9510753236163399E-2</v>
      </c>
      <c r="T12" s="6">
        <v>0.58559373116335101</v>
      </c>
    </row>
    <row r="13" spans="2:20" x14ac:dyDescent="0.25">
      <c r="B13" t="s">
        <v>86</v>
      </c>
      <c r="C13" s="3">
        <v>40238</v>
      </c>
      <c r="D13" s="3">
        <v>20989</v>
      </c>
      <c r="E13" s="3">
        <v>19249</v>
      </c>
      <c r="F13" s="5">
        <v>0.47837864705005201</v>
      </c>
      <c r="G13" s="3">
        <v>6678</v>
      </c>
      <c r="H13" s="3">
        <v>12571</v>
      </c>
      <c r="I13" s="6">
        <v>0.16596252298822001</v>
      </c>
      <c r="J13" s="3">
        <v>4352</v>
      </c>
      <c r="K13" s="6">
        <v>0.108156469009394</v>
      </c>
      <c r="L13" s="3">
        <v>7742</v>
      </c>
      <c r="M13" s="6">
        <v>0.192405189124708</v>
      </c>
      <c r="N13" s="3">
        <v>-1679</v>
      </c>
      <c r="O13" s="6">
        <v>-4.1726725980416497E-2</v>
      </c>
      <c r="P13" s="3">
        <v>6063</v>
      </c>
      <c r="Q13" s="6">
        <v>0.15067846314429101</v>
      </c>
      <c r="R13" s="3">
        <v>-2095</v>
      </c>
      <c r="S13" s="6">
        <v>5.2065211988667398E-2</v>
      </c>
      <c r="T13" s="6">
        <v>0.34553851228764598</v>
      </c>
    </row>
    <row r="14" spans="2:20" x14ac:dyDescent="0.25">
      <c r="B14" t="s">
        <v>87</v>
      </c>
      <c r="C14" s="3">
        <v>43377</v>
      </c>
      <c r="D14" s="3">
        <v>22141</v>
      </c>
      <c r="E14" s="3">
        <v>21236</v>
      </c>
      <c r="F14" s="5">
        <v>0.48956820434792597</v>
      </c>
      <c r="G14" s="3">
        <v>7853</v>
      </c>
      <c r="H14" s="3">
        <v>13383</v>
      </c>
      <c r="I14" s="6">
        <v>0.18104064365908201</v>
      </c>
      <c r="J14" s="3">
        <v>5186</v>
      </c>
      <c r="K14" s="6">
        <v>0.11955644696498099</v>
      </c>
      <c r="L14" s="3">
        <v>8700</v>
      </c>
      <c r="M14" s="6">
        <v>0.20056712082440001</v>
      </c>
      <c r="N14" s="3">
        <v>-1482</v>
      </c>
      <c r="O14" s="6">
        <v>-3.4165571616294299E-2</v>
      </c>
      <c r="P14" s="3">
        <v>7218</v>
      </c>
      <c r="Q14" s="6">
        <v>0.16640154920810499</v>
      </c>
      <c r="R14" s="3">
        <v>-2246</v>
      </c>
      <c r="S14" s="6">
        <v>5.1778592341563498E-2</v>
      </c>
      <c r="T14" s="6">
        <v>0.31116652812413398</v>
      </c>
    </row>
    <row r="15" spans="2:20" x14ac:dyDescent="0.25">
      <c r="B15" t="s">
        <v>88</v>
      </c>
      <c r="C15" s="3">
        <v>51407</v>
      </c>
      <c r="D15" s="3">
        <v>25143</v>
      </c>
      <c r="E15" s="3">
        <v>26264</v>
      </c>
      <c r="F15" s="5">
        <v>0.51090318439122995</v>
      </c>
      <c r="G15" s="3">
        <v>9382</v>
      </c>
      <c r="H15" s="3">
        <v>16882</v>
      </c>
      <c r="I15" s="6">
        <v>0.18250432820432999</v>
      </c>
      <c r="J15" s="3">
        <v>6156</v>
      </c>
      <c r="K15" s="6">
        <v>0.119750228568093</v>
      </c>
      <c r="L15" s="3">
        <v>9355</v>
      </c>
      <c r="M15" s="6">
        <v>0.18197910790359201</v>
      </c>
      <c r="N15" s="3">
        <v>-2024</v>
      </c>
      <c r="O15" s="6">
        <v>-3.9372069951562998E-2</v>
      </c>
      <c r="P15" s="3">
        <v>7331</v>
      </c>
      <c r="Q15" s="6">
        <v>0.142607037952029</v>
      </c>
      <c r="R15" s="3">
        <v>-2539</v>
      </c>
      <c r="S15" s="6">
        <v>4.9390160873032801E-2</v>
      </c>
      <c r="T15" s="6">
        <v>0.34633747101350398</v>
      </c>
    </row>
    <row r="16" spans="2:20" x14ac:dyDescent="0.25">
      <c r="B16" t="s">
        <v>89</v>
      </c>
      <c r="C16" s="3">
        <v>56741</v>
      </c>
      <c r="D16" s="3">
        <v>27872</v>
      </c>
      <c r="E16" s="3">
        <v>28869</v>
      </c>
      <c r="F16" s="5">
        <v>0.50878553426975204</v>
      </c>
      <c r="G16" s="3">
        <v>10469</v>
      </c>
      <c r="H16" s="3">
        <v>18400</v>
      </c>
      <c r="I16" s="6">
        <v>0.18450503163497201</v>
      </c>
      <c r="J16" s="3">
        <v>6923</v>
      </c>
      <c r="K16" s="6">
        <v>0.122010539116335</v>
      </c>
      <c r="L16" s="3">
        <v>8679</v>
      </c>
      <c r="M16" s="6">
        <v>0.152958178389524</v>
      </c>
      <c r="N16" s="3">
        <v>-2181</v>
      </c>
      <c r="O16" s="6">
        <v>-3.8437813926437601E-2</v>
      </c>
      <c r="P16" s="3">
        <v>6498</v>
      </c>
      <c r="Q16" s="6">
        <v>0.114520364463086</v>
      </c>
      <c r="R16" s="3">
        <v>-2731</v>
      </c>
      <c r="S16" s="6">
        <v>4.8130981124759803E-2</v>
      </c>
      <c r="T16" s="6">
        <v>0.420283164050477</v>
      </c>
    </row>
    <row r="17" spans="2:20" x14ac:dyDescent="0.25">
      <c r="B17" t="s">
        <v>90</v>
      </c>
      <c r="C17" s="3">
        <v>68222</v>
      </c>
      <c r="D17" s="3">
        <v>33125</v>
      </c>
      <c r="E17" s="3">
        <v>35097</v>
      </c>
      <c r="F17" s="5">
        <v>0.51445281580721702</v>
      </c>
      <c r="G17" s="3">
        <v>13249</v>
      </c>
      <c r="H17" s="3">
        <v>21848</v>
      </c>
      <c r="I17" s="6">
        <v>0.19420421564890999</v>
      </c>
      <c r="J17" s="3">
        <v>8684</v>
      </c>
      <c r="K17" s="6">
        <v>0.127290316906569</v>
      </c>
      <c r="L17" s="3">
        <v>11375</v>
      </c>
      <c r="M17" s="6">
        <v>0.16673507079827601</v>
      </c>
      <c r="N17" s="3">
        <v>-2667</v>
      </c>
      <c r="O17" s="6">
        <v>-3.9092961214857301E-2</v>
      </c>
      <c r="P17" s="3">
        <v>8708</v>
      </c>
      <c r="Q17" s="6">
        <v>0.12764210958341801</v>
      </c>
      <c r="R17" s="3">
        <v>-3703</v>
      </c>
      <c r="S17" s="6">
        <v>5.4278678432177298E-2</v>
      </c>
      <c r="T17" s="6">
        <v>0.42524115755627001</v>
      </c>
    </row>
    <row r="18" spans="2:20" x14ac:dyDescent="0.25">
      <c r="B18" t="s">
        <v>91</v>
      </c>
      <c r="C18" s="3">
        <v>76476</v>
      </c>
      <c r="D18" s="3">
        <v>36686</v>
      </c>
      <c r="E18" s="3">
        <v>39790</v>
      </c>
      <c r="F18" s="5">
        <v>0.52029394842826504</v>
      </c>
      <c r="G18" s="3">
        <v>15450</v>
      </c>
      <c r="H18" s="3">
        <v>24340</v>
      </c>
      <c r="I18" s="6">
        <v>0.20202416444374699</v>
      </c>
      <c r="J18" s="3">
        <v>10340</v>
      </c>
      <c r="K18" s="6">
        <v>0.135205816203776</v>
      </c>
      <c r="L18" s="3">
        <v>13435</v>
      </c>
      <c r="M18" s="6">
        <v>0.17567602908101801</v>
      </c>
      <c r="N18" s="3">
        <v>-2945</v>
      </c>
      <c r="O18" s="6">
        <v>-3.8508813222448798E-2</v>
      </c>
      <c r="P18" s="3">
        <v>10490</v>
      </c>
      <c r="Q18" s="6">
        <v>0.13716721585857</v>
      </c>
      <c r="R18" s="3">
        <v>-4209</v>
      </c>
      <c r="S18" s="6">
        <v>5.5036874313510099E-2</v>
      </c>
      <c r="T18" s="6">
        <v>0.401239275500476</v>
      </c>
    </row>
    <row r="19" spans="2:20" x14ac:dyDescent="0.25">
      <c r="B19" t="s">
        <v>92</v>
      </c>
      <c r="C19" s="3">
        <v>81748</v>
      </c>
      <c r="D19" s="3">
        <v>39536</v>
      </c>
      <c r="E19" s="3">
        <v>42212</v>
      </c>
      <c r="F19" s="5">
        <v>0.51636737290208901</v>
      </c>
      <c r="G19" s="3">
        <v>16637</v>
      </c>
      <c r="H19" s="3">
        <v>25575</v>
      </c>
      <c r="I19" s="6">
        <v>0.20351568234085199</v>
      </c>
      <c r="J19" s="3">
        <v>12075</v>
      </c>
      <c r="K19" s="6">
        <v>0.14771003571952801</v>
      </c>
      <c r="L19" s="3">
        <v>15008</v>
      </c>
      <c r="M19" s="6">
        <v>0.18358858932328601</v>
      </c>
      <c r="N19" s="3">
        <v>-3046</v>
      </c>
      <c r="O19" s="6">
        <v>-3.7260850418358797E-2</v>
      </c>
      <c r="P19" s="3">
        <v>11962</v>
      </c>
      <c r="Q19" s="6">
        <v>0.14632773890492701</v>
      </c>
      <c r="R19" s="3">
        <v>-4655</v>
      </c>
      <c r="S19" s="6">
        <v>5.6943289132455797E-2</v>
      </c>
      <c r="T19" s="6">
        <v>0.38914897174385499</v>
      </c>
    </row>
    <row r="20" spans="2:20" x14ac:dyDescent="0.25">
      <c r="B20" t="s">
        <v>93</v>
      </c>
      <c r="C20" s="3">
        <v>76694</v>
      </c>
      <c r="D20" s="3">
        <v>38690</v>
      </c>
      <c r="E20" s="3">
        <v>38004</v>
      </c>
      <c r="F20" s="5">
        <v>0.495527681435314</v>
      </c>
      <c r="G20" s="3">
        <v>15374</v>
      </c>
      <c r="H20" s="3">
        <v>22630</v>
      </c>
      <c r="I20" s="6">
        <v>0.20045896680313899</v>
      </c>
      <c r="J20" s="3">
        <v>13436</v>
      </c>
      <c r="K20" s="6">
        <v>0.17518971497118399</v>
      </c>
      <c r="L20" s="3">
        <v>14919</v>
      </c>
      <c r="M20" s="6">
        <v>0.19452629931937299</v>
      </c>
      <c r="N20" s="3">
        <v>-3238</v>
      </c>
      <c r="O20" s="6">
        <v>-4.2219730357003098E-2</v>
      </c>
      <c r="P20" s="3">
        <v>11681</v>
      </c>
      <c r="Q20" s="6">
        <v>0.15230656896236899</v>
      </c>
      <c r="R20" s="3">
        <v>-5044</v>
      </c>
      <c r="S20" s="6">
        <v>6.57678566771846E-2</v>
      </c>
      <c r="T20" s="6">
        <v>0.43181234483349001</v>
      </c>
    </row>
    <row r="21" spans="2:20" x14ac:dyDescent="0.25">
      <c r="B21" t="s">
        <v>94</v>
      </c>
      <c r="C21" s="3">
        <v>77567</v>
      </c>
      <c r="D21" s="3">
        <v>37042</v>
      </c>
      <c r="E21" s="3">
        <v>40525</v>
      </c>
      <c r="F21" s="5">
        <v>0.52245155800791498</v>
      </c>
      <c r="G21" s="3">
        <v>15732</v>
      </c>
      <c r="H21" s="3">
        <v>24793</v>
      </c>
      <c r="I21" s="6">
        <v>0.202818208774349</v>
      </c>
      <c r="J21" s="3">
        <v>12736</v>
      </c>
      <c r="K21" s="6">
        <v>0.164193535910889</v>
      </c>
      <c r="L21" s="3">
        <v>16131</v>
      </c>
      <c r="M21" s="6">
        <v>0.20796214885195999</v>
      </c>
      <c r="N21" s="3">
        <v>-3067</v>
      </c>
      <c r="O21" s="6">
        <v>-3.9540010571505899E-2</v>
      </c>
      <c r="P21" s="3">
        <v>13064</v>
      </c>
      <c r="Q21" s="6">
        <v>0.16842213828045399</v>
      </c>
      <c r="R21" s="3">
        <v>-5458</v>
      </c>
      <c r="S21" s="6">
        <v>7.0364974795982804E-2</v>
      </c>
      <c r="T21" s="6">
        <v>0.41778934476423701</v>
      </c>
    </row>
    <row r="22" spans="2:20" x14ac:dyDescent="0.25">
      <c r="B22" t="s">
        <v>95</v>
      </c>
      <c r="C22" s="3">
        <v>81104</v>
      </c>
      <c r="D22" s="3">
        <v>39859</v>
      </c>
      <c r="E22" s="3">
        <v>41245</v>
      </c>
      <c r="F22" s="5">
        <v>0.50854458473071595</v>
      </c>
      <c r="G22" s="3">
        <v>15495</v>
      </c>
      <c r="H22" s="3">
        <v>25750</v>
      </c>
      <c r="I22" s="6">
        <v>0.191050996251726</v>
      </c>
      <c r="J22" s="3">
        <v>11797</v>
      </c>
      <c r="K22" s="6">
        <v>0.14545521799171399</v>
      </c>
      <c r="L22" s="3">
        <v>13330</v>
      </c>
      <c r="M22" s="6">
        <v>0.164356875123298</v>
      </c>
      <c r="N22" s="3">
        <v>-3306</v>
      </c>
      <c r="O22" s="6">
        <v>-4.0762477806273401E-2</v>
      </c>
      <c r="P22" s="3">
        <v>10024</v>
      </c>
      <c r="Q22" s="6">
        <v>0.123594397317025</v>
      </c>
      <c r="R22" s="3">
        <v>-5767</v>
      </c>
      <c r="S22" s="6">
        <v>7.1106233971197405E-2</v>
      </c>
      <c r="T22" s="6">
        <v>0.57531923383878603</v>
      </c>
    </row>
    <row r="23" spans="2:20" x14ac:dyDescent="0.25">
      <c r="B23" t="s">
        <v>96</v>
      </c>
      <c r="C23" s="3">
        <v>82006</v>
      </c>
      <c r="D23" s="3">
        <v>41411</v>
      </c>
      <c r="E23" s="3">
        <v>40595</v>
      </c>
      <c r="F23" s="5">
        <v>0.49502475428627102</v>
      </c>
      <c r="G23" s="3">
        <v>14611</v>
      </c>
      <c r="H23" s="3">
        <v>25984</v>
      </c>
      <c r="I23" s="6">
        <v>0.178169890008048</v>
      </c>
      <c r="J23" s="3">
        <v>10756</v>
      </c>
      <c r="K23" s="6">
        <v>0.13116113455112999</v>
      </c>
      <c r="L23" s="3">
        <v>13284</v>
      </c>
      <c r="M23" s="6">
        <v>0.16198814720874</v>
      </c>
      <c r="N23" s="3">
        <v>-3964</v>
      </c>
      <c r="O23" s="6">
        <v>-4.83379264931834E-2</v>
      </c>
      <c r="P23" s="3">
        <v>9320</v>
      </c>
      <c r="Q23" s="6">
        <v>0.113650220715557</v>
      </c>
      <c r="R23" s="3">
        <v>-6139</v>
      </c>
      <c r="S23" s="6">
        <v>7.4860376070043602E-2</v>
      </c>
      <c r="T23" s="6">
        <v>0.65869098712446295</v>
      </c>
    </row>
    <row r="24" spans="2:20" x14ac:dyDescent="0.25">
      <c r="B24" t="s">
        <v>97</v>
      </c>
      <c r="C24" s="3">
        <v>80116</v>
      </c>
      <c r="D24" s="3">
        <v>39991</v>
      </c>
      <c r="E24" s="3">
        <v>40125</v>
      </c>
      <c r="F24" s="5">
        <v>0.500836287383294</v>
      </c>
      <c r="G24" s="3">
        <v>14125</v>
      </c>
      <c r="H24" s="3">
        <v>26000</v>
      </c>
      <c r="I24" s="6">
        <v>0.176306855060162</v>
      </c>
      <c r="J24" s="3">
        <v>11312</v>
      </c>
      <c r="K24" s="6">
        <v>0.14119526686304801</v>
      </c>
      <c r="L24" s="3">
        <v>14873</v>
      </c>
      <c r="M24" s="6">
        <v>0.18564331719007399</v>
      </c>
      <c r="N24" s="3">
        <v>-4008</v>
      </c>
      <c r="O24" s="6">
        <v>-5.0027460182734997E-2</v>
      </c>
      <c r="P24" s="3">
        <v>10865</v>
      </c>
      <c r="Q24" s="6">
        <v>0.135615857007339</v>
      </c>
      <c r="R24" s="3">
        <v>-6519</v>
      </c>
      <c r="S24" s="6">
        <v>8.1369514204403595E-2</v>
      </c>
      <c r="T24" s="6">
        <v>0.6</v>
      </c>
    </row>
    <row r="25" spans="2:20" x14ac:dyDescent="0.25">
      <c r="B25" t="s">
        <v>98</v>
      </c>
      <c r="C25" s="3">
        <v>74401</v>
      </c>
      <c r="D25" s="3">
        <v>39030</v>
      </c>
      <c r="E25" s="3">
        <v>35371</v>
      </c>
      <c r="F25" s="5">
        <v>0.47541027674359199</v>
      </c>
      <c r="G25" s="3">
        <v>13910</v>
      </c>
      <c r="H25" s="3">
        <v>21461</v>
      </c>
      <c r="I25" s="6">
        <v>0.186959852690152</v>
      </c>
      <c r="J25" s="3">
        <v>11643</v>
      </c>
      <c r="K25" s="6">
        <v>0.156489832125912</v>
      </c>
      <c r="L25" s="3">
        <v>13958</v>
      </c>
      <c r="M25" s="6">
        <v>0.18760500530906801</v>
      </c>
      <c r="N25" s="3">
        <v>-3848</v>
      </c>
      <c r="O25" s="6">
        <v>-5.1719734949799E-2</v>
      </c>
      <c r="P25" s="3">
        <v>10110</v>
      </c>
      <c r="Q25" s="6">
        <v>0.13588527035926901</v>
      </c>
      <c r="R25" s="3">
        <v>-6911</v>
      </c>
      <c r="S25" s="6">
        <v>9.2888536444402606E-2</v>
      </c>
      <c r="T25" s="6">
        <v>0.68358061325420305</v>
      </c>
    </row>
    <row r="26" spans="2:20" x14ac:dyDescent="0.25">
      <c r="B26" t="s">
        <v>99</v>
      </c>
      <c r="C26" s="3">
        <v>70749</v>
      </c>
      <c r="D26" s="3">
        <v>37056</v>
      </c>
      <c r="E26" s="3">
        <v>33693</v>
      </c>
      <c r="F26" s="5">
        <v>0.47623287961667299</v>
      </c>
      <c r="G26" s="3">
        <v>13077</v>
      </c>
      <c r="H26" s="3">
        <v>20616</v>
      </c>
      <c r="I26" s="6">
        <v>0.18483653479201101</v>
      </c>
      <c r="J26" s="3">
        <v>7036</v>
      </c>
      <c r="K26" s="6">
        <v>9.9450168906980996E-2</v>
      </c>
      <c r="L26" s="3">
        <v>14608</v>
      </c>
      <c r="M26" s="6">
        <v>0.20647641662779601</v>
      </c>
      <c r="N26" s="3">
        <v>-3736</v>
      </c>
      <c r="O26" s="6">
        <v>-5.2806400090460601E-2</v>
      </c>
      <c r="P26" s="3">
        <v>10872</v>
      </c>
      <c r="Q26" s="6">
        <v>0.153670016537336</v>
      </c>
      <c r="R26" s="3">
        <v>-7287</v>
      </c>
      <c r="S26" s="6">
        <v>0.102997922232116</v>
      </c>
      <c r="T26" s="6">
        <v>0.67025386313465696</v>
      </c>
    </row>
    <row r="27" spans="2:20" x14ac:dyDescent="0.25">
      <c r="B27" t="s">
        <v>100</v>
      </c>
      <c r="C27" s="3">
        <v>65299</v>
      </c>
      <c r="D27" s="3">
        <v>32909</v>
      </c>
      <c r="E27" s="3">
        <v>32390</v>
      </c>
      <c r="F27" s="5">
        <v>0.49602597283266198</v>
      </c>
      <c r="G27" s="3">
        <v>13441</v>
      </c>
      <c r="H27" s="3">
        <v>18949</v>
      </c>
      <c r="I27" s="6">
        <v>0.205837761680883</v>
      </c>
      <c r="J27" s="3">
        <v>10508</v>
      </c>
      <c r="K27" s="6">
        <v>0.16092130047933301</v>
      </c>
      <c r="L27" s="3">
        <v>15435</v>
      </c>
      <c r="M27" s="6">
        <v>0.23637421706304801</v>
      </c>
      <c r="N27" s="3">
        <v>-3314</v>
      </c>
      <c r="O27" s="6">
        <v>-5.0751160048392703E-2</v>
      </c>
      <c r="P27" s="3">
        <v>12121</v>
      </c>
      <c r="Q27" s="6">
        <v>0.18562305701465501</v>
      </c>
      <c r="R27" s="3">
        <v>-7436</v>
      </c>
      <c r="S27" s="6">
        <v>0.113876169619749</v>
      </c>
      <c r="T27" s="6">
        <v>0.61348073591287799</v>
      </c>
    </row>
    <row r="28" spans="2:20" x14ac:dyDescent="0.25">
      <c r="B28" t="s">
        <v>101</v>
      </c>
      <c r="C28" s="3">
        <v>65058</v>
      </c>
      <c r="D28" s="3">
        <v>32638</v>
      </c>
      <c r="E28" s="3">
        <v>32420</v>
      </c>
      <c r="F28" s="5">
        <v>0.49832457192044</v>
      </c>
      <c r="G28" s="3">
        <v>13766</v>
      </c>
      <c r="H28" s="3">
        <v>18654</v>
      </c>
      <c r="I28" s="6">
        <v>0.21159580681853099</v>
      </c>
      <c r="J28" s="3">
        <v>15326</v>
      </c>
      <c r="K28" s="6">
        <v>0.23557441052599201</v>
      </c>
      <c r="L28" s="3">
        <v>12753</v>
      </c>
      <c r="M28" s="6">
        <v>0.196025085308493</v>
      </c>
      <c r="N28" s="3">
        <v>-3384</v>
      </c>
      <c r="O28" s="6">
        <v>-5.2015124965415403E-2</v>
      </c>
      <c r="P28" s="3">
        <v>9369</v>
      </c>
      <c r="Q28" s="6">
        <v>0.144009960343078</v>
      </c>
      <c r="R28" s="3">
        <v>-7236</v>
      </c>
      <c r="S28" s="6">
        <v>0.111223831043069</v>
      </c>
      <c r="T28" s="6">
        <v>0.77233429394812603</v>
      </c>
    </row>
    <row r="29" spans="2:20" x14ac:dyDescent="0.25">
      <c r="B29" t="s">
        <v>102</v>
      </c>
      <c r="C29" s="3">
        <v>66832</v>
      </c>
      <c r="D29" s="3">
        <v>34432</v>
      </c>
      <c r="E29" s="3">
        <v>32400</v>
      </c>
      <c r="F29" s="5">
        <v>0.48479770169978398</v>
      </c>
      <c r="G29" s="3">
        <v>13363</v>
      </c>
      <c r="H29" s="3">
        <v>19037</v>
      </c>
      <c r="I29" s="6">
        <v>0.199949126167105</v>
      </c>
      <c r="J29" s="3">
        <v>9750</v>
      </c>
      <c r="K29" s="6">
        <v>0.14588819727076799</v>
      </c>
      <c r="L29" s="3">
        <v>14867</v>
      </c>
      <c r="M29" s="6">
        <v>0.222453315776873</v>
      </c>
      <c r="N29" s="3">
        <v>-3717</v>
      </c>
      <c r="O29" s="6">
        <v>-5.5617069667225197E-2</v>
      </c>
      <c r="P29" s="3">
        <v>11150</v>
      </c>
      <c r="Q29" s="6">
        <v>0.16683624610964801</v>
      </c>
      <c r="R29" s="3">
        <v>-7310</v>
      </c>
      <c r="S29" s="6">
        <v>0.109378740723006</v>
      </c>
      <c r="T29" s="6">
        <v>0.65560538116591904</v>
      </c>
    </row>
    <row r="30" spans="2:20" x14ac:dyDescent="0.25">
      <c r="B30" t="s">
        <v>103</v>
      </c>
      <c r="C30" s="3">
        <v>67684</v>
      </c>
      <c r="D30" s="3">
        <v>34768</v>
      </c>
      <c r="E30" s="3">
        <v>32916</v>
      </c>
      <c r="F30" s="5">
        <v>0.48631877548608199</v>
      </c>
      <c r="G30" s="3">
        <v>13832</v>
      </c>
      <c r="H30" s="3">
        <v>19084</v>
      </c>
      <c r="I30" s="6">
        <v>0.20436144435907999</v>
      </c>
      <c r="J30" s="3">
        <v>3897</v>
      </c>
      <c r="K30" s="6">
        <v>5.7576384374445899E-2</v>
      </c>
      <c r="L30" s="3">
        <v>15242</v>
      </c>
      <c r="M30" s="6">
        <v>0.225193546480704</v>
      </c>
      <c r="N30" s="3">
        <v>-3347</v>
      </c>
      <c r="O30" s="6">
        <v>-4.9450387092961401E-2</v>
      </c>
      <c r="P30" s="3">
        <v>11895</v>
      </c>
      <c r="Q30" s="6">
        <v>0.17574315938774299</v>
      </c>
      <c r="R30" s="3">
        <v>-7498</v>
      </c>
      <c r="S30" s="6">
        <v>0.110779504757402</v>
      </c>
      <c r="T30" s="6">
        <v>0.63034888608659101</v>
      </c>
    </row>
    <row r="31" spans="2:20" x14ac:dyDescent="0.25">
      <c r="B31" t="s">
        <v>104</v>
      </c>
      <c r="C31" s="3">
        <v>70950</v>
      </c>
      <c r="D31" s="3">
        <v>35250</v>
      </c>
      <c r="E31" s="3">
        <v>35700</v>
      </c>
      <c r="F31" s="5">
        <v>0.50317124735729302</v>
      </c>
      <c r="G31" s="3">
        <v>15706</v>
      </c>
      <c r="H31" s="3">
        <v>19994</v>
      </c>
      <c r="I31" s="6">
        <v>0.221367159971811</v>
      </c>
      <c r="J31" s="3">
        <v>13027</v>
      </c>
      <c r="K31" s="6">
        <v>0.183608174770965</v>
      </c>
      <c r="L31" s="3">
        <v>17403</v>
      </c>
      <c r="M31" s="6">
        <v>0.245285412262156</v>
      </c>
      <c r="N31" s="3">
        <v>-3073</v>
      </c>
      <c r="O31" s="6">
        <v>-4.3312191684284698E-2</v>
      </c>
      <c r="P31" s="3">
        <v>14330</v>
      </c>
      <c r="Q31" s="6">
        <v>0.20197322057787101</v>
      </c>
      <c r="R31" s="3">
        <v>-7789</v>
      </c>
      <c r="S31" s="6">
        <v>0.10978153629316401</v>
      </c>
      <c r="T31" s="6">
        <v>0.54354501046754999</v>
      </c>
    </row>
    <row r="32" spans="2:20" x14ac:dyDescent="0.25">
      <c r="B32" t="s">
        <v>105</v>
      </c>
      <c r="C32" s="3">
        <v>76118</v>
      </c>
      <c r="D32" s="3">
        <v>37108</v>
      </c>
      <c r="E32" s="3">
        <v>39010</v>
      </c>
      <c r="F32" s="5">
        <v>0.51249375968890398</v>
      </c>
      <c r="G32" s="3">
        <v>17986</v>
      </c>
      <c r="H32" s="3">
        <v>21024</v>
      </c>
      <c r="I32" s="6">
        <v>0.23629102183452</v>
      </c>
      <c r="J32" s="3">
        <v>14306</v>
      </c>
      <c r="K32" s="6">
        <v>0.18794503271236701</v>
      </c>
      <c r="L32" s="3">
        <v>18371</v>
      </c>
      <c r="M32" s="6">
        <v>0.241348958196484</v>
      </c>
      <c r="N32" s="3">
        <v>-2787</v>
      </c>
      <c r="O32" s="6">
        <v>-3.6614204261804E-2</v>
      </c>
      <c r="P32" s="3">
        <v>15584</v>
      </c>
      <c r="Q32" s="6">
        <v>0.20473475393467999</v>
      </c>
      <c r="R32" s="3">
        <v>-8263</v>
      </c>
      <c r="S32" s="6">
        <v>0.108555138075093</v>
      </c>
      <c r="T32" s="6">
        <v>0.53022330595482503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B3" sqref="B3:G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67</v>
      </c>
    </row>
    <row r="3" spans="2:11" x14ac:dyDescent="0.25">
      <c r="B3" t="s">
        <v>76</v>
      </c>
      <c r="C3" s="3">
        <v>29362</v>
      </c>
      <c r="D3" s="3">
        <v>1159</v>
      </c>
      <c r="E3" s="3">
        <v>-788</v>
      </c>
      <c r="F3" s="3">
        <v>31034.507000000001</v>
      </c>
      <c r="G3">
        <v>2891.0569999999998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77</v>
      </c>
      <c r="C4" s="3">
        <v>30433</v>
      </c>
      <c r="D4" s="3">
        <v>1427</v>
      </c>
      <c r="E4" s="3">
        <v>-850</v>
      </c>
      <c r="F4" s="3">
        <v>35233.097999999998</v>
      </c>
      <c r="G4">
        <v>2756.364</v>
      </c>
      <c r="H4" s="31">
        <f>(Table3[[#This Row],[SharesOutstanding]]-G3)/G3</f>
        <v>-4.6589534554316907E-2</v>
      </c>
      <c r="I4" s="31">
        <f>(Table3[[#This Row],[Revenue]]-C3)/C3</f>
        <v>3.6475716913016827E-2</v>
      </c>
      <c r="J4" s="31">
        <f>(Table3[[#This Row],[Dividend]]-E3)/E3</f>
        <v>7.8680203045685279E-2</v>
      </c>
      <c r="K4" s="31">
        <f>(Table3[[#This Row],[MarketValue]]-F3)/F3</f>
        <v>0.1352878265473976</v>
      </c>
    </row>
    <row r="5" spans="2:11" x14ac:dyDescent="0.25">
      <c r="B5" t="s">
        <v>78</v>
      </c>
      <c r="C5" s="3">
        <v>30296</v>
      </c>
      <c r="D5" s="3">
        <v>1808</v>
      </c>
      <c r="E5" s="3">
        <v>-949</v>
      </c>
      <c r="F5" s="3">
        <v>36297.790999999997</v>
      </c>
      <c r="G5">
        <v>2908.9659999999999</v>
      </c>
      <c r="H5" s="31">
        <f>(Table3[[#This Row],[SharesOutstanding]]-G4)/G4</f>
        <v>5.5363515123546765E-2</v>
      </c>
      <c r="I5" s="31">
        <f>(Table3[[#This Row],[Revenue]]-C4)/C4</f>
        <v>-4.5016922419741732E-3</v>
      </c>
      <c r="J5" s="31">
        <f>(Table3[[#This Row],[Dividend]]-E4)/E4</f>
        <v>0.11647058823529412</v>
      </c>
      <c r="K5" s="31">
        <f>(Table3[[#This Row],[MarketValue]]-F4)/F4</f>
        <v>3.0218546209021965E-2</v>
      </c>
    </row>
    <row r="6" spans="2:11" x14ac:dyDescent="0.25">
      <c r="B6" t="s">
        <v>79</v>
      </c>
      <c r="C6" s="3">
        <v>33482</v>
      </c>
      <c r="D6" s="3">
        <v>1422</v>
      </c>
      <c r="E6" s="3">
        <v>-1062</v>
      </c>
      <c r="F6" s="3">
        <v>49048.917999999998</v>
      </c>
      <c r="G6">
        <v>2989.2</v>
      </c>
      <c r="H6" s="31">
        <f>(Table3[[#This Row],[SharesOutstanding]]-G5)/G5</f>
        <v>2.7581621785885406E-2</v>
      </c>
      <c r="I6" s="31">
        <f>(Table3[[#This Row],[Revenue]]-C5)/C5</f>
        <v>0.1051623976762609</v>
      </c>
      <c r="J6" s="31">
        <f>(Table3[[#This Row],[Dividend]]-E5)/E5</f>
        <v>0.11907270811380401</v>
      </c>
      <c r="K6" s="31">
        <f>(Table3[[#This Row],[MarketValue]]-F5)/F5</f>
        <v>0.35129209378058301</v>
      </c>
    </row>
    <row r="7" spans="2:11" x14ac:dyDescent="0.25">
      <c r="B7" t="s">
        <v>80</v>
      </c>
      <c r="C7" s="3">
        <v>35284</v>
      </c>
      <c r="D7" s="3">
        <v>1979</v>
      </c>
      <c r="E7" s="3">
        <v>-1202</v>
      </c>
      <c r="F7" s="3">
        <v>61756.370999999999</v>
      </c>
      <c r="G7">
        <v>3003.0610000000001</v>
      </c>
      <c r="H7" s="31">
        <f>(Table3[[#This Row],[SharesOutstanding]]-G6)/G6</f>
        <v>4.6370266291985585E-3</v>
      </c>
      <c r="I7" s="31">
        <f>(Table3[[#This Row],[Revenue]]-C6)/C6</f>
        <v>5.3819962965175321E-2</v>
      </c>
      <c r="J7" s="31">
        <f>(Table3[[#This Row],[Dividend]]-E6)/E6</f>
        <v>0.13182674199623351</v>
      </c>
      <c r="K7" s="31">
        <f>(Table3[[#This Row],[MarketValue]]-F6)/F6</f>
        <v>0.25907713193591758</v>
      </c>
    </row>
    <row r="8" spans="2:11" x14ac:dyDescent="0.25">
      <c r="B8" t="s">
        <v>81</v>
      </c>
      <c r="C8" s="3">
        <v>35764</v>
      </c>
      <c r="D8" s="3">
        <v>3753</v>
      </c>
      <c r="E8" s="3">
        <v>-1329</v>
      </c>
      <c r="F8" s="3">
        <v>94829.319000000003</v>
      </c>
      <c r="G8">
        <v>3010</v>
      </c>
      <c r="H8" s="31">
        <f>(Table3[[#This Row],[SharesOutstanding]]-G7)/G7</f>
        <v>2.3106423745637701E-3</v>
      </c>
      <c r="I8" s="31">
        <f>(Table3[[#This Row],[Revenue]]-C7)/C7</f>
        <v>1.360389978460492E-2</v>
      </c>
      <c r="J8" s="31">
        <f>(Table3[[#This Row],[Dividend]]-E7)/E7</f>
        <v>0.10565723793677205</v>
      </c>
      <c r="K8" s="31">
        <f>(Table3[[#This Row],[MarketValue]]-F7)/F7</f>
        <v>0.53553904584192624</v>
      </c>
    </row>
    <row r="9" spans="2:11" x14ac:dyDescent="0.25">
      <c r="B9" t="s">
        <v>82</v>
      </c>
      <c r="C9" s="3">
        <v>37154</v>
      </c>
      <c r="D9" s="3">
        <v>2326</v>
      </c>
      <c r="E9" s="3">
        <v>-1462</v>
      </c>
      <c r="F9" s="3">
        <v>121066.879</v>
      </c>
      <c r="G9">
        <v>3115.2539999999999</v>
      </c>
      <c r="H9" s="31">
        <f>(Table3[[#This Row],[SharesOutstanding]]-G8)/G8</f>
        <v>3.496810631229233E-2</v>
      </c>
      <c r="I9" s="31">
        <f>(Table3[[#This Row],[Revenue]]-C8)/C8</f>
        <v>3.8865898669052677E-2</v>
      </c>
      <c r="J9" s="31">
        <f>(Table3[[#This Row],[Dividend]]-E8)/E8</f>
        <v>0.1000752445447705</v>
      </c>
      <c r="K9" s="31">
        <f>(Table3[[#This Row],[MarketValue]]-F8)/F8</f>
        <v>0.27668194052938411</v>
      </c>
    </row>
    <row r="10" spans="2:11" x14ac:dyDescent="0.25">
      <c r="B10" t="s">
        <v>83</v>
      </c>
      <c r="C10" s="3">
        <v>38125</v>
      </c>
      <c r="D10" s="3">
        <v>2716</v>
      </c>
      <c r="E10" s="3">
        <v>-1626</v>
      </c>
      <c r="F10" s="3">
        <v>117088.664</v>
      </c>
      <c r="G10">
        <v>1446.8</v>
      </c>
      <c r="H10" s="31">
        <f>(Table3[[#This Row],[SharesOutstanding]]-G9)/G9</f>
        <v>-0.53557559030499602</v>
      </c>
      <c r="I10" s="31">
        <f>(Table3[[#This Row],[Revenue]]-C9)/C9</f>
        <v>2.6134467352102061E-2</v>
      </c>
      <c r="J10" s="31">
        <f>(Table3[[#This Row],[Dividend]]-E9)/E9</f>
        <v>0.11217510259917921</v>
      </c>
      <c r="K10" s="31">
        <f>(Table3[[#This Row],[MarketValue]]-F9)/F9</f>
        <v>-3.2859647765430516E-2</v>
      </c>
    </row>
    <row r="11" spans="2:11" x14ac:dyDescent="0.25">
      <c r="B11" t="s">
        <v>84</v>
      </c>
      <c r="C11" s="3">
        <v>39951</v>
      </c>
      <c r="D11" s="3">
        <v>1657</v>
      </c>
      <c r="E11" s="3">
        <v>-1796</v>
      </c>
      <c r="F11" s="3">
        <v>74329.835999999996</v>
      </c>
      <c r="G11">
        <v>1427.2</v>
      </c>
      <c r="H11" s="31">
        <f>(Table3[[#This Row],[SharesOutstanding]]-G10)/G10</f>
        <v>-1.3547138512579424E-2</v>
      </c>
      <c r="I11" s="31">
        <f>(Table3[[#This Row],[Revenue]]-C10)/C10</f>
        <v>4.7895081967213114E-2</v>
      </c>
      <c r="J11" s="31">
        <f>(Table3[[#This Row],[Dividend]]-E10)/E10</f>
        <v>0.1045510455104551</v>
      </c>
      <c r="K11" s="31">
        <f>(Table3[[#This Row],[MarketValue]]-F10)/F10</f>
        <v>-0.3651833280803341</v>
      </c>
    </row>
    <row r="12" spans="2:11" x14ac:dyDescent="0.25">
      <c r="B12" t="s">
        <v>85</v>
      </c>
      <c r="C12" s="3">
        <v>39244</v>
      </c>
      <c r="D12" s="3">
        <v>3318</v>
      </c>
      <c r="E12" s="3">
        <v>-1943</v>
      </c>
      <c r="F12" s="3">
        <v>82175.831000000006</v>
      </c>
      <c r="G12">
        <v>2811.2</v>
      </c>
      <c r="H12" s="31">
        <f>(Table3[[#This Row],[SharesOutstanding]]-G11)/G11</f>
        <v>0.96973094170403573</v>
      </c>
      <c r="I12" s="31">
        <f>(Table3[[#This Row],[Revenue]]-C11)/C11</f>
        <v>-1.7696678431078069E-2</v>
      </c>
      <c r="J12" s="31">
        <f>(Table3[[#This Row],[Dividend]]-E11)/E11</f>
        <v>8.184855233853007E-2</v>
      </c>
      <c r="K12" s="31">
        <f>(Table3[[#This Row],[MarketValue]]-F11)/F11</f>
        <v>0.10555646860299826</v>
      </c>
    </row>
    <row r="13" spans="2:11" x14ac:dyDescent="0.25">
      <c r="B13" t="s">
        <v>86</v>
      </c>
      <c r="C13" s="3">
        <v>40238</v>
      </c>
      <c r="D13" s="3">
        <v>6063</v>
      </c>
      <c r="E13" s="3">
        <v>-2095</v>
      </c>
      <c r="F13" s="3">
        <v>116161.44</v>
      </c>
      <c r="G13">
        <v>2809.8</v>
      </c>
      <c r="H13" s="31">
        <f>(Table3[[#This Row],[SharesOutstanding]]-G12)/G12</f>
        <v>-4.9800796812736069E-4</v>
      </c>
      <c r="I13" s="31">
        <f>(Table3[[#This Row],[Revenue]]-C12)/C12</f>
        <v>2.5328712669452656E-2</v>
      </c>
      <c r="J13" s="31">
        <f>(Table3[[#This Row],[Dividend]]-E12)/E12</f>
        <v>7.8229541945445194E-2</v>
      </c>
      <c r="K13" s="31">
        <f>(Table3[[#This Row],[MarketValue]]-F12)/F12</f>
        <v>0.41357183233109007</v>
      </c>
    </row>
    <row r="14" spans="2:11" x14ac:dyDescent="0.25">
      <c r="B14" t="s">
        <v>87</v>
      </c>
      <c r="C14" s="3">
        <v>43377</v>
      </c>
      <c r="D14" s="3">
        <v>7218</v>
      </c>
      <c r="E14" s="3">
        <v>-2246</v>
      </c>
      <c r="F14" s="3">
        <v>115909.03</v>
      </c>
      <c r="G14">
        <v>2802.6</v>
      </c>
      <c r="H14" s="31">
        <f>(Table3[[#This Row],[SharesOutstanding]]-G13)/G13</f>
        <v>-2.5624599615631976E-3</v>
      </c>
      <c r="I14" s="31">
        <f>(Table3[[#This Row],[Revenue]]-C13)/C13</f>
        <v>7.8010835528604799E-2</v>
      </c>
      <c r="J14" s="31">
        <f>(Table3[[#This Row],[Dividend]]-E13)/E13</f>
        <v>7.2076372315035803E-2</v>
      </c>
      <c r="K14" s="31">
        <f>(Table3[[#This Row],[MarketValue]]-F13)/F13</f>
        <v>-2.1729241648519807E-3</v>
      </c>
    </row>
    <row r="15" spans="2:11" x14ac:dyDescent="0.25">
      <c r="B15" t="s">
        <v>88</v>
      </c>
      <c r="C15" s="3">
        <v>51407</v>
      </c>
      <c r="D15" s="3">
        <v>7331</v>
      </c>
      <c r="E15" s="3">
        <v>-2539</v>
      </c>
      <c r="F15" s="3">
        <v>138486.65</v>
      </c>
      <c r="G15">
        <v>2790.1</v>
      </c>
      <c r="H15" s="31">
        <f>(Table3[[#This Row],[SharesOutstanding]]-G14)/G14</f>
        <v>-4.4601441518589881E-3</v>
      </c>
      <c r="I15" s="31">
        <f>(Table3[[#This Row],[Revenue]]-C14)/C14</f>
        <v>0.18512114715171635</v>
      </c>
      <c r="J15" s="31">
        <f>(Table3[[#This Row],[Dividend]]-E14)/E14</f>
        <v>0.13045414069456812</v>
      </c>
      <c r="K15" s="31">
        <f>(Table3[[#This Row],[MarketValue]]-F14)/F14</f>
        <v>0.19478741216279694</v>
      </c>
    </row>
    <row r="16" spans="2:11" x14ac:dyDescent="0.25">
      <c r="B16" t="s">
        <v>89</v>
      </c>
      <c r="C16" s="3">
        <v>56741</v>
      </c>
      <c r="D16" s="3">
        <v>6498</v>
      </c>
      <c r="E16" s="3">
        <v>-2731</v>
      </c>
      <c r="F16" s="3">
        <v>130447.058</v>
      </c>
      <c r="G16">
        <v>2737.1</v>
      </c>
      <c r="H16" s="31">
        <f>(Table3[[#This Row],[SharesOutstanding]]-G15)/G15</f>
        <v>-1.8995734919895344E-2</v>
      </c>
      <c r="I16" s="31">
        <f>(Table3[[#This Row],[Revenue]]-C15)/C15</f>
        <v>0.10376018830120412</v>
      </c>
      <c r="J16" s="31">
        <f>(Table3[[#This Row],[Dividend]]-E15)/E15</f>
        <v>7.562032296179598E-2</v>
      </c>
      <c r="K16" s="31">
        <f>(Table3[[#This Row],[MarketValue]]-F15)/F15</f>
        <v>-5.8053191408702499E-2</v>
      </c>
    </row>
    <row r="17" spans="2:11" x14ac:dyDescent="0.25">
      <c r="B17" t="s">
        <v>90</v>
      </c>
      <c r="C17" s="3">
        <v>68222</v>
      </c>
      <c r="D17" s="3">
        <v>8708</v>
      </c>
      <c r="E17" s="3">
        <v>-3703</v>
      </c>
      <c r="F17" s="3">
        <v>176741.28</v>
      </c>
      <c r="G17">
        <v>3285.9</v>
      </c>
      <c r="H17" s="31">
        <f>(Table3[[#This Row],[SharesOutstanding]]-G16)/G16</f>
        <v>0.20050418325965444</v>
      </c>
      <c r="I17" s="31">
        <f>(Table3[[#This Row],[Revenue]]-C16)/C16</f>
        <v>0.20234045927988581</v>
      </c>
      <c r="J17" s="31">
        <f>(Table3[[#This Row],[Dividend]]-E16)/E16</f>
        <v>0.35591358476748441</v>
      </c>
      <c r="K17" s="31">
        <f>(Table3[[#This Row],[MarketValue]]-F16)/F16</f>
        <v>0.35488896959255295</v>
      </c>
    </row>
    <row r="18" spans="2:11" x14ac:dyDescent="0.25">
      <c r="B18" t="s">
        <v>91</v>
      </c>
      <c r="C18" s="3">
        <v>76476</v>
      </c>
      <c r="D18" s="3">
        <v>10490</v>
      </c>
      <c r="E18" s="3">
        <v>-4209</v>
      </c>
      <c r="F18" s="3">
        <v>190958.693</v>
      </c>
      <c r="G18">
        <v>3316.8</v>
      </c>
      <c r="H18" s="31">
        <f>(Table3[[#This Row],[SharesOutstanding]]-G17)/G17</f>
        <v>9.4038163060349029E-3</v>
      </c>
      <c r="I18" s="31">
        <f>(Table3[[#This Row],[Revenue]]-C17)/C17</f>
        <v>0.12098736477968984</v>
      </c>
      <c r="J18" s="31">
        <f>(Table3[[#This Row],[Dividend]]-E17)/E17</f>
        <v>0.13664596273291926</v>
      </c>
      <c r="K18" s="31">
        <f>(Table3[[#This Row],[MarketValue]]-F17)/F17</f>
        <v>8.0441948819200582E-2</v>
      </c>
    </row>
    <row r="19" spans="2:11" x14ac:dyDescent="0.25">
      <c r="B19" t="s">
        <v>92</v>
      </c>
      <c r="C19" s="3">
        <v>81748</v>
      </c>
      <c r="D19" s="3">
        <v>11962</v>
      </c>
      <c r="E19" s="3">
        <v>-4655</v>
      </c>
      <c r="F19" s="3">
        <v>184516.391</v>
      </c>
      <c r="G19">
        <v>3316.8</v>
      </c>
      <c r="H19" s="31">
        <f>(Table3[[#This Row],[SharesOutstanding]]-G18)/G18</f>
        <v>0</v>
      </c>
      <c r="I19" s="31">
        <f>(Table3[[#This Row],[Revenue]]-C18)/C18</f>
        <v>6.8936659867147865E-2</v>
      </c>
      <c r="J19" s="31">
        <f>(Table3[[#This Row],[Dividend]]-E18)/E18</f>
        <v>0.10596341173675457</v>
      </c>
      <c r="K19" s="31">
        <f>(Table3[[#This Row],[MarketValue]]-F18)/F18</f>
        <v>-3.3736625962348811E-2</v>
      </c>
    </row>
    <row r="20" spans="2:11" x14ac:dyDescent="0.25">
      <c r="B20" t="s">
        <v>93</v>
      </c>
      <c r="C20" s="3">
        <v>76694</v>
      </c>
      <c r="D20" s="3">
        <v>11681</v>
      </c>
      <c r="E20" s="3">
        <v>-5044</v>
      </c>
      <c r="F20" s="3">
        <v>149058.70000000001</v>
      </c>
      <c r="G20">
        <v>3154.1</v>
      </c>
      <c r="H20" s="31">
        <f>(Table3[[#This Row],[SharesOutstanding]]-G19)/G19</f>
        <v>-4.9053304389773358E-2</v>
      </c>
      <c r="I20" s="31">
        <f>(Table3[[#This Row],[Revenue]]-C19)/C19</f>
        <v>-6.1824142486666338E-2</v>
      </c>
      <c r="J20" s="31">
        <f>(Table3[[#This Row],[Dividend]]-E19)/E19</f>
        <v>8.3566058002148225E-2</v>
      </c>
      <c r="K20" s="31">
        <f>(Table3[[#This Row],[MarketValue]]-F19)/F19</f>
        <v>-0.19216553503910658</v>
      </c>
    </row>
    <row r="21" spans="2:11" x14ac:dyDescent="0.25">
      <c r="B21" t="s">
        <v>94</v>
      </c>
      <c r="C21" s="3">
        <v>77567</v>
      </c>
      <c r="D21" s="3">
        <v>13064</v>
      </c>
      <c r="E21" s="3">
        <v>-5458</v>
      </c>
      <c r="F21" s="3">
        <v>170553.13</v>
      </c>
      <c r="G21">
        <v>3099.3</v>
      </c>
      <c r="H21" s="31">
        <f>(Table3[[#This Row],[SharesOutstanding]]-G20)/G20</f>
        <v>-1.7374211343964913E-2</v>
      </c>
      <c r="I21" s="31">
        <f>(Table3[[#This Row],[Revenue]]-C20)/C20</f>
        <v>1.1382898271051191E-2</v>
      </c>
      <c r="J21" s="31">
        <f>(Table3[[#This Row],[Dividend]]-E20)/E20</f>
        <v>8.2077716098334655E-2</v>
      </c>
      <c r="K21" s="31">
        <f>(Table3[[#This Row],[MarketValue]]-F20)/F20</f>
        <v>0.1442011100324905</v>
      </c>
    </row>
    <row r="22" spans="2:11" x14ac:dyDescent="0.25">
      <c r="B22" t="s">
        <v>95</v>
      </c>
      <c r="C22" s="3">
        <v>81104</v>
      </c>
      <c r="D22" s="3">
        <v>10024</v>
      </c>
      <c r="E22" s="3">
        <v>-5767</v>
      </c>
      <c r="F22" s="3">
        <v>175815.549</v>
      </c>
      <c r="G22">
        <v>3001.9</v>
      </c>
      <c r="H22" s="31">
        <f>(Table3[[#This Row],[SharesOutstanding]]-G21)/G21</f>
        <v>-3.1426451134127086E-2</v>
      </c>
      <c r="I22" s="31">
        <f>(Table3[[#This Row],[Revenue]]-C21)/C21</f>
        <v>4.5599288357162197E-2</v>
      </c>
      <c r="J22" s="31">
        <f>(Table3[[#This Row],[Dividend]]-E21)/E21</f>
        <v>5.661414437522902E-2</v>
      </c>
      <c r="K22" s="31">
        <f>(Table3[[#This Row],[MarketValue]]-F21)/F21</f>
        <v>3.0855012745881559E-2</v>
      </c>
    </row>
    <row r="23" spans="2:11" x14ac:dyDescent="0.25">
      <c r="B23" t="s">
        <v>96</v>
      </c>
      <c r="C23" s="3">
        <v>82006</v>
      </c>
      <c r="D23" s="3">
        <v>9320</v>
      </c>
      <c r="E23" s="3">
        <v>-6139</v>
      </c>
      <c r="F23" s="3">
        <v>168315</v>
      </c>
      <c r="G23">
        <v>2941.2</v>
      </c>
      <c r="H23" s="31">
        <f>(Table3[[#This Row],[SharesOutstanding]]-G22)/G22</f>
        <v>-2.0220526999567032E-2</v>
      </c>
      <c r="I23" s="31">
        <f>(Table3[[#This Row],[Revenue]]-C22)/C22</f>
        <v>1.1121522982836852E-2</v>
      </c>
      <c r="J23" s="31">
        <f>(Table3[[#This Row],[Dividend]]-E22)/E22</f>
        <v>6.4504941910872207E-2</v>
      </c>
      <c r="K23" s="31">
        <f>(Table3[[#This Row],[MarketValue]]-F22)/F22</f>
        <v>-4.2661465624977225E-2</v>
      </c>
    </row>
    <row r="24" spans="2:11" x14ac:dyDescent="0.25">
      <c r="B24" t="s">
        <v>97</v>
      </c>
      <c r="C24" s="3">
        <v>80116</v>
      </c>
      <c r="D24" s="3">
        <v>10865</v>
      </c>
      <c r="E24" s="3">
        <v>-6519</v>
      </c>
      <c r="F24" s="3">
        <v>211129.677</v>
      </c>
      <c r="G24">
        <v>2930.6</v>
      </c>
      <c r="H24" s="31">
        <f>(Table3[[#This Row],[SharesOutstanding]]-G23)/G23</f>
        <v>-3.6039711682306235E-3</v>
      </c>
      <c r="I24" s="31">
        <f>(Table3[[#This Row],[Revenue]]-C23)/C23</f>
        <v>-2.304709411506475E-2</v>
      </c>
      <c r="J24" s="31">
        <f>(Table3[[#This Row],[Dividend]]-E23)/E23</f>
        <v>6.1899332138784818E-2</v>
      </c>
      <c r="K24" s="31">
        <f>(Table3[[#This Row],[MarketValue]]-F23)/F23</f>
        <v>0.25437231975759733</v>
      </c>
    </row>
    <row r="25" spans="2:11" x14ac:dyDescent="0.25">
      <c r="B25" t="s">
        <v>98</v>
      </c>
      <c r="C25" s="3">
        <v>74401</v>
      </c>
      <c r="D25" s="3">
        <v>10110</v>
      </c>
      <c r="E25" s="3">
        <v>-6911</v>
      </c>
      <c r="F25" s="3">
        <v>213041.772</v>
      </c>
      <c r="G25">
        <v>2904.7</v>
      </c>
      <c r="H25" s="31">
        <f>(Table3[[#This Row],[SharesOutstanding]]-G24)/G24</f>
        <v>-8.8377806592506974E-3</v>
      </c>
      <c r="I25" s="31">
        <f>(Table3[[#This Row],[Revenue]]-C24)/C24</f>
        <v>-7.1334065604872932E-2</v>
      </c>
      <c r="J25" s="31">
        <f>(Table3[[#This Row],[Dividend]]-E24)/E24</f>
        <v>6.0131922073937721E-2</v>
      </c>
      <c r="K25" s="31">
        <f>(Table3[[#This Row],[MarketValue]]-F24)/F24</f>
        <v>9.0564956436702225E-3</v>
      </c>
    </row>
    <row r="26" spans="2:11" x14ac:dyDescent="0.25">
      <c r="B26" t="s">
        <v>99</v>
      </c>
      <c r="C26" s="3">
        <v>70749</v>
      </c>
      <c r="D26" s="3">
        <v>10872</v>
      </c>
      <c r="E26" s="3">
        <v>-7287</v>
      </c>
      <c r="F26" s="3">
        <v>212382.48</v>
      </c>
      <c r="G26">
        <v>2883.6</v>
      </c>
      <c r="H26" s="31">
        <f>(Table3[[#This Row],[SharesOutstanding]]-G25)/G25</f>
        <v>-7.2640892346885772E-3</v>
      </c>
      <c r="I26" s="31">
        <f>(Table3[[#This Row],[Revenue]]-C25)/C25</f>
        <v>-4.9085361755890379E-2</v>
      </c>
      <c r="J26" s="31">
        <f>(Table3[[#This Row],[Dividend]]-E25)/E25</f>
        <v>5.4406019389379251E-2</v>
      </c>
      <c r="K26" s="31">
        <f>(Table3[[#This Row],[MarketValue]]-F25)/F25</f>
        <v>-3.0946607034417024E-3</v>
      </c>
    </row>
    <row r="27" spans="2:11" x14ac:dyDescent="0.25">
      <c r="B27" t="s">
        <v>100</v>
      </c>
      <c r="C27" s="3">
        <v>65299</v>
      </c>
      <c r="D27" s="3">
        <v>12121</v>
      </c>
      <c r="E27" s="3">
        <v>-7436</v>
      </c>
      <c r="F27" s="3">
        <v>225899.56</v>
      </c>
      <c r="G27">
        <v>2844.4</v>
      </c>
      <c r="H27" s="31">
        <f>(Table3[[#This Row],[SharesOutstanding]]-G26)/G26</f>
        <v>-1.3594118463032259E-2</v>
      </c>
      <c r="I27" s="31">
        <f>(Table3[[#This Row],[Revenue]]-C26)/C26</f>
        <v>-7.7032890924253347E-2</v>
      </c>
      <c r="J27" s="31">
        <f>(Table3[[#This Row],[Dividend]]-E26)/E26</f>
        <v>2.0447372032386443E-2</v>
      </c>
      <c r="K27" s="31">
        <f>(Table3[[#This Row],[MarketValue]]-F26)/F26</f>
        <v>6.3644986158933575E-2</v>
      </c>
    </row>
    <row r="28" spans="2:11" x14ac:dyDescent="0.25">
      <c r="B28" t="s">
        <v>101</v>
      </c>
      <c r="C28" s="3">
        <v>65058</v>
      </c>
      <c r="D28" s="3">
        <v>9369</v>
      </c>
      <c r="E28" s="3">
        <v>-7236</v>
      </c>
      <c r="F28" s="3">
        <v>222520.095</v>
      </c>
      <c r="G28">
        <v>2740.4</v>
      </c>
      <c r="H28" s="31">
        <f>(Table3[[#This Row],[SharesOutstanding]]-G27)/G27</f>
        <v>-3.6563071297989032E-2</v>
      </c>
      <c r="I28" s="31">
        <f>(Table3[[#This Row],[Revenue]]-C27)/C27</f>
        <v>-3.6907150186067167E-3</v>
      </c>
      <c r="J28" s="31">
        <f>(Table3[[#This Row],[Dividend]]-E27)/E27</f>
        <v>-2.6896180742334588E-2</v>
      </c>
      <c r="K28" s="31">
        <f>(Table3[[#This Row],[MarketValue]]-F27)/F27</f>
        <v>-1.4960033565359741E-2</v>
      </c>
    </row>
    <row r="29" spans="2:11" x14ac:dyDescent="0.25">
      <c r="B29" t="s">
        <v>102</v>
      </c>
      <c r="C29" s="3">
        <v>66832</v>
      </c>
      <c r="D29" s="3">
        <v>11150</v>
      </c>
      <c r="E29" s="3">
        <v>-7310</v>
      </c>
      <c r="F29" s="3">
        <v>195000.905</v>
      </c>
      <c r="G29">
        <v>2656.7</v>
      </c>
      <c r="H29" s="31">
        <f>(Table3[[#This Row],[SharesOutstanding]]-G28)/G28</f>
        <v>-3.0542986425339466E-2</v>
      </c>
      <c r="I29" s="31">
        <f>(Table3[[#This Row],[Revenue]]-C28)/C28</f>
        <v>2.7267976267330688E-2</v>
      </c>
      <c r="J29" s="31">
        <f>(Table3[[#This Row],[Dividend]]-E28)/E28</f>
        <v>1.0226644555002764E-2</v>
      </c>
      <c r="K29" s="31">
        <f>(Table3[[#This Row],[MarketValue]]-F28)/F28</f>
        <v>-0.12367058354887006</v>
      </c>
    </row>
    <row r="30" spans="2:11" x14ac:dyDescent="0.25">
      <c r="B30" t="s">
        <v>103</v>
      </c>
      <c r="C30" s="3">
        <v>67684</v>
      </c>
      <c r="D30" s="3">
        <v>11895</v>
      </c>
      <c r="E30" s="3">
        <v>-7498</v>
      </c>
      <c r="F30" s="3">
        <v>274645.83799999999</v>
      </c>
      <c r="G30">
        <v>2539.5</v>
      </c>
      <c r="H30" s="31">
        <f>(Table3[[#This Row],[SharesOutstanding]]-G29)/G29</f>
        <v>-4.4114879361613964E-2</v>
      </c>
      <c r="I30" s="31">
        <f>(Table3[[#This Row],[Revenue]]-C29)/C29</f>
        <v>1.2748384007661E-2</v>
      </c>
      <c r="J30" s="31">
        <f>(Table3[[#This Row],[Dividend]]-E29)/E29</f>
        <v>2.5718194254445964E-2</v>
      </c>
      <c r="K30" s="31">
        <f>(Table3[[#This Row],[MarketValue]]-F29)/F29</f>
        <v>0.408433658295073</v>
      </c>
    </row>
    <row r="31" spans="2:11" x14ac:dyDescent="0.25">
      <c r="B31" t="s">
        <v>104</v>
      </c>
      <c r="C31" s="3">
        <v>70950</v>
      </c>
      <c r="D31" s="3">
        <v>14330</v>
      </c>
      <c r="E31" s="3">
        <v>-7789</v>
      </c>
      <c r="F31" s="3">
        <v>296497.72899999999</v>
      </c>
      <c r="G31">
        <v>2625.8</v>
      </c>
      <c r="H31" s="31">
        <f>(Table3[[#This Row],[SharesOutstanding]]-G30)/G30</f>
        <v>3.3983067532979007E-2</v>
      </c>
      <c r="I31" s="31">
        <f>(Table3[[#This Row],[Revenue]]-C30)/C30</f>
        <v>4.8253649311506414E-2</v>
      </c>
      <c r="J31" s="31">
        <f>(Table3[[#This Row],[Dividend]]-E30)/E30</f>
        <v>3.8810349426513735E-2</v>
      </c>
      <c r="K31" s="31">
        <f>(Table3[[#This Row],[MarketValue]]-F30)/F30</f>
        <v>7.9563889113076616E-2</v>
      </c>
    </row>
    <row r="32" spans="2:11" x14ac:dyDescent="0.25">
      <c r="B32" t="s">
        <v>105</v>
      </c>
      <c r="C32" s="3">
        <v>76118</v>
      </c>
      <c r="D32" s="3">
        <v>15584</v>
      </c>
      <c r="E32" s="3">
        <v>-8263</v>
      </c>
      <c r="F32" s="3">
        <v>327839.42099999997</v>
      </c>
      <c r="G32">
        <v>2601</v>
      </c>
      <c r="H32" s="31">
        <f>(Table3[[#This Row],[SharesOutstanding]]-G31)/G31</f>
        <v>-9.4447406504684969E-3</v>
      </c>
      <c r="I32" s="31">
        <f>(Table3[[#This Row],[Revenue]]-C31)/C31</f>
        <v>7.2840028188865397E-2</v>
      </c>
      <c r="J32" s="31">
        <f>(Table3[[#This Row],[Dividend]]-E31)/E31</f>
        <v>6.0855051996405188E-2</v>
      </c>
      <c r="K32" s="31">
        <f>(Table3[[#This Row],[MarketValue]]-F31)/F31</f>
        <v>0.10570634758554924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B3" sqref="B3:H32"/>
    </sheetView>
  </sheetViews>
  <sheetFormatPr defaultRowHeight="15" x14ac:dyDescent="0.25"/>
  <cols>
    <col min="2" max="2" width="12.42578125" customWidth="1"/>
    <col min="3" max="3" width="10.5703125" bestFit="1" customWidth="1"/>
    <col min="4" max="4" width="11.28515625" bestFit="1" customWidth="1"/>
    <col min="5" max="5" width="11.140625" customWidth="1"/>
    <col min="6" max="6" width="20.5703125" customWidth="1"/>
    <col min="7" max="7" width="11.28515625" bestFit="1" customWidth="1"/>
    <col min="8" max="8" width="21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72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76</v>
      </c>
      <c r="C3">
        <v>3070</v>
      </c>
      <c r="D3">
        <v>1159</v>
      </c>
      <c r="E3">
        <v>0</v>
      </c>
      <c r="F3">
        <v>-49</v>
      </c>
      <c r="G3">
        <v>-788</v>
      </c>
      <c r="H3">
        <v>-837</v>
      </c>
    </row>
    <row r="4" spans="2:8" x14ac:dyDescent="0.25">
      <c r="B4" t="s">
        <v>77</v>
      </c>
      <c r="C4">
        <v>3338</v>
      </c>
      <c r="D4">
        <v>1427</v>
      </c>
      <c r="E4">
        <v>77</v>
      </c>
      <c r="F4">
        <v>-55</v>
      </c>
      <c r="G4">
        <v>-850</v>
      </c>
      <c r="H4">
        <v>-828</v>
      </c>
    </row>
    <row r="5" spans="2:8" x14ac:dyDescent="0.25">
      <c r="B5" t="s">
        <v>78</v>
      </c>
      <c r="C5">
        <v>3649</v>
      </c>
      <c r="D5">
        <v>1808</v>
      </c>
      <c r="E5">
        <v>36</v>
      </c>
      <c r="F5">
        <v>-14</v>
      </c>
      <c r="G5">
        <v>-949</v>
      </c>
      <c r="H5">
        <v>-927</v>
      </c>
    </row>
    <row r="6" spans="2:8" x14ac:dyDescent="0.25">
      <c r="B6" t="s">
        <v>79</v>
      </c>
      <c r="C6">
        <v>3568</v>
      </c>
      <c r="D6">
        <v>1422</v>
      </c>
      <c r="E6">
        <v>66</v>
      </c>
      <c r="F6">
        <v>-114</v>
      </c>
      <c r="G6">
        <v>-1062</v>
      </c>
      <c r="H6">
        <v>-1110</v>
      </c>
    </row>
    <row r="7" spans="2:8" x14ac:dyDescent="0.25">
      <c r="B7" t="s">
        <v>80</v>
      </c>
      <c r="C7">
        <v>4158</v>
      </c>
      <c r="D7">
        <v>1979</v>
      </c>
      <c r="E7">
        <v>89</v>
      </c>
      <c r="F7">
        <v>-432</v>
      </c>
      <c r="G7">
        <v>-1202</v>
      </c>
      <c r="H7">
        <v>-1545</v>
      </c>
    </row>
    <row r="8" spans="2:8" x14ac:dyDescent="0.25">
      <c r="B8" t="s">
        <v>81</v>
      </c>
      <c r="C8">
        <v>5882</v>
      </c>
      <c r="D8">
        <v>3753</v>
      </c>
      <c r="E8">
        <v>134</v>
      </c>
      <c r="F8">
        <v>-1652</v>
      </c>
      <c r="G8">
        <v>-1329</v>
      </c>
      <c r="H8">
        <v>-2847</v>
      </c>
    </row>
    <row r="9" spans="2:8" x14ac:dyDescent="0.25">
      <c r="B9" t="s">
        <v>82</v>
      </c>
      <c r="C9">
        <v>4885</v>
      </c>
      <c r="D9">
        <v>2326</v>
      </c>
      <c r="E9">
        <v>158</v>
      </c>
      <c r="F9">
        <v>-1929</v>
      </c>
      <c r="G9">
        <v>-1462</v>
      </c>
      <c r="H9">
        <v>-3233</v>
      </c>
    </row>
    <row r="10" spans="2:8" x14ac:dyDescent="0.25">
      <c r="B10" t="s">
        <v>83</v>
      </c>
      <c r="C10">
        <v>5544</v>
      </c>
      <c r="D10">
        <v>2716</v>
      </c>
      <c r="E10">
        <v>212</v>
      </c>
      <c r="F10">
        <v>-2533</v>
      </c>
      <c r="G10">
        <v>-1626</v>
      </c>
      <c r="H10">
        <v>-3947</v>
      </c>
    </row>
    <row r="11" spans="2:8" x14ac:dyDescent="0.25">
      <c r="B11" t="s">
        <v>84</v>
      </c>
      <c r="C11">
        <v>4675</v>
      </c>
      <c r="D11">
        <v>1657</v>
      </c>
      <c r="E11">
        <v>336</v>
      </c>
      <c r="F11">
        <v>-1766</v>
      </c>
      <c r="G11">
        <v>-1796</v>
      </c>
      <c r="H11">
        <v>-3226</v>
      </c>
    </row>
    <row r="12" spans="2:8" x14ac:dyDescent="0.25">
      <c r="B12" t="s">
        <v>85</v>
      </c>
      <c r="C12">
        <v>5804</v>
      </c>
      <c r="D12">
        <v>3318</v>
      </c>
      <c r="E12">
        <v>141</v>
      </c>
      <c r="F12">
        <v>-1250</v>
      </c>
      <c r="G12">
        <v>-1943</v>
      </c>
      <c r="H12">
        <v>-3052</v>
      </c>
    </row>
    <row r="13" spans="2:8" x14ac:dyDescent="0.25">
      <c r="B13" t="s">
        <v>86</v>
      </c>
      <c r="C13">
        <v>7742</v>
      </c>
      <c r="D13">
        <v>6063</v>
      </c>
      <c r="E13">
        <v>237</v>
      </c>
      <c r="F13">
        <v>-568</v>
      </c>
      <c r="G13">
        <v>-2095</v>
      </c>
      <c r="H13">
        <v>-2426</v>
      </c>
    </row>
    <row r="14" spans="2:8" x14ac:dyDescent="0.25">
      <c r="B14" t="s">
        <v>87</v>
      </c>
      <c r="C14">
        <v>8700</v>
      </c>
      <c r="D14">
        <v>7218</v>
      </c>
      <c r="E14">
        <v>269</v>
      </c>
      <c r="F14">
        <v>-1236</v>
      </c>
      <c r="G14">
        <v>-2246</v>
      </c>
      <c r="H14">
        <v>-3213</v>
      </c>
    </row>
    <row r="15" spans="2:8" x14ac:dyDescent="0.25">
      <c r="B15" t="s">
        <v>88</v>
      </c>
      <c r="C15">
        <v>9355</v>
      </c>
      <c r="D15">
        <v>7331</v>
      </c>
      <c r="E15">
        <v>562</v>
      </c>
      <c r="F15">
        <v>-4070</v>
      </c>
      <c r="G15">
        <v>-2539</v>
      </c>
      <c r="H15">
        <v>-6047</v>
      </c>
    </row>
    <row r="16" spans="2:8" x14ac:dyDescent="0.25">
      <c r="B16" t="s">
        <v>89</v>
      </c>
      <c r="C16">
        <v>8679</v>
      </c>
      <c r="D16">
        <v>6498</v>
      </c>
      <c r="E16">
        <v>521</v>
      </c>
      <c r="F16">
        <v>-5026</v>
      </c>
      <c r="G16">
        <v>-2731</v>
      </c>
      <c r="H16">
        <v>-7236</v>
      </c>
    </row>
    <row r="17" spans="2:8" x14ac:dyDescent="0.25">
      <c r="B17" t="s">
        <v>90</v>
      </c>
      <c r="C17">
        <v>11375</v>
      </c>
      <c r="D17">
        <v>8708</v>
      </c>
      <c r="E17">
        <v>1319</v>
      </c>
      <c r="F17">
        <v>-16830</v>
      </c>
      <c r="G17">
        <v>-3703</v>
      </c>
      <c r="H17">
        <v>-19214</v>
      </c>
    </row>
    <row r="18" spans="2:8" x14ac:dyDescent="0.25">
      <c r="B18" t="s">
        <v>91</v>
      </c>
      <c r="C18">
        <v>13435</v>
      </c>
      <c r="D18">
        <v>10490</v>
      </c>
      <c r="E18">
        <v>1499</v>
      </c>
      <c r="F18">
        <v>-5578</v>
      </c>
      <c r="G18">
        <v>-4209</v>
      </c>
      <c r="H18">
        <v>-8288</v>
      </c>
    </row>
    <row r="19" spans="2:8" x14ac:dyDescent="0.25">
      <c r="B19" t="s">
        <v>92</v>
      </c>
      <c r="C19">
        <v>15008</v>
      </c>
      <c r="D19">
        <v>11962</v>
      </c>
      <c r="E19">
        <v>1867</v>
      </c>
      <c r="F19">
        <v>-10047</v>
      </c>
      <c r="G19">
        <v>-4655</v>
      </c>
      <c r="H19">
        <v>-12835</v>
      </c>
    </row>
    <row r="20" spans="2:8" x14ac:dyDescent="0.25">
      <c r="B20" t="s">
        <v>93</v>
      </c>
      <c r="C20">
        <v>14919</v>
      </c>
      <c r="D20">
        <v>11681</v>
      </c>
      <c r="E20">
        <v>0</v>
      </c>
      <c r="F20">
        <v>-6370</v>
      </c>
      <c r="G20">
        <v>-5044</v>
      </c>
      <c r="H20">
        <v>-11414</v>
      </c>
    </row>
    <row r="21" spans="2:8" x14ac:dyDescent="0.25">
      <c r="B21" t="s">
        <v>94</v>
      </c>
      <c r="C21">
        <v>16131</v>
      </c>
      <c r="D21">
        <v>13064</v>
      </c>
      <c r="E21">
        <v>0</v>
      </c>
      <c r="F21">
        <v>-6004</v>
      </c>
      <c r="G21">
        <v>-5458</v>
      </c>
      <c r="H21">
        <v>-11462</v>
      </c>
    </row>
    <row r="22" spans="2:8" x14ac:dyDescent="0.25">
      <c r="B22" t="s">
        <v>95</v>
      </c>
      <c r="C22">
        <v>13330</v>
      </c>
      <c r="D22">
        <v>10024</v>
      </c>
      <c r="E22">
        <v>0</v>
      </c>
      <c r="F22">
        <v>-7039</v>
      </c>
      <c r="G22">
        <v>-5767</v>
      </c>
      <c r="H22">
        <v>-12806</v>
      </c>
    </row>
    <row r="23" spans="2:8" x14ac:dyDescent="0.25">
      <c r="B23" t="s">
        <v>96</v>
      </c>
      <c r="C23">
        <v>13284</v>
      </c>
      <c r="D23">
        <v>9320</v>
      </c>
      <c r="E23">
        <v>0</v>
      </c>
      <c r="F23">
        <v>-4024</v>
      </c>
      <c r="G23">
        <v>-6139</v>
      </c>
      <c r="H23">
        <v>-10163</v>
      </c>
    </row>
    <row r="24" spans="2:8" x14ac:dyDescent="0.25">
      <c r="B24" t="s">
        <v>97</v>
      </c>
      <c r="C24">
        <v>14873</v>
      </c>
      <c r="D24">
        <v>10865</v>
      </c>
      <c r="E24">
        <v>0</v>
      </c>
      <c r="F24">
        <v>-5986</v>
      </c>
      <c r="G24">
        <v>-6519</v>
      </c>
      <c r="H24">
        <v>-12505</v>
      </c>
    </row>
    <row r="25" spans="2:8" x14ac:dyDescent="0.25">
      <c r="B25" t="s">
        <v>98</v>
      </c>
      <c r="C25">
        <v>13958</v>
      </c>
      <c r="D25">
        <v>10110</v>
      </c>
      <c r="E25">
        <v>0</v>
      </c>
      <c r="F25">
        <v>-6005</v>
      </c>
      <c r="G25">
        <v>-6911</v>
      </c>
      <c r="H25">
        <v>-12916</v>
      </c>
    </row>
    <row r="26" spans="2:8" x14ac:dyDescent="0.25">
      <c r="B26" t="s">
        <v>99</v>
      </c>
      <c r="C26">
        <v>14608</v>
      </c>
      <c r="D26">
        <v>10872</v>
      </c>
      <c r="E26">
        <v>0</v>
      </c>
      <c r="F26">
        <v>-4604</v>
      </c>
      <c r="G26">
        <v>-7287</v>
      </c>
      <c r="H26">
        <v>-11891</v>
      </c>
    </row>
    <row r="27" spans="2:8" x14ac:dyDescent="0.25">
      <c r="B27" t="s">
        <v>100</v>
      </c>
      <c r="C27">
        <v>15435</v>
      </c>
      <c r="D27">
        <v>12121</v>
      </c>
      <c r="E27">
        <v>0</v>
      </c>
      <c r="F27">
        <v>-5734</v>
      </c>
      <c r="G27">
        <v>-7436</v>
      </c>
      <c r="H27">
        <v>-13170</v>
      </c>
    </row>
    <row r="28" spans="2:8" x14ac:dyDescent="0.25">
      <c r="B28" t="s">
        <v>101</v>
      </c>
      <c r="C28">
        <v>12753</v>
      </c>
      <c r="D28">
        <v>9369</v>
      </c>
      <c r="E28">
        <v>0</v>
      </c>
      <c r="F28">
        <v>-5204</v>
      </c>
      <c r="G28">
        <v>-7236</v>
      </c>
      <c r="H28">
        <v>-12440</v>
      </c>
    </row>
    <row r="29" spans="2:8" x14ac:dyDescent="0.25">
      <c r="B29" t="s">
        <v>102</v>
      </c>
      <c r="C29">
        <v>14867</v>
      </c>
      <c r="D29">
        <v>11150</v>
      </c>
      <c r="E29">
        <v>0</v>
      </c>
      <c r="F29">
        <v>-7004</v>
      </c>
      <c r="G29">
        <v>-7310</v>
      </c>
      <c r="H29">
        <v>-14314</v>
      </c>
    </row>
    <row r="30" spans="2:8" x14ac:dyDescent="0.25">
      <c r="B30" t="s">
        <v>103</v>
      </c>
      <c r="C30">
        <v>15242</v>
      </c>
      <c r="D30">
        <v>11895</v>
      </c>
      <c r="E30">
        <v>0</v>
      </c>
      <c r="F30">
        <v>-5003</v>
      </c>
      <c r="G30">
        <v>-7498</v>
      </c>
      <c r="H30">
        <v>-12501</v>
      </c>
    </row>
    <row r="31" spans="2:8" x14ac:dyDescent="0.25">
      <c r="B31" t="s">
        <v>104</v>
      </c>
      <c r="C31">
        <v>17403</v>
      </c>
      <c r="D31">
        <v>14330</v>
      </c>
      <c r="E31">
        <v>0</v>
      </c>
      <c r="F31">
        <v>-7405</v>
      </c>
      <c r="G31">
        <v>-7789</v>
      </c>
      <c r="H31">
        <v>-15194</v>
      </c>
    </row>
    <row r="32" spans="2:8" x14ac:dyDescent="0.25">
      <c r="B32" t="s">
        <v>105</v>
      </c>
      <c r="C32">
        <v>18371</v>
      </c>
      <c r="D32">
        <v>15584</v>
      </c>
      <c r="E32">
        <v>0</v>
      </c>
      <c r="F32">
        <v>-11009</v>
      </c>
      <c r="G32">
        <v>-8263</v>
      </c>
      <c r="H32">
        <v>-19272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tabSelected="1" workbookViewId="0">
      <selection activeCell="B4" sqref="B4:M33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1.5703125" bestFit="1" customWidth="1"/>
    <col min="5" max="5" width="21.5703125" bestFit="1" customWidth="1"/>
    <col min="6" max="6" width="18.5703125" bestFit="1" customWidth="1"/>
    <col min="7" max="7" width="11.85546875" bestFit="1" customWidth="1"/>
    <col min="8" max="9" width="15.85546875" bestFit="1" customWidth="1"/>
    <col min="10" max="11" width="18.7109375" bestFit="1" customWidth="1"/>
    <col min="12" max="12" width="16.140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71</v>
      </c>
    </row>
    <row r="4" spans="2:13" x14ac:dyDescent="0.25">
      <c r="B4" t="s">
        <v>76</v>
      </c>
      <c r="C4">
        <v>3070</v>
      </c>
      <c r="D4">
        <v>1159</v>
      </c>
      <c r="E4">
        <v>1776</v>
      </c>
      <c r="F4">
        <v>0</v>
      </c>
      <c r="G4">
        <v>1776</v>
      </c>
      <c r="H4">
        <v>0</v>
      </c>
      <c r="I4">
        <v>9366</v>
      </c>
      <c r="J4">
        <v>14659</v>
      </c>
      <c r="K4">
        <v>7642</v>
      </c>
      <c r="L4">
        <v>7312</v>
      </c>
      <c r="M4">
        <v>1.2255953938759401</v>
      </c>
    </row>
    <row r="5" spans="2:13" x14ac:dyDescent="0.25">
      <c r="B5" t="s">
        <v>77</v>
      </c>
      <c r="C5">
        <v>3338</v>
      </c>
      <c r="D5">
        <v>1427</v>
      </c>
      <c r="E5">
        <v>2322</v>
      </c>
      <c r="F5">
        <v>0</v>
      </c>
      <c r="G5">
        <v>2322</v>
      </c>
      <c r="H5">
        <v>0</v>
      </c>
      <c r="I5">
        <v>9975</v>
      </c>
      <c r="J5">
        <v>14960</v>
      </c>
      <c r="K5">
        <v>8287</v>
      </c>
      <c r="L5">
        <v>9207</v>
      </c>
      <c r="M5">
        <v>1.2036925304694099</v>
      </c>
    </row>
    <row r="6" spans="2:13" x14ac:dyDescent="0.25">
      <c r="B6" t="s">
        <v>78</v>
      </c>
      <c r="C6">
        <v>3649</v>
      </c>
      <c r="D6">
        <v>1808</v>
      </c>
      <c r="E6">
        <v>2373</v>
      </c>
      <c r="F6">
        <v>0</v>
      </c>
      <c r="G6">
        <v>2373</v>
      </c>
      <c r="H6">
        <v>0</v>
      </c>
      <c r="I6">
        <v>9988</v>
      </c>
      <c r="J6">
        <v>15547</v>
      </c>
      <c r="K6">
        <v>8040</v>
      </c>
      <c r="L6">
        <v>8663</v>
      </c>
      <c r="M6">
        <v>1.2422885572139299</v>
      </c>
    </row>
    <row r="7" spans="2:13" x14ac:dyDescent="0.25">
      <c r="B7" t="s">
        <v>79</v>
      </c>
      <c r="C7">
        <v>3568</v>
      </c>
      <c r="D7">
        <v>1422</v>
      </c>
      <c r="E7">
        <v>2028</v>
      </c>
      <c r="F7">
        <v>150</v>
      </c>
      <c r="G7">
        <v>2178</v>
      </c>
      <c r="H7">
        <v>0</v>
      </c>
      <c r="I7">
        <v>10842</v>
      </c>
      <c r="J7">
        <v>17283</v>
      </c>
      <c r="K7">
        <v>8648</v>
      </c>
      <c r="L7">
        <v>8888</v>
      </c>
      <c r="M7">
        <v>1.2537002775208099</v>
      </c>
    </row>
    <row r="8" spans="2:13" x14ac:dyDescent="0.25">
      <c r="B8" t="s">
        <v>80</v>
      </c>
      <c r="C8">
        <v>4158</v>
      </c>
      <c r="D8">
        <v>1979</v>
      </c>
      <c r="E8">
        <v>2074</v>
      </c>
      <c r="F8">
        <v>446</v>
      </c>
      <c r="G8">
        <v>2520</v>
      </c>
      <c r="H8">
        <v>0</v>
      </c>
      <c r="I8">
        <v>10807</v>
      </c>
      <c r="J8">
        <v>16923</v>
      </c>
      <c r="K8">
        <v>7825</v>
      </c>
      <c r="L8">
        <v>8183</v>
      </c>
      <c r="M8">
        <v>1.38108626198083</v>
      </c>
    </row>
    <row r="9" spans="2:13" x14ac:dyDescent="0.25">
      <c r="B9" t="s">
        <v>81</v>
      </c>
      <c r="C9">
        <v>5882</v>
      </c>
      <c r="D9">
        <v>3753</v>
      </c>
      <c r="E9">
        <v>2350</v>
      </c>
      <c r="F9">
        <v>760</v>
      </c>
      <c r="G9">
        <v>3110</v>
      </c>
      <c r="H9">
        <v>0</v>
      </c>
      <c r="I9">
        <v>10786</v>
      </c>
      <c r="J9">
        <v>16758</v>
      </c>
      <c r="K9">
        <v>7798</v>
      </c>
      <c r="L9">
        <v>7700</v>
      </c>
      <c r="M9">
        <v>1.38317517312131</v>
      </c>
    </row>
    <row r="10" spans="2:13" x14ac:dyDescent="0.25">
      <c r="B10" t="s">
        <v>82</v>
      </c>
      <c r="C10">
        <v>4885</v>
      </c>
      <c r="D10">
        <v>2326</v>
      </c>
      <c r="E10">
        <v>1549</v>
      </c>
      <c r="F10">
        <v>857</v>
      </c>
      <c r="G10">
        <v>2406</v>
      </c>
      <c r="H10">
        <v>0</v>
      </c>
      <c r="I10">
        <v>10577</v>
      </c>
      <c r="J10">
        <v>20389</v>
      </c>
      <c r="K10">
        <v>9250</v>
      </c>
      <c r="L10">
        <v>9480</v>
      </c>
      <c r="M10">
        <v>1.14345945945945</v>
      </c>
    </row>
    <row r="11" spans="2:13" x14ac:dyDescent="0.25">
      <c r="B11" t="s">
        <v>83</v>
      </c>
      <c r="C11">
        <v>5544</v>
      </c>
      <c r="D11">
        <v>2716</v>
      </c>
      <c r="E11">
        <v>2294</v>
      </c>
      <c r="F11">
        <v>506</v>
      </c>
      <c r="G11">
        <v>2800</v>
      </c>
      <c r="H11">
        <v>0</v>
      </c>
      <c r="I11">
        <v>11358</v>
      </c>
      <c r="J11">
        <v>20755</v>
      </c>
      <c r="K11">
        <v>10761</v>
      </c>
      <c r="L11">
        <v>9294</v>
      </c>
      <c r="M11">
        <v>1.05547811541678</v>
      </c>
    </row>
    <row r="12" spans="2:13" x14ac:dyDescent="0.25">
      <c r="B12" t="s">
        <v>84</v>
      </c>
      <c r="C12">
        <v>4675</v>
      </c>
      <c r="D12">
        <v>1657</v>
      </c>
      <c r="E12">
        <v>1415</v>
      </c>
      <c r="F12">
        <v>185</v>
      </c>
      <c r="G12">
        <v>1600</v>
      </c>
      <c r="H12">
        <v>0</v>
      </c>
      <c r="I12">
        <v>10146</v>
      </c>
      <c r="J12">
        <v>24220</v>
      </c>
      <c r="K12">
        <v>10141</v>
      </c>
      <c r="L12">
        <v>11938</v>
      </c>
      <c r="M12">
        <v>1.00049304802287</v>
      </c>
    </row>
    <row r="13" spans="2:13" x14ac:dyDescent="0.25">
      <c r="B13" t="s">
        <v>85</v>
      </c>
      <c r="C13">
        <v>5804</v>
      </c>
      <c r="D13">
        <v>3318</v>
      </c>
      <c r="E13">
        <v>2306</v>
      </c>
      <c r="F13">
        <v>212</v>
      </c>
      <c r="G13">
        <v>2518</v>
      </c>
      <c r="H13">
        <v>0</v>
      </c>
      <c r="I13">
        <v>10889</v>
      </c>
      <c r="J13">
        <v>23498</v>
      </c>
      <c r="K13">
        <v>9846</v>
      </c>
      <c r="L13">
        <v>12531</v>
      </c>
      <c r="M13">
        <v>1.1059313426772199</v>
      </c>
    </row>
    <row r="14" spans="2:13" x14ac:dyDescent="0.25">
      <c r="B14" t="s">
        <v>86</v>
      </c>
      <c r="C14">
        <v>7742</v>
      </c>
      <c r="D14">
        <v>6063</v>
      </c>
      <c r="E14">
        <v>3427</v>
      </c>
      <c r="F14">
        <v>196</v>
      </c>
      <c r="G14">
        <v>3623</v>
      </c>
      <c r="H14">
        <v>0</v>
      </c>
      <c r="I14">
        <v>12166</v>
      </c>
      <c r="J14">
        <v>28610</v>
      </c>
      <c r="K14">
        <v>12704</v>
      </c>
      <c r="L14">
        <v>14366</v>
      </c>
      <c r="M14">
        <v>0.95765113350125897</v>
      </c>
    </row>
    <row r="15" spans="2:13" x14ac:dyDescent="0.25">
      <c r="B15" t="s">
        <v>87</v>
      </c>
      <c r="C15">
        <v>8700</v>
      </c>
      <c r="D15">
        <v>7218</v>
      </c>
      <c r="E15">
        <v>5912</v>
      </c>
      <c r="F15">
        <v>300</v>
      </c>
      <c r="G15">
        <v>6212</v>
      </c>
      <c r="H15">
        <v>0</v>
      </c>
      <c r="I15">
        <v>15220</v>
      </c>
      <c r="J15">
        <v>28486</v>
      </c>
      <c r="K15">
        <v>12358</v>
      </c>
      <c r="L15">
        <v>15162</v>
      </c>
      <c r="M15">
        <v>1.23159087230943</v>
      </c>
    </row>
    <row r="16" spans="2:13" x14ac:dyDescent="0.25">
      <c r="B16" t="s">
        <v>88</v>
      </c>
      <c r="C16">
        <v>9355</v>
      </c>
      <c r="D16">
        <v>7331</v>
      </c>
      <c r="E16">
        <v>4232</v>
      </c>
      <c r="F16">
        <v>1660</v>
      </c>
      <c r="G16">
        <v>5892</v>
      </c>
      <c r="H16">
        <v>0</v>
      </c>
      <c r="I16">
        <v>17115</v>
      </c>
      <c r="J16">
        <v>39933</v>
      </c>
      <c r="K16">
        <v>22147</v>
      </c>
      <c r="L16">
        <v>17623</v>
      </c>
      <c r="M16">
        <v>0.77279089718697702</v>
      </c>
    </row>
    <row r="17" spans="2:13" x14ac:dyDescent="0.25">
      <c r="B17" t="s">
        <v>89</v>
      </c>
      <c r="C17">
        <v>8679</v>
      </c>
      <c r="D17">
        <v>6498</v>
      </c>
      <c r="E17">
        <v>6389</v>
      </c>
      <c r="F17">
        <v>1744</v>
      </c>
      <c r="G17">
        <v>8133</v>
      </c>
      <c r="H17">
        <v>-17194</v>
      </c>
      <c r="I17">
        <v>20329</v>
      </c>
      <c r="J17">
        <v>41198</v>
      </c>
      <c r="K17">
        <v>25039</v>
      </c>
      <c r="L17">
        <v>18013</v>
      </c>
      <c r="M17">
        <v>0.81189344622389004</v>
      </c>
    </row>
    <row r="18" spans="2:13" x14ac:dyDescent="0.25">
      <c r="B18" t="s">
        <v>90</v>
      </c>
      <c r="C18">
        <v>11375</v>
      </c>
      <c r="D18">
        <v>8708</v>
      </c>
      <c r="E18">
        <v>6693</v>
      </c>
      <c r="F18">
        <v>1133</v>
      </c>
      <c r="G18">
        <v>7826</v>
      </c>
      <c r="H18">
        <v>-34235</v>
      </c>
      <c r="I18">
        <v>24329</v>
      </c>
      <c r="J18">
        <v>111366</v>
      </c>
      <c r="K18">
        <v>19985</v>
      </c>
      <c r="L18">
        <v>52802</v>
      </c>
      <c r="M18">
        <v>1.2173630222667</v>
      </c>
    </row>
    <row r="19" spans="2:13" x14ac:dyDescent="0.25">
      <c r="B19" t="s">
        <v>91</v>
      </c>
      <c r="C19">
        <v>13435</v>
      </c>
      <c r="D19">
        <v>10490</v>
      </c>
      <c r="E19">
        <v>5354</v>
      </c>
      <c r="F19">
        <v>202</v>
      </c>
      <c r="G19">
        <v>5556</v>
      </c>
      <c r="H19">
        <v>-38772</v>
      </c>
      <c r="I19">
        <v>24031</v>
      </c>
      <c r="J19">
        <v>113983</v>
      </c>
      <c r="K19">
        <v>30717</v>
      </c>
      <c r="L19">
        <v>40537</v>
      </c>
      <c r="M19">
        <v>0.78233551453592398</v>
      </c>
    </row>
    <row r="20" spans="2:13" x14ac:dyDescent="0.25">
      <c r="B20" t="s">
        <v>92</v>
      </c>
      <c r="C20">
        <v>15008</v>
      </c>
      <c r="D20">
        <v>11962</v>
      </c>
      <c r="E20">
        <v>3313</v>
      </c>
      <c r="F20">
        <v>0</v>
      </c>
      <c r="G20">
        <v>3313</v>
      </c>
      <c r="H20">
        <v>-47588</v>
      </c>
      <c r="I20">
        <v>24515</v>
      </c>
      <c r="J20">
        <v>119477</v>
      </c>
      <c r="K20">
        <v>30958</v>
      </c>
      <c r="L20">
        <v>43540</v>
      </c>
      <c r="M20">
        <v>0.79187932036953201</v>
      </c>
    </row>
    <row r="21" spans="2:13" x14ac:dyDescent="0.25">
      <c r="B21" t="s">
        <v>93</v>
      </c>
      <c r="C21">
        <v>14919</v>
      </c>
      <c r="D21">
        <v>11681</v>
      </c>
      <c r="E21">
        <v>4781</v>
      </c>
      <c r="F21">
        <v>0</v>
      </c>
      <c r="G21">
        <v>4781</v>
      </c>
      <c r="H21">
        <v>-55961</v>
      </c>
      <c r="I21">
        <v>21905</v>
      </c>
      <c r="J21">
        <v>112928</v>
      </c>
      <c r="K21">
        <v>30901</v>
      </c>
      <c r="L21">
        <v>40550</v>
      </c>
      <c r="M21">
        <v>0.70887673538073204</v>
      </c>
    </row>
    <row r="22" spans="2:13" x14ac:dyDescent="0.25">
      <c r="B22" t="s">
        <v>94</v>
      </c>
      <c r="C22">
        <v>16131</v>
      </c>
      <c r="D22">
        <v>13064</v>
      </c>
      <c r="E22">
        <v>2879</v>
      </c>
      <c r="F22">
        <v>0</v>
      </c>
      <c r="G22">
        <v>2879</v>
      </c>
      <c r="H22">
        <v>-61309</v>
      </c>
      <c r="I22">
        <v>18782</v>
      </c>
      <c r="J22">
        <v>109390</v>
      </c>
      <c r="K22">
        <v>24282</v>
      </c>
      <c r="L22">
        <v>42451</v>
      </c>
      <c r="M22">
        <v>0.77349476978831999</v>
      </c>
    </row>
    <row r="23" spans="2:13" x14ac:dyDescent="0.25">
      <c r="B23" t="s">
        <v>95</v>
      </c>
      <c r="C23">
        <v>13330</v>
      </c>
      <c r="D23">
        <v>10024</v>
      </c>
      <c r="E23">
        <v>2768</v>
      </c>
      <c r="F23">
        <v>0</v>
      </c>
      <c r="G23">
        <v>2768</v>
      </c>
      <c r="H23">
        <v>-67278</v>
      </c>
      <c r="I23">
        <v>21970</v>
      </c>
      <c r="J23">
        <v>116384</v>
      </c>
      <c r="K23">
        <v>27293</v>
      </c>
      <c r="L23">
        <v>43060</v>
      </c>
      <c r="M23">
        <v>0.80496830689187704</v>
      </c>
    </row>
    <row r="24" spans="2:13" x14ac:dyDescent="0.25">
      <c r="B24" t="s">
        <v>96</v>
      </c>
      <c r="C24">
        <v>13284</v>
      </c>
      <c r="D24">
        <v>9320</v>
      </c>
      <c r="E24">
        <v>4436</v>
      </c>
      <c r="F24">
        <v>0</v>
      </c>
      <c r="G24">
        <v>4436</v>
      </c>
      <c r="H24">
        <v>-69604</v>
      </c>
      <c r="I24">
        <v>21910</v>
      </c>
      <c r="J24">
        <v>110334</v>
      </c>
      <c r="K24">
        <v>24907</v>
      </c>
      <c r="L24">
        <v>43302</v>
      </c>
      <c r="M24">
        <v>0.87967238125827996</v>
      </c>
    </row>
    <row r="25" spans="2:13" x14ac:dyDescent="0.25">
      <c r="B25" t="s">
        <v>97</v>
      </c>
      <c r="C25">
        <v>14873</v>
      </c>
      <c r="D25">
        <v>10865</v>
      </c>
      <c r="E25">
        <v>5947</v>
      </c>
      <c r="F25">
        <v>0</v>
      </c>
      <c r="G25">
        <v>5947</v>
      </c>
      <c r="H25">
        <v>-71966</v>
      </c>
      <c r="I25">
        <v>23990</v>
      </c>
      <c r="J25">
        <v>115273</v>
      </c>
      <c r="K25">
        <v>30037</v>
      </c>
      <c r="L25">
        <v>40517</v>
      </c>
      <c r="M25">
        <v>0.79868162599460601</v>
      </c>
    </row>
    <row r="26" spans="2:13" x14ac:dyDescent="0.25">
      <c r="B26" t="s">
        <v>98</v>
      </c>
      <c r="C26">
        <v>13958</v>
      </c>
      <c r="D26">
        <v>10110</v>
      </c>
      <c r="E26">
        <v>8558</v>
      </c>
      <c r="F26">
        <v>2128</v>
      </c>
      <c r="G26">
        <v>10686</v>
      </c>
      <c r="H26">
        <v>-75805</v>
      </c>
      <c r="I26">
        <v>31617</v>
      </c>
      <c r="J26">
        <v>112649</v>
      </c>
      <c r="K26">
        <v>33726</v>
      </c>
      <c r="L26">
        <v>40564</v>
      </c>
      <c r="M26">
        <v>0.93746664294609505</v>
      </c>
    </row>
    <row r="27" spans="2:13" x14ac:dyDescent="0.25">
      <c r="B27" t="s">
        <v>99</v>
      </c>
      <c r="C27">
        <v>14608</v>
      </c>
      <c r="D27">
        <v>10872</v>
      </c>
      <c r="E27">
        <v>6836</v>
      </c>
      <c r="F27">
        <v>4767</v>
      </c>
      <c r="G27">
        <v>11603</v>
      </c>
      <c r="H27">
        <v>-77226</v>
      </c>
      <c r="I27">
        <v>29646</v>
      </c>
      <c r="J27">
        <v>99849</v>
      </c>
      <c r="K27">
        <v>29790</v>
      </c>
      <c r="L27">
        <v>36655</v>
      </c>
      <c r="M27">
        <v>0.99516616314199302</v>
      </c>
    </row>
    <row r="28" spans="2:13" x14ac:dyDescent="0.25">
      <c r="B28" t="s">
        <v>100</v>
      </c>
      <c r="C28">
        <v>15435</v>
      </c>
      <c r="D28">
        <v>12121</v>
      </c>
      <c r="E28">
        <v>7102</v>
      </c>
      <c r="F28">
        <v>6246</v>
      </c>
      <c r="G28">
        <v>13348</v>
      </c>
      <c r="H28">
        <v>-82176</v>
      </c>
      <c r="I28">
        <v>33782</v>
      </c>
      <c r="J28">
        <v>93354</v>
      </c>
      <c r="K28">
        <v>30770</v>
      </c>
      <c r="L28">
        <v>38383</v>
      </c>
      <c r="M28">
        <v>1.09788755281117</v>
      </c>
    </row>
    <row r="29" spans="2:13" x14ac:dyDescent="0.25">
      <c r="B29" t="s">
        <v>101</v>
      </c>
      <c r="C29">
        <v>12753</v>
      </c>
      <c r="D29">
        <v>9369</v>
      </c>
      <c r="E29">
        <v>5569</v>
      </c>
      <c r="F29">
        <v>9568</v>
      </c>
      <c r="G29">
        <v>15137</v>
      </c>
      <c r="H29">
        <v>-93715</v>
      </c>
      <c r="I29">
        <v>26494</v>
      </c>
      <c r="J29">
        <v>93912</v>
      </c>
      <c r="K29">
        <v>30210</v>
      </c>
      <c r="L29">
        <v>34418</v>
      </c>
      <c r="M29">
        <v>0.87699437272426295</v>
      </c>
    </row>
    <row r="30" spans="2:13" x14ac:dyDescent="0.25">
      <c r="B30" t="s">
        <v>102</v>
      </c>
      <c r="C30">
        <v>14867</v>
      </c>
      <c r="D30">
        <v>11150</v>
      </c>
      <c r="E30">
        <v>2569</v>
      </c>
      <c r="F30">
        <v>9281</v>
      </c>
      <c r="G30">
        <v>11850</v>
      </c>
      <c r="H30">
        <v>-99217</v>
      </c>
      <c r="I30">
        <v>23320</v>
      </c>
      <c r="J30">
        <v>94990</v>
      </c>
      <c r="K30">
        <v>28237</v>
      </c>
      <c r="L30">
        <v>37190</v>
      </c>
      <c r="M30">
        <v>0.82586677054927904</v>
      </c>
    </row>
    <row r="31" spans="2:13" x14ac:dyDescent="0.25">
      <c r="B31" t="s">
        <v>103</v>
      </c>
      <c r="C31">
        <v>15242</v>
      </c>
      <c r="D31">
        <v>11895</v>
      </c>
      <c r="E31">
        <v>4239</v>
      </c>
      <c r="F31">
        <v>6048</v>
      </c>
      <c r="G31">
        <v>10287</v>
      </c>
      <c r="H31">
        <v>-100406</v>
      </c>
      <c r="I31">
        <v>22473</v>
      </c>
      <c r="J31">
        <v>92622</v>
      </c>
      <c r="K31">
        <v>30011</v>
      </c>
      <c r="L31">
        <v>37505</v>
      </c>
      <c r="M31">
        <v>0.74882543067541896</v>
      </c>
    </row>
    <row r="32" spans="2:13" x14ac:dyDescent="0.25">
      <c r="B32" t="s">
        <v>104</v>
      </c>
      <c r="C32">
        <v>17403</v>
      </c>
      <c r="D32">
        <v>14330</v>
      </c>
      <c r="E32">
        <v>16181</v>
      </c>
      <c r="F32">
        <v>0</v>
      </c>
      <c r="G32">
        <v>16181</v>
      </c>
      <c r="H32">
        <v>-105573</v>
      </c>
      <c r="I32">
        <v>27987</v>
      </c>
      <c r="J32">
        <v>92713</v>
      </c>
      <c r="K32">
        <v>32976</v>
      </c>
      <c r="L32">
        <v>40846</v>
      </c>
      <c r="M32">
        <v>0.84870815138282296</v>
      </c>
    </row>
    <row r="33" spans="2:13" x14ac:dyDescent="0.25">
      <c r="B33" t="s">
        <v>105</v>
      </c>
      <c r="C33">
        <v>18371</v>
      </c>
      <c r="D33">
        <v>15584</v>
      </c>
      <c r="E33">
        <v>10288</v>
      </c>
      <c r="F33">
        <v>0</v>
      </c>
      <c r="G33">
        <v>10288</v>
      </c>
      <c r="H33">
        <v>-114973</v>
      </c>
      <c r="I33">
        <v>23091</v>
      </c>
      <c r="J33">
        <v>96216</v>
      </c>
      <c r="K33">
        <v>33132</v>
      </c>
      <c r="L33">
        <v>39521</v>
      </c>
      <c r="M33">
        <v>0.69693951466859805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workbookViewId="0">
      <selection activeCell="I2" sqref="I2:T8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64</v>
      </c>
      <c r="D2" t="s">
        <v>1</v>
      </c>
      <c r="E2" t="s">
        <v>50</v>
      </c>
      <c r="I2" s="33" t="s">
        <v>75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0" x14ac:dyDescent="0.25"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C4" s="3"/>
      <c r="D4" s="1"/>
      <c r="E4" s="2"/>
      <c r="I4" t="s">
        <v>10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C5" s="3"/>
      <c r="D5" s="1"/>
      <c r="E5" s="2"/>
      <c r="I5" t="s">
        <v>47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C6" s="3"/>
      <c r="D6" s="1"/>
      <c r="E6" s="2"/>
      <c r="I6" t="s">
        <v>48</v>
      </c>
      <c r="J6" s="17">
        <v>0</v>
      </c>
    </row>
    <row r="7" spans="2:20" x14ac:dyDescent="0.25">
      <c r="C7" s="3"/>
      <c r="D7" s="1"/>
      <c r="E7" s="2"/>
      <c r="I7" t="s">
        <v>49</v>
      </c>
      <c r="J7" s="2">
        <v>0</v>
      </c>
    </row>
    <row r="8" spans="2:20" x14ac:dyDescent="0.25">
      <c r="C8" s="3"/>
      <c r="D8" s="1"/>
      <c r="E8" s="2"/>
      <c r="I8" t="s">
        <v>50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C9" s="3"/>
      <c r="D9" s="1"/>
      <c r="E9" s="2"/>
    </row>
    <row r="10" spans="2:20" x14ac:dyDescent="0.25">
      <c r="C10" s="3"/>
      <c r="D10" s="1"/>
      <c r="E10" s="2"/>
    </row>
    <row r="11" spans="2:20" x14ac:dyDescent="0.25">
      <c r="C11" s="3"/>
      <c r="D11" s="1"/>
      <c r="E11" s="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2:20" x14ac:dyDescent="0.25">
      <c r="C12" s="3"/>
      <c r="D12" s="1"/>
      <c r="E12" s="2"/>
    </row>
    <row r="13" spans="2:20" x14ac:dyDescent="0.25"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C15" s="3"/>
      <c r="D15" s="1"/>
      <c r="E15" s="2"/>
      <c r="J15" s="17"/>
    </row>
    <row r="16" spans="2:20" x14ac:dyDescent="0.25">
      <c r="C16" s="3"/>
      <c r="D16" s="1"/>
      <c r="E16" s="2"/>
      <c r="J16" s="2"/>
    </row>
    <row r="17" spans="3:20" x14ac:dyDescent="0.25"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3"/>
      <c r="D18" s="1"/>
      <c r="E18" s="2"/>
    </row>
    <row r="19" spans="3:20" x14ac:dyDescent="0.25">
      <c r="C19" s="3"/>
      <c r="D19" s="1"/>
      <c r="E19" s="2"/>
    </row>
    <row r="20" spans="3:20" x14ac:dyDescent="0.25">
      <c r="C20" s="3"/>
      <c r="D20" s="1"/>
      <c r="E20" s="2"/>
    </row>
    <row r="21" spans="3:20" x14ac:dyDescent="0.25">
      <c r="C21" s="3"/>
      <c r="D21" s="1"/>
      <c r="E21" s="2"/>
    </row>
    <row r="22" spans="3:20" x14ac:dyDescent="0.25">
      <c r="C22" s="3"/>
      <c r="D22" s="1"/>
      <c r="E22" s="2"/>
    </row>
    <row r="23" spans="3:20" x14ac:dyDescent="0.25">
      <c r="C23" s="3"/>
      <c r="D23" s="3"/>
      <c r="E23" s="2"/>
    </row>
    <row r="24" spans="3:20" x14ac:dyDescent="0.25">
      <c r="C24" s="3"/>
      <c r="D24" s="3"/>
      <c r="E24" s="2"/>
    </row>
    <row r="25" spans="3:20" x14ac:dyDescent="0.25">
      <c r="C25" s="3"/>
      <c r="D25" s="3"/>
      <c r="E25" s="2"/>
    </row>
    <row r="26" spans="3:20" x14ac:dyDescent="0.25">
      <c r="C26" s="3"/>
      <c r="D26" s="3"/>
      <c r="E26" s="2"/>
    </row>
    <row r="27" spans="3:20" x14ac:dyDescent="0.25">
      <c r="C27" s="3"/>
      <c r="D27" s="3"/>
      <c r="E27" s="2"/>
    </row>
    <row r="28" spans="3:20" x14ac:dyDescent="0.25">
      <c r="C28" s="3"/>
      <c r="D28" s="3"/>
      <c r="E28" s="2"/>
    </row>
    <row r="29" spans="3:20" x14ac:dyDescent="0.25">
      <c r="C29" s="3"/>
      <c r="D29" s="3"/>
      <c r="E29" s="2"/>
    </row>
    <row r="30" spans="3:20" x14ac:dyDescent="0.25">
      <c r="C30" s="3"/>
      <c r="D30" s="3"/>
      <c r="E30" s="2"/>
    </row>
    <row r="31" spans="3:20" x14ac:dyDescent="0.25">
      <c r="C31" s="3"/>
      <c r="D31" s="3"/>
      <c r="E31" s="2"/>
    </row>
    <row r="32" spans="3:20" x14ac:dyDescent="0.25">
      <c r="C32" s="3"/>
      <c r="D32" s="3"/>
      <c r="E32" s="2"/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4" t="s">
        <v>39</v>
      </c>
      <c r="D2" s="34"/>
      <c r="G2" s="35" t="s">
        <v>44</v>
      </c>
      <c r="H2" s="35"/>
      <c r="K2" s="36" t="s">
        <v>45</v>
      </c>
      <c r="L2" s="37"/>
    </row>
    <row r="3" spans="3:12" x14ac:dyDescent="0.25">
      <c r="C3" s="34"/>
      <c r="D3" s="34"/>
      <c r="G3" s="35"/>
      <c r="H3" s="35"/>
      <c r="K3" s="37"/>
      <c r="L3" s="37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2022-07-09T12:54:49Z</dcterms:modified>
</cp:coreProperties>
</file>