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J19" i="26" l="1"/>
  <c r="J18" i="26"/>
  <c r="J17" i="26"/>
  <c r="J16" i="26"/>
  <c r="J15" i="26"/>
  <c r="J14" i="26"/>
  <c r="J13" i="26"/>
  <c r="J12" i="26"/>
  <c r="J11" i="26"/>
  <c r="I11" i="26"/>
  <c r="C37" i="1" s="1"/>
  <c r="I12" i="26"/>
  <c r="I13" i="26"/>
  <c r="J12" i="2"/>
  <c r="J13" i="2"/>
  <c r="J11" i="2" l="1"/>
  <c r="K28" i="2" l="1"/>
  <c r="K24" i="2"/>
  <c r="K20" i="2"/>
  <c r="K16" i="2"/>
  <c r="K31" i="2"/>
  <c r="K27" i="2"/>
  <c r="K23" i="2"/>
  <c r="K19" i="2"/>
  <c r="K15" i="2"/>
  <c r="K11" i="2"/>
  <c r="C11" i="1"/>
  <c r="C42" i="1" s="1"/>
  <c r="K30" i="2"/>
  <c r="K26" i="2"/>
  <c r="K22" i="2"/>
  <c r="K18" i="2"/>
  <c r="K14" i="2"/>
  <c r="K29" i="2"/>
  <c r="K25" i="2"/>
  <c r="K21" i="2"/>
  <c r="K17" i="2"/>
  <c r="K13" i="2"/>
  <c r="K12" i="2"/>
  <c r="L30" i="2"/>
  <c r="L28" i="2"/>
  <c r="L26" i="2"/>
  <c r="L24" i="2"/>
  <c r="L22" i="2"/>
  <c r="L20" i="2"/>
  <c r="L18" i="2"/>
  <c r="L16" i="2"/>
  <c r="L13" i="2"/>
  <c r="L11" i="2"/>
  <c r="L31" i="2"/>
  <c r="L29" i="2"/>
  <c r="L27" i="2"/>
  <c r="L25" i="2"/>
  <c r="L23" i="2"/>
  <c r="L21" i="2"/>
  <c r="L19" i="2"/>
  <c r="L17" i="2"/>
  <c r="L15" i="2"/>
  <c r="L14" i="2"/>
  <c r="L12" i="2"/>
  <c r="D22" i="1"/>
  <c r="D33" i="1"/>
  <c r="D16" i="1"/>
  <c r="D32" i="1"/>
  <c r="D15" i="1"/>
  <c r="D30" i="1"/>
  <c r="D21" i="1"/>
  <c r="D35" i="1"/>
  <c r="D18" i="1"/>
  <c r="D29" i="1"/>
  <c r="D11" i="1"/>
  <c r="D28" i="1"/>
  <c r="D43" i="1"/>
  <c r="D37" i="1"/>
  <c r="D26" i="1"/>
  <c r="D31" i="1"/>
  <c r="D14" i="1"/>
  <c r="D25" i="1"/>
  <c r="D41" i="1"/>
  <c r="D24" i="1"/>
  <c r="D39" i="1"/>
  <c r="D13" i="1"/>
  <c r="D40" i="1"/>
  <c r="K19" i="26" l="1"/>
  <c r="K17" i="26"/>
  <c r="K15" i="26"/>
  <c r="K13" i="26"/>
  <c r="K11" i="26"/>
  <c r="K18" i="26"/>
  <c r="K16" i="26"/>
  <c r="K14" i="26"/>
  <c r="K12" i="26"/>
  <c r="D34" i="1"/>
  <c r="D42" i="1"/>
  <c r="D36" i="1"/>
  <c r="D17" i="1"/>
  <c r="D20" i="1"/>
  <c r="D19" i="1"/>
  <c r="D27" i="1"/>
</calcChain>
</file>

<file path=xl/sharedStrings.xml><?xml version="1.0" encoding="utf-8"?>
<sst xmlns="http://schemas.openxmlformats.org/spreadsheetml/2006/main" count="2544" uniqueCount="356">
  <si>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</si>
  <si>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</si>
  <si>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</si>
  <si>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</si>
  <si>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</si>
  <si>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</si>
  <si>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</si>
  <si>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</si>
  <si>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</si>
  <si>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</si>
  <si>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</si>
  <si>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</si>
  <si>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</si>
  <si>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</si>
  <si>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</si>
  <si>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</si>
  <si>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</si>
  <si>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</si>
  <si>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</si>
  <si>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</si>
  <si>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</si>
  <si>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</si>
  <si>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</si>
  <si>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</si>
  <si>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</si>
  <si>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</si>
  <si>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</si>
  <si>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</si>
  <si>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</si>
  <si>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</si>
  <si>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</si>
  <si>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</si>
  <si>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</si>
  <si>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</si>
  <si>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</si>
  <si>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</si>
  <si>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</si>
  <si>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</si>
  <si>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</si>
  <si>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</si>
  <si>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</si>
  <si>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</si>
  <si>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</si>
  <si>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</si>
  <si>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</si>
  <si>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</si>
  <si>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</si>
  <si>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</si>
  <si>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</si>
  <si>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</si>
  <si>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</si>
  <si>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</si>
  <si>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</si>
  <si>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</si>
  <si>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</si>
  <si>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</si>
  <si>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</si>
  <si>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</si>
  <si>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</si>
  <si>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</si>
  <si>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</si>
  <si>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</si>
  <si>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</si>
  <si>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</si>
  <si>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</si>
  <si>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</si>
  <si>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</si>
  <si>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</si>
  <si>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</si>
  <si>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</si>
  <si>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</si>
  <si>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</si>
  <si>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</si>
  <si>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</si>
  <si>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</si>
  <si>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</si>
  <si>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</si>
  <si>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</si>
  <si>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</si>
  <si>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</si>
  <si>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</si>
  <si>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</si>
  <si>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</si>
  <si>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</si>
  <si>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</si>
  <si>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</si>
  <si>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</si>
  <si>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</si>
  <si>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</si>
  <si>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</si>
  <si>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</si>
  <si>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</si>
  <si>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</si>
  <si>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</si>
  <si>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</si>
  <si>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</si>
  <si>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</si>
  <si>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</si>
  <si>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</si>
  <si>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</si>
  <si>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</si>
  <si>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</si>
  <si>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</si>
  <si>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</si>
  <si>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</si>
  <si>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</si>
  <si>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</si>
  <si>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</si>
  <si>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</si>
  <si>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</si>
  <si>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</si>
  <si>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</si>
  <si>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</si>
  <si>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</si>
  <si>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</si>
  <si>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</si>
  <si>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</si>
  <si>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</si>
  <si>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</si>
  <si>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</si>
  <si>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</si>
  <si>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</si>
  <si>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</si>
  <si>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</si>
  <si>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</si>
  <si>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</si>
  <si>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</si>
  <si>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</si>
  <si>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</si>
  <si>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</si>
  <si>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</si>
  <si>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</si>
  <si>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</si>
  <si>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</si>
  <si>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</si>
  <si>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</si>
  <si>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</si>
  <si>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</si>
  <si>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</si>
  <si>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</si>
  <si>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</si>
  <si>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</si>
  <si>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</si>
  <si>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</si>
  <si>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</si>
  <si>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</si>
  <si>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</si>
  <si>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</si>
  <si>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</si>
  <si>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</si>
  <si>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</si>
  <si>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</si>
  <si>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</si>
  <si>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</si>
  <si>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</si>
  <si>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</si>
  <si>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</si>
  <si>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</si>
  <si>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</si>
  <si>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</si>
  <si>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</si>
  <si>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</si>
  <si>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</si>
  <si>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</si>
  <si>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</si>
  <si>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</si>
  <si>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</si>
  <si>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</si>
  <si>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</si>
  <si>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</si>
  <si>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</si>
  <si>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</si>
  <si>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</si>
  <si>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</si>
  <si>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</si>
  <si>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</si>
  <si>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</si>
  <si>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</si>
  <si>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</si>
  <si>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</si>
  <si>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</si>
  <si>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</si>
  <si>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</si>
  <si>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</si>
  <si>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</si>
  <si>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</si>
  <si>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</si>
  <si>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</si>
  <si>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</si>
  <si>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</si>
  <si>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</si>
  <si>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1317מגדל גמל להשקעה אגח ממשלתי ישראלי</t>
  </si>
  <si>
    <t>7932</t>
  </si>
  <si>
    <t>קוד קופת הגמל</t>
  </si>
  <si>
    <t/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</si>
  <si>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</si>
  <si>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</si>
  <si>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</si>
  <si>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</si>
  <si>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</si>
  <si>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</si>
  <si>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</si>
  <si>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</si>
  <si>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</si>
  <si>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</si>
  <si>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</si>
  <si>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</si>
  <si>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</si>
  <si>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</si>
  <si>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</si>
  <si>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</si>
  <si>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</si>
  <si>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</si>
  <si>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</si>
  <si>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</si>
  <si>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</si>
  <si>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27/12/16</t>
  </si>
  <si>
    <t>גליל 5904- גליל</t>
  </si>
  <si>
    <t>9590431</t>
  </si>
  <si>
    <t>26/03/17</t>
  </si>
  <si>
    <t>ממשל צמודה 0923- גליל</t>
  </si>
  <si>
    <t>1128081</t>
  </si>
  <si>
    <t>14/03/17</t>
  </si>
  <si>
    <t>ממשל צמודה 1019- גליל</t>
  </si>
  <si>
    <t>1114750</t>
  </si>
  <si>
    <t>19/02/17</t>
  </si>
  <si>
    <t>ממשל צמודה 1025- גליל</t>
  </si>
  <si>
    <t>1135912</t>
  </si>
  <si>
    <t>26/12/16</t>
  </si>
  <si>
    <t>ממשלתי צמוד 1020- גליל</t>
  </si>
  <si>
    <t>1137181</t>
  </si>
  <si>
    <t>19/12/16</t>
  </si>
  <si>
    <t>ממשלתי צמודה 0536- גליל</t>
  </si>
  <si>
    <t>1097708</t>
  </si>
  <si>
    <t>21/12/16</t>
  </si>
  <si>
    <t>ממשלתי צמודה 922- גליל</t>
  </si>
  <si>
    <t>1124056</t>
  </si>
  <si>
    <t>13/03/17</t>
  </si>
  <si>
    <t>סה"כ לא צמודות</t>
  </si>
  <si>
    <t>סה"כ מלווה קצר מועד</t>
  </si>
  <si>
    <t>מ.ק.מ 118 פדיון 3.1.2018- בנק ישראל- מק"מ</t>
  </si>
  <si>
    <t>8180119</t>
  </si>
  <si>
    <t>03/01/17</t>
  </si>
  <si>
    <t>מ.ק.מ 218 פדיון 7.2.18- בנק ישראל- מק"מ</t>
  </si>
  <si>
    <t>8180218</t>
  </si>
  <si>
    <t>07/02/17</t>
  </si>
  <si>
    <t>מ.ק.מ 318 פדיון 7.3.2018- בנק ישראל- מק"מ</t>
  </si>
  <si>
    <t>8180317</t>
  </si>
  <si>
    <t>מקמ 1217 פדיון 3.12.17- בנק ישראל- מק"מ</t>
  </si>
  <si>
    <t>8171217</t>
  </si>
  <si>
    <t>סה"כ שחר</t>
  </si>
  <si>
    <t>ממשל שקלית 0327- שחר</t>
  </si>
  <si>
    <t>1139344</t>
  </si>
  <si>
    <t>ממשל שקלית 0825- שחר</t>
  </si>
  <si>
    <t>1135557</t>
  </si>
  <si>
    <t>22/03/17</t>
  </si>
  <si>
    <t>ממשל שקלית 1018- שחר</t>
  </si>
  <si>
    <t>1136548</t>
  </si>
  <si>
    <t>26/01/17</t>
  </si>
  <si>
    <t>ממשל שקלית 323- שחר</t>
  </si>
  <si>
    <t>1126747</t>
  </si>
  <si>
    <t>ממשל שקלית 421- שחר</t>
  </si>
  <si>
    <t>1138130</t>
  </si>
  <si>
    <t>ממשלתי שקלי 324- שחר</t>
  </si>
  <si>
    <t>1130848</t>
  </si>
  <si>
    <t>ממשלתי שקלית 0142- שחר</t>
  </si>
  <si>
    <t>1125400</t>
  </si>
  <si>
    <t>15/02/17</t>
  </si>
  <si>
    <t>סה"כ גילון</t>
  </si>
  <si>
    <t>ממשל משתנה 0520- גילון חדש</t>
  </si>
  <si>
    <t>1116193</t>
  </si>
  <si>
    <t>30/03/17</t>
  </si>
  <si>
    <t>ממשלתי ריבית משתנה 0817- ממשל קצרה</t>
  </si>
  <si>
    <t>1106970</t>
  </si>
  <si>
    <t>01/03/17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</si>
  <si>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</si>
  <si>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</si>
  <si>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</si>
  <si>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</si>
  <si>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</si>
  <si>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</si>
  <si>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</si>
  <si>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</si>
  <si>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</si>
  <si>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</si>
  <si>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</si>
  <si>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</si>
  <si>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</si>
  <si>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</si>
  <si>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</si>
  <si>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</si>
  <si>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</si>
  <si>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</si>
  <si>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</si>
  <si>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</si>
  <si>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</si>
  <si>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</si>
  <si>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</si>
  <si>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</si>
  <si>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</si>
  <si>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</si>
  <si>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</si>
  <si>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</si>
  <si>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</si>
  <si>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</si>
  <si>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</si>
  <si>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</si>
  <si>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</si>
  <si>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</si>
  <si>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</si>
  <si>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</si>
  <si>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</si>
  <si>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</si>
  <si>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</si>
  <si>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</si>
  <si>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</si>
  <si>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</si>
  <si>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</si>
  <si>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</si>
  <si>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</si>
  <si>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</si>
  <si>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</si>
  <si>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</si>
  <si>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</si>
  <si>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</si>
  <si>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</si>
  <si>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</si>
  <si>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</si>
  <si>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</si>
  <si>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</si>
  <si>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</si>
  <si>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</si>
  <si>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</si>
  <si>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</si>
  <si>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</si>
  <si>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</si>
  <si>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</si>
  <si>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</si>
  <si>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</si>
  <si>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</si>
  <si>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</si>
  <si>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</si>
  <si>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</si>
  <si>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</si>
  <si>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</si>
  <si>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</si>
  <si>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</si>
  <si>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</si>
  <si>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</si>
  <si>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</si>
  <si>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</si>
  <si>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ממשל שקלית 0327(ריבית לקבל)</t>
  </si>
  <si>
    <t>ממשל שקלית 323(ריבית לקבל)</t>
  </si>
  <si>
    <t>ממשלתי שקלי 324(ריבית לקבל)</t>
  </si>
  <si>
    <t>בנק לאומי</t>
  </si>
  <si>
    <t>מגדל מקפת קרנות פנסיה וקופות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</si>
</sst>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1" sqref="C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2" t="s">
        <v>355</v>
      </c>
    </row>
    <row r="3" spans="1:36">
      <c r="B3" s="2" t="s">
        <v>2</v>
      </c>
      <c r="C3" s="83" t="s">
        <v>191</v>
      </c>
    </row>
    <row r="4" spans="1:36">
      <c r="B4" s="2" t="s">
        <v>3</v>
      </c>
      <c r="C4" s="83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f>מזומנים!J11</f>
        <v>108.08557999999999</v>
      </c>
      <c r="D11" s="78">
        <f>C11/$C$42*100</f>
        <v>8.8540005241944861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1175.6646931</v>
      </c>
      <c r="D13" s="79">
        <f t="shared" ref="D13:D43" si="0">C13/$C$42*100</f>
        <v>96.306425047488759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v>0</v>
      </c>
      <c r="D15" s="79">
        <f t="shared" si="0"/>
        <v>0</v>
      </c>
    </row>
    <row r="16" spans="1:36">
      <c r="A16" s="10" t="s">
        <v>13</v>
      </c>
      <c r="B16" s="73" t="s">
        <v>19</v>
      </c>
      <c r="C16" s="79">
        <v>0</v>
      </c>
      <c r="D16" s="79">
        <f t="shared" si="0"/>
        <v>0</v>
      </c>
    </row>
    <row r="17" spans="1:4">
      <c r="A17" s="10" t="s">
        <v>13</v>
      </c>
      <c r="B17" s="73" t="s">
        <v>20</v>
      </c>
      <c r="C17" s="79">
        <v>0</v>
      </c>
      <c r="D17" s="79">
        <f t="shared" si="0"/>
        <v>0</v>
      </c>
    </row>
    <row r="18" spans="1:4">
      <c r="A18" s="10" t="s">
        <v>13</v>
      </c>
      <c r="B18" s="73" t="s">
        <v>21</v>
      </c>
      <c r="C18" s="79">
        <v>0</v>
      </c>
      <c r="D18" s="79">
        <f t="shared" si="0"/>
        <v>0</v>
      </c>
    </row>
    <row r="19" spans="1:4">
      <c r="A19" s="10" t="s">
        <v>13</v>
      </c>
      <c r="B19" s="73" t="s">
        <v>22</v>
      </c>
      <c r="C19" s="79">
        <v>0</v>
      </c>
      <c r="D19" s="79">
        <f t="shared" si="0"/>
        <v>0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f t="shared" si="0"/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0"/>
        <v>0</v>
      </c>
    </row>
    <row r="26" spans="1:4">
      <c r="A26" s="10" t="s">
        <v>13</v>
      </c>
      <c r="B26" s="73" t="s">
        <v>18</v>
      </c>
      <c r="C26" s="79">
        <v>0</v>
      </c>
      <c r="D26" s="79">
        <f t="shared" si="0"/>
        <v>0</v>
      </c>
    </row>
    <row r="27" spans="1:4">
      <c r="A27" s="10" t="s">
        <v>13</v>
      </c>
      <c r="B27" s="73" t="s">
        <v>29</v>
      </c>
      <c r="C27" s="79">
        <v>0</v>
      </c>
      <c r="D27" s="79">
        <f t="shared" si="0"/>
        <v>0</v>
      </c>
    </row>
    <row r="28" spans="1:4">
      <c r="A28" s="10" t="s">
        <v>13</v>
      </c>
      <c r="B28" s="73" t="s">
        <v>30</v>
      </c>
      <c r="C28" s="79">
        <v>0</v>
      </c>
      <c r="D28" s="79">
        <f t="shared" si="0"/>
        <v>0</v>
      </c>
    </row>
    <row r="29" spans="1:4">
      <c r="A29" s="10" t="s">
        <v>13</v>
      </c>
      <c r="B29" s="73" t="s">
        <v>31</v>
      </c>
      <c r="C29" s="79">
        <v>0</v>
      </c>
      <c r="D29" s="79">
        <f t="shared" si="0"/>
        <v>0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0"/>
        <v>0</v>
      </c>
    </row>
    <row r="31" spans="1:4">
      <c r="A31" s="10" t="s">
        <v>13</v>
      </c>
      <c r="B31" s="73" t="s">
        <v>33</v>
      </c>
      <c r="C31" s="79">
        <v>0</v>
      </c>
      <c r="D31" s="79">
        <f t="shared" si="0"/>
        <v>0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0"/>
        <v>0</v>
      </c>
    </row>
    <row r="33" spans="1:4">
      <c r="A33" s="10" t="s">
        <v>13</v>
      </c>
      <c r="B33" s="72" t="s">
        <v>35</v>
      </c>
      <c r="C33" s="79">
        <v>0</v>
      </c>
      <c r="D33" s="79">
        <f t="shared" si="0"/>
        <v>0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0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0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0"/>
        <v>0</v>
      </c>
    </row>
    <row r="37" spans="1:4">
      <c r="A37" s="10" t="s">
        <v>13</v>
      </c>
      <c r="B37" s="72" t="s">
        <v>39</v>
      </c>
      <c r="C37" s="79">
        <f>'השקעות אחרות '!I11</f>
        <v>-62.996110000000002</v>
      </c>
      <c r="D37" s="79">
        <f t="shared" si="0"/>
        <v>-5.1604255716832306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f t="shared" si="0"/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0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0"/>
        <v>0</v>
      </c>
    </row>
    <row r="42" spans="1:4">
      <c r="B42" s="75" t="s">
        <v>44</v>
      </c>
      <c r="C42" s="79">
        <f>SUM(C11:C41)</f>
        <v>1220.7541630999999</v>
      </c>
      <c r="D42" s="79">
        <f t="shared" si="0"/>
        <v>100</v>
      </c>
    </row>
    <row r="43" spans="1:4">
      <c r="A43" s="10" t="s">
        <v>13</v>
      </c>
      <c r="B43" s="76" t="s">
        <v>45</v>
      </c>
      <c r="C43" s="79">
        <v>0</v>
      </c>
      <c r="D43" s="79">
        <f t="shared" si="0"/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2" t="s">
        <v>355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83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298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299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300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282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298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300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301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282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2" t="s">
        <v>355</v>
      </c>
    </row>
    <row r="3" spans="1:60">
      <c r="B3" s="2" t="s">
        <v>2</v>
      </c>
      <c r="C3" s="83" t="s">
        <v>191</v>
      </c>
    </row>
    <row r="4" spans="1:60">
      <c r="B4" s="2" t="s">
        <v>3</v>
      </c>
      <c r="C4" s="83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2" t="s">
        <v>355</v>
      </c>
    </row>
    <row r="3" spans="2:81">
      <c r="B3" s="2" t="s">
        <v>2</v>
      </c>
      <c r="C3" s="83" t="s">
        <v>191</v>
      </c>
      <c r="E3" s="15"/>
    </row>
    <row r="4" spans="2:81">
      <c r="B4" s="2" t="s">
        <v>3</v>
      </c>
      <c r="C4" s="83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302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201</v>
      </c>
      <c r="C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303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201</v>
      </c>
      <c r="C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304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305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306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307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308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302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303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304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305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306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307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308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2" t="s">
        <v>355</v>
      </c>
    </row>
    <row r="3" spans="2:72">
      <c r="B3" s="2" t="s">
        <v>2</v>
      </c>
      <c r="C3" s="83" t="s">
        <v>191</v>
      </c>
    </row>
    <row r="4" spans="2:72">
      <c r="B4" s="2" t="s">
        <v>3</v>
      </c>
      <c r="C4" s="83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309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201</v>
      </c>
      <c r="C14" t="s">
        <v>201</v>
      </c>
      <c r="D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310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201</v>
      </c>
      <c r="C16" t="s">
        <v>201</v>
      </c>
      <c r="D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312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282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201</v>
      </c>
      <c r="C22" t="s">
        <v>201</v>
      </c>
      <c r="D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276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313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201</v>
      </c>
      <c r="C27" t="s">
        <v>201</v>
      </c>
      <c r="D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355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314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315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279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282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316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317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2" t="s">
        <v>355</v>
      </c>
    </row>
    <row r="3" spans="2:81">
      <c r="B3" s="2" t="s">
        <v>2</v>
      </c>
      <c r="C3" s="83" t="s">
        <v>191</v>
      </c>
    </row>
    <row r="4" spans="2:81">
      <c r="B4" s="2" t="s">
        <v>3</v>
      </c>
      <c r="C4" s="83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314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315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279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282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318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319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2" t="s">
        <v>355</v>
      </c>
    </row>
    <row r="3" spans="2:98">
      <c r="B3" s="2" t="s">
        <v>2</v>
      </c>
      <c r="C3" s="83" t="s">
        <v>191</v>
      </c>
    </row>
    <row r="4" spans="2:98">
      <c r="B4" s="2" t="s">
        <v>3</v>
      </c>
      <c r="C4" s="83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280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281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2" t="s">
        <v>355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83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320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201</v>
      </c>
      <c r="C14" t="s">
        <v>201</v>
      </c>
      <c r="D14" t="s">
        <v>201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321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201</v>
      </c>
      <c r="C16" t="s">
        <v>201</v>
      </c>
      <c r="D16" t="s">
        <v>201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322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323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324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201</v>
      </c>
      <c r="C23" t="s">
        <v>201</v>
      </c>
      <c r="D23" t="s">
        <v>201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325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326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327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2" t="s">
        <v>355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328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297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2" t="s">
        <v>355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83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298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299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329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300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282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298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330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300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301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282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2" t="s">
        <v>355</v>
      </c>
    </row>
    <row r="3" spans="2:13">
      <c r="B3" s="2" t="s">
        <v>2</v>
      </c>
      <c r="C3" s="83" t="s">
        <v>191</v>
      </c>
    </row>
    <row r="4" spans="2:13">
      <c r="B4" s="2" t="s">
        <v>3</v>
      </c>
      <c r="C4" s="83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f>J12+J27</f>
        <v>108.08557999999999</v>
      </c>
      <c r="K11" s="78">
        <f>J11/$J$11*100</f>
        <v>100</v>
      </c>
      <c r="L11" s="78">
        <f>J11/'סכום נכסי הקרן'!$C$42*100</f>
        <v>8.8540005241944861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f>J13+J15+J17+J19+J21</f>
        <v>108.08557999999999</v>
      </c>
      <c r="K12" s="81">
        <f t="shared" ref="K12:K31" si="0">J12/$J$11*100</f>
        <v>100</v>
      </c>
      <c r="L12" s="81">
        <f>J12/'סכום נכסי הקרן'!$C$42*100</f>
        <v>8.8540005241944861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f>SUM(J14:J14)</f>
        <v>108.08557999999999</v>
      </c>
      <c r="K13" s="81">
        <f t="shared" si="0"/>
        <v>100</v>
      </c>
      <c r="L13" s="81">
        <f>J13/'סכום נכסי הקרן'!$C$42*100</f>
        <v>8.8540005241944861</v>
      </c>
    </row>
    <row r="14" spans="2:13">
      <c r="B14" s="82" t="s">
        <v>354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108.08557999999999</v>
      </c>
      <c r="K14" s="79">
        <f t="shared" si="0"/>
        <v>100</v>
      </c>
      <c r="L14" s="79">
        <f>J14/'סכום נכסי הקרן'!$C$42*100</f>
        <v>8.8540005241944861</v>
      </c>
    </row>
    <row r="15" spans="2:13">
      <c r="B15" s="80" t="s">
        <v>200</v>
      </c>
      <c r="D15" s="16"/>
      <c r="I15" s="81">
        <v>0</v>
      </c>
      <c r="J15" s="81">
        <v>0</v>
      </c>
      <c r="K15" s="81">
        <f t="shared" si="0"/>
        <v>0</v>
      </c>
      <c r="L15" s="81">
        <f>J15/'סכום נכסי הקרן'!$C$42*100</f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f t="shared" si="0"/>
        <v>0</v>
      </c>
      <c r="L16" s="79">
        <f>J16/'סכום נכסי הקרן'!$C$42*100</f>
        <v>0</v>
      </c>
    </row>
    <row r="17" spans="2:12">
      <c r="B17" s="80" t="s">
        <v>202</v>
      </c>
      <c r="D17" s="16"/>
      <c r="I17" s="81">
        <v>0</v>
      </c>
      <c r="J17" s="81">
        <v>0</v>
      </c>
      <c r="K17" s="81">
        <f t="shared" si="0"/>
        <v>0</v>
      </c>
      <c r="L17" s="81">
        <f>J17/'סכום נכסי הקרן'!$C$42*100</f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f t="shared" si="0"/>
        <v>0</v>
      </c>
      <c r="L18" s="79">
        <f>J18/'סכום נכסי הקרן'!$C$42*100</f>
        <v>0</v>
      </c>
    </row>
    <row r="19" spans="2:12">
      <c r="B19" s="80" t="s">
        <v>203</v>
      </c>
      <c r="D19" s="16"/>
      <c r="I19" s="81">
        <v>0</v>
      </c>
      <c r="J19" s="81">
        <v>0</v>
      </c>
      <c r="K19" s="81">
        <f t="shared" si="0"/>
        <v>0</v>
      </c>
      <c r="L19" s="81">
        <f>J19/'סכום נכסי הקרן'!$C$42*100</f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f t="shared" si="0"/>
        <v>0</v>
      </c>
      <c r="L20" s="79">
        <f>J20/'סכום נכסי הקרן'!$C$42*100</f>
        <v>0</v>
      </c>
    </row>
    <row r="21" spans="2:12">
      <c r="B21" s="80" t="s">
        <v>204</v>
      </c>
      <c r="D21" s="16"/>
      <c r="I21" s="81">
        <v>0</v>
      </c>
      <c r="J21" s="81">
        <v>0</v>
      </c>
      <c r="K21" s="81">
        <f t="shared" si="0"/>
        <v>0</v>
      </c>
      <c r="L21" s="81">
        <f>J21/'סכום נכסי הקרן'!$C$42*100</f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f t="shared" si="0"/>
        <v>0</v>
      </c>
      <c r="L22" s="79">
        <f>J22/'סכום נכסי הקרן'!$C$42*100</f>
        <v>0</v>
      </c>
    </row>
    <row r="23" spans="2:12">
      <c r="B23" s="80" t="s">
        <v>205</v>
      </c>
      <c r="D23" s="16"/>
      <c r="I23" s="81">
        <v>0</v>
      </c>
      <c r="J23" s="81">
        <v>0</v>
      </c>
      <c r="K23" s="81">
        <f t="shared" si="0"/>
        <v>0</v>
      </c>
      <c r="L23" s="81">
        <f>J23/'סכום נכסי הקרן'!$C$42*100</f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f t="shared" si="0"/>
        <v>0</v>
      </c>
      <c r="L24" s="79">
        <f>J24/'סכום נכסי הקרן'!$C$42*100</f>
        <v>0</v>
      </c>
    </row>
    <row r="25" spans="2:12">
      <c r="B25" s="80" t="s">
        <v>206</v>
      </c>
      <c r="D25" s="16"/>
      <c r="I25" s="81">
        <v>0</v>
      </c>
      <c r="J25" s="81">
        <v>0</v>
      </c>
      <c r="K25" s="81">
        <f t="shared" si="0"/>
        <v>0</v>
      </c>
      <c r="L25" s="81">
        <f>J25/'סכום נכסי הקרן'!$C$42*100</f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9">
        <v>0</v>
      </c>
      <c r="I26" s="79">
        <v>0</v>
      </c>
      <c r="J26" s="79">
        <v>0</v>
      </c>
      <c r="K26" s="79">
        <f t="shared" si="0"/>
        <v>0</v>
      </c>
      <c r="L26" s="79">
        <f>J26/'סכום נכסי הקרן'!$C$42*100</f>
        <v>0</v>
      </c>
    </row>
    <row r="27" spans="2:12">
      <c r="B27" s="80" t="s">
        <v>207</v>
      </c>
      <c r="D27" s="16"/>
      <c r="I27" s="81">
        <v>0</v>
      </c>
      <c r="J27" s="81">
        <v>0</v>
      </c>
      <c r="K27" s="81">
        <f t="shared" si="0"/>
        <v>0</v>
      </c>
      <c r="L27" s="81">
        <f>J27/'סכום נכסי הקרן'!$C$42*100</f>
        <v>0</v>
      </c>
    </row>
    <row r="28" spans="2:12">
      <c r="B28" s="80" t="s">
        <v>208</v>
      </c>
      <c r="D28" s="16"/>
      <c r="I28" s="81">
        <v>0</v>
      </c>
      <c r="J28" s="81">
        <v>0</v>
      </c>
      <c r="K28" s="81">
        <f t="shared" si="0"/>
        <v>0</v>
      </c>
      <c r="L28" s="81">
        <f>J28/'סכום נכסי הקרן'!$C$42*100</f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f t="shared" si="0"/>
        <v>0</v>
      </c>
      <c r="L29" s="79">
        <f>J29/'סכום נכסי הקרן'!$C$42*100</f>
        <v>0</v>
      </c>
    </row>
    <row r="30" spans="2:12">
      <c r="B30" s="80" t="s">
        <v>209</v>
      </c>
      <c r="D30" s="16"/>
      <c r="I30" s="81">
        <v>0</v>
      </c>
      <c r="J30" s="81">
        <v>0</v>
      </c>
      <c r="K30" s="81">
        <f t="shared" si="0"/>
        <v>0</v>
      </c>
      <c r="L30" s="81">
        <f>J30/'סכום נכסי הקרן'!$C$42*100</f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f t="shared" si="0"/>
        <v>0</v>
      </c>
      <c r="L31" s="79">
        <f>J31/'סכום נכסי הקרן'!$C$42*100</f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2" t="s">
        <v>355</v>
      </c>
    </row>
    <row r="3" spans="2:49">
      <c r="B3" s="2" t="s">
        <v>2</v>
      </c>
      <c r="C3" s="83" t="s">
        <v>191</v>
      </c>
    </row>
    <row r="4" spans="2:49">
      <c r="B4" s="2" t="s">
        <v>3</v>
      </c>
      <c r="C4" s="83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298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299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329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300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282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298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330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300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282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2" t="s">
        <v>355</v>
      </c>
    </row>
    <row r="3" spans="2:78">
      <c r="B3" s="2" t="s">
        <v>2</v>
      </c>
      <c r="C3" s="83" t="s">
        <v>191</v>
      </c>
    </row>
    <row r="4" spans="2:78">
      <c r="B4" s="2" t="s">
        <v>3</v>
      </c>
      <c r="C4" s="83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302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303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304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305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306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307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308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302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303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304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305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306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307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308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2" t="s">
        <v>355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331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201</v>
      </c>
      <c r="D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332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201</v>
      </c>
      <c r="D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333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D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334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D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335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D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336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337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201</v>
      </c>
      <c r="D25" t="s">
        <v>201</v>
      </c>
      <c r="E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338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201</v>
      </c>
      <c r="D27" t="s">
        <v>201</v>
      </c>
      <c r="E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339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201</v>
      </c>
      <c r="D29" t="s">
        <v>201</v>
      </c>
      <c r="E29" t="s">
        <v>201</v>
      </c>
      <c r="G29" s="79">
        <v>0</v>
      </c>
      <c r="H29" t="s">
        <v>201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340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201</v>
      </c>
      <c r="D31" t="s">
        <v>201</v>
      </c>
      <c r="E31" t="s">
        <v>201</v>
      </c>
      <c r="G31" s="79">
        <v>0</v>
      </c>
      <c r="H31" t="s">
        <v>201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341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201</v>
      </c>
      <c r="D34" t="s">
        <v>201</v>
      </c>
      <c r="E34" t="s">
        <v>201</v>
      </c>
      <c r="G34" s="79">
        <v>0</v>
      </c>
      <c r="H34" t="s">
        <v>201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333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201</v>
      </c>
      <c r="D36" t="s">
        <v>201</v>
      </c>
      <c r="E36" t="s">
        <v>201</v>
      </c>
      <c r="G36" s="79">
        <v>0</v>
      </c>
      <c r="H36" t="s">
        <v>201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334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201</v>
      </c>
      <c r="D38" t="s">
        <v>201</v>
      </c>
      <c r="E38" t="s">
        <v>201</v>
      </c>
      <c r="G38" s="79">
        <v>0</v>
      </c>
      <c r="H38" t="s">
        <v>201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340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201</v>
      </c>
      <c r="D40" t="s">
        <v>201</v>
      </c>
      <c r="E40" t="s">
        <v>201</v>
      </c>
      <c r="G40" s="79">
        <v>0</v>
      </c>
      <c r="H40" t="s">
        <v>201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2" t="s">
        <v>355</v>
      </c>
    </row>
    <row r="3" spans="2:64">
      <c r="B3" s="2" t="s">
        <v>2</v>
      </c>
      <c r="C3" s="83" t="s">
        <v>191</v>
      </c>
    </row>
    <row r="4" spans="2:64">
      <c r="B4" s="2" t="s">
        <v>3</v>
      </c>
      <c r="C4" s="83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314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201</v>
      </c>
      <c r="C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315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201</v>
      </c>
      <c r="C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342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C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343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C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282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C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201</v>
      </c>
      <c r="C24" t="s">
        <v>201</v>
      </c>
      <c r="E24" t="s">
        <v>201</v>
      </c>
      <c r="G24" s="79">
        <v>0</v>
      </c>
      <c r="H24" t="s">
        <v>201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2" t="s">
        <v>355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83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344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201</v>
      </c>
      <c r="D14" t="s">
        <v>201</v>
      </c>
      <c r="E14" s="79">
        <v>0</v>
      </c>
      <c r="F14" t="s">
        <v>201</v>
      </c>
      <c r="G14" s="79">
        <v>0</v>
      </c>
      <c r="H14" s="79">
        <v>0</v>
      </c>
      <c r="I14" s="79">
        <v>0</v>
      </c>
    </row>
    <row r="15" spans="2:55">
      <c r="B15" s="80" t="s">
        <v>345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201</v>
      </c>
      <c r="D16" t="s">
        <v>201</v>
      </c>
      <c r="E16" s="79">
        <v>0</v>
      </c>
      <c r="F16" t="s">
        <v>201</v>
      </c>
      <c r="G16" s="79">
        <v>0</v>
      </c>
      <c r="H16" s="79">
        <v>0</v>
      </c>
      <c r="I16" s="79">
        <v>0</v>
      </c>
    </row>
    <row r="17" spans="2:9">
      <c r="B17" s="80" t="s">
        <v>207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344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201</v>
      </c>
      <c r="D19" t="s">
        <v>201</v>
      </c>
      <c r="E19" s="79">
        <v>0</v>
      </c>
      <c r="F19" t="s">
        <v>201</v>
      </c>
      <c r="G19" s="79">
        <v>0</v>
      </c>
      <c r="H19" s="79">
        <v>0</v>
      </c>
      <c r="I19" s="79">
        <v>0</v>
      </c>
    </row>
    <row r="20" spans="2:9">
      <c r="B20" s="80" t="s">
        <v>345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201</v>
      </c>
      <c r="D21" t="s">
        <v>201</v>
      </c>
      <c r="E21" s="79">
        <v>0</v>
      </c>
      <c r="F21" t="s">
        <v>201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355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201</v>
      </c>
      <c r="D13" t="s">
        <v>201</v>
      </c>
      <c r="E13" s="19"/>
      <c r="F13" s="79">
        <v>0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355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f>I12+I18</f>
        <v>-62.996110000000002</v>
      </c>
      <c r="J11" s="78">
        <f>I11/$I$11*100</f>
        <v>100</v>
      </c>
      <c r="K11" s="78">
        <f>I11/'סכום נכסי הקרן'!$C$42*100</f>
        <v>-5.1604255716832306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f>SUM(I13:I17)</f>
        <v>-62.996110000000002</v>
      </c>
      <c r="J12" s="81">
        <f t="shared" ref="J12:J19" si="0">I12/$I$11*100</f>
        <v>100</v>
      </c>
      <c r="K12" s="81">
        <f>I12/'סכום נכסי הקרן'!$C$42*100</f>
        <v>-5.1604255716832306</v>
      </c>
    </row>
    <row r="13" spans="2:60">
      <c r="B13" t="s">
        <v>346</v>
      </c>
      <c r="C13" t="s">
        <v>347</v>
      </c>
      <c r="D13" t="s">
        <v>201</v>
      </c>
      <c r="E13" t="s">
        <v>348</v>
      </c>
      <c r="F13" s="79">
        <v>0</v>
      </c>
      <c r="G13" t="s">
        <v>108</v>
      </c>
      <c r="H13" s="79">
        <v>0</v>
      </c>
      <c r="I13" s="79">
        <f>-0.68696-72.00989</f>
        <v>-72.696849999999998</v>
      </c>
      <c r="J13" s="79">
        <f t="shared" si="0"/>
        <v>115.39895082410642</v>
      </c>
      <c r="K13" s="79">
        <f>I13/'סכום נכסי הקרן'!$C$42*100</f>
        <v>-5.955076967781344</v>
      </c>
    </row>
    <row r="14" spans="2:60">
      <c r="B14" t="s">
        <v>349</v>
      </c>
      <c r="C14" t="s">
        <v>350</v>
      </c>
      <c r="D14" t="s">
        <v>201</v>
      </c>
      <c r="E14" t="s">
        <v>348</v>
      </c>
      <c r="F14" s="79">
        <v>0</v>
      </c>
      <c r="G14" t="s">
        <v>108</v>
      </c>
      <c r="H14" s="79">
        <v>0</v>
      </c>
      <c r="I14" s="79">
        <v>-4.0999999999999999E-4</v>
      </c>
      <c r="J14" s="79">
        <f t="shared" si="0"/>
        <v>6.5083383720042397E-4</v>
      </c>
      <c r="K14" s="79">
        <f>I14/'סכום נכסי הקרן'!$C$42*100</f>
        <v>-3.3585795764057884E-5</v>
      </c>
    </row>
    <row r="15" spans="2:60">
      <c r="B15" t="s">
        <v>351</v>
      </c>
      <c r="C15" t="s">
        <v>252</v>
      </c>
      <c r="D15" t="s">
        <v>201</v>
      </c>
      <c r="E15" t="s">
        <v>157</v>
      </c>
      <c r="F15" s="79">
        <v>0</v>
      </c>
      <c r="G15" t="s">
        <v>108</v>
      </c>
      <c r="H15" s="79">
        <v>0</v>
      </c>
      <c r="I15" s="79">
        <v>7.0519999999999999E-2</v>
      </c>
      <c r="J15" s="79">
        <f t="shared" si="0"/>
        <v>-0.11194341999847292</v>
      </c>
      <c r="K15" s="79">
        <f>I15/'סכום נכסי הקרן'!$C$42*100</f>
        <v>5.7767568714179552E-3</v>
      </c>
    </row>
    <row r="16" spans="2:60">
      <c r="B16" t="s">
        <v>352</v>
      </c>
      <c r="C16" t="s">
        <v>260</v>
      </c>
      <c r="D16" t="s">
        <v>201</v>
      </c>
      <c r="E16" t="s">
        <v>157</v>
      </c>
      <c r="F16" s="79">
        <v>0</v>
      </c>
      <c r="G16" t="s">
        <v>108</v>
      </c>
      <c r="H16" s="79">
        <v>0</v>
      </c>
      <c r="I16" s="79">
        <v>3.2725</v>
      </c>
      <c r="J16" s="79">
        <f t="shared" si="0"/>
        <v>-5.1947652005814327</v>
      </c>
      <c r="K16" s="79">
        <f>I16/'סכום נכסי הקרן'!$C$42*100</f>
        <v>0.26807199179970587</v>
      </c>
    </row>
    <row r="17" spans="2:11">
      <c r="B17" t="s">
        <v>353</v>
      </c>
      <c r="C17" t="s">
        <v>264</v>
      </c>
      <c r="D17" t="s">
        <v>201</v>
      </c>
      <c r="E17" t="s">
        <v>157</v>
      </c>
      <c r="F17" s="79">
        <v>0</v>
      </c>
      <c r="G17" t="s">
        <v>108</v>
      </c>
      <c r="H17" s="79">
        <v>0</v>
      </c>
      <c r="I17" s="79">
        <v>6.3581300000000001</v>
      </c>
      <c r="J17" s="79">
        <f t="shared" si="0"/>
        <v>-10.092893037363735</v>
      </c>
      <c r="K17" s="79">
        <f>I17/'סכום נכסי הקרן'!$C$42*100</f>
        <v>0.52083623322275441</v>
      </c>
    </row>
    <row r="18" spans="2:11">
      <c r="B18" s="80" t="s">
        <v>207</v>
      </c>
      <c r="D18" s="19"/>
      <c r="E18" s="19"/>
      <c r="F18" s="19"/>
      <c r="G18" s="19"/>
      <c r="H18" s="81">
        <v>0</v>
      </c>
      <c r="I18" s="81">
        <v>0</v>
      </c>
      <c r="J18" s="81">
        <f t="shared" si="0"/>
        <v>0</v>
      </c>
      <c r="K18" s="81">
        <f>I18/'סכום נכסי הקרן'!$C$42*100</f>
        <v>0</v>
      </c>
    </row>
    <row r="19" spans="2:11">
      <c r="B19" t="s">
        <v>201</v>
      </c>
      <c r="C19" t="s">
        <v>201</v>
      </c>
      <c r="D19" t="s">
        <v>201</v>
      </c>
      <c r="E19" s="19"/>
      <c r="F19" s="79">
        <v>0</v>
      </c>
      <c r="G19" t="s">
        <v>201</v>
      </c>
      <c r="H19" s="79">
        <v>0</v>
      </c>
      <c r="I19" s="79">
        <v>0</v>
      </c>
      <c r="J19" s="79">
        <f t="shared" si="0"/>
        <v>0</v>
      </c>
      <c r="K19" s="79">
        <f>I19/'סכום נכסי הקרן'!$C$42*100</f>
        <v>0</v>
      </c>
    </row>
    <row r="20" spans="2:11">
      <c r="B20" t="s">
        <v>210</v>
      </c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2" t="s">
        <v>355</v>
      </c>
    </row>
    <row r="3" spans="2:17">
      <c r="B3" s="2" t="s">
        <v>2</v>
      </c>
      <c r="C3" s="83" t="s">
        <v>191</v>
      </c>
    </row>
    <row r="4" spans="2:17">
      <c r="B4" s="2" t="s">
        <v>3</v>
      </c>
      <c r="C4" s="83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201</v>
      </c>
      <c r="C13" s="79">
        <v>0</v>
      </c>
    </row>
    <row r="14" spans="2:17">
      <c r="B14" s="80" t="s">
        <v>207</v>
      </c>
      <c r="C14" s="81">
        <v>0</v>
      </c>
    </row>
    <row r="15" spans="2:17">
      <c r="B15" t="s">
        <v>201</v>
      </c>
      <c r="C1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2" t="s">
        <v>355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83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278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238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282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280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281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2" t="s">
        <v>355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83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314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315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282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318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319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2" t="s">
        <v>355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83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5.67</v>
      </c>
      <c r="I11" s="7"/>
      <c r="J11" s="7"/>
      <c r="K11" s="78">
        <v>0.05</v>
      </c>
      <c r="L11" s="78">
        <v>1035795</v>
      </c>
      <c r="M11" s="7"/>
      <c r="N11" s="78">
        <v>1175.6646931</v>
      </c>
      <c r="O11" s="7"/>
      <c r="P11" s="78">
        <v>100</v>
      </c>
      <c r="Q11" s="78">
        <v>96.31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5.67</v>
      </c>
      <c r="K12" s="81">
        <v>0.05</v>
      </c>
      <c r="L12" s="81">
        <v>1035795</v>
      </c>
      <c r="N12" s="81">
        <v>1175.6646931</v>
      </c>
      <c r="P12" s="81">
        <v>100</v>
      </c>
      <c r="Q12" s="81">
        <v>96.31</v>
      </c>
    </row>
    <row r="13" spans="2:52">
      <c r="B13" s="80" t="s">
        <v>211</v>
      </c>
      <c r="C13" s="16"/>
      <c r="D13" s="16"/>
      <c r="H13" s="81">
        <v>5.8</v>
      </c>
      <c r="K13" s="81">
        <v>0</v>
      </c>
      <c r="L13" s="81">
        <v>461500</v>
      </c>
      <c r="N13" s="81">
        <v>547.03914999999995</v>
      </c>
      <c r="P13" s="81">
        <v>46.53</v>
      </c>
      <c r="Q13" s="81">
        <v>44.81</v>
      </c>
    </row>
    <row r="14" spans="2:52">
      <c r="B14" s="80" t="s">
        <v>212</v>
      </c>
      <c r="C14" s="16"/>
      <c r="D14" s="16"/>
      <c r="H14" s="81">
        <v>5.8</v>
      </c>
      <c r="K14" s="81">
        <v>0</v>
      </c>
      <c r="L14" s="81">
        <v>461500</v>
      </c>
      <c r="N14" s="81">
        <v>547.03914999999995</v>
      </c>
      <c r="P14" s="81">
        <v>46.53</v>
      </c>
      <c r="Q14" s="81">
        <v>44.81</v>
      </c>
    </row>
    <row r="15" spans="2:52">
      <c r="B15" t="s">
        <v>213</v>
      </c>
      <c r="C15" t="s">
        <v>214</v>
      </c>
      <c r="D15" t="s">
        <v>106</v>
      </c>
      <c r="E15" t="s">
        <v>215</v>
      </c>
      <c r="F15" t="s">
        <v>157</v>
      </c>
      <c r="G15" t="s">
        <v>216</v>
      </c>
      <c r="H15" s="79">
        <v>4</v>
      </c>
      <c r="I15" t="s">
        <v>108</v>
      </c>
      <c r="J15" s="79">
        <v>4</v>
      </c>
      <c r="K15" s="79">
        <v>0</v>
      </c>
      <c r="L15" s="79">
        <v>54700</v>
      </c>
      <c r="M15" s="79">
        <v>154.38</v>
      </c>
      <c r="N15" s="79">
        <v>84.445859999999996</v>
      </c>
      <c r="O15" s="79">
        <v>0</v>
      </c>
      <c r="P15" s="79">
        <v>7.18</v>
      </c>
      <c r="Q15" s="79">
        <v>6.92</v>
      </c>
    </row>
    <row r="16" spans="2:52">
      <c r="B16" t="s">
        <v>217</v>
      </c>
      <c r="C16" t="s">
        <v>218</v>
      </c>
      <c r="D16" t="s">
        <v>106</v>
      </c>
      <c r="E16" t="s">
        <v>215</v>
      </c>
      <c r="F16" t="s">
        <v>157</v>
      </c>
      <c r="G16" t="s">
        <v>219</v>
      </c>
      <c r="H16" s="79">
        <v>6.47</v>
      </c>
      <c r="I16" t="s">
        <v>108</v>
      </c>
      <c r="J16" s="79">
        <v>4</v>
      </c>
      <c r="K16" s="79">
        <v>0</v>
      </c>
      <c r="L16" s="79">
        <v>20000</v>
      </c>
      <c r="M16" s="79">
        <v>156.35</v>
      </c>
      <c r="N16" s="79">
        <v>31.27</v>
      </c>
      <c r="O16" s="79">
        <v>0</v>
      </c>
      <c r="P16" s="79">
        <v>2.66</v>
      </c>
      <c r="Q16" s="79">
        <v>2.56</v>
      </c>
    </row>
    <row r="17" spans="2:17">
      <c r="B17" t="s">
        <v>220</v>
      </c>
      <c r="C17" t="s">
        <v>221</v>
      </c>
      <c r="D17" t="s">
        <v>106</v>
      </c>
      <c r="E17" t="s">
        <v>215</v>
      </c>
      <c r="F17" t="s">
        <v>157</v>
      </c>
      <c r="G17" t="s">
        <v>222</v>
      </c>
      <c r="H17" s="79">
        <v>6.17</v>
      </c>
      <c r="I17" t="s">
        <v>108</v>
      </c>
      <c r="J17" s="79">
        <v>1.75</v>
      </c>
      <c r="K17" s="79">
        <v>0</v>
      </c>
      <c r="L17" s="79">
        <v>10000</v>
      </c>
      <c r="M17" s="79">
        <v>110.29</v>
      </c>
      <c r="N17" s="79">
        <v>11.029</v>
      </c>
      <c r="O17" s="79">
        <v>0</v>
      </c>
      <c r="P17" s="79">
        <v>0.94</v>
      </c>
      <c r="Q17" s="79">
        <v>0.9</v>
      </c>
    </row>
    <row r="18" spans="2:17">
      <c r="B18" t="s">
        <v>223</v>
      </c>
      <c r="C18" t="s">
        <v>224</v>
      </c>
      <c r="D18" t="s">
        <v>106</v>
      </c>
      <c r="E18" t="s">
        <v>215</v>
      </c>
      <c r="F18" t="s">
        <v>157</v>
      </c>
      <c r="G18" t="s">
        <v>225</v>
      </c>
      <c r="H18" s="79">
        <v>2.5</v>
      </c>
      <c r="I18" t="s">
        <v>108</v>
      </c>
      <c r="J18" s="79">
        <v>3</v>
      </c>
      <c r="K18" s="79">
        <v>0</v>
      </c>
      <c r="L18" s="79">
        <v>17750</v>
      </c>
      <c r="M18" s="79">
        <v>118.9</v>
      </c>
      <c r="N18" s="79">
        <v>21.104749999999999</v>
      </c>
      <c r="O18" s="79">
        <v>0</v>
      </c>
      <c r="P18" s="79">
        <v>1.8</v>
      </c>
      <c r="Q18" s="79">
        <v>1.73</v>
      </c>
    </row>
    <row r="19" spans="2:17">
      <c r="B19" t="s">
        <v>226</v>
      </c>
      <c r="C19" t="s">
        <v>227</v>
      </c>
      <c r="D19" t="s">
        <v>106</v>
      </c>
      <c r="E19" t="s">
        <v>215</v>
      </c>
      <c r="F19" t="s">
        <v>157</v>
      </c>
      <c r="G19" t="s">
        <v>228</v>
      </c>
      <c r="H19" s="79">
        <v>8.33</v>
      </c>
      <c r="I19" t="s">
        <v>108</v>
      </c>
      <c r="J19" s="79">
        <v>0.75</v>
      </c>
      <c r="K19" s="79">
        <v>0.01</v>
      </c>
      <c r="L19" s="79">
        <v>28300</v>
      </c>
      <c r="M19" s="79">
        <v>100.3</v>
      </c>
      <c r="N19" s="79">
        <v>28.384899999999998</v>
      </c>
      <c r="O19" s="79">
        <v>0</v>
      </c>
      <c r="P19" s="79">
        <v>2.41</v>
      </c>
      <c r="Q19" s="79">
        <v>2.33</v>
      </c>
    </row>
    <row r="20" spans="2:17">
      <c r="B20" t="s">
        <v>229</v>
      </c>
      <c r="C20" t="s">
        <v>230</v>
      </c>
      <c r="D20" t="s">
        <v>106</v>
      </c>
      <c r="E20" t="s">
        <v>215</v>
      </c>
      <c r="F20" t="s">
        <v>157</v>
      </c>
      <c r="G20" t="s">
        <v>231</v>
      </c>
      <c r="H20" s="79">
        <v>3.58</v>
      </c>
      <c r="I20" t="s">
        <v>108</v>
      </c>
      <c r="J20" s="79">
        <v>0.1</v>
      </c>
      <c r="K20" s="79">
        <v>0</v>
      </c>
      <c r="L20" s="79">
        <v>257950</v>
      </c>
      <c r="M20" s="79">
        <v>100</v>
      </c>
      <c r="N20" s="79">
        <v>257.95</v>
      </c>
      <c r="O20" s="79">
        <v>0</v>
      </c>
      <c r="P20" s="79">
        <v>21.94</v>
      </c>
      <c r="Q20" s="79">
        <v>21.13</v>
      </c>
    </row>
    <row r="21" spans="2:17">
      <c r="B21" t="s">
        <v>232</v>
      </c>
      <c r="C21" t="s">
        <v>233</v>
      </c>
      <c r="D21" t="s">
        <v>106</v>
      </c>
      <c r="E21" t="s">
        <v>215</v>
      </c>
      <c r="F21" t="s">
        <v>157</v>
      </c>
      <c r="G21" t="s">
        <v>234</v>
      </c>
      <c r="H21" s="79">
        <v>14.45</v>
      </c>
      <c r="I21" t="s">
        <v>108</v>
      </c>
      <c r="J21" s="79">
        <v>4</v>
      </c>
      <c r="K21" s="79">
        <v>0.01</v>
      </c>
      <c r="L21" s="79">
        <v>47400</v>
      </c>
      <c r="M21" s="79">
        <v>174.74</v>
      </c>
      <c r="N21" s="79">
        <v>82.826759999999993</v>
      </c>
      <c r="O21" s="79">
        <v>0</v>
      </c>
      <c r="P21" s="79">
        <v>7.05</v>
      </c>
      <c r="Q21" s="79">
        <v>6.78</v>
      </c>
    </row>
    <row r="22" spans="2:17">
      <c r="B22" t="s">
        <v>235</v>
      </c>
      <c r="C22" t="s">
        <v>236</v>
      </c>
      <c r="D22" t="s">
        <v>106</v>
      </c>
      <c r="E22" t="s">
        <v>215</v>
      </c>
      <c r="F22" t="s">
        <v>157</v>
      </c>
      <c r="G22" t="s">
        <v>237</v>
      </c>
      <c r="H22" s="79">
        <v>5.15</v>
      </c>
      <c r="I22" t="s">
        <v>108</v>
      </c>
      <c r="J22" s="79">
        <v>2.75</v>
      </c>
      <c r="K22" s="79">
        <v>0</v>
      </c>
      <c r="L22" s="79">
        <v>25400</v>
      </c>
      <c r="M22" s="79">
        <v>118.22</v>
      </c>
      <c r="N22" s="79">
        <v>30.02788</v>
      </c>
      <c r="O22" s="79">
        <v>0</v>
      </c>
      <c r="P22" s="79">
        <v>2.5499999999999998</v>
      </c>
      <c r="Q22" s="79">
        <v>2.46</v>
      </c>
    </row>
    <row r="23" spans="2:17">
      <c r="B23" s="80" t="s">
        <v>238</v>
      </c>
      <c r="C23" s="16"/>
      <c r="D23" s="16"/>
      <c r="H23" s="81">
        <v>5.56</v>
      </c>
      <c r="K23" s="81">
        <v>0.09</v>
      </c>
      <c r="L23" s="81">
        <v>574295</v>
      </c>
      <c r="N23" s="81">
        <v>628.62554309999996</v>
      </c>
      <c r="P23" s="81">
        <v>53.47</v>
      </c>
      <c r="Q23" s="81">
        <v>51.49</v>
      </c>
    </row>
    <row r="24" spans="2:17">
      <c r="B24" s="80" t="s">
        <v>239</v>
      </c>
      <c r="C24" s="16"/>
      <c r="D24" s="16"/>
      <c r="H24" s="81">
        <v>0.82</v>
      </c>
      <c r="K24" s="81">
        <v>0.05</v>
      </c>
      <c r="L24" s="81">
        <v>69505</v>
      </c>
      <c r="N24" s="81">
        <v>69.427778500000002</v>
      </c>
      <c r="P24" s="81">
        <v>5.91</v>
      </c>
      <c r="Q24" s="81">
        <v>5.69</v>
      </c>
    </row>
    <row r="25" spans="2:17">
      <c r="B25" t="s">
        <v>240</v>
      </c>
      <c r="C25" t="s">
        <v>241</v>
      </c>
      <c r="D25" t="s">
        <v>106</v>
      </c>
      <c r="E25" t="s">
        <v>215</v>
      </c>
      <c r="F25" t="s">
        <v>157</v>
      </c>
      <c r="G25" t="s">
        <v>242</v>
      </c>
      <c r="H25" s="79">
        <v>0.76</v>
      </c>
      <c r="I25" t="s">
        <v>108</v>
      </c>
      <c r="J25" s="79">
        <v>0</v>
      </c>
      <c r="K25" s="79">
        <v>0</v>
      </c>
      <c r="L25" s="79">
        <v>21014</v>
      </c>
      <c r="M25" s="79">
        <v>99.92</v>
      </c>
      <c r="N25" s="79">
        <v>20.9971888</v>
      </c>
      <c r="O25" s="79">
        <v>0</v>
      </c>
      <c r="P25" s="79">
        <v>1.79</v>
      </c>
      <c r="Q25" s="79">
        <v>1.72</v>
      </c>
    </row>
    <row r="26" spans="2:17">
      <c r="B26" t="s">
        <v>243</v>
      </c>
      <c r="C26" t="s">
        <v>244</v>
      </c>
      <c r="D26" t="s">
        <v>106</v>
      </c>
      <c r="E26" t="s">
        <v>215</v>
      </c>
      <c r="F26" t="s">
        <v>157</v>
      </c>
      <c r="G26" t="s">
        <v>245</v>
      </c>
      <c r="H26" s="79">
        <v>0.86</v>
      </c>
      <c r="I26" t="s">
        <v>108</v>
      </c>
      <c r="J26" s="79">
        <v>0</v>
      </c>
      <c r="K26" s="79">
        <v>0</v>
      </c>
      <c r="L26" s="79">
        <v>13074</v>
      </c>
      <c r="M26" s="79">
        <v>99.87</v>
      </c>
      <c r="N26" s="79">
        <v>13.0570038</v>
      </c>
      <c r="O26" s="79">
        <v>0</v>
      </c>
      <c r="P26" s="79">
        <v>1.1100000000000001</v>
      </c>
      <c r="Q26" s="79">
        <v>1.07</v>
      </c>
    </row>
    <row r="27" spans="2:17">
      <c r="B27" t="s">
        <v>246</v>
      </c>
      <c r="C27" t="s">
        <v>247</v>
      </c>
      <c r="D27" t="s">
        <v>106</v>
      </c>
      <c r="E27" t="s">
        <v>215</v>
      </c>
      <c r="F27" t="s">
        <v>157</v>
      </c>
      <c r="G27" t="s">
        <v>222</v>
      </c>
      <c r="H27" s="79">
        <v>0.93</v>
      </c>
      <c r="I27" t="s">
        <v>108</v>
      </c>
      <c r="J27" s="79">
        <v>0</v>
      </c>
      <c r="K27" s="79">
        <v>0.14000000000000001</v>
      </c>
      <c r="L27" s="79">
        <v>22277</v>
      </c>
      <c r="M27" s="79">
        <v>99.87</v>
      </c>
      <c r="N27" s="79">
        <v>22.248039899999998</v>
      </c>
      <c r="O27" s="79">
        <v>0</v>
      </c>
      <c r="P27" s="79">
        <v>1.89</v>
      </c>
      <c r="Q27" s="79">
        <v>1.82</v>
      </c>
    </row>
    <row r="28" spans="2:17">
      <c r="B28" t="s">
        <v>248</v>
      </c>
      <c r="C28" t="s">
        <v>249</v>
      </c>
      <c r="D28" t="s">
        <v>106</v>
      </c>
      <c r="E28" t="s">
        <v>215</v>
      </c>
      <c r="F28" t="s">
        <v>157</v>
      </c>
      <c r="G28" t="s">
        <v>231</v>
      </c>
      <c r="H28" s="79">
        <v>0.68</v>
      </c>
      <c r="I28" t="s">
        <v>108</v>
      </c>
      <c r="J28" s="79">
        <v>0</v>
      </c>
      <c r="K28" s="79">
        <v>0</v>
      </c>
      <c r="L28" s="79">
        <v>13140</v>
      </c>
      <c r="M28" s="79">
        <v>99.89</v>
      </c>
      <c r="N28" s="79">
        <v>13.125546</v>
      </c>
      <c r="O28" s="79">
        <v>0</v>
      </c>
      <c r="P28" s="79">
        <v>1.1200000000000001</v>
      </c>
      <c r="Q28" s="79">
        <v>1.08</v>
      </c>
    </row>
    <row r="29" spans="2:17">
      <c r="B29" s="80" t="s">
        <v>250</v>
      </c>
      <c r="C29" s="16"/>
      <c r="D29" s="16"/>
      <c r="H29" s="81">
        <v>6.27</v>
      </c>
      <c r="K29" s="81">
        <v>0.1</v>
      </c>
      <c r="L29" s="81">
        <v>489790</v>
      </c>
      <c r="N29" s="81">
        <v>544.21966459999999</v>
      </c>
      <c r="P29" s="81">
        <v>46.29</v>
      </c>
      <c r="Q29" s="81">
        <v>44.58</v>
      </c>
    </row>
    <row r="30" spans="2:17">
      <c r="B30" t="s">
        <v>251</v>
      </c>
      <c r="C30" t="s">
        <v>252</v>
      </c>
      <c r="D30" t="s">
        <v>106</v>
      </c>
      <c r="E30" t="s">
        <v>215</v>
      </c>
      <c r="F30" t="s">
        <v>157</v>
      </c>
      <c r="G30" t="s">
        <v>222</v>
      </c>
      <c r="H30" s="79">
        <v>9.15</v>
      </c>
      <c r="I30" t="s">
        <v>108</v>
      </c>
      <c r="J30" s="79">
        <v>0</v>
      </c>
      <c r="K30" s="79">
        <v>2.17</v>
      </c>
      <c r="L30" s="79">
        <v>22000</v>
      </c>
      <c r="M30" s="79">
        <v>98.52</v>
      </c>
      <c r="N30" s="79">
        <v>21.674399999999999</v>
      </c>
      <c r="O30" s="79">
        <v>0</v>
      </c>
      <c r="P30" s="79">
        <v>1.84</v>
      </c>
      <c r="Q30" s="79">
        <v>1.78</v>
      </c>
    </row>
    <row r="31" spans="2:17">
      <c r="B31" t="s">
        <v>253</v>
      </c>
      <c r="C31" t="s">
        <v>254</v>
      </c>
      <c r="D31" t="s">
        <v>106</v>
      </c>
      <c r="E31" t="s">
        <v>215</v>
      </c>
      <c r="F31" t="s">
        <v>157</v>
      </c>
      <c r="G31" t="s">
        <v>255</v>
      </c>
      <c r="H31" s="79">
        <v>7.82</v>
      </c>
      <c r="I31" t="s">
        <v>108</v>
      </c>
      <c r="J31" s="79">
        <v>1.75</v>
      </c>
      <c r="K31" s="79">
        <v>0.02</v>
      </c>
      <c r="L31" s="79">
        <v>23400</v>
      </c>
      <c r="M31" s="79">
        <v>99.75</v>
      </c>
      <c r="N31" s="79">
        <v>23.3415</v>
      </c>
      <c r="O31" s="79">
        <v>0</v>
      </c>
      <c r="P31" s="79">
        <v>1.99</v>
      </c>
      <c r="Q31" s="79">
        <v>1.91</v>
      </c>
    </row>
    <row r="32" spans="2:17">
      <c r="B32" t="s">
        <v>256</v>
      </c>
      <c r="C32" t="s">
        <v>257</v>
      </c>
      <c r="D32" t="s">
        <v>106</v>
      </c>
      <c r="E32" t="s">
        <v>215</v>
      </c>
      <c r="F32" t="s">
        <v>157</v>
      </c>
      <c r="G32" t="s">
        <v>258</v>
      </c>
      <c r="H32" s="79">
        <v>1.58</v>
      </c>
      <c r="I32" t="s">
        <v>108</v>
      </c>
      <c r="J32" s="79">
        <v>0.5</v>
      </c>
      <c r="K32" s="79">
        <v>0</v>
      </c>
      <c r="L32" s="79">
        <v>68132</v>
      </c>
      <c r="M32" s="79">
        <v>100.59</v>
      </c>
      <c r="N32" s="79">
        <v>68.5339788</v>
      </c>
      <c r="O32" s="79">
        <v>0</v>
      </c>
      <c r="P32" s="79">
        <v>5.83</v>
      </c>
      <c r="Q32" s="79">
        <v>5.61</v>
      </c>
    </row>
    <row r="33" spans="2:17">
      <c r="B33" t="s">
        <v>259</v>
      </c>
      <c r="C33" t="s">
        <v>260</v>
      </c>
      <c r="D33" t="s">
        <v>106</v>
      </c>
      <c r="E33" t="s">
        <v>215</v>
      </c>
      <c r="F33" t="s">
        <v>157</v>
      </c>
      <c r="G33" t="s">
        <v>242</v>
      </c>
      <c r="H33" s="79">
        <v>5.47</v>
      </c>
      <c r="I33" t="s">
        <v>108</v>
      </c>
      <c r="J33" s="79">
        <v>4.25</v>
      </c>
      <c r="K33" s="79">
        <v>0.01</v>
      </c>
      <c r="L33" s="79">
        <v>86985</v>
      </c>
      <c r="M33" s="79">
        <v>116.8</v>
      </c>
      <c r="N33" s="79">
        <v>101.59848</v>
      </c>
      <c r="O33" s="79">
        <v>0</v>
      </c>
      <c r="P33" s="79">
        <v>8.64</v>
      </c>
      <c r="Q33" s="79">
        <v>8.32</v>
      </c>
    </row>
    <row r="34" spans="2:17">
      <c r="B34" t="s">
        <v>261</v>
      </c>
      <c r="C34" t="s">
        <v>262</v>
      </c>
      <c r="D34" t="s">
        <v>106</v>
      </c>
      <c r="E34" t="s">
        <v>215</v>
      </c>
      <c r="F34" t="s">
        <v>157</v>
      </c>
      <c r="G34" t="s">
        <v>234</v>
      </c>
      <c r="H34" s="79">
        <v>3.99</v>
      </c>
      <c r="I34" t="s">
        <v>108</v>
      </c>
      <c r="J34" s="79">
        <v>1</v>
      </c>
      <c r="K34" s="79">
        <v>0.01</v>
      </c>
      <c r="L34" s="79">
        <v>82723</v>
      </c>
      <c r="M34" s="79">
        <v>101.46</v>
      </c>
      <c r="N34" s="79">
        <v>83.9307558</v>
      </c>
      <c r="O34" s="79">
        <v>0</v>
      </c>
      <c r="P34" s="79">
        <v>7.14</v>
      </c>
      <c r="Q34" s="79">
        <v>6.88</v>
      </c>
    </row>
    <row r="35" spans="2:17">
      <c r="B35" t="s">
        <v>263</v>
      </c>
      <c r="C35" t="s">
        <v>264</v>
      </c>
      <c r="D35" t="s">
        <v>106</v>
      </c>
      <c r="E35" t="s">
        <v>215</v>
      </c>
      <c r="F35" t="s">
        <v>157</v>
      </c>
      <c r="G35" t="s">
        <v>231</v>
      </c>
      <c r="H35" s="79">
        <v>6.34</v>
      </c>
      <c r="I35" t="s">
        <v>108</v>
      </c>
      <c r="J35" s="79">
        <v>3.75</v>
      </c>
      <c r="K35" s="79">
        <v>0.02</v>
      </c>
      <c r="L35" s="79">
        <v>169550</v>
      </c>
      <c r="M35" s="79">
        <v>114.3</v>
      </c>
      <c r="N35" s="79">
        <v>193.79564999999999</v>
      </c>
      <c r="O35" s="79">
        <v>0</v>
      </c>
      <c r="P35" s="79">
        <v>16.48</v>
      </c>
      <c r="Q35" s="79">
        <v>15.88</v>
      </c>
    </row>
    <row r="36" spans="2:17">
      <c r="B36" t="s">
        <v>265</v>
      </c>
      <c r="C36" t="s">
        <v>266</v>
      </c>
      <c r="D36" t="s">
        <v>106</v>
      </c>
      <c r="E36" t="s">
        <v>215</v>
      </c>
      <c r="F36" t="s">
        <v>157</v>
      </c>
      <c r="G36" t="s">
        <v>267</v>
      </c>
      <c r="H36" s="79">
        <v>15.64</v>
      </c>
      <c r="I36" t="s">
        <v>108</v>
      </c>
      <c r="J36" s="79">
        <v>5.5</v>
      </c>
      <c r="K36" s="79">
        <v>0.03</v>
      </c>
      <c r="L36" s="79">
        <v>37000</v>
      </c>
      <c r="M36" s="79">
        <v>138.77000000000001</v>
      </c>
      <c r="N36" s="79">
        <v>51.344900000000003</v>
      </c>
      <c r="O36" s="79">
        <v>0</v>
      </c>
      <c r="P36" s="79">
        <v>4.37</v>
      </c>
      <c r="Q36" s="79">
        <v>4.21</v>
      </c>
    </row>
    <row r="37" spans="2:17">
      <c r="B37" s="80" t="s">
        <v>268</v>
      </c>
      <c r="C37" s="16"/>
      <c r="D37" s="16"/>
      <c r="H37" s="81">
        <v>1.6</v>
      </c>
      <c r="K37" s="81">
        <v>0</v>
      </c>
      <c r="L37" s="81">
        <v>15000</v>
      </c>
      <c r="N37" s="81">
        <v>14.9781</v>
      </c>
      <c r="P37" s="81">
        <v>1.27</v>
      </c>
      <c r="Q37" s="81">
        <v>1.23</v>
      </c>
    </row>
    <row r="38" spans="2:17">
      <c r="B38" t="s">
        <v>269</v>
      </c>
      <c r="C38" t="s">
        <v>270</v>
      </c>
      <c r="D38" t="s">
        <v>106</v>
      </c>
      <c r="E38" t="s">
        <v>215</v>
      </c>
      <c r="F38" t="s">
        <v>157</v>
      </c>
      <c r="G38" t="s">
        <v>271</v>
      </c>
      <c r="H38" s="79">
        <v>3.16</v>
      </c>
      <c r="I38" t="s">
        <v>108</v>
      </c>
      <c r="J38" s="79">
        <v>7.0000000000000007E-2</v>
      </c>
      <c r="K38" s="79">
        <v>0</v>
      </c>
      <c r="L38" s="79">
        <v>6500</v>
      </c>
      <c r="M38" s="79">
        <v>99.65</v>
      </c>
      <c r="N38" s="79">
        <v>6.4772499999999997</v>
      </c>
      <c r="O38" s="79">
        <v>0</v>
      </c>
      <c r="P38" s="79">
        <v>0.55000000000000004</v>
      </c>
      <c r="Q38" s="79">
        <v>0.53</v>
      </c>
    </row>
    <row r="39" spans="2:17">
      <c r="B39" t="s">
        <v>272</v>
      </c>
      <c r="C39" t="s">
        <v>273</v>
      </c>
      <c r="D39" t="s">
        <v>106</v>
      </c>
      <c r="E39" t="s">
        <v>215</v>
      </c>
      <c r="F39" t="s">
        <v>157</v>
      </c>
      <c r="G39" t="s">
        <v>274</v>
      </c>
      <c r="H39" s="79">
        <v>0.42</v>
      </c>
      <c r="I39" t="s">
        <v>108</v>
      </c>
      <c r="J39" s="79">
        <v>7.0000000000000007E-2</v>
      </c>
      <c r="K39" s="79">
        <v>0</v>
      </c>
      <c r="L39" s="79">
        <v>8500</v>
      </c>
      <c r="M39" s="79">
        <v>100.01</v>
      </c>
      <c r="N39" s="79">
        <v>8.5008499999999998</v>
      </c>
      <c r="O39" s="79">
        <v>0</v>
      </c>
      <c r="P39" s="79">
        <v>0.72</v>
      </c>
      <c r="Q39" s="79">
        <v>0.7</v>
      </c>
    </row>
    <row r="40" spans="2:17">
      <c r="B40" s="80" t="s">
        <v>275</v>
      </c>
      <c r="C40" s="16"/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t="s">
        <v>201</v>
      </c>
      <c r="C41" t="s">
        <v>201</v>
      </c>
      <c r="D41" s="16"/>
      <c r="E41" t="s">
        <v>201</v>
      </c>
      <c r="H41" s="79">
        <v>0</v>
      </c>
      <c r="I41" t="s">
        <v>201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</row>
    <row r="42" spans="2:17">
      <c r="B42" s="80" t="s">
        <v>207</v>
      </c>
      <c r="C42" s="16"/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s="80" t="s">
        <v>276</v>
      </c>
      <c r="C43" s="16"/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201</v>
      </c>
      <c r="C44" t="s">
        <v>201</v>
      </c>
      <c r="D44" s="16"/>
      <c r="E44" t="s">
        <v>201</v>
      </c>
      <c r="H44" s="79">
        <v>0</v>
      </c>
      <c r="I44" t="s">
        <v>201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277</v>
      </c>
      <c r="C45" s="16"/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201</v>
      </c>
      <c r="C46" t="s">
        <v>201</v>
      </c>
      <c r="D46" s="16"/>
      <c r="E46" t="s">
        <v>201</v>
      </c>
      <c r="H46" s="79">
        <v>0</v>
      </c>
      <c r="I46" t="s">
        <v>201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2" t="s">
        <v>355</v>
      </c>
    </row>
    <row r="3" spans="2:23">
      <c r="B3" s="2" t="s">
        <v>2</v>
      </c>
      <c r="C3" s="83" t="s">
        <v>191</v>
      </c>
    </row>
    <row r="4" spans="2:23">
      <c r="B4" s="2" t="s">
        <v>3</v>
      </c>
      <c r="C4" s="83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314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315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279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282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2" t="s">
        <v>355</v>
      </c>
    </row>
    <row r="3" spans="2:67">
      <c r="B3" s="2" t="s">
        <v>2</v>
      </c>
      <c r="C3" s="83" t="s">
        <v>191</v>
      </c>
    </row>
    <row r="4" spans="2:67">
      <c r="B4" s="2" t="s">
        <v>3</v>
      </c>
      <c r="C4" s="83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278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238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279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280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281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355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278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238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279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282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9">
        <v>0</v>
      </c>
      <c r="L20" t="s">
        <v>201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207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280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281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9">
        <v>0</v>
      </c>
      <c r="L25" t="s">
        <v>201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 C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2" t="s">
        <v>355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83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283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284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285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286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207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280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281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2" t="s">
        <v>355</v>
      </c>
    </row>
    <row r="3" spans="2:62">
      <c r="B3" s="2" t="s">
        <v>2</v>
      </c>
      <c r="C3" s="83" t="s">
        <v>191</v>
      </c>
    </row>
    <row r="4" spans="2:62">
      <c r="B4" s="2" t="s">
        <v>3</v>
      </c>
      <c r="C4" s="83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287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288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289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290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282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291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207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292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293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282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291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355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294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295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355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296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297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2017-06-08T11:53:14+00:00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F161188-B166-452F-9EF3-1284159B01CF}"/>
</file>

<file path=customXml/itemProps2.xml><?xml version="1.0" encoding="utf-8"?>
<ds:datastoreItem xmlns:ds="http://schemas.openxmlformats.org/officeDocument/2006/customXml" ds:itemID="{1ABFBB01-A648-4E5E-B241-8413B92C0B37}"/>
</file>

<file path=customXml/itemProps3.xml><?xml version="1.0" encoding="utf-8"?>
<ds:datastoreItem xmlns:ds="http://schemas.openxmlformats.org/officeDocument/2006/customXml" ds:itemID="{828EEDA5-A11F-462E-BC84-E410F708E5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2017-06-12T14:28:43Z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ntentTypeId">
    <vt:lpwstr>0x0101003AD5DD09B7E788449783873D031F677A</vt:lpwstr>
  </property>
  <property fmtid="{D5CDD505-2E9C-101B-9397-08002B2CF9AE}" pid="6" name="_SourceUrl">
    <vt:lpwstr/>
  </property>
  <property fmtid="{D5CDD505-2E9C-101B-9397-08002B2CF9AE}" pid="7" name="_SharedFileIndex">
    <vt:lpwstr/>
  </property>
</Properties>
</file>