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J19" i="26" l="1"/>
  <c r="J18" i="26"/>
  <c r="J17" i="26"/>
  <c r="J16" i="26"/>
  <c r="J15" i="26"/>
  <c r="J14" i="26"/>
  <c r="J13" i="26"/>
  <c r="J12" i="26"/>
  <c r="J11" i="26"/>
  <c r="I12" i="26"/>
  <c r="I18" i="26"/>
  <c r="I13" i="26"/>
  <c r="J13" i="2"/>
  <c r="J12" i="2" l="1"/>
  <c r="I11" i="26"/>
  <c r="C37" i="1" s="1"/>
  <c r="J11" i="2" l="1"/>
  <c r="C11" i="1" l="1"/>
  <c r="K18" i="2"/>
  <c r="K33" i="2"/>
  <c r="K29" i="2"/>
  <c r="K25" i="2"/>
  <c r="K21" i="2"/>
  <c r="K17" i="2"/>
  <c r="K32" i="2"/>
  <c r="K28" i="2"/>
  <c r="K24" i="2"/>
  <c r="K20" i="2"/>
  <c r="K16" i="2"/>
  <c r="K31" i="2"/>
  <c r="K27" i="2"/>
  <c r="K23" i="2"/>
  <c r="K19" i="2"/>
  <c r="K15" i="2"/>
  <c r="K11" i="2"/>
  <c r="K30" i="2"/>
  <c r="K26" i="2"/>
  <c r="K22" i="2"/>
  <c r="K14" i="2"/>
  <c r="K13" i="2"/>
  <c r="K12" i="2"/>
  <c r="D11" i="1" l="1"/>
  <c r="C42" i="1"/>
  <c r="K19" i="26" l="1"/>
  <c r="K17" i="26"/>
  <c r="K15" i="26"/>
  <c r="K11" i="26"/>
  <c r="K18" i="26"/>
  <c r="K16" i="26"/>
  <c r="K14" i="26"/>
  <c r="K12" i="26"/>
  <c r="K13" i="26"/>
  <c r="L33" i="2"/>
  <c r="L25" i="2"/>
  <c r="L17" i="2"/>
  <c r="L32" i="2"/>
  <c r="L24" i="2"/>
  <c r="L16" i="2"/>
  <c r="D37" i="1"/>
  <c r="D20" i="1"/>
  <c r="D32" i="1"/>
  <c r="D15" i="1"/>
  <c r="D27" i="1"/>
  <c r="D43" i="1"/>
  <c r="D26" i="1"/>
  <c r="L31" i="2"/>
  <c r="L23" i="2"/>
  <c r="L15" i="2"/>
  <c r="L30" i="2"/>
  <c r="L22" i="2"/>
  <c r="L13" i="2"/>
  <c r="D33" i="1"/>
  <c r="D16" i="1"/>
  <c r="D28" i="1"/>
  <c r="D40" i="1"/>
  <c r="D22" i="1"/>
  <c r="D39" i="1"/>
  <c r="D21" i="1"/>
  <c r="L29" i="2"/>
  <c r="L21" i="2"/>
  <c r="L14" i="2"/>
  <c r="L28" i="2"/>
  <c r="L20" i="2"/>
  <c r="D29" i="1"/>
  <c r="D41" i="1"/>
  <c r="D24" i="1"/>
  <c r="D35" i="1"/>
  <c r="D18" i="1"/>
  <c r="D34" i="1"/>
  <c r="D17" i="1"/>
  <c r="L27" i="2"/>
  <c r="L19" i="2"/>
  <c r="L12" i="2"/>
  <c r="L26" i="2"/>
  <c r="L18" i="2"/>
  <c r="D42" i="1"/>
  <c r="D25" i="1"/>
  <c r="D36" i="1"/>
  <c r="D19" i="1"/>
  <c r="D31" i="1"/>
  <c r="D14" i="1"/>
  <c r="D30" i="1"/>
  <c r="D13" i="1"/>
  <c r="L11" i="2"/>
</calcChain>
</file>

<file path=xl/sharedStrings.xml><?xml version="1.0" encoding="utf-8"?>
<sst xmlns="http://schemas.openxmlformats.org/spreadsheetml/2006/main" count="2738" uniqueCount="469">
  <si>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</si>
  <si>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</si>
  <si>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</si>
  <si>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</si>
  <si>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</si>
  <si>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</si>
  <si>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</si>
  <si>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</si>
  <si>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</si>
  <si>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</si>
  <si>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</si>
  <si>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</si>
  <si>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</si>
  <si>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</si>
  <si>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</si>
  <si>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</si>
  <si>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</si>
  <si>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</si>
  <si>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</si>
  <si>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</si>
  <si>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</si>
  <si>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</si>
  <si>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</si>
  <si>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</si>
  <si>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</si>
  <si>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</si>
  <si>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</si>
  <si>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</si>
  <si>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</si>
  <si>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</si>
  <si>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</si>
  <si>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</si>
  <si>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</si>
  <si>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</si>
  <si>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</si>
  <si>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</si>
  <si>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</si>
  <si>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</si>
  <si>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</si>
  <si>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</si>
  <si>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</si>
  <si>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</si>
  <si>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</si>
  <si>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</si>
  <si>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</si>
  <si>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</si>
  <si>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</si>
  <si>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</si>
  <si>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</si>
  <si>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</si>
  <si>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</si>
  <si>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</si>
  <si>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</si>
  <si>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</si>
  <si>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</si>
  <si>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</si>
  <si>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</si>
  <si>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</si>
  <si>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</si>
  <si>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</si>
  <si>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</si>
  <si>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</si>
  <si>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</si>
  <si>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</si>
  <si>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</si>
  <si>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</si>
  <si>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</si>
  <si>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</si>
  <si>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</si>
  <si>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</si>
  <si>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</si>
  <si>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</si>
  <si>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</si>
  <si>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</si>
  <si>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</si>
  <si>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</si>
  <si>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</si>
  <si>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</si>
  <si>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</si>
  <si>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</si>
  <si>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</si>
  <si>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</si>
  <si>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</si>
  <si>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</si>
  <si>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</si>
  <si>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</si>
  <si>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</si>
  <si>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</si>
  <si>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</si>
  <si>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</si>
  <si>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</si>
  <si>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</si>
  <si>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</si>
  <si>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</si>
  <si>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</si>
  <si>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</si>
  <si>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</si>
  <si>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</si>
  <si>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</si>
  <si>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</si>
  <si>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</si>
  <si>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</si>
  <si>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</si>
  <si>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</si>
  <si>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</si>
  <si>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</si>
  <si>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</si>
  <si>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</si>
  <si>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</si>
  <si>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</si>
  <si>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</si>
  <si>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</si>
  <si>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</si>
  <si>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</si>
  <si>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</si>
  <si>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</si>
  <si>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</si>
  <si>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</si>
  <si>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</si>
  <si>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</si>
  <si>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</si>
  <si>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</si>
  <si>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</si>
  <si>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</si>
  <si>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</si>
  <si>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</si>
  <si>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</si>
  <si>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</si>
  <si>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</si>
  <si>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</si>
  <si>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</si>
  <si>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</si>
  <si>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</si>
  <si>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</si>
  <si>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</si>
  <si>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</si>
  <si>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</si>
  <si>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</si>
  <si>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</si>
  <si>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</si>
  <si>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</si>
  <si>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</si>
  <si>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</si>
  <si>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</si>
  <si>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</si>
  <si>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</si>
  <si>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</si>
  <si>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</si>
  <si>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</si>
  <si>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</si>
  <si>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</si>
  <si>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</si>
  <si>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</si>
  <si>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</si>
  <si>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</si>
  <si>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</si>
  <si>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</si>
  <si>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</si>
  <si>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</si>
  <si>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</si>
  <si>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</si>
  <si>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</si>
  <si>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</si>
  <si>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</si>
  <si>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</si>
  <si>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</si>
  <si>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</si>
  <si>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</si>
  <si>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</si>
  <si>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</si>
  <si>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</si>
  <si>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</si>
  <si>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</si>
  <si>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</si>
  <si>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</si>
  <si>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</si>
  <si>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</si>
  <si>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</si>
  <si>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</si>
  <si>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</si>
  <si>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</si>
  <si>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</si>
  <si>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</si>
  <si>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</si>
  <si>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</si>
  <si>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</si>
  <si>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</si>
  <si>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</si>
  <si>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</si>
  <si>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</si>
  <si>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</si>
  <si>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1322מגדל גמל להשקעה הלכתי</t>
  </si>
  <si>
    <t>7937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</si>
  <si>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</si>
  <si>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</si>
  <si>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</si>
  <si>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</si>
  <si>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</si>
  <si>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</si>
  <si>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</si>
  <si>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</si>
  <si>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</si>
  <si>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</si>
  <si>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</si>
  <si>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</si>
  <si>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</si>
  <si>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</si>
  <si>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</si>
  <si>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</si>
  <si>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</si>
  <si>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</si>
  <si>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</si>
  <si>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</si>
  <si>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</si>
  <si>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</si>
  <si>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</si>
  <si>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</si>
  <si>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</si>
  <si>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</si>
  <si>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</si>
  <si>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26/03/17</t>
  </si>
  <si>
    <t>ממשל צמודה 1019- גליל</t>
  </si>
  <si>
    <t>1114750</t>
  </si>
  <si>
    <t>27/11/16</t>
  </si>
  <si>
    <t>ממשל צמודה 1025- גליל</t>
  </si>
  <si>
    <t>1135912</t>
  </si>
  <si>
    <t>09/03/17</t>
  </si>
  <si>
    <t>ממשלתי צמוד 1020- גליל</t>
  </si>
  <si>
    <t>1137181</t>
  </si>
  <si>
    <t>15/01/17</t>
  </si>
  <si>
    <t>ממשלתי צמודה 0536- גליל</t>
  </si>
  <si>
    <t>1097708</t>
  </si>
  <si>
    <t>21/12/16</t>
  </si>
  <si>
    <t>סה"כ לא צמודות</t>
  </si>
  <si>
    <t>סה"כ מלווה קצר מועד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</si>
  <si>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</si>
  <si>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</si>
  <si>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</si>
  <si>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</si>
  <si>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</si>
  <si>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סה"כ שחר</t>
  </si>
  <si>
    <t>ממשל שקלית 1018- שחר</t>
  </si>
  <si>
    <t>1136548</t>
  </si>
  <si>
    <t>30/01/17</t>
  </si>
  <si>
    <t>ממשל שקלית 323- שחר</t>
  </si>
  <si>
    <t>1126747</t>
  </si>
  <si>
    <t>17/01/17</t>
  </si>
  <si>
    <t>ממשל שקלית 421- שחר</t>
  </si>
  <si>
    <t>1138130</t>
  </si>
  <si>
    <t>ממשלתי שקלי 324- שחר</t>
  </si>
  <si>
    <t>1130848</t>
  </si>
  <si>
    <t>ממשלתי שקלית 0142- שחר</t>
  </si>
  <si>
    <t>1125400</t>
  </si>
  <si>
    <t>08/02/17</t>
  </si>
  <si>
    <t>סה"כ גילון</t>
  </si>
  <si>
    <t>ממשל משתנה 0520- גילון חדש</t>
  </si>
  <si>
    <t>1116193</t>
  </si>
  <si>
    <t>30/03/17</t>
  </si>
  <si>
    <t>ממשל משתנה 1121- גילון חדש</t>
  </si>
  <si>
    <t>1127646</t>
  </si>
  <si>
    <t>28/03/17</t>
  </si>
  <si>
    <t>ממשלתי ריבית משתנה 0817- ממשל קצרה</t>
  </si>
  <si>
    <t>1106970</t>
  </si>
  <si>
    <t>01/03/17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</si>
  <si>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</si>
  <si>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</si>
  <si>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</si>
  <si>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</si>
  <si>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</si>
  <si>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</si>
  <si>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</si>
  <si>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</si>
  <si>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</si>
  <si>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</si>
  <si>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</si>
  <si>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</si>
  <si>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</si>
  <si>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</si>
  <si>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</si>
  <si>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1249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</si>
  <si>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</si>
  <si>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</si>
  <si>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</si>
  <si>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</si>
  <si>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</si>
  <si>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</si>
  <si>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</si>
  <si>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</si>
  <si>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</si>
  <si>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</si>
  <si>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</si>
  <si>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</si>
  <si>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</si>
  <si>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1446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</si>
  <si>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</si>
  <si>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</si>
  <si>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</si>
  <si>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</si>
  <si>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</si>
  <si>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מבט מדד עז תל בונד שקלי- פסגות מוצרי מדדים בע"מ</t>
  </si>
  <si>
    <t>1116581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</si>
  <si>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</si>
  <si>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</si>
  <si>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</si>
  <si>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</si>
  <si>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גל מה בונד שקל- תכלית גלובל בע"מ</t>
  </si>
  <si>
    <t>1116250</t>
  </si>
  <si>
    <t>1336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</si>
  <si>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</si>
  <si>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</si>
  <si>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</si>
  <si>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</si>
  <si>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</si>
  <si>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</si>
  <si>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</si>
  <si>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</si>
  <si>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</si>
  <si>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</si>
  <si>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</si>
  <si>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</si>
  <si>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</si>
  <si>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</si>
  <si>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</si>
  <si>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</si>
  <si>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</si>
  <si>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</si>
  <si>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</si>
  <si>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</si>
  <si>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</si>
  <si>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</si>
  <si>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</si>
  <si>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</si>
  <si>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</si>
  <si>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</si>
  <si>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</si>
  <si>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</si>
  <si>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</si>
  <si>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</si>
  <si>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</si>
  <si>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</si>
  <si>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</si>
  <si>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 S&amp;P 500-USD- VANGUARAD S&amp;P 500 ETF</t>
  </si>
  <si>
    <t>IE00B3XXRP09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</si>
  <si>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</si>
  <si>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</si>
  <si>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</si>
  <si>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</si>
  <si>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</si>
  <si>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</si>
  <si>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</si>
  <si>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</si>
  <si>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</si>
  <si>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</si>
  <si>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</si>
  <si>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</si>
  <si>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</si>
  <si>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</si>
  <si>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</si>
  <si>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</si>
  <si>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</si>
  <si>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</si>
  <si>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Pimco inv grade bond- PIMCO-GBL INV GRADE-INST ACC</t>
  </si>
  <si>
    <t>US72201R8170</t>
  </si>
  <si>
    <t>26009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</si>
  <si>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</si>
  <si>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</si>
  <si>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</si>
  <si>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</si>
  <si>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</si>
  <si>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</si>
  <si>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</si>
  <si>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</si>
  <si>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</si>
  <si>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</si>
  <si>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</si>
  <si>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</si>
  <si>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</si>
  <si>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</si>
  <si>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</si>
  <si>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</si>
  <si>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</si>
  <si>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</si>
  <si>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</si>
  <si>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</si>
  <si>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</si>
  <si>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</si>
  <si>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</si>
  <si>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</si>
  <si>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</si>
  <si>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</si>
  <si>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</si>
  <si>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</si>
  <si>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</si>
  <si>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</si>
  <si>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</si>
  <si>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</si>
  <si>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</si>
  <si>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</si>
  <si>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</si>
  <si>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</si>
  <si>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</si>
  <si>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</si>
  <si>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</si>
  <si>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</si>
  <si>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</si>
  <si>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</si>
  <si>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</si>
  <si>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</si>
  <si>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</si>
  <si>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</si>
  <si>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</si>
  <si>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20170314 USD\ILS 3.6550000 20170605</t>
  </si>
  <si>
    <t>90003779</t>
  </si>
  <si>
    <t>Other</t>
  </si>
  <si>
    <t>14/03/17</t>
  </si>
  <si>
    <t>FWD CCY\ILS 20170227 USD\ILS 3.6700000 20170605- בנק לאומי לישראל בע"מ</t>
  </si>
  <si>
    <t>90003653</t>
  </si>
  <si>
    <t>27/02/17</t>
  </si>
  <si>
    <t>FWD CCY\ILS 20170315 USD\ILS 3.6445000 20170605- בנק לאומי לישראל בע"מ</t>
  </si>
  <si>
    <t>90003793</t>
  </si>
  <si>
    <t>15/03/17</t>
  </si>
  <si>
    <t>FWD CCY\ILS 20170323 USD\ILS 3.6425000 20170605- בנק לאומי לישראל בע"מ</t>
  </si>
  <si>
    <t>90003881</t>
  </si>
  <si>
    <t>23/03/17</t>
  </si>
  <si>
    <t>FWD CCY\ILS 20170327 USD\ILS 3.6060000 20170605- בנק לאומי לישראל בע"מ</t>
  </si>
  <si>
    <t>90003896</t>
  </si>
  <si>
    <t>27/03/17</t>
  </si>
  <si>
    <t>FWD CCY\ILS 20170328 USD\ILS 3.6039000 20170605- בנק לאומי לישראל בע"מ</t>
  </si>
  <si>
    <t>90003902</t>
  </si>
  <si>
    <t>FWD CCY\ILS 20170329 USD\ILS 3.6151000 20170605- בנק לאומי לישראל בע"מ</t>
  </si>
  <si>
    <t>90003910</t>
  </si>
  <si>
    <t>29/03/17</t>
  </si>
  <si>
    <t>FWD CCY\CCY 20170228 EUR\USD 1.0631500 20170606- בנק לאומי לישראל בע"מ</t>
  </si>
  <si>
    <t>90003672</t>
  </si>
  <si>
    <t>28/02/17</t>
  </si>
  <si>
    <t>FWD CCY\CCY 20170316 EUR\USD 1.0776100 20170606- בנק לאומי לישראל בע"מ</t>
  </si>
  <si>
    <t>90003810</t>
  </si>
  <si>
    <t>16/03/17</t>
  </si>
  <si>
    <t>FWD CCY\CCY 20170320 EUR\USD 1.0796500 20170606- בנק לאומי לישראל בע"מ</t>
  </si>
  <si>
    <t>90003832</t>
  </si>
  <si>
    <t>20/03/17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</si>
  <si>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</si>
  <si>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</si>
  <si>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</si>
  <si>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</si>
  <si>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</si>
  <si>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</si>
  <si>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</si>
  <si>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</si>
  <si>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</si>
  <si>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</si>
  <si>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</si>
  <si>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</si>
  <si>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</si>
  <si>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</si>
  <si>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</si>
  <si>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</si>
  <si>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</si>
  <si>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</si>
  <si>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</si>
  <si>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</si>
  <si>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</si>
  <si>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</si>
  <si>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ממשל שקלית 323(ריבית לקבל)</t>
  </si>
  <si>
    <t>ממשלתי שקלי 324(ריבית לקבל)</t>
  </si>
  <si>
    <t>VANG S&amp;P 500-USD(דיבידנד לקבל)</t>
  </si>
  <si>
    <t>70408489</t>
  </si>
  <si>
    <t>בנק לאומי</t>
  </si>
  <si>
    <t>מגדל מקפת קרנות פנסיה וקופות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</si>
</sst>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" sqref="C1: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2" t="s">
        <v>468</v>
      </c>
    </row>
    <row r="3" spans="1:36">
      <c r="B3" s="2" t="s">
        <v>2</v>
      </c>
      <c r="C3" s="83" t="s">
        <v>191</v>
      </c>
    </row>
    <row r="4" spans="1:36">
      <c r="B4" s="2" t="s">
        <v>3</v>
      </c>
      <c r="C4" s="83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f>מזומנים!J11</f>
        <v>86.734977439960005</v>
      </c>
      <c r="D11" s="78">
        <f>C11/$C$42*100</f>
        <v>9.3602374214031272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224.0087752</v>
      </c>
      <c r="D13" s="79">
        <f t="shared" ref="D13:D43" si="0">C13/$C$42*100</f>
        <v>24.174507012481307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v>0</v>
      </c>
      <c r="D15" s="79">
        <f t="shared" si="0"/>
        <v>0</v>
      </c>
    </row>
    <row r="16" spans="1:36">
      <c r="A16" s="10" t="s">
        <v>13</v>
      </c>
      <c r="B16" s="73" t="s">
        <v>19</v>
      </c>
      <c r="C16" s="79">
        <v>0</v>
      </c>
      <c r="D16" s="79">
        <f t="shared" si="0"/>
        <v>0</v>
      </c>
    </row>
    <row r="17" spans="1:4">
      <c r="A17" s="10" t="s">
        <v>13</v>
      </c>
      <c r="B17" s="73" t="s">
        <v>20</v>
      </c>
      <c r="C17" s="79">
        <v>632.99339115999999</v>
      </c>
      <c r="D17" s="79">
        <f t="shared" si="0"/>
        <v>68.311177362536384</v>
      </c>
    </row>
    <row r="18" spans="1:4">
      <c r="A18" s="10" t="s">
        <v>13</v>
      </c>
      <c r="B18" s="73" t="s">
        <v>21</v>
      </c>
      <c r="C18" s="79">
        <v>0</v>
      </c>
      <c r="D18" s="79">
        <f t="shared" si="0"/>
        <v>0</v>
      </c>
    </row>
    <row r="19" spans="1:4">
      <c r="A19" s="10" t="s">
        <v>13</v>
      </c>
      <c r="B19" s="73" t="s">
        <v>22</v>
      </c>
      <c r="C19" s="79">
        <v>0</v>
      </c>
      <c r="D19" s="79">
        <f t="shared" si="0"/>
        <v>0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si="0"/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0"/>
        <v>0</v>
      </c>
    </row>
    <row r="26" spans="1:4">
      <c r="A26" s="10" t="s">
        <v>13</v>
      </c>
      <c r="B26" s="73" t="s">
        <v>18</v>
      </c>
      <c r="C26" s="79">
        <v>0</v>
      </c>
      <c r="D26" s="79">
        <f t="shared" si="0"/>
        <v>0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0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0"/>
        <v>0</v>
      </c>
    </row>
    <row r="29" spans="1:4">
      <c r="A29" s="10" t="s">
        <v>13</v>
      </c>
      <c r="B29" s="73" t="s">
        <v>31</v>
      </c>
      <c r="C29" s="79">
        <v>0</v>
      </c>
      <c r="D29" s="79">
        <f t="shared" si="0"/>
        <v>0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0"/>
        <v>0</v>
      </c>
    </row>
    <row r="31" spans="1:4">
      <c r="A31" s="10" t="s">
        <v>13</v>
      </c>
      <c r="B31" s="73" t="s">
        <v>33</v>
      </c>
      <c r="C31" s="79">
        <v>1.3802842579484695</v>
      </c>
      <c r="D31" s="79">
        <f t="shared" si="0"/>
        <v>0.14895707296824159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0"/>
        <v>0</v>
      </c>
    </row>
    <row r="33" spans="1:4">
      <c r="A33" s="10" t="s">
        <v>13</v>
      </c>
      <c r="B33" s="72" t="s">
        <v>35</v>
      </c>
      <c r="C33" s="79">
        <v>0</v>
      </c>
      <c r="D33" s="79">
        <f t="shared" si="0"/>
        <v>0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0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0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0"/>
        <v>0</v>
      </c>
    </row>
    <row r="37" spans="1:4">
      <c r="A37" s="10" t="s">
        <v>13</v>
      </c>
      <c r="B37" s="72" t="s">
        <v>39</v>
      </c>
      <c r="C37" s="79">
        <f>'השקעות אחרות '!I11</f>
        <v>-18.4851907</v>
      </c>
      <c r="D37" s="79">
        <f t="shared" si="0"/>
        <v>-1.9948788693890607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si="0"/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0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0"/>
        <v>0</v>
      </c>
    </row>
    <row r="42" spans="1:4">
      <c r="B42" s="75" t="s">
        <v>44</v>
      </c>
      <c r="C42" s="79">
        <f>SUM(C11:C41)</f>
        <v>926.63223735790848</v>
      </c>
      <c r="D42" s="79">
        <f t="shared" si="0"/>
        <v>100</v>
      </c>
    </row>
    <row r="43" spans="1:4">
      <c r="A43" s="10" t="s">
        <v>13</v>
      </c>
      <c r="B43" s="76" t="s">
        <v>45</v>
      </c>
      <c r="C43" s="79">
        <v>0</v>
      </c>
      <c r="D43" s="79">
        <f t="shared" si="0"/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3.2523000000000003E-2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468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378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379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380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271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378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380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381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271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2" t="s">
        <v>468</v>
      </c>
    </row>
    <row r="3" spans="1:60">
      <c r="B3" s="2" t="s">
        <v>2</v>
      </c>
      <c r="C3" s="83" t="s">
        <v>191</v>
      </c>
    </row>
    <row r="4" spans="1:60">
      <c r="B4" s="2" t="s">
        <v>3</v>
      </c>
      <c r="C4" s="83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211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214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468</v>
      </c>
    </row>
    <row r="3" spans="2:81">
      <c r="B3" s="2" t="s">
        <v>2</v>
      </c>
      <c r="C3" s="83" t="s">
        <v>191</v>
      </c>
      <c r="E3" s="15"/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382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383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384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385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386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387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388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382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383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384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385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386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387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388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2" t="s">
        <v>468</v>
      </c>
    </row>
    <row r="3" spans="2:72">
      <c r="B3" s="2" t="s">
        <v>2</v>
      </c>
      <c r="C3" s="83" t="s">
        <v>191</v>
      </c>
    </row>
    <row r="4" spans="2:72">
      <c r="B4" s="2" t="s">
        <v>3</v>
      </c>
      <c r="C4" s="83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389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390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392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271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393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468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394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395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396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397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2" t="s">
        <v>468</v>
      </c>
    </row>
    <row r="3" spans="2:81">
      <c r="B3" s="2" t="s">
        <v>2</v>
      </c>
      <c r="C3" s="83" t="s">
        <v>191</v>
      </c>
    </row>
    <row r="4" spans="2:81">
      <c r="B4" s="2" t="s">
        <v>3</v>
      </c>
      <c r="C4" s="83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394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395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9">
        <v>0</v>
      </c>
      <c r="K16" t="s">
        <v>206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268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271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398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399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2" t="s">
        <v>468</v>
      </c>
    </row>
    <row r="3" spans="2:98">
      <c r="B3" s="2" t="s">
        <v>2</v>
      </c>
      <c r="C3" s="83" t="s">
        <v>191</v>
      </c>
    </row>
    <row r="4" spans="2:98">
      <c r="B4" s="2" t="s">
        <v>3</v>
      </c>
      <c r="C4" s="83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270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468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400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401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402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403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206</v>
      </c>
      <c r="C20" t="s">
        <v>206</v>
      </c>
      <c r="D20" t="s">
        <v>206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404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206</v>
      </c>
      <c r="C23" t="s">
        <v>206</v>
      </c>
      <c r="D23" t="s">
        <v>206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405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406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407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468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408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377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468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378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379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409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380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271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378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410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380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381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271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2" t="s">
        <v>468</v>
      </c>
    </row>
    <row r="3" spans="2:13">
      <c r="B3" s="2" t="s">
        <v>2</v>
      </c>
      <c r="C3" s="83" t="s">
        <v>191</v>
      </c>
    </row>
    <row r="4" spans="2:13">
      <c r="B4" s="2" t="s">
        <v>3</v>
      </c>
      <c r="C4" s="83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f>J12+J29</f>
        <v>86.734977439960005</v>
      </c>
      <c r="K11" s="78">
        <f>J11/$J$11*100</f>
        <v>100</v>
      </c>
      <c r="L11" s="78">
        <f>J11/'סכום נכסי הקרן'!$C$42*100</f>
        <v>9.3602374214031272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f>J13+J15+J19+J21+J23+J25+J27</f>
        <v>86.734977439960005</v>
      </c>
      <c r="K12" s="81">
        <f t="shared" ref="K12:K33" si="0">J12/$J$11*100</f>
        <v>100</v>
      </c>
      <c r="L12" s="81">
        <f>J12/'סכום נכסי הקרן'!$C$42*100</f>
        <v>9.3602374214031272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f>SUM(J14:J14)</f>
        <v>85.583290000000005</v>
      </c>
      <c r="K13" s="81">
        <f t="shared" si="0"/>
        <v>98.6721764691099</v>
      </c>
      <c r="L13" s="81">
        <f>J13/'סכום נכסי הקרן'!$C$42*100</f>
        <v>9.2359499863745569</v>
      </c>
    </row>
    <row r="14" spans="2:13">
      <c r="B14" s="82" t="s">
        <v>467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85.583290000000005</v>
      </c>
      <c r="K14" s="79">
        <f t="shared" si="0"/>
        <v>98.6721764691099</v>
      </c>
      <c r="L14" s="79">
        <f>J14/'סכום נכסי הקרן'!$C$42*100</f>
        <v>9.2359499863745569</v>
      </c>
    </row>
    <row r="15" spans="2:13">
      <c r="B15" s="80" t="s">
        <v>201</v>
      </c>
      <c r="D15" s="16"/>
      <c r="I15" s="81">
        <v>0</v>
      </c>
      <c r="J15" s="81">
        <v>1.1516874399599999</v>
      </c>
      <c r="K15" s="81">
        <f t="shared" si="0"/>
        <v>1.3278235308900899</v>
      </c>
      <c r="L15" s="81">
        <f>J15/'סכום נכסי הקרן'!$C$42*100</f>
        <v>0.12428743502857054</v>
      </c>
    </row>
    <row r="16" spans="2:13">
      <c r="B16" s="82" t="s">
        <v>467</v>
      </c>
      <c r="C16" t="s">
        <v>202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1.0354806000000001</v>
      </c>
      <c r="K16" s="79">
        <f t="shared" si="0"/>
        <v>1.1938443181319602</v>
      </c>
      <c r="L16" s="79">
        <f>J16/'סכום נכסי הקרן'!$C$42*100</f>
        <v>0.11174666261908275</v>
      </c>
    </row>
    <row r="17" spans="2:12">
      <c r="B17" s="82" t="s">
        <v>467</v>
      </c>
      <c r="C17" t="s">
        <v>203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7.2088739999999998E-2</v>
      </c>
      <c r="K17" s="79">
        <f t="shared" si="0"/>
        <v>8.311380498127359E-2</v>
      </c>
      <c r="L17" s="79">
        <f>J17/'סכום נכסי הקרן'!$C$42*100</f>
        <v>7.779649476209188E-3</v>
      </c>
    </row>
    <row r="18" spans="2:12">
      <c r="B18" s="82" t="s">
        <v>467</v>
      </c>
      <c r="C18" t="s">
        <v>204</v>
      </c>
      <c r="D18" t="s">
        <v>199</v>
      </c>
      <c r="E18" t="s">
        <v>200</v>
      </c>
      <c r="F18" t="s">
        <v>155</v>
      </c>
      <c r="G18" t="s">
        <v>195</v>
      </c>
      <c r="H18" s="79">
        <v>0</v>
      </c>
      <c r="I18" s="79">
        <v>0</v>
      </c>
      <c r="J18" s="79">
        <v>4.4118099959999997E-2</v>
      </c>
      <c r="K18" s="79">
        <f t="shared" si="0"/>
        <v>5.0865407776856331E-2</v>
      </c>
      <c r="L18" s="79">
        <f>J18/'סכום נכסי הקרן'!$C$42*100</f>
        <v>4.7611229332786024E-3</v>
      </c>
    </row>
    <row r="19" spans="2:12">
      <c r="B19" s="80" t="s">
        <v>205</v>
      </c>
      <c r="D19" s="16"/>
      <c r="I19" s="81">
        <v>0</v>
      </c>
      <c r="J19" s="81">
        <v>0</v>
      </c>
      <c r="K19" s="81">
        <f t="shared" si="0"/>
        <v>0</v>
      </c>
      <c r="L19" s="81">
        <f>J19/'סכום נכסי הקרן'!$C$42*100</f>
        <v>0</v>
      </c>
    </row>
    <row r="20" spans="2:12">
      <c r="B20" t="s">
        <v>206</v>
      </c>
      <c r="C20" t="s">
        <v>206</v>
      </c>
      <c r="D20" s="16"/>
      <c r="E20" t="s">
        <v>206</v>
      </c>
      <c r="G20" t="s">
        <v>206</v>
      </c>
      <c r="H20" s="79">
        <v>0</v>
      </c>
      <c r="I20" s="79">
        <v>0</v>
      </c>
      <c r="J20" s="79">
        <v>0</v>
      </c>
      <c r="K20" s="79">
        <f t="shared" si="0"/>
        <v>0</v>
      </c>
      <c r="L20" s="79">
        <f>J20/'סכום נכסי הקרן'!$C$42*100</f>
        <v>0</v>
      </c>
    </row>
    <row r="21" spans="2:12">
      <c r="B21" s="80" t="s">
        <v>207</v>
      </c>
      <c r="D21" s="16"/>
      <c r="I21" s="81">
        <v>0</v>
      </c>
      <c r="J21" s="81">
        <v>0</v>
      </c>
      <c r="K21" s="81">
        <f t="shared" si="0"/>
        <v>0</v>
      </c>
      <c r="L21" s="81">
        <f>J21/'סכום נכסי הקרן'!$C$42*100</f>
        <v>0</v>
      </c>
    </row>
    <row r="22" spans="2:12">
      <c r="B22" t="s">
        <v>206</v>
      </c>
      <c r="C22" t="s">
        <v>206</v>
      </c>
      <c r="D22" s="16"/>
      <c r="E22" t="s">
        <v>206</v>
      </c>
      <c r="G22" t="s">
        <v>206</v>
      </c>
      <c r="H22" s="79">
        <v>0</v>
      </c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s="80" t="s">
        <v>208</v>
      </c>
      <c r="D23" s="16"/>
      <c r="I23" s="81">
        <v>0</v>
      </c>
      <c r="J23" s="81">
        <v>0</v>
      </c>
      <c r="K23" s="81">
        <f t="shared" si="0"/>
        <v>0</v>
      </c>
      <c r="L23" s="81">
        <f>J23/'סכום נכסי הקרן'!$C$42*100</f>
        <v>0</v>
      </c>
    </row>
    <row r="24" spans="2:12">
      <c r="B24" t="s">
        <v>206</v>
      </c>
      <c r="C24" t="s">
        <v>206</v>
      </c>
      <c r="D24" s="16"/>
      <c r="E24" t="s">
        <v>206</v>
      </c>
      <c r="G24" t="s">
        <v>206</v>
      </c>
      <c r="H24" s="79">
        <v>0</v>
      </c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s="80" t="s">
        <v>209</v>
      </c>
      <c r="D25" s="16"/>
      <c r="I25" s="81">
        <v>0</v>
      </c>
      <c r="J25" s="81">
        <v>0</v>
      </c>
      <c r="K25" s="81">
        <f t="shared" si="0"/>
        <v>0</v>
      </c>
      <c r="L25" s="81">
        <f>J25/'סכום נכסי הקרן'!$C$42*100</f>
        <v>0</v>
      </c>
    </row>
    <row r="26" spans="2:12">
      <c r="B26" t="s">
        <v>206</v>
      </c>
      <c r="C26" t="s">
        <v>206</v>
      </c>
      <c r="D26" s="16"/>
      <c r="E26" t="s">
        <v>206</v>
      </c>
      <c r="G26" t="s">
        <v>206</v>
      </c>
      <c r="H26" s="79">
        <v>0</v>
      </c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s="80" t="s">
        <v>210</v>
      </c>
      <c r="D27" s="16"/>
      <c r="I27" s="81">
        <v>0</v>
      </c>
      <c r="J27" s="81">
        <v>0</v>
      </c>
      <c r="K27" s="81">
        <f t="shared" si="0"/>
        <v>0</v>
      </c>
      <c r="L27" s="81">
        <f>J27/'סכום נכסי הקרן'!$C$42*100</f>
        <v>0</v>
      </c>
    </row>
    <row r="28" spans="2:12">
      <c r="B28" t="s">
        <v>206</v>
      </c>
      <c r="C28" t="s">
        <v>206</v>
      </c>
      <c r="D28" s="16"/>
      <c r="E28" t="s">
        <v>206</v>
      </c>
      <c r="G28" t="s">
        <v>206</v>
      </c>
      <c r="H28" s="79">
        <v>0</v>
      </c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s="80" t="s">
        <v>211</v>
      </c>
      <c r="D29" s="16"/>
      <c r="I29" s="81">
        <v>0</v>
      </c>
      <c r="J29" s="81">
        <v>0</v>
      </c>
      <c r="K29" s="81">
        <f t="shared" si="0"/>
        <v>0</v>
      </c>
      <c r="L29" s="81">
        <f>J29/'סכום נכסי הקרן'!$C$42*100</f>
        <v>0</v>
      </c>
    </row>
    <row r="30" spans="2:12">
      <c r="B30" s="80" t="s">
        <v>212</v>
      </c>
      <c r="D30" s="16"/>
      <c r="I30" s="81">
        <v>0</v>
      </c>
      <c r="J30" s="81">
        <v>0</v>
      </c>
      <c r="K30" s="81">
        <f t="shared" si="0"/>
        <v>0</v>
      </c>
      <c r="L30" s="81">
        <f>J30/'סכום נכסי הקרן'!$C$42*100</f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9">
        <v>0</v>
      </c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s="80" t="s">
        <v>213</v>
      </c>
      <c r="D32" s="16"/>
      <c r="I32" s="81">
        <v>0</v>
      </c>
      <c r="J32" s="81">
        <v>0</v>
      </c>
      <c r="K32" s="81">
        <f t="shared" si="0"/>
        <v>0</v>
      </c>
      <c r="L32" s="81">
        <f>J32/'סכום נכסי הקרן'!$C$42*100</f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9">
        <v>0</v>
      </c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214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2" t="s">
        <v>468</v>
      </c>
    </row>
    <row r="3" spans="2:49">
      <c r="B3" s="2" t="s">
        <v>2</v>
      </c>
      <c r="C3" s="83" t="s">
        <v>191</v>
      </c>
    </row>
    <row r="4" spans="2:49">
      <c r="B4" s="2" t="s">
        <v>3</v>
      </c>
      <c r="C4" s="83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-29820</v>
      </c>
      <c r="H11" s="7"/>
      <c r="I11" s="78">
        <v>1.3802842579484695</v>
      </c>
      <c r="J11" s="78">
        <v>100</v>
      </c>
      <c r="K11" s="78">
        <v>0.15</v>
      </c>
      <c r="AW11" s="16"/>
    </row>
    <row r="12" spans="2:49">
      <c r="B12" s="80" t="s">
        <v>196</v>
      </c>
      <c r="C12" s="16"/>
      <c r="D12" s="16"/>
      <c r="G12" s="81">
        <v>-29820</v>
      </c>
      <c r="I12" s="81">
        <v>1.3802842579484695</v>
      </c>
      <c r="J12" s="81">
        <v>100</v>
      </c>
      <c r="K12" s="81">
        <v>0.15</v>
      </c>
    </row>
    <row r="13" spans="2:49">
      <c r="B13" s="80" t="s">
        <v>378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379</v>
      </c>
      <c r="C15" s="16"/>
      <c r="D15" s="16"/>
      <c r="G15" s="81">
        <v>-26520</v>
      </c>
      <c r="I15" s="81">
        <v>1.4682940884569442</v>
      </c>
      <c r="J15" s="81">
        <v>106.38</v>
      </c>
      <c r="K15" s="81">
        <v>0.16</v>
      </c>
    </row>
    <row r="16" spans="2:49">
      <c r="B16" t="s">
        <v>411</v>
      </c>
      <c r="C16" t="s">
        <v>412</v>
      </c>
      <c r="D16" t="s">
        <v>413</v>
      </c>
      <c r="E16" t="s">
        <v>112</v>
      </c>
      <c r="F16" t="s">
        <v>414</v>
      </c>
      <c r="G16" s="79">
        <v>-900</v>
      </c>
      <c r="H16" s="79">
        <v>-4.7222222222222223</v>
      </c>
      <c r="I16" s="79">
        <v>4.2500000000000003E-2</v>
      </c>
      <c r="J16" s="79">
        <v>3.08</v>
      </c>
      <c r="K16" s="79">
        <v>0</v>
      </c>
    </row>
    <row r="17" spans="2:11">
      <c r="B17" t="s">
        <v>415</v>
      </c>
      <c r="C17" t="s">
        <v>416</v>
      </c>
      <c r="D17" t="s">
        <v>129</v>
      </c>
      <c r="E17" t="s">
        <v>112</v>
      </c>
      <c r="F17" t="s">
        <v>417</v>
      </c>
      <c r="G17" s="79">
        <v>-18620</v>
      </c>
      <c r="H17" s="79">
        <v>-6.2222254251945754</v>
      </c>
      <c r="I17" s="79">
        <v>1.1585783741712301</v>
      </c>
      <c r="J17" s="79">
        <v>83.94</v>
      </c>
      <c r="K17" s="79">
        <v>0.13</v>
      </c>
    </row>
    <row r="18" spans="2:11">
      <c r="B18" t="s">
        <v>418</v>
      </c>
      <c r="C18" t="s">
        <v>419</v>
      </c>
      <c r="D18" t="s">
        <v>129</v>
      </c>
      <c r="E18" t="s">
        <v>112</v>
      </c>
      <c r="F18" t="s">
        <v>420</v>
      </c>
      <c r="G18" s="79">
        <v>-2000</v>
      </c>
      <c r="H18" s="79">
        <v>-3.6722857142857102</v>
      </c>
      <c r="I18" s="79">
        <v>7.3445714285714198E-2</v>
      </c>
      <c r="J18" s="79">
        <v>5.32</v>
      </c>
      <c r="K18" s="79">
        <v>0.01</v>
      </c>
    </row>
    <row r="19" spans="2:11">
      <c r="B19" t="s">
        <v>421</v>
      </c>
      <c r="C19" t="s">
        <v>422</v>
      </c>
      <c r="D19" t="s">
        <v>129</v>
      </c>
      <c r="E19" t="s">
        <v>112</v>
      </c>
      <c r="F19" t="s">
        <v>423</v>
      </c>
      <c r="G19" s="79">
        <v>-3500</v>
      </c>
      <c r="H19" s="79">
        <v>-3.4725714285714284</v>
      </c>
      <c r="I19" s="79">
        <v>0.12154</v>
      </c>
      <c r="J19" s="79">
        <v>8.81</v>
      </c>
      <c r="K19" s="79">
        <v>0.01</v>
      </c>
    </row>
    <row r="20" spans="2:11">
      <c r="B20" t="s">
        <v>424</v>
      </c>
      <c r="C20" t="s">
        <v>425</v>
      </c>
      <c r="D20" t="s">
        <v>129</v>
      </c>
      <c r="E20" t="s">
        <v>112</v>
      </c>
      <c r="F20" t="s">
        <v>426</v>
      </c>
      <c r="G20" s="79">
        <v>5500</v>
      </c>
      <c r="H20" s="79">
        <v>0.1769090909090911</v>
      </c>
      <c r="I20" s="79">
        <v>9.7300000000000095E-3</v>
      </c>
      <c r="J20" s="79">
        <v>0.7</v>
      </c>
      <c r="K20" s="79">
        <v>0</v>
      </c>
    </row>
    <row r="21" spans="2:11">
      <c r="B21" t="s">
        <v>427</v>
      </c>
      <c r="C21" t="s">
        <v>428</v>
      </c>
      <c r="D21" t="s">
        <v>129</v>
      </c>
      <c r="E21" t="s">
        <v>112</v>
      </c>
      <c r="F21" t="s">
        <v>260</v>
      </c>
      <c r="G21" s="79">
        <v>1000</v>
      </c>
      <c r="H21" s="79">
        <v>0.38600000000000001</v>
      </c>
      <c r="I21" s="79">
        <v>3.8600000000000001E-3</v>
      </c>
      <c r="J21" s="79">
        <v>0.28000000000000003</v>
      </c>
      <c r="K21" s="79">
        <v>0</v>
      </c>
    </row>
    <row r="22" spans="2:11">
      <c r="B22" t="s">
        <v>429</v>
      </c>
      <c r="C22" t="s">
        <v>430</v>
      </c>
      <c r="D22" t="s">
        <v>129</v>
      </c>
      <c r="E22" t="s">
        <v>112</v>
      </c>
      <c r="F22" t="s">
        <v>431</v>
      </c>
      <c r="G22" s="79">
        <v>-8000</v>
      </c>
      <c r="H22" s="79">
        <v>-0.73299999999999998</v>
      </c>
      <c r="I22" s="79">
        <v>5.8639999999999998E-2</v>
      </c>
      <c r="J22" s="79">
        <v>4.25</v>
      </c>
      <c r="K22" s="79">
        <v>0.01</v>
      </c>
    </row>
    <row r="23" spans="2:11">
      <c r="B23" s="80" t="s">
        <v>409</v>
      </c>
      <c r="C23" s="16"/>
      <c r="D23" s="16"/>
      <c r="G23" s="81">
        <v>-3300</v>
      </c>
      <c r="I23" s="81">
        <v>-8.8009830508474607E-2</v>
      </c>
      <c r="J23" s="81">
        <v>-6.38</v>
      </c>
      <c r="K23" s="81">
        <v>-0.01</v>
      </c>
    </row>
    <row r="24" spans="2:11">
      <c r="B24" t="s">
        <v>432</v>
      </c>
      <c r="C24" t="s">
        <v>433</v>
      </c>
      <c r="D24" t="s">
        <v>129</v>
      </c>
      <c r="E24" t="s">
        <v>116</v>
      </c>
      <c r="F24" t="s">
        <v>434</v>
      </c>
      <c r="G24" s="79">
        <v>-1960</v>
      </c>
      <c r="H24" s="79">
        <v>5.0525423728813568</v>
      </c>
      <c r="I24" s="79">
        <v>-9.9029830508474595E-2</v>
      </c>
      <c r="J24" s="79">
        <v>-7.17</v>
      </c>
      <c r="K24" s="79">
        <v>-0.01</v>
      </c>
    </row>
    <row r="25" spans="2:11">
      <c r="B25" t="s">
        <v>435</v>
      </c>
      <c r="C25" t="s">
        <v>436</v>
      </c>
      <c r="D25" t="s">
        <v>129</v>
      </c>
      <c r="E25" t="s">
        <v>116</v>
      </c>
      <c r="F25" t="s">
        <v>437</v>
      </c>
      <c r="G25" s="79">
        <v>-140</v>
      </c>
      <c r="H25" s="79">
        <v>-0.17142857142857071</v>
      </c>
      <c r="I25" s="79">
        <v>2.39999999999999E-4</v>
      </c>
      <c r="J25" s="79">
        <v>0.02</v>
      </c>
      <c r="K25" s="79">
        <v>0</v>
      </c>
    </row>
    <row r="26" spans="2:11">
      <c r="B26" t="s">
        <v>438</v>
      </c>
      <c r="C26" t="s">
        <v>439</v>
      </c>
      <c r="D26" t="s">
        <v>129</v>
      </c>
      <c r="E26" t="s">
        <v>116</v>
      </c>
      <c r="F26" t="s">
        <v>440</v>
      </c>
      <c r="G26" s="79">
        <v>-1200</v>
      </c>
      <c r="H26" s="79">
        <v>-0.89833333333333332</v>
      </c>
      <c r="I26" s="79">
        <v>1.078E-2</v>
      </c>
      <c r="J26" s="79">
        <v>0.78</v>
      </c>
      <c r="K26" s="79">
        <v>0</v>
      </c>
    </row>
    <row r="27" spans="2:11">
      <c r="B27" s="80" t="s">
        <v>380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271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211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s="80" t="s">
        <v>378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410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206</v>
      </c>
      <c r="C35" t="s">
        <v>206</v>
      </c>
      <c r="D35" t="s">
        <v>206</v>
      </c>
      <c r="E35" t="s">
        <v>206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380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206</v>
      </c>
      <c r="C37" t="s">
        <v>206</v>
      </c>
      <c r="D37" t="s">
        <v>206</v>
      </c>
      <c r="E37" t="s">
        <v>206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271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206</v>
      </c>
      <c r="C39" t="s">
        <v>206</v>
      </c>
      <c r="D39" t="s">
        <v>206</v>
      </c>
      <c r="E39" t="s">
        <v>206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t="s">
        <v>214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2" t="s">
        <v>468</v>
      </c>
    </row>
    <row r="3" spans="2:78">
      <c r="B3" s="2" t="s">
        <v>2</v>
      </c>
      <c r="C3" s="83" t="s">
        <v>191</v>
      </c>
    </row>
    <row r="4" spans="2:78">
      <c r="B4" s="2" t="s">
        <v>3</v>
      </c>
      <c r="C4" s="83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382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383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384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385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386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387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388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382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383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384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385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386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387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388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2" t="s">
        <v>468</v>
      </c>
    </row>
    <row r="3" spans="2:59">
      <c r="B3" s="2" t="s">
        <v>2</v>
      </c>
      <c r="C3" s="83" t="s">
        <v>191</v>
      </c>
    </row>
    <row r="4" spans="2:59">
      <c r="B4" s="2" t="s">
        <v>3</v>
      </c>
      <c r="C4" s="83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441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442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443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444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445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446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447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448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449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450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211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451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443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444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206</v>
      </c>
      <c r="D38" t="s">
        <v>206</v>
      </c>
      <c r="E38" t="s">
        <v>206</v>
      </c>
      <c r="G38" s="79">
        <v>0</v>
      </c>
      <c r="H38" t="s">
        <v>206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450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206</v>
      </c>
      <c r="D40" t="s">
        <v>206</v>
      </c>
      <c r="E40" t="s">
        <v>206</v>
      </c>
      <c r="G40" s="79">
        <v>0</v>
      </c>
      <c r="H40" t="s">
        <v>206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2" t="s">
        <v>468</v>
      </c>
    </row>
    <row r="3" spans="2:64">
      <c r="B3" s="2" t="s">
        <v>2</v>
      </c>
      <c r="C3" s="83" t="s">
        <v>191</v>
      </c>
    </row>
    <row r="4" spans="2:64">
      <c r="B4" s="2" t="s">
        <v>3</v>
      </c>
      <c r="C4" s="83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394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206</v>
      </c>
      <c r="C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395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206</v>
      </c>
      <c r="C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452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C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453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C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271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2" t="s">
        <v>468</v>
      </c>
    </row>
    <row r="3" spans="2:55">
      <c r="B3" s="2" t="s">
        <v>2</v>
      </c>
      <c r="C3" s="83" t="s">
        <v>191</v>
      </c>
    </row>
    <row r="4" spans="2:55">
      <c r="B4" s="2" t="s">
        <v>3</v>
      </c>
      <c r="C4" s="83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454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455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454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455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468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468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f>I12+I18</f>
        <v>-18.4851907</v>
      </c>
      <c r="J11" s="78">
        <f>I11/$I$11*100</f>
        <v>100</v>
      </c>
      <c r="K11" s="78">
        <f>I11/'סכום נכסי הקרן'!$C$42*100</f>
        <v>-1.9948788693890607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f>SUM(I13:I17)</f>
        <v>-18.506230000000002</v>
      </c>
      <c r="J12" s="81">
        <f t="shared" ref="J12:J19" si="0">I12/$I$11*100</f>
        <v>100.11381705680755</v>
      </c>
      <c r="K12" s="81">
        <f>I12/'סכום נכסי הקרן'!$C$42*100</f>
        <v>-1.997149381805075</v>
      </c>
    </row>
    <row r="13" spans="2:60">
      <c r="B13" t="s">
        <v>456</v>
      </c>
      <c r="C13" t="s">
        <v>457</v>
      </c>
      <c r="D13" t="s">
        <v>206</v>
      </c>
      <c r="E13" t="s">
        <v>458</v>
      </c>
      <c r="F13" s="79">
        <v>0</v>
      </c>
      <c r="G13" t="s">
        <v>108</v>
      </c>
      <c r="H13" s="79">
        <v>0</v>
      </c>
      <c r="I13" s="79">
        <f>-0.54174-18.61097</f>
        <v>-19.152709999999999</v>
      </c>
      <c r="J13" s="79">
        <f t="shared" si="0"/>
        <v>103.61110313024793</v>
      </c>
      <c r="K13" s="79">
        <f>I13/'סכום נכסי הקרן'!$C$42*100</f>
        <v>-2.0669160026862232</v>
      </c>
    </row>
    <row r="14" spans="2:60">
      <c r="B14" t="s">
        <v>459</v>
      </c>
      <c r="C14" t="s">
        <v>460</v>
      </c>
      <c r="D14" t="s">
        <v>206</v>
      </c>
      <c r="E14" t="s">
        <v>458</v>
      </c>
      <c r="F14" s="79">
        <v>0</v>
      </c>
      <c r="G14" t="s">
        <v>108</v>
      </c>
      <c r="H14" s="79">
        <v>0</v>
      </c>
      <c r="I14" s="79">
        <v>-3.746E-2</v>
      </c>
      <c r="J14" s="79">
        <f t="shared" si="0"/>
        <v>0.20264870732439885</v>
      </c>
      <c r="K14" s="79">
        <f>I14/'סכום נכסי הקרן'!$C$42*100</f>
        <v>-4.042596241504515E-3</v>
      </c>
    </row>
    <row r="15" spans="2:60">
      <c r="B15" t="s">
        <v>461</v>
      </c>
      <c r="C15" t="s">
        <v>462</v>
      </c>
      <c r="D15" t="s">
        <v>206</v>
      </c>
      <c r="E15" t="s">
        <v>458</v>
      </c>
      <c r="F15" s="79">
        <v>0</v>
      </c>
      <c r="G15" t="s">
        <v>108</v>
      </c>
      <c r="H15" s="79">
        <v>0</v>
      </c>
      <c r="I15" s="79">
        <v>4.394E-2</v>
      </c>
      <c r="J15" s="79">
        <f t="shared" si="0"/>
        <v>-0.23770379604468997</v>
      </c>
      <c r="K15" s="79">
        <f>I15/'סכום נכסי הקרן'!$C$42*100</f>
        <v>4.7419027990311903E-3</v>
      </c>
    </row>
    <row r="16" spans="2:60">
      <c r="B16" t="s">
        <v>463</v>
      </c>
      <c r="C16" t="s">
        <v>245</v>
      </c>
      <c r="D16" t="s">
        <v>206</v>
      </c>
      <c r="E16" t="s">
        <v>157</v>
      </c>
      <c r="F16" s="79">
        <v>0</v>
      </c>
      <c r="G16" t="s">
        <v>108</v>
      </c>
      <c r="H16" s="79">
        <v>0</v>
      </c>
      <c r="I16" s="79">
        <v>0.40375</v>
      </c>
      <c r="J16" s="79">
        <f t="shared" si="0"/>
        <v>-2.1841808751261622</v>
      </c>
      <c r="K16" s="79">
        <f>I16/'סכום נכסי הקרן'!$C$42*100</f>
        <v>4.3571762747128873E-2</v>
      </c>
    </row>
    <row r="17" spans="2:11">
      <c r="B17" t="s">
        <v>464</v>
      </c>
      <c r="C17" t="s">
        <v>250</v>
      </c>
      <c r="D17" t="s">
        <v>206</v>
      </c>
      <c r="E17" t="s">
        <v>157</v>
      </c>
      <c r="F17" s="79">
        <v>0</v>
      </c>
      <c r="G17" t="s">
        <v>108</v>
      </c>
      <c r="H17" s="79">
        <v>0</v>
      </c>
      <c r="I17" s="79">
        <v>0.23624999999999999</v>
      </c>
      <c r="J17" s="79">
        <f t="shared" si="0"/>
        <v>-1.2780501095939465</v>
      </c>
      <c r="K17" s="79">
        <f>I17/'סכום נכסי הקרן'!$C$42*100</f>
        <v>2.5495551576493365E-2</v>
      </c>
    </row>
    <row r="18" spans="2:11">
      <c r="B18" s="80" t="s">
        <v>211</v>
      </c>
      <c r="D18" s="19"/>
      <c r="E18" s="19"/>
      <c r="F18" s="19"/>
      <c r="G18" s="19"/>
      <c r="H18" s="81">
        <v>0</v>
      </c>
      <c r="I18" s="81">
        <f>SUM(I19)</f>
        <v>2.10393E-2</v>
      </c>
      <c r="J18" s="81">
        <f t="shared" si="0"/>
        <v>-0.11381705680753404</v>
      </c>
      <c r="K18" s="81">
        <f>I18/'סכום נכסי הקרן'!$C$42*100</f>
        <v>2.2705124160140398E-3</v>
      </c>
    </row>
    <row r="19" spans="2:11">
      <c r="B19" t="s">
        <v>465</v>
      </c>
      <c r="C19" t="s">
        <v>466</v>
      </c>
      <c r="D19" t="s">
        <v>206</v>
      </c>
      <c r="E19" t="s">
        <v>458</v>
      </c>
      <c r="F19" s="79">
        <v>0</v>
      </c>
      <c r="G19" t="s">
        <v>112</v>
      </c>
      <c r="H19" s="79">
        <v>0</v>
      </c>
      <c r="I19" s="79">
        <v>2.10393E-2</v>
      </c>
      <c r="J19" s="79">
        <f t="shared" si="0"/>
        <v>-0.11381705680753404</v>
      </c>
      <c r="K19" s="79">
        <f>I19/'סכום נכסי הקרן'!$C$42*100</f>
        <v>2.2705124160140398E-3</v>
      </c>
    </row>
    <row r="20" spans="2:11">
      <c r="B20" t="s">
        <v>214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2" t="s">
        <v>468</v>
      </c>
    </row>
    <row r="3" spans="2:17">
      <c r="B3" s="2" t="s">
        <v>2</v>
      </c>
      <c r="C3" s="83" t="s">
        <v>191</v>
      </c>
    </row>
    <row r="4" spans="2:17">
      <c r="B4" s="2" t="s">
        <v>3</v>
      </c>
      <c r="C4" s="83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206</v>
      </c>
      <c r="C13" s="79">
        <v>0</v>
      </c>
    </row>
    <row r="14" spans="2:17">
      <c r="B14" s="80" t="s">
        <v>211</v>
      </c>
      <c r="C14" s="81">
        <v>0</v>
      </c>
    </row>
    <row r="15" spans="2:17">
      <c r="B15" t="s">
        <v>206</v>
      </c>
      <c r="C1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468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2" t="s">
        <v>468</v>
      </c>
    </row>
    <row r="3" spans="2:18">
      <c r="B3" s="2" t="s">
        <v>2</v>
      </c>
      <c r="C3" s="83" t="s">
        <v>191</v>
      </c>
    </row>
    <row r="4" spans="2:18">
      <c r="B4" s="2" t="s">
        <v>3</v>
      </c>
      <c r="C4" s="83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395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271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2" t="s">
        <v>468</v>
      </c>
    </row>
    <row r="3" spans="2:52">
      <c r="B3" s="2" t="s">
        <v>2</v>
      </c>
      <c r="C3" s="83" t="s">
        <v>191</v>
      </c>
    </row>
    <row r="4" spans="2:52">
      <c r="B4" s="2" t="s">
        <v>3</v>
      </c>
      <c r="C4" s="83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4.01</v>
      </c>
      <c r="I11" s="7"/>
      <c r="J11" s="7"/>
      <c r="K11" s="78">
        <v>0.02</v>
      </c>
      <c r="L11" s="78">
        <v>210726</v>
      </c>
      <c r="M11" s="7"/>
      <c r="N11" s="78">
        <v>224.0087752</v>
      </c>
      <c r="O11" s="7"/>
      <c r="P11" s="78">
        <v>100</v>
      </c>
      <c r="Q11" s="78">
        <v>24.17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4.01</v>
      </c>
      <c r="K12" s="81">
        <v>0.02</v>
      </c>
      <c r="L12" s="81">
        <v>210726</v>
      </c>
      <c r="N12" s="81">
        <v>224.0087752</v>
      </c>
      <c r="P12" s="81">
        <v>100</v>
      </c>
      <c r="Q12" s="81">
        <v>24.17</v>
      </c>
    </row>
    <row r="13" spans="2:52">
      <c r="B13" s="80" t="s">
        <v>215</v>
      </c>
      <c r="C13" s="16"/>
      <c r="D13" s="16"/>
      <c r="H13" s="81">
        <v>4.5999999999999996</v>
      </c>
      <c r="K13" s="81">
        <v>0</v>
      </c>
      <c r="L13" s="81">
        <v>90426</v>
      </c>
      <c r="N13" s="81">
        <v>98.757305200000005</v>
      </c>
      <c r="P13" s="81">
        <v>44.09</v>
      </c>
      <c r="Q13" s="81">
        <v>10.66</v>
      </c>
    </row>
    <row r="14" spans="2:52">
      <c r="B14" s="80" t="s">
        <v>216</v>
      </c>
      <c r="C14" s="16"/>
      <c r="D14" s="16"/>
      <c r="H14" s="81">
        <v>4.5999999999999996</v>
      </c>
      <c r="K14" s="81">
        <v>0</v>
      </c>
      <c r="L14" s="81">
        <v>90426</v>
      </c>
      <c r="N14" s="81">
        <v>98.757305200000005</v>
      </c>
      <c r="P14" s="81">
        <v>44.09</v>
      </c>
      <c r="Q14" s="81">
        <v>10.66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157</v>
      </c>
      <c r="G15" t="s">
        <v>220</v>
      </c>
      <c r="H15" s="79">
        <v>6.47</v>
      </c>
      <c r="I15" t="s">
        <v>108</v>
      </c>
      <c r="J15" s="79">
        <v>4</v>
      </c>
      <c r="K15" s="79">
        <v>0</v>
      </c>
      <c r="L15" s="79">
        <v>5000</v>
      </c>
      <c r="M15" s="79">
        <v>156.35</v>
      </c>
      <c r="N15" s="79">
        <v>7.8174999999999999</v>
      </c>
      <c r="O15" s="79">
        <v>0</v>
      </c>
      <c r="P15" s="79">
        <v>3.49</v>
      </c>
      <c r="Q15" s="79">
        <v>0.84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157</v>
      </c>
      <c r="G16" t="s">
        <v>223</v>
      </c>
      <c r="H16" s="79">
        <v>2.5</v>
      </c>
      <c r="I16" t="s">
        <v>108</v>
      </c>
      <c r="J16" s="79">
        <v>3</v>
      </c>
      <c r="K16" s="79">
        <v>0</v>
      </c>
      <c r="L16" s="79">
        <v>13300</v>
      </c>
      <c r="M16" s="79">
        <v>118.9</v>
      </c>
      <c r="N16" s="79">
        <v>15.813700000000001</v>
      </c>
      <c r="O16" s="79">
        <v>0</v>
      </c>
      <c r="P16" s="79">
        <v>7.06</v>
      </c>
      <c r="Q16" s="79">
        <v>1.71</v>
      </c>
    </row>
    <row r="17" spans="2:17">
      <c r="B17" t="s">
        <v>224</v>
      </c>
      <c r="C17" t="s">
        <v>225</v>
      </c>
      <c r="D17" t="s">
        <v>106</v>
      </c>
      <c r="E17" t="s">
        <v>219</v>
      </c>
      <c r="F17" t="s">
        <v>157</v>
      </c>
      <c r="G17" t="s">
        <v>226</v>
      </c>
      <c r="H17" s="79">
        <v>8.33</v>
      </c>
      <c r="I17" t="s">
        <v>108</v>
      </c>
      <c r="J17" s="79">
        <v>0.75</v>
      </c>
      <c r="K17" s="79">
        <v>0.01</v>
      </c>
      <c r="L17" s="79">
        <v>4000</v>
      </c>
      <c r="M17" s="79">
        <v>100.3</v>
      </c>
      <c r="N17" s="79">
        <v>4.0119999999999996</v>
      </c>
      <c r="O17" s="79">
        <v>0</v>
      </c>
      <c r="P17" s="79">
        <v>1.79</v>
      </c>
      <c r="Q17" s="79">
        <v>0.43</v>
      </c>
    </row>
    <row r="18" spans="2:17">
      <c r="B18" t="s">
        <v>227</v>
      </c>
      <c r="C18" t="s">
        <v>228</v>
      </c>
      <c r="D18" t="s">
        <v>106</v>
      </c>
      <c r="E18" t="s">
        <v>219</v>
      </c>
      <c r="F18" t="s">
        <v>157</v>
      </c>
      <c r="G18" t="s">
        <v>229</v>
      </c>
      <c r="H18" s="79">
        <v>3.58</v>
      </c>
      <c r="I18" t="s">
        <v>108</v>
      </c>
      <c r="J18" s="79">
        <v>0.1</v>
      </c>
      <c r="K18" s="79">
        <v>0</v>
      </c>
      <c r="L18" s="79">
        <v>64128</v>
      </c>
      <c r="M18" s="79">
        <v>100</v>
      </c>
      <c r="N18" s="79">
        <v>64.128</v>
      </c>
      <c r="O18" s="79">
        <v>0</v>
      </c>
      <c r="P18" s="79">
        <v>28.63</v>
      </c>
      <c r="Q18" s="79">
        <v>6.92</v>
      </c>
    </row>
    <row r="19" spans="2:17">
      <c r="B19" t="s">
        <v>230</v>
      </c>
      <c r="C19" t="s">
        <v>231</v>
      </c>
      <c r="D19" t="s">
        <v>106</v>
      </c>
      <c r="E19" t="s">
        <v>219</v>
      </c>
      <c r="F19" t="s">
        <v>157</v>
      </c>
      <c r="G19" t="s">
        <v>232</v>
      </c>
      <c r="H19" s="79">
        <v>14.45</v>
      </c>
      <c r="I19" t="s">
        <v>108</v>
      </c>
      <c r="J19" s="79">
        <v>4</v>
      </c>
      <c r="K19" s="79">
        <v>0.01</v>
      </c>
      <c r="L19" s="79">
        <v>3998</v>
      </c>
      <c r="M19" s="79">
        <v>174.74</v>
      </c>
      <c r="N19" s="79">
        <v>6.9861051999999999</v>
      </c>
      <c r="O19" s="79">
        <v>0</v>
      </c>
      <c r="P19" s="79">
        <v>3.12</v>
      </c>
      <c r="Q19" s="79">
        <v>0.75</v>
      </c>
    </row>
    <row r="20" spans="2:17">
      <c r="B20" s="80" t="s">
        <v>233</v>
      </c>
      <c r="C20" s="16"/>
      <c r="D20" s="16"/>
      <c r="H20" s="81">
        <v>3.54</v>
      </c>
      <c r="K20" s="81">
        <v>0.03</v>
      </c>
      <c r="L20" s="81">
        <v>120300</v>
      </c>
      <c r="N20" s="81">
        <v>125.25147</v>
      </c>
      <c r="P20" s="81">
        <v>55.91</v>
      </c>
      <c r="Q20" s="81">
        <v>13.52</v>
      </c>
    </row>
    <row r="21" spans="2:17">
      <c r="B21" s="80" t="s">
        <v>234</v>
      </c>
      <c r="C21" s="16"/>
      <c r="D21" s="16"/>
      <c r="H21" s="81">
        <v>0.91</v>
      </c>
      <c r="K21" s="81">
        <v>0.1</v>
      </c>
      <c r="L21" s="81">
        <v>31300</v>
      </c>
      <c r="N21" s="81">
        <v>31.259309999999999</v>
      </c>
      <c r="P21" s="81">
        <v>13.95</v>
      </c>
      <c r="Q21" s="81">
        <v>3.37</v>
      </c>
    </row>
    <row r="22" spans="2:17">
      <c r="B22" t="s">
        <v>235</v>
      </c>
      <c r="C22" t="s">
        <v>236</v>
      </c>
      <c r="D22" t="s">
        <v>106</v>
      </c>
      <c r="E22" t="s">
        <v>219</v>
      </c>
      <c r="F22" t="s">
        <v>157</v>
      </c>
      <c r="G22" t="s">
        <v>237</v>
      </c>
      <c r="H22" s="79">
        <v>0.86</v>
      </c>
      <c r="I22" t="s">
        <v>108</v>
      </c>
      <c r="J22" s="79">
        <v>0</v>
      </c>
      <c r="K22" s="79">
        <v>0</v>
      </c>
      <c r="L22" s="79">
        <v>8000</v>
      </c>
      <c r="M22" s="79">
        <v>99.87</v>
      </c>
      <c r="N22" s="79">
        <v>7.9896000000000003</v>
      </c>
      <c r="O22" s="79">
        <v>0</v>
      </c>
      <c r="P22" s="79">
        <v>3.57</v>
      </c>
      <c r="Q22" s="79">
        <v>0.86</v>
      </c>
    </row>
    <row r="23" spans="2:17">
      <c r="B23" t="s">
        <v>238</v>
      </c>
      <c r="C23" t="s">
        <v>239</v>
      </c>
      <c r="D23" t="s">
        <v>106</v>
      </c>
      <c r="E23" t="s">
        <v>219</v>
      </c>
      <c r="F23" t="s">
        <v>157</v>
      </c>
      <c r="G23" t="s">
        <v>220</v>
      </c>
      <c r="H23" s="79">
        <v>0.93</v>
      </c>
      <c r="I23" t="s">
        <v>108</v>
      </c>
      <c r="J23" s="79">
        <v>0</v>
      </c>
      <c r="K23" s="79">
        <v>0.14000000000000001</v>
      </c>
      <c r="L23" s="79">
        <v>23300</v>
      </c>
      <c r="M23" s="79">
        <v>99.87</v>
      </c>
      <c r="N23" s="79">
        <v>23.26971</v>
      </c>
      <c r="O23" s="79">
        <v>0</v>
      </c>
      <c r="P23" s="79">
        <v>10.39</v>
      </c>
      <c r="Q23" s="79">
        <v>2.5099999999999998</v>
      </c>
    </row>
    <row r="24" spans="2:17">
      <c r="B24" s="80" t="s">
        <v>240</v>
      </c>
      <c r="C24" s="16"/>
      <c r="D24" s="16"/>
      <c r="H24" s="81">
        <v>6.04</v>
      </c>
      <c r="K24" s="81">
        <v>0.01</v>
      </c>
      <c r="L24" s="81">
        <v>48800</v>
      </c>
      <c r="N24" s="81">
        <v>53.914740000000002</v>
      </c>
      <c r="P24" s="81">
        <v>24.07</v>
      </c>
      <c r="Q24" s="81">
        <v>5.82</v>
      </c>
    </row>
    <row r="25" spans="2:17">
      <c r="B25" t="s">
        <v>241</v>
      </c>
      <c r="C25" t="s">
        <v>242</v>
      </c>
      <c r="D25" t="s">
        <v>106</v>
      </c>
      <c r="E25" t="s">
        <v>219</v>
      </c>
      <c r="F25" t="s">
        <v>157</v>
      </c>
      <c r="G25" t="s">
        <v>243</v>
      </c>
      <c r="H25" s="79">
        <v>1.58</v>
      </c>
      <c r="I25" t="s">
        <v>108</v>
      </c>
      <c r="J25" s="79">
        <v>0.5</v>
      </c>
      <c r="K25" s="79">
        <v>0</v>
      </c>
      <c r="L25" s="79">
        <v>7500</v>
      </c>
      <c r="M25" s="79">
        <v>100.59</v>
      </c>
      <c r="N25" s="79">
        <v>7.5442499999999999</v>
      </c>
      <c r="O25" s="79">
        <v>0</v>
      </c>
      <c r="P25" s="79">
        <v>3.37</v>
      </c>
      <c r="Q25" s="79">
        <v>0.81</v>
      </c>
    </row>
    <row r="26" spans="2:17">
      <c r="B26" t="s">
        <v>244</v>
      </c>
      <c r="C26" t="s">
        <v>245</v>
      </c>
      <c r="D26" t="s">
        <v>106</v>
      </c>
      <c r="E26" t="s">
        <v>219</v>
      </c>
      <c r="F26" t="s">
        <v>157</v>
      </c>
      <c r="G26" t="s">
        <v>246</v>
      </c>
      <c r="H26" s="79">
        <v>5.47</v>
      </c>
      <c r="I26" t="s">
        <v>108</v>
      </c>
      <c r="J26" s="79">
        <v>4.25</v>
      </c>
      <c r="K26" s="79">
        <v>0.01</v>
      </c>
      <c r="L26" s="79">
        <v>9500</v>
      </c>
      <c r="M26" s="79">
        <v>116.8</v>
      </c>
      <c r="N26" s="79">
        <v>11.096</v>
      </c>
      <c r="O26" s="79">
        <v>0</v>
      </c>
      <c r="P26" s="79">
        <v>4.95</v>
      </c>
      <c r="Q26" s="79">
        <v>1.2</v>
      </c>
    </row>
    <row r="27" spans="2:17">
      <c r="B27" t="s">
        <v>247</v>
      </c>
      <c r="C27" t="s">
        <v>248</v>
      </c>
      <c r="D27" t="s">
        <v>106</v>
      </c>
      <c r="E27" t="s">
        <v>219</v>
      </c>
      <c r="F27" t="s">
        <v>157</v>
      </c>
      <c r="G27" t="s">
        <v>232</v>
      </c>
      <c r="H27" s="79">
        <v>3.99</v>
      </c>
      <c r="I27" t="s">
        <v>108</v>
      </c>
      <c r="J27" s="79">
        <v>1</v>
      </c>
      <c r="K27" s="79">
        <v>0.01</v>
      </c>
      <c r="L27" s="79">
        <v>19600</v>
      </c>
      <c r="M27" s="79">
        <v>101.46</v>
      </c>
      <c r="N27" s="79">
        <v>19.88616</v>
      </c>
      <c r="O27" s="79">
        <v>0</v>
      </c>
      <c r="P27" s="79">
        <v>8.8800000000000008</v>
      </c>
      <c r="Q27" s="79">
        <v>2.15</v>
      </c>
    </row>
    <row r="28" spans="2:17">
      <c r="B28" t="s">
        <v>249</v>
      </c>
      <c r="C28" t="s">
        <v>250</v>
      </c>
      <c r="D28" t="s">
        <v>106</v>
      </c>
      <c r="E28" t="s">
        <v>219</v>
      </c>
      <c r="F28" t="s">
        <v>157</v>
      </c>
      <c r="G28" t="s">
        <v>223</v>
      </c>
      <c r="H28" s="79">
        <v>6.34</v>
      </c>
      <c r="I28" t="s">
        <v>108</v>
      </c>
      <c r="J28" s="79">
        <v>3.75</v>
      </c>
      <c r="K28" s="79">
        <v>0.02</v>
      </c>
      <c r="L28" s="79">
        <v>6300</v>
      </c>
      <c r="M28" s="79">
        <v>114.3</v>
      </c>
      <c r="N28" s="79">
        <v>7.2008999999999999</v>
      </c>
      <c r="O28" s="79">
        <v>0</v>
      </c>
      <c r="P28" s="79">
        <v>3.21</v>
      </c>
      <c r="Q28" s="79">
        <v>0.78</v>
      </c>
    </row>
    <row r="29" spans="2:17">
      <c r="B29" t="s">
        <v>251</v>
      </c>
      <c r="C29" t="s">
        <v>252</v>
      </c>
      <c r="D29" t="s">
        <v>106</v>
      </c>
      <c r="E29" t="s">
        <v>219</v>
      </c>
      <c r="F29" t="s">
        <v>157</v>
      </c>
      <c r="G29" t="s">
        <v>253</v>
      </c>
      <c r="H29" s="79">
        <v>15.64</v>
      </c>
      <c r="I29" t="s">
        <v>108</v>
      </c>
      <c r="J29" s="79">
        <v>5.5</v>
      </c>
      <c r="K29" s="79">
        <v>0.03</v>
      </c>
      <c r="L29" s="79">
        <v>5900</v>
      </c>
      <c r="M29" s="79">
        <v>138.77000000000001</v>
      </c>
      <c r="N29" s="79">
        <v>8.1874300000000009</v>
      </c>
      <c r="O29" s="79">
        <v>0</v>
      </c>
      <c r="P29" s="79">
        <v>3.65</v>
      </c>
      <c r="Q29" s="79">
        <v>0.88</v>
      </c>
    </row>
    <row r="30" spans="2:17">
      <c r="B30" s="80" t="s">
        <v>254</v>
      </c>
      <c r="C30" s="16"/>
      <c r="D30" s="16"/>
      <c r="H30" s="81">
        <v>2.23</v>
      </c>
      <c r="K30" s="81">
        <v>0</v>
      </c>
      <c r="L30" s="81">
        <v>40200</v>
      </c>
      <c r="N30" s="81">
        <v>40.077419999999996</v>
      </c>
      <c r="P30" s="81">
        <v>17.89</v>
      </c>
      <c r="Q30" s="81">
        <v>4.33</v>
      </c>
    </row>
    <row r="31" spans="2:17">
      <c r="B31" t="s">
        <v>255</v>
      </c>
      <c r="C31" t="s">
        <v>256</v>
      </c>
      <c r="D31" t="s">
        <v>106</v>
      </c>
      <c r="E31" t="s">
        <v>219</v>
      </c>
      <c r="F31" t="s">
        <v>157</v>
      </c>
      <c r="G31" t="s">
        <v>257</v>
      </c>
      <c r="H31" s="79">
        <v>3.16</v>
      </c>
      <c r="I31" t="s">
        <v>108</v>
      </c>
      <c r="J31" s="79">
        <v>7.0000000000000007E-2</v>
      </c>
      <c r="K31" s="79">
        <v>0</v>
      </c>
      <c r="L31" s="79">
        <v>3500</v>
      </c>
      <c r="M31" s="79">
        <v>99.65</v>
      </c>
      <c r="N31" s="79">
        <v>3.4877500000000001</v>
      </c>
      <c r="O31" s="79">
        <v>0</v>
      </c>
      <c r="P31" s="79">
        <v>1.56</v>
      </c>
      <c r="Q31" s="79">
        <v>0.38</v>
      </c>
    </row>
    <row r="32" spans="2:17">
      <c r="B32" t="s">
        <v>258</v>
      </c>
      <c r="C32" t="s">
        <v>259</v>
      </c>
      <c r="D32" t="s">
        <v>106</v>
      </c>
      <c r="E32" t="s">
        <v>219</v>
      </c>
      <c r="F32" t="s">
        <v>157</v>
      </c>
      <c r="G32" t="s">
        <v>260</v>
      </c>
      <c r="H32" s="79">
        <v>4.66</v>
      </c>
      <c r="I32" t="s">
        <v>108</v>
      </c>
      <c r="J32" s="79">
        <v>7.0000000000000007E-2</v>
      </c>
      <c r="K32" s="79">
        <v>0</v>
      </c>
      <c r="L32" s="79">
        <v>15000</v>
      </c>
      <c r="M32" s="79">
        <v>99.25</v>
      </c>
      <c r="N32" s="79">
        <v>14.887499999999999</v>
      </c>
      <c r="O32" s="79">
        <v>0</v>
      </c>
      <c r="P32" s="79">
        <v>6.65</v>
      </c>
      <c r="Q32" s="79">
        <v>1.61</v>
      </c>
    </row>
    <row r="33" spans="2:17">
      <c r="B33" t="s">
        <v>261</v>
      </c>
      <c r="C33" t="s">
        <v>262</v>
      </c>
      <c r="D33" t="s">
        <v>106</v>
      </c>
      <c r="E33" t="s">
        <v>219</v>
      </c>
      <c r="F33" t="s">
        <v>157</v>
      </c>
      <c r="G33" t="s">
        <v>263</v>
      </c>
      <c r="H33" s="79">
        <v>0.42</v>
      </c>
      <c r="I33" t="s">
        <v>108</v>
      </c>
      <c r="J33" s="79">
        <v>7.0000000000000007E-2</v>
      </c>
      <c r="K33" s="79">
        <v>0</v>
      </c>
      <c r="L33" s="79">
        <v>21700</v>
      </c>
      <c r="M33" s="79">
        <v>100.01</v>
      </c>
      <c r="N33" s="79">
        <v>21.702169999999999</v>
      </c>
      <c r="O33" s="79">
        <v>0</v>
      </c>
      <c r="P33" s="79">
        <v>9.69</v>
      </c>
      <c r="Q33" s="79">
        <v>2.34</v>
      </c>
    </row>
    <row r="34" spans="2:17">
      <c r="B34" s="80" t="s">
        <v>264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211</v>
      </c>
      <c r="C36" s="16"/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s="80" t="s">
        <v>265</v>
      </c>
      <c r="C37" s="16"/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206</v>
      </c>
      <c r="C38" t="s">
        <v>206</v>
      </c>
      <c r="D38" s="16"/>
      <c r="E38" t="s">
        <v>206</v>
      </c>
      <c r="H38" s="79">
        <v>0</v>
      </c>
      <c r="I38" t="s">
        <v>206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266</v>
      </c>
      <c r="C39" s="16"/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206</v>
      </c>
      <c r="C40" t="s">
        <v>206</v>
      </c>
      <c r="D40" s="16"/>
      <c r="E40" t="s">
        <v>206</v>
      </c>
      <c r="H40" s="79">
        <v>0</v>
      </c>
      <c r="I40" t="s">
        <v>206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2" t="s">
        <v>468</v>
      </c>
    </row>
    <row r="3" spans="2:23">
      <c r="B3" s="2" t="s">
        <v>2</v>
      </c>
      <c r="C3" s="83" t="s">
        <v>191</v>
      </c>
    </row>
    <row r="4" spans="2:23">
      <c r="B4" s="2" t="s">
        <v>3</v>
      </c>
      <c r="C4" s="83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394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395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271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2" t="s">
        <v>468</v>
      </c>
    </row>
    <row r="3" spans="2:67">
      <c r="B3" s="2" t="s">
        <v>2</v>
      </c>
      <c r="C3" s="83" t="s">
        <v>191</v>
      </c>
    </row>
    <row r="4" spans="2:67">
      <c r="B4" s="2" t="s">
        <v>3</v>
      </c>
      <c r="C4" s="83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211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270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468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267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268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271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9">
        <v>0</v>
      </c>
      <c r="L20" t="s">
        <v>206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211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269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270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206</v>
      </c>
      <c r="C25" t="s">
        <v>206</v>
      </c>
      <c r="D25" s="16"/>
      <c r="E25" s="16"/>
      <c r="F25" s="16"/>
      <c r="G25" t="s">
        <v>206</v>
      </c>
      <c r="H25" t="s">
        <v>206</v>
      </c>
      <c r="K25" s="79">
        <v>0</v>
      </c>
      <c r="L25" t="s">
        <v>206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214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 C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2" t="s">
        <v>468</v>
      </c>
    </row>
    <row r="3" spans="2:61">
      <c r="B3" s="2" t="s">
        <v>2</v>
      </c>
      <c r="C3" s="83" t="s">
        <v>191</v>
      </c>
    </row>
    <row r="4" spans="2:61">
      <c r="B4" s="2" t="s">
        <v>3</v>
      </c>
      <c r="C4" s="83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272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273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274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275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211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269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270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206</v>
      </c>
      <c r="C25" t="s">
        <v>206</v>
      </c>
      <c r="E25" s="16"/>
      <c r="F25" s="16"/>
      <c r="G25" t="s">
        <v>206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214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2" t="s">
        <v>468</v>
      </c>
    </row>
    <row r="3" spans="2:62">
      <c r="B3" s="2" t="s">
        <v>2</v>
      </c>
      <c r="C3" s="83" t="s">
        <v>191</v>
      </c>
    </row>
    <row r="4" spans="2:62">
      <c r="B4" s="2" t="s">
        <v>3</v>
      </c>
      <c r="C4" s="83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41648</v>
      </c>
      <c r="I11" s="7"/>
      <c r="J11" s="78">
        <v>632.99339115999999</v>
      </c>
      <c r="K11" s="7"/>
      <c r="L11" s="78">
        <v>100</v>
      </c>
      <c r="M11" s="78">
        <v>68.31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40703</v>
      </c>
      <c r="J12" s="81">
        <v>369.67103709999998</v>
      </c>
      <c r="L12" s="81">
        <v>58.4</v>
      </c>
      <c r="M12" s="81">
        <v>39.89</v>
      </c>
    </row>
    <row r="13" spans="2:62">
      <c r="B13" s="80" t="s">
        <v>276</v>
      </c>
      <c r="D13" s="16"/>
      <c r="E13" s="16"/>
      <c r="F13" s="16"/>
      <c r="G13" s="16"/>
      <c r="H13" s="81">
        <v>7206</v>
      </c>
      <c r="J13" s="81">
        <v>133.77127999999999</v>
      </c>
      <c r="L13" s="81">
        <v>21.13</v>
      </c>
      <c r="M13" s="81">
        <v>14.44</v>
      </c>
    </row>
    <row r="14" spans="2:62">
      <c r="B14" t="s">
        <v>277</v>
      </c>
      <c r="C14" t="s">
        <v>278</v>
      </c>
      <c r="D14" t="s">
        <v>106</v>
      </c>
      <c r="E14" t="s">
        <v>279</v>
      </c>
      <c r="F14" t="s">
        <v>129</v>
      </c>
      <c r="G14" t="s">
        <v>108</v>
      </c>
      <c r="H14" s="79">
        <v>4290</v>
      </c>
      <c r="I14" s="79">
        <v>1243</v>
      </c>
      <c r="J14" s="79">
        <v>53.3247</v>
      </c>
      <c r="K14" s="79">
        <v>0</v>
      </c>
      <c r="L14" s="79">
        <v>8.42</v>
      </c>
      <c r="M14" s="79">
        <v>5.75</v>
      </c>
    </row>
    <row r="15" spans="2:62">
      <c r="B15" t="s">
        <v>280</v>
      </c>
      <c r="C15" t="s">
        <v>281</v>
      </c>
      <c r="D15" t="s">
        <v>106</v>
      </c>
      <c r="E15" t="s">
        <v>282</v>
      </c>
      <c r="F15" t="s">
        <v>129</v>
      </c>
      <c r="G15" t="s">
        <v>108</v>
      </c>
      <c r="H15" s="79">
        <v>195</v>
      </c>
      <c r="I15" s="79">
        <v>12450</v>
      </c>
      <c r="J15" s="79">
        <v>24.2775</v>
      </c>
      <c r="K15" s="79">
        <v>0</v>
      </c>
      <c r="L15" s="79">
        <v>3.84</v>
      </c>
      <c r="M15" s="79">
        <v>2.62</v>
      </c>
    </row>
    <row r="16" spans="2:62">
      <c r="B16" t="s">
        <v>283</v>
      </c>
      <c r="C16" t="s">
        <v>284</v>
      </c>
      <c r="D16" t="s">
        <v>106</v>
      </c>
      <c r="E16" t="s">
        <v>285</v>
      </c>
      <c r="F16" t="s">
        <v>129</v>
      </c>
      <c r="G16" t="s">
        <v>108</v>
      </c>
      <c r="H16" s="79">
        <v>199</v>
      </c>
      <c r="I16" s="79">
        <v>12460</v>
      </c>
      <c r="J16" s="79">
        <v>24.795400000000001</v>
      </c>
      <c r="K16" s="79">
        <v>0</v>
      </c>
      <c r="L16" s="79">
        <v>3.92</v>
      </c>
      <c r="M16" s="79">
        <v>2.68</v>
      </c>
    </row>
    <row r="17" spans="2:13">
      <c r="B17" t="s">
        <v>286</v>
      </c>
      <c r="C17" t="s">
        <v>287</v>
      </c>
      <c r="D17" t="s">
        <v>106</v>
      </c>
      <c r="E17" t="s">
        <v>288</v>
      </c>
      <c r="F17" t="s">
        <v>134</v>
      </c>
      <c r="G17" t="s">
        <v>108</v>
      </c>
      <c r="H17" s="79">
        <v>2522</v>
      </c>
      <c r="I17" s="79">
        <v>1244</v>
      </c>
      <c r="J17" s="79">
        <v>31.37368</v>
      </c>
      <c r="K17" s="79">
        <v>0</v>
      </c>
      <c r="L17" s="79">
        <v>4.96</v>
      </c>
      <c r="M17" s="79">
        <v>3.39</v>
      </c>
    </row>
    <row r="18" spans="2:13">
      <c r="B18" s="80" t="s">
        <v>289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206</v>
      </c>
      <c r="C19" t="s">
        <v>206</v>
      </c>
      <c r="D19" s="16"/>
      <c r="E19" s="16"/>
      <c r="F19" t="s">
        <v>206</v>
      </c>
      <c r="G19" t="s">
        <v>206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290</v>
      </c>
      <c r="D20" s="16"/>
      <c r="E20" s="16"/>
      <c r="F20" s="16"/>
      <c r="G20" s="16"/>
      <c r="H20" s="81">
        <v>33497</v>
      </c>
      <c r="J20" s="81">
        <v>235.89975709999999</v>
      </c>
      <c r="L20" s="81">
        <v>37.270000000000003</v>
      </c>
      <c r="M20" s="81">
        <v>25.46</v>
      </c>
    </row>
    <row r="21" spans="2:13">
      <c r="B21" t="s">
        <v>291</v>
      </c>
      <c r="C21" t="s">
        <v>292</v>
      </c>
      <c r="D21" t="s">
        <v>106</v>
      </c>
      <c r="E21" t="s">
        <v>293</v>
      </c>
      <c r="F21" t="s">
        <v>129</v>
      </c>
      <c r="G21" t="s">
        <v>108</v>
      </c>
      <c r="H21" s="79">
        <v>300</v>
      </c>
      <c r="I21" s="79">
        <v>3093.91</v>
      </c>
      <c r="J21" s="79">
        <v>9.2817299999999996</v>
      </c>
      <c r="K21" s="79">
        <v>0</v>
      </c>
      <c r="L21" s="79">
        <v>1.47</v>
      </c>
      <c r="M21" s="79">
        <v>1</v>
      </c>
    </row>
    <row r="22" spans="2:13">
      <c r="B22" t="s">
        <v>294</v>
      </c>
      <c r="C22" t="s">
        <v>295</v>
      </c>
      <c r="D22" t="s">
        <v>106</v>
      </c>
      <c r="E22" t="s">
        <v>296</v>
      </c>
      <c r="F22" t="s">
        <v>129</v>
      </c>
      <c r="G22" t="s">
        <v>108</v>
      </c>
      <c r="H22" s="79">
        <v>1400</v>
      </c>
      <c r="I22" s="79">
        <v>3124.94</v>
      </c>
      <c r="J22" s="79">
        <v>43.749160000000003</v>
      </c>
      <c r="K22" s="79">
        <v>0</v>
      </c>
      <c r="L22" s="79">
        <v>6.91</v>
      </c>
      <c r="M22" s="79">
        <v>4.72</v>
      </c>
    </row>
    <row r="23" spans="2:13">
      <c r="B23" t="s">
        <v>297</v>
      </c>
      <c r="C23" t="s">
        <v>298</v>
      </c>
      <c r="D23" t="s">
        <v>106</v>
      </c>
      <c r="E23" t="s">
        <v>288</v>
      </c>
      <c r="F23" t="s">
        <v>134</v>
      </c>
      <c r="G23" t="s">
        <v>108</v>
      </c>
      <c r="H23" s="79">
        <v>23973</v>
      </c>
      <c r="I23" s="79">
        <v>311.01</v>
      </c>
      <c r="J23" s="79">
        <v>74.558427300000005</v>
      </c>
      <c r="K23" s="79">
        <v>0.01</v>
      </c>
      <c r="L23" s="79">
        <v>11.78</v>
      </c>
      <c r="M23" s="79">
        <v>8.0500000000000007</v>
      </c>
    </row>
    <row r="24" spans="2:13">
      <c r="B24" t="s">
        <v>299</v>
      </c>
      <c r="C24" t="s">
        <v>300</v>
      </c>
      <c r="D24" t="s">
        <v>106</v>
      </c>
      <c r="E24" t="s">
        <v>279</v>
      </c>
      <c r="F24" t="s">
        <v>134</v>
      </c>
      <c r="G24" t="s">
        <v>108</v>
      </c>
      <c r="H24" s="79">
        <v>5100</v>
      </c>
      <c r="I24" s="79">
        <v>349.6</v>
      </c>
      <c r="J24" s="79">
        <v>17.829599999999999</v>
      </c>
      <c r="K24" s="79">
        <v>0</v>
      </c>
      <c r="L24" s="79">
        <v>2.82</v>
      </c>
      <c r="M24" s="79">
        <v>1.92</v>
      </c>
    </row>
    <row r="25" spans="2:13">
      <c r="B25" t="s">
        <v>301</v>
      </c>
      <c r="C25" t="s">
        <v>302</v>
      </c>
      <c r="D25" t="s">
        <v>106</v>
      </c>
      <c r="E25" t="s">
        <v>282</v>
      </c>
      <c r="F25" t="s">
        <v>134</v>
      </c>
      <c r="G25" t="s">
        <v>108</v>
      </c>
      <c r="H25" s="79">
        <v>980</v>
      </c>
      <c r="I25" s="79">
        <v>3103.61</v>
      </c>
      <c r="J25" s="79">
        <v>30.415378</v>
      </c>
      <c r="K25" s="79">
        <v>0</v>
      </c>
      <c r="L25" s="79">
        <v>4.8099999999999996</v>
      </c>
      <c r="M25" s="79">
        <v>3.28</v>
      </c>
    </row>
    <row r="26" spans="2:13">
      <c r="B26" t="s">
        <v>303</v>
      </c>
      <c r="C26" t="s">
        <v>304</v>
      </c>
      <c r="D26" t="s">
        <v>106</v>
      </c>
      <c r="E26" t="s">
        <v>282</v>
      </c>
      <c r="F26" t="s">
        <v>134</v>
      </c>
      <c r="G26" t="s">
        <v>108</v>
      </c>
      <c r="H26" s="79">
        <v>794</v>
      </c>
      <c r="I26" s="79">
        <v>3506.72</v>
      </c>
      <c r="J26" s="79">
        <v>27.843356799999999</v>
      </c>
      <c r="K26" s="79">
        <v>0</v>
      </c>
      <c r="L26" s="79">
        <v>4.4000000000000004</v>
      </c>
      <c r="M26" s="79">
        <v>3</v>
      </c>
    </row>
    <row r="27" spans="2:13">
      <c r="B27" t="s">
        <v>305</v>
      </c>
      <c r="C27" t="s">
        <v>306</v>
      </c>
      <c r="D27" t="s">
        <v>106</v>
      </c>
      <c r="E27" t="s">
        <v>307</v>
      </c>
      <c r="F27" t="s">
        <v>134</v>
      </c>
      <c r="G27" t="s">
        <v>108</v>
      </c>
      <c r="H27" s="79">
        <v>600</v>
      </c>
      <c r="I27" s="79">
        <v>3501.03</v>
      </c>
      <c r="J27" s="79">
        <v>21.006180000000001</v>
      </c>
      <c r="K27" s="79">
        <v>0</v>
      </c>
      <c r="L27" s="79">
        <v>3.32</v>
      </c>
      <c r="M27" s="79">
        <v>2.27</v>
      </c>
    </row>
    <row r="28" spans="2:13">
      <c r="B28" t="s">
        <v>308</v>
      </c>
      <c r="C28" t="s">
        <v>309</v>
      </c>
      <c r="D28" t="s">
        <v>106</v>
      </c>
      <c r="E28" t="s">
        <v>296</v>
      </c>
      <c r="F28" t="s">
        <v>134</v>
      </c>
      <c r="G28" t="s">
        <v>108</v>
      </c>
      <c r="H28" s="79">
        <v>350</v>
      </c>
      <c r="I28" s="79">
        <v>3204.55</v>
      </c>
      <c r="J28" s="79">
        <v>11.215925</v>
      </c>
      <c r="K28" s="79">
        <v>0</v>
      </c>
      <c r="L28" s="79">
        <v>1.77</v>
      </c>
      <c r="M28" s="79">
        <v>1.21</v>
      </c>
    </row>
    <row r="29" spans="2:13">
      <c r="B29" s="80" t="s">
        <v>310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206</v>
      </c>
      <c r="C30" t="s">
        <v>206</v>
      </c>
      <c r="D30" s="16"/>
      <c r="E30" s="16"/>
      <c r="F30" t="s">
        <v>206</v>
      </c>
      <c r="G30" t="s">
        <v>206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271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206</v>
      </c>
      <c r="C32" t="s">
        <v>206</v>
      </c>
      <c r="D32" s="16"/>
      <c r="E32" s="16"/>
      <c r="F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311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211</v>
      </c>
      <c r="D35" s="16"/>
      <c r="E35" s="16"/>
      <c r="F35" s="16"/>
      <c r="G35" s="16"/>
      <c r="H35" s="81">
        <v>945</v>
      </c>
      <c r="J35" s="81">
        <v>263.32235406000001</v>
      </c>
      <c r="L35" s="81">
        <v>41.6</v>
      </c>
      <c r="M35" s="81">
        <v>28.42</v>
      </c>
    </row>
    <row r="36" spans="2:13">
      <c r="B36" s="80" t="s">
        <v>312</v>
      </c>
      <c r="D36" s="16"/>
      <c r="E36" s="16"/>
      <c r="F36" s="16"/>
      <c r="G36" s="16"/>
      <c r="H36" s="81">
        <v>565</v>
      </c>
      <c r="J36" s="81">
        <v>163.28852466000001</v>
      </c>
      <c r="L36" s="81">
        <v>25.8</v>
      </c>
      <c r="M36" s="81">
        <v>17.62</v>
      </c>
    </row>
    <row r="37" spans="2:13">
      <c r="B37" t="s">
        <v>313</v>
      </c>
      <c r="C37" t="s">
        <v>314</v>
      </c>
      <c r="D37" t="s">
        <v>315</v>
      </c>
      <c r="E37" t="s">
        <v>316</v>
      </c>
      <c r="F37" t="s">
        <v>317</v>
      </c>
      <c r="G37" t="s">
        <v>195</v>
      </c>
      <c r="H37" s="79">
        <v>10</v>
      </c>
      <c r="I37" s="79">
        <v>1969000</v>
      </c>
      <c r="J37" s="79">
        <v>6.4037787000000002</v>
      </c>
      <c r="K37" s="79">
        <v>0</v>
      </c>
      <c r="L37" s="79">
        <v>1.01</v>
      </c>
      <c r="M37" s="79">
        <v>0.69</v>
      </c>
    </row>
    <row r="38" spans="2:13">
      <c r="B38" t="s">
        <v>318</v>
      </c>
      <c r="C38" t="s">
        <v>319</v>
      </c>
      <c r="D38" t="s">
        <v>315</v>
      </c>
      <c r="E38" t="s">
        <v>320</v>
      </c>
      <c r="F38" t="s">
        <v>317</v>
      </c>
      <c r="G38" t="s">
        <v>112</v>
      </c>
      <c r="H38" s="79">
        <v>89</v>
      </c>
      <c r="I38" s="79">
        <v>2700</v>
      </c>
      <c r="J38" s="79">
        <v>8.6868449999999999</v>
      </c>
      <c r="K38" s="79">
        <v>0</v>
      </c>
      <c r="L38" s="79">
        <v>1.37</v>
      </c>
      <c r="M38" s="79">
        <v>0.94</v>
      </c>
    </row>
    <row r="39" spans="2:13">
      <c r="B39" t="s">
        <v>321</v>
      </c>
      <c r="C39" t="s">
        <v>322</v>
      </c>
      <c r="D39" t="s">
        <v>323</v>
      </c>
      <c r="E39" t="s">
        <v>324</v>
      </c>
      <c r="F39" t="s">
        <v>317</v>
      </c>
      <c r="G39" t="s">
        <v>116</v>
      </c>
      <c r="H39" s="79">
        <v>103</v>
      </c>
      <c r="I39" s="79">
        <v>7551</v>
      </c>
      <c r="J39" s="79">
        <v>30.19237146</v>
      </c>
      <c r="K39" s="79">
        <v>0</v>
      </c>
      <c r="L39" s="79">
        <v>4.7699999999999996</v>
      </c>
      <c r="M39" s="79">
        <v>3.26</v>
      </c>
    </row>
    <row r="40" spans="2:13">
      <c r="B40" t="s">
        <v>325</v>
      </c>
      <c r="C40" t="s">
        <v>326</v>
      </c>
      <c r="D40" t="s">
        <v>315</v>
      </c>
      <c r="E40" t="s">
        <v>327</v>
      </c>
      <c r="F40" t="s">
        <v>317</v>
      </c>
      <c r="G40" t="s">
        <v>112</v>
      </c>
      <c r="H40" s="79">
        <v>45</v>
      </c>
      <c r="I40" s="79">
        <v>22511</v>
      </c>
      <c r="J40" s="79">
        <v>36.619769249999997</v>
      </c>
      <c r="K40" s="79">
        <v>0</v>
      </c>
      <c r="L40" s="79">
        <v>5.79</v>
      </c>
      <c r="M40" s="79">
        <v>3.95</v>
      </c>
    </row>
    <row r="41" spans="2:13">
      <c r="B41" t="s">
        <v>328</v>
      </c>
      <c r="C41" t="s">
        <v>329</v>
      </c>
      <c r="D41" t="s">
        <v>315</v>
      </c>
      <c r="E41" t="s">
        <v>330</v>
      </c>
      <c r="F41" t="s">
        <v>317</v>
      </c>
      <c r="G41" t="s">
        <v>112</v>
      </c>
      <c r="H41" s="79">
        <v>8</v>
      </c>
      <c r="I41" s="79">
        <v>2288</v>
      </c>
      <c r="J41" s="79">
        <v>0.66168959999999999</v>
      </c>
      <c r="K41" s="79">
        <v>0</v>
      </c>
      <c r="L41" s="79">
        <v>0.1</v>
      </c>
      <c r="M41" s="79">
        <v>7.0000000000000007E-2</v>
      </c>
    </row>
    <row r="42" spans="2:13">
      <c r="B42" t="s">
        <v>331</v>
      </c>
      <c r="C42" t="s">
        <v>332</v>
      </c>
      <c r="D42" t="s">
        <v>315</v>
      </c>
      <c r="E42" t="s">
        <v>333</v>
      </c>
      <c r="F42" t="s">
        <v>317</v>
      </c>
      <c r="G42" t="s">
        <v>112</v>
      </c>
      <c r="H42" s="79">
        <v>110</v>
      </c>
      <c r="I42" s="79">
        <v>2840</v>
      </c>
      <c r="J42" s="79">
        <v>11.29326</v>
      </c>
      <c r="K42" s="79">
        <v>0</v>
      </c>
      <c r="L42" s="79">
        <v>1.78</v>
      </c>
      <c r="M42" s="79">
        <v>1.22</v>
      </c>
    </row>
    <row r="43" spans="2:13">
      <c r="B43" t="s">
        <v>334</v>
      </c>
      <c r="C43" t="s">
        <v>335</v>
      </c>
      <c r="D43" t="s">
        <v>315</v>
      </c>
      <c r="E43" t="s">
        <v>336</v>
      </c>
      <c r="F43" t="s">
        <v>317</v>
      </c>
      <c r="G43" t="s">
        <v>112</v>
      </c>
      <c r="H43" s="79">
        <v>25</v>
      </c>
      <c r="I43" s="79">
        <v>41190</v>
      </c>
      <c r="J43" s="79">
        <v>37.225462499999999</v>
      </c>
      <c r="K43" s="79">
        <v>0</v>
      </c>
      <c r="L43" s="79">
        <v>5.88</v>
      </c>
      <c r="M43" s="79">
        <v>4.0199999999999996</v>
      </c>
    </row>
    <row r="44" spans="2:13">
      <c r="B44" t="s">
        <v>337</v>
      </c>
      <c r="C44" t="s">
        <v>338</v>
      </c>
      <c r="D44" t="s">
        <v>339</v>
      </c>
      <c r="E44" t="s">
        <v>340</v>
      </c>
      <c r="F44" t="s">
        <v>317</v>
      </c>
      <c r="G44" t="s">
        <v>112</v>
      </c>
      <c r="H44" s="79">
        <v>9</v>
      </c>
      <c r="I44" s="79">
        <v>23629</v>
      </c>
      <c r="J44" s="79">
        <v>7.6876951499999997</v>
      </c>
      <c r="K44" s="79">
        <v>0</v>
      </c>
      <c r="L44" s="79">
        <v>1.21</v>
      </c>
      <c r="M44" s="79">
        <v>0.83</v>
      </c>
    </row>
    <row r="45" spans="2:13">
      <c r="B45" t="s">
        <v>341</v>
      </c>
      <c r="C45" t="s">
        <v>342</v>
      </c>
      <c r="D45" t="s">
        <v>339</v>
      </c>
      <c r="E45" t="s">
        <v>343</v>
      </c>
      <c r="F45" t="s">
        <v>317</v>
      </c>
      <c r="G45" t="s">
        <v>112</v>
      </c>
      <c r="H45" s="79">
        <v>28</v>
      </c>
      <c r="I45" s="79">
        <v>4498</v>
      </c>
      <c r="J45" s="79">
        <v>4.5528756000000001</v>
      </c>
      <c r="K45" s="79">
        <v>0</v>
      </c>
      <c r="L45" s="79">
        <v>0.72</v>
      </c>
      <c r="M45" s="79">
        <v>0.49</v>
      </c>
    </row>
    <row r="46" spans="2:13">
      <c r="B46" t="s">
        <v>344</v>
      </c>
      <c r="C46" t="s">
        <v>345</v>
      </c>
      <c r="D46" t="s">
        <v>339</v>
      </c>
      <c r="E46" t="s">
        <v>346</v>
      </c>
      <c r="F46" t="s">
        <v>317</v>
      </c>
      <c r="G46" t="s">
        <v>112</v>
      </c>
      <c r="H46" s="79">
        <v>138</v>
      </c>
      <c r="I46" s="79">
        <v>4002</v>
      </c>
      <c r="J46" s="79">
        <v>19.964777399999999</v>
      </c>
      <c r="K46" s="79">
        <v>0</v>
      </c>
      <c r="L46" s="79">
        <v>3.15</v>
      </c>
      <c r="M46" s="79">
        <v>2.15</v>
      </c>
    </row>
    <row r="47" spans="2:13">
      <c r="B47" s="80" t="s">
        <v>347</v>
      </c>
      <c r="D47" s="16"/>
      <c r="E47" s="16"/>
      <c r="F47" s="16"/>
      <c r="G47" s="16"/>
      <c r="H47" s="81">
        <v>380</v>
      </c>
      <c r="J47" s="81">
        <v>100.0338294</v>
      </c>
      <c r="L47" s="81">
        <v>15.8</v>
      </c>
      <c r="M47" s="81">
        <v>10.8</v>
      </c>
    </row>
    <row r="48" spans="2:13">
      <c r="B48" t="s">
        <v>348</v>
      </c>
      <c r="C48" t="s">
        <v>349</v>
      </c>
      <c r="D48" t="s">
        <v>315</v>
      </c>
      <c r="E48" t="s">
        <v>350</v>
      </c>
      <c r="F48" t="s">
        <v>317</v>
      </c>
      <c r="G48" t="s">
        <v>116</v>
      </c>
      <c r="H48" s="79">
        <v>20</v>
      </c>
      <c r="I48" s="79">
        <v>18389</v>
      </c>
      <c r="J48" s="79">
        <v>14.2772196</v>
      </c>
      <c r="K48" s="79">
        <v>0</v>
      </c>
      <c r="L48" s="79">
        <v>2.2599999999999998</v>
      </c>
      <c r="M48" s="79">
        <v>1.54</v>
      </c>
    </row>
    <row r="49" spans="2:13">
      <c r="B49" t="s">
        <v>351</v>
      </c>
      <c r="C49" t="s">
        <v>352</v>
      </c>
      <c r="D49" t="s">
        <v>315</v>
      </c>
      <c r="E49" t="s">
        <v>353</v>
      </c>
      <c r="F49" t="s">
        <v>317</v>
      </c>
      <c r="G49" t="s">
        <v>112</v>
      </c>
      <c r="H49" s="79">
        <v>27</v>
      </c>
      <c r="I49" s="79">
        <v>11322</v>
      </c>
      <c r="J49" s="79">
        <v>11.0508381</v>
      </c>
      <c r="K49" s="79">
        <v>0</v>
      </c>
      <c r="L49" s="79">
        <v>1.75</v>
      </c>
      <c r="M49" s="79">
        <v>1.19</v>
      </c>
    </row>
    <row r="50" spans="2:13">
      <c r="B50" t="s">
        <v>354</v>
      </c>
      <c r="C50" t="s">
        <v>355</v>
      </c>
      <c r="D50" t="s">
        <v>315</v>
      </c>
      <c r="E50" t="s">
        <v>330</v>
      </c>
      <c r="F50" t="s">
        <v>317</v>
      </c>
      <c r="G50" t="s">
        <v>112</v>
      </c>
      <c r="H50" s="79">
        <v>16</v>
      </c>
      <c r="I50" s="79">
        <v>10209</v>
      </c>
      <c r="J50" s="79">
        <v>5.9048856000000001</v>
      </c>
      <c r="K50" s="79">
        <v>0</v>
      </c>
      <c r="L50" s="79">
        <v>0.93</v>
      </c>
      <c r="M50" s="79">
        <v>0.64</v>
      </c>
    </row>
    <row r="51" spans="2:13">
      <c r="B51" t="s">
        <v>356</v>
      </c>
      <c r="C51" t="s">
        <v>357</v>
      </c>
      <c r="D51" t="s">
        <v>315</v>
      </c>
      <c r="E51" t="s">
        <v>358</v>
      </c>
      <c r="F51" t="s">
        <v>317</v>
      </c>
      <c r="G51" t="s">
        <v>112</v>
      </c>
      <c r="H51" s="79">
        <v>37</v>
      </c>
      <c r="I51" s="79">
        <v>10598</v>
      </c>
      <c r="J51" s="79">
        <v>14.1753549</v>
      </c>
      <c r="K51" s="79">
        <v>0</v>
      </c>
      <c r="L51" s="79">
        <v>2.2400000000000002</v>
      </c>
      <c r="M51" s="79">
        <v>1.53</v>
      </c>
    </row>
    <row r="52" spans="2:13">
      <c r="B52" t="s">
        <v>359</v>
      </c>
      <c r="C52" t="s">
        <v>360</v>
      </c>
      <c r="D52" t="s">
        <v>315</v>
      </c>
      <c r="E52" t="s">
        <v>358</v>
      </c>
      <c r="F52" t="s">
        <v>317</v>
      </c>
      <c r="G52" t="s">
        <v>116</v>
      </c>
      <c r="H52" s="79">
        <v>6</v>
      </c>
      <c r="I52" s="79">
        <v>10560</v>
      </c>
      <c r="J52" s="79">
        <v>2.4596352000000001</v>
      </c>
      <c r="K52" s="79">
        <v>0</v>
      </c>
      <c r="L52" s="79">
        <v>0.39</v>
      </c>
      <c r="M52" s="79">
        <v>0.27</v>
      </c>
    </row>
    <row r="53" spans="2:13">
      <c r="B53" t="s">
        <v>361</v>
      </c>
      <c r="C53" t="s">
        <v>362</v>
      </c>
      <c r="D53" t="s">
        <v>315</v>
      </c>
      <c r="E53" t="s">
        <v>363</v>
      </c>
      <c r="F53" t="s">
        <v>317</v>
      </c>
      <c r="G53" t="s">
        <v>112</v>
      </c>
      <c r="H53" s="79">
        <v>18</v>
      </c>
      <c r="I53" s="79">
        <v>10310</v>
      </c>
      <c r="J53" s="79">
        <v>6.708717</v>
      </c>
      <c r="K53" s="79">
        <v>0</v>
      </c>
      <c r="L53" s="79">
        <v>1.06</v>
      </c>
      <c r="M53" s="79">
        <v>0.72</v>
      </c>
    </row>
    <row r="54" spans="2:13">
      <c r="B54" t="s">
        <v>364</v>
      </c>
      <c r="C54" t="s">
        <v>365</v>
      </c>
      <c r="D54" t="s">
        <v>315</v>
      </c>
      <c r="E54" t="s">
        <v>340</v>
      </c>
      <c r="F54" t="s">
        <v>317</v>
      </c>
      <c r="G54" t="s">
        <v>112</v>
      </c>
      <c r="H54" s="79">
        <v>71</v>
      </c>
      <c r="I54" s="79">
        <v>3696</v>
      </c>
      <c r="J54" s="79">
        <v>9.4863383999999993</v>
      </c>
      <c r="K54" s="79">
        <v>0</v>
      </c>
      <c r="L54" s="79">
        <v>1.5</v>
      </c>
      <c r="M54" s="79">
        <v>1.02</v>
      </c>
    </row>
    <row r="55" spans="2:13">
      <c r="B55" t="s">
        <v>366</v>
      </c>
      <c r="C55" t="s">
        <v>367</v>
      </c>
      <c r="D55" t="s">
        <v>315</v>
      </c>
      <c r="E55" t="s">
        <v>368</v>
      </c>
      <c r="F55" t="s">
        <v>317</v>
      </c>
      <c r="G55" t="s">
        <v>112</v>
      </c>
      <c r="H55" s="79">
        <v>104</v>
      </c>
      <c r="I55" s="79">
        <v>3410</v>
      </c>
      <c r="J55" s="79">
        <v>12.820236</v>
      </c>
      <c r="K55" s="79">
        <v>0</v>
      </c>
      <c r="L55" s="79">
        <v>2.0299999999999998</v>
      </c>
      <c r="M55" s="79">
        <v>1.38</v>
      </c>
    </row>
    <row r="56" spans="2:13">
      <c r="B56" t="s">
        <v>369</v>
      </c>
      <c r="C56" t="s">
        <v>370</v>
      </c>
      <c r="D56" t="s">
        <v>315</v>
      </c>
      <c r="E56" t="s">
        <v>368</v>
      </c>
      <c r="F56" t="s">
        <v>317</v>
      </c>
      <c r="G56" t="s">
        <v>112</v>
      </c>
      <c r="H56" s="79">
        <v>8</v>
      </c>
      <c r="I56" s="79">
        <v>7342.5</v>
      </c>
      <c r="J56" s="79">
        <v>2.1234510000000002</v>
      </c>
      <c r="K56" s="79">
        <v>0</v>
      </c>
      <c r="L56" s="79">
        <v>0.34</v>
      </c>
      <c r="M56" s="79">
        <v>0.23</v>
      </c>
    </row>
    <row r="57" spans="2:13">
      <c r="B57" t="s">
        <v>371</v>
      </c>
      <c r="C57" t="s">
        <v>372</v>
      </c>
      <c r="D57" t="s">
        <v>315</v>
      </c>
      <c r="E57" t="s">
        <v>373</v>
      </c>
      <c r="F57" t="s">
        <v>317</v>
      </c>
      <c r="G57" t="s">
        <v>112</v>
      </c>
      <c r="H57" s="79">
        <v>73</v>
      </c>
      <c r="I57" s="79">
        <v>7968</v>
      </c>
      <c r="J57" s="79">
        <v>21.027153599999998</v>
      </c>
      <c r="K57" s="79">
        <v>0</v>
      </c>
      <c r="L57" s="79">
        <v>3.32</v>
      </c>
      <c r="M57" s="79">
        <v>2.27</v>
      </c>
    </row>
    <row r="58" spans="2:13">
      <c r="B58" s="80" t="s">
        <v>271</v>
      </c>
      <c r="D58" s="16"/>
      <c r="E58" s="16"/>
      <c r="F58" s="16"/>
      <c r="G58" s="16"/>
      <c r="H58" s="81">
        <v>0</v>
      </c>
      <c r="J58" s="81">
        <v>0</v>
      </c>
      <c r="L58" s="81">
        <v>0</v>
      </c>
      <c r="M58" s="81">
        <v>0</v>
      </c>
    </row>
    <row r="59" spans="2:13">
      <c r="B59" t="s">
        <v>206</v>
      </c>
      <c r="C59" t="s">
        <v>206</v>
      </c>
      <c r="D59" s="16"/>
      <c r="E59" s="16"/>
      <c r="F59" t="s">
        <v>206</v>
      </c>
      <c r="G59" t="s">
        <v>206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</row>
    <row r="60" spans="2:13">
      <c r="B60" s="80" t="s">
        <v>311</v>
      </c>
      <c r="D60" s="16"/>
      <c r="E60" s="16"/>
      <c r="F60" s="16"/>
      <c r="G60" s="16"/>
      <c r="H60" s="81">
        <v>0</v>
      </c>
      <c r="J60" s="81">
        <v>0</v>
      </c>
      <c r="L60" s="81">
        <v>0</v>
      </c>
      <c r="M60" s="81">
        <v>0</v>
      </c>
    </row>
    <row r="61" spans="2:13">
      <c r="B61" t="s">
        <v>206</v>
      </c>
      <c r="C61" t="s">
        <v>206</v>
      </c>
      <c r="D61" s="16"/>
      <c r="E61" s="16"/>
      <c r="F61" t="s">
        <v>206</v>
      </c>
      <c r="G61" t="s">
        <v>206</v>
      </c>
      <c r="H61" s="79">
        <v>0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</row>
    <row r="62" spans="2:13">
      <c r="B62" t="s">
        <v>214</v>
      </c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2" t="s">
        <v>468</v>
      </c>
    </row>
    <row r="3" spans="2:65">
      <c r="B3" s="2" t="s">
        <v>2</v>
      </c>
      <c r="C3" s="83" t="s">
        <v>191</v>
      </c>
    </row>
    <row r="4" spans="2:65">
      <c r="B4" s="2" t="s">
        <v>3</v>
      </c>
      <c r="C4" s="83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374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211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375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2" t="s">
        <v>468</v>
      </c>
    </row>
    <row r="3" spans="2:60">
      <c r="B3" s="2" t="s">
        <v>2</v>
      </c>
      <c r="C3" s="83" t="s">
        <v>191</v>
      </c>
    </row>
    <row r="4" spans="2:60">
      <c r="B4" s="2" t="s">
        <v>3</v>
      </c>
      <c r="C4" s="83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376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377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2017-06-08T11:53:15+00:00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98BC87-B6B5-4F83-8724-144F9E57E063}"/>
</file>

<file path=customXml/itemProps2.xml><?xml version="1.0" encoding="utf-8"?>
<ds:datastoreItem xmlns:ds="http://schemas.openxmlformats.org/officeDocument/2006/customXml" ds:itemID="{D76F9203-CA6C-4C79-9BEF-C327FB96F052}"/>
</file>

<file path=customXml/itemProps3.xml><?xml version="1.0" encoding="utf-8"?>
<ds:datastoreItem xmlns:ds="http://schemas.openxmlformats.org/officeDocument/2006/customXml" ds:itemID="{D70D298F-E759-41A0-8B41-777688ABAF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2017-06-12T14:29:31Z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ntentTypeId">
    <vt:lpwstr>0x0101003AD5DD09B7E788449783873D031F677A</vt:lpwstr>
  </property>
  <property fmtid="{D5CDD505-2E9C-101B-9397-08002B2CF9AE}" pid="6" name="_SourceUrl">
    <vt:lpwstr/>
  </property>
  <property fmtid="{D5CDD505-2E9C-101B-9397-08002B2CF9AE}" pid="7" name="_SharedFileIndex">
    <vt:lpwstr/>
  </property>
</Properties>
</file>