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44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קונצרני'!$A$13:$BF$172</definedName>
    <definedName name="_xlnm._FilterDatabase" localSheetId="22" hidden="1">הלוואות!#REF!</definedName>
    <definedName name="_xlnm._FilterDatabase" localSheetId="17" hidden="1">'לא סחיר - קרנות השקעה'!$A$69:$V$107</definedName>
    <definedName name="_xlnm._FilterDatabase" localSheetId="3" hidden="1">'תעודות התחייבות ממשלתיות'!$K$10:$K$61</definedName>
    <definedName name="_xlnm._FilterDatabase" localSheetId="7" hidden="1">'תעודות סל'!$B$60:$M$119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להשקעה'!$B$6:$D$20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השקעה'!$B$6:$K$36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0">'סכום נכסי הקרן'!$A$1:$E$62</definedName>
    <definedName name="_xlnm.Print_Titles" localSheetId="5">'אג"ח קונצרני'!$6:$10</definedName>
    <definedName name="_xlnm.Print_Titles" localSheetId="22">הלוואות!$6:$9</definedName>
    <definedName name="_xlnm.Print_Titles" localSheetId="24">'זכויות מקרקעין'!$6:$9</definedName>
    <definedName name="_xlnm.Print_Titles" localSheetId="27">'יתרת התחייבות להשקעה'!$6:$10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7">'לא סחיר - קרנות השקעה'!$6:$10</definedName>
    <definedName name="_xlnm.Print_Titles" localSheetId="13">'לא סחיר- תעודות התחייבות ממשלתי'!$6:$10</definedName>
    <definedName name="_xlnm.Print_Titles" localSheetId="2">מזומנים!$6:$9</definedName>
    <definedName name="_xlnm.Print_Titles" localSheetId="6">מניות!$6:$10</definedName>
    <definedName name="_xlnm.Print_Titles" localSheetId="23">'פקדונות מעל 3 חודשים'!$6:$9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H72" i="73" l="1"/>
  <c r="H66" i="73"/>
  <c r="H56" i="73"/>
  <c r="H48" i="73"/>
  <c r="H28" i="73"/>
  <c r="H25" i="73"/>
  <c r="H13" i="73"/>
  <c r="H47" i="73" l="1"/>
  <c r="H12" i="73"/>
  <c r="C13" i="88"/>
  <c r="H11" i="73" l="1"/>
  <c r="J12" i="73"/>
  <c r="J47" i="73"/>
  <c r="J110" i="73" l="1"/>
  <c r="J106" i="73"/>
  <c r="J102" i="73"/>
  <c r="J98" i="73"/>
  <c r="J94" i="73"/>
  <c r="J90" i="73"/>
  <c r="J86" i="73"/>
  <c r="J82" i="73"/>
  <c r="J78" i="73"/>
  <c r="J74" i="73"/>
  <c r="J69" i="73"/>
  <c r="J64" i="73"/>
  <c r="J60" i="73"/>
  <c r="J51" i="73"/>
  <c r="J42" i="73"/>
  <c r="J38" i="73"/>
  <c r="J34" i="73"/>
  <c r="J30" i="73"/>
  <c r="J20" i="73"/>
  <c r="J16" i="73"/>
  <c r="J40" i="73"/>
  <c r="J32" i="73"/>
  <c r="J18" i="73"/>
  <c r="J107" i="73"/>
  <c r="J95" i="73"/>
  <c r="J83" i="73"/>
  <c r="J79" i="73"/>
  <c r="J75" i="73"/>
  <c r="J52" i="73"/>
  <c r="J43" i="73"/>
  <c r="J35" i="73"/>
  <c r="J31" i="73"/>
  <c r="J17" i="73"/>
  <c r="J109" i="73"/>
  <c r="J105" i="73"/>
  <c r="J101" i="73"/>
  <c r="J97" i="73"/>
  <c r="J93" i="73"/>
  <c r="J89" i="73"/>
  <c r="J85" i="73"/>
  <c r="J81" i="73"/>
  <c r="J77" i="73"/>
  <c r="J73" i="73"/>
  <c r="J68" i="73"/>
  <c r="J63" i="73"/>
  <c r="J59" i="73"/>
  <c r="J54" i="73"/>
  <c r="J50" i="73"/>
  <c r="J45" i="73"/>
  <c r="J41" i="73"/>
  <c r="J37" i="73"/>
  <c r="J33" i="73"/>
  <c r="J29" i="73"/>
  <c r="J23" i="73"/>
  <c r="J19" i="73"/>
  <c r="J15" i="73"/>
  <c r="J11" i="73"/>
  <c r="J22" i="73"/>
  <c r="J14" i="73"/>
  <c r="J111" i="73"/>
  <c r="J103" i="73"/>
  <c r="J99" i="73"/>
  <c r="J91" i="73"/>
  <c r="J87" i="73"/>
  <c r="J70" i="73"/>
  <c r="J61" i="73"/>
  <c r="J57" i="73"/>
  <c r="J48" i="73"/>
  <c r="J39" i="73"/>
  <c r="J26" i="73"/>
  <c r="J13" i="73"/>
  <c r="J108" i="73"/>
  <c r="J104" i="73"/>
  <c r="J100" i="73"/>
  <c r="J96" i="73"/>
  <c r="J92" i="73"/>
  <c r="J88" i="73"/>
  <c r="J84" i="73"/>
  <c r="J80" i="73"/>
  <c r="J76" i="73"/>
  <c r="J67" i="73"/>
  <c r="J62" i="73"/>
  <c r="J58" i="73"/>
  <c r="J53" i="73"/>
  <c r="J49" i="73"/>
  <c r="J44" i="73"/>
  <c r="J36" i="73"/>
  <c r="J21" i="73"/>
  <c r="J56" i="73"/>
  <c r="J72" i="73"/>
  <c r="J25" i="73"/>
  <c r="J28" i="73"/>
  <c r="J66" i="73"/>
  <c r="M25" i="78" l="1"/>
  <c r="M11" i="78" l="1"/>
  <c r="M10" i="78" l="1"/>
  <c r="N11" i="78"/>
  <c r="N207" i="78"/>
  <c r="N206" i="78"/>
  <c r="N205" i="78"/>
  <c r="N204" i="78"/>
  <c r="N203" i="78"/>
  <c r="N202" i="78"/>
  <c r="N201" i="78"/>
  <c r="N200" i="78"/>
  <c r="N199" i="78"/>
  <c r="N198" i="78"/>
  <c r="N197" i="78"/>
  <c r="N196" i="78"/>
  <c r="N195" i="78"/>
  <c r="N194" i="78"/>
  <c r="N193" i="78"/>
  <c r="N192" i="78"/>
  <c r="N191" i="78"/>
  <c r="N190" i="78"/>
  <c r="N189" i="78"/>
  <c r="N188" i="78"/>
  <c r="N187" i="78"/>
  <c r="N186" i="78"/>
  <c r="N185" i="78"/>
  <c r="N184" i="78"/>
  <c r="N183" i="78"/>
  <c r="N182" i="78"/>
  <c r="N181" i="78"/>
  <c r="N180" i="78"/>
  <c r="N179" i="78"/>
  <c r="N178" i="78"/>
  <c r="N177" i="78"/>
  <c r="N176" i="78"/>
  <c r="N175" i="78"/>
  <c r="N174" i="78"/>
  <c r="N173" i="78"/>
  <c r="N171" i="78"/>
  <c r="N170" i="78"/>
  <c r="N169" i="78"/>
  <c r="N168" i="78"/>
  <c r="N165" i="78"/>
  <c r="N164" i="78"/>
  <c r="N163" i="78"/>
  <c r="N162" i="78"/>
  <c r="N161" i="78"/>
  <c r="N160" i="78"/>
  <c r="N159" i="78"/>
  <c r="N158" i="78"/>
  <c r="N157" i="78"/>
  <c r="N156" i="78"/>
  <c r="N155" i="78"/>
  <c r="N154" i="78"/>
  <c r="N153" i="78"/>
  <c r="N152" i="78"/>
  <c r="N151" i="78"/>
  <c r="N150" i="78"/>
  <c r="N149" i="78"/>
  <c r="N148" i="78"/>
  <c r="N147" i="78"/>
  <c r="N146" i="78"/>
  <c r="N145" i="78"/>
  <c r="N144" i="78"/>
  <c r="N143" i="78"/>
  <c r="N142" i="78"/>
  <c r="N141" i="78"/>
  <c r="N140" i="78"/>
  <c r="N139" i="78"/>
  <c r="N138" i="78"/>
  <c r="N137" i="78"/>
  <c r="N136" i="78"/>
  <c r="N135" i="78"/>
  <c r="N134" i="78"/>
  <c r="N133" i="78"/>
  <c r="N132" i="78"/>
  <c r="N131" i="78"/>
  <c r="N130" i="78"/>
  <c r="N129" i="78"/>
  <c r="N128" i="78"/>
  <c r="N127" i="78"/>
  <c r="N126" i="78"/>
  <c r="N125" i="78"/>
  <c r="N124" i="78"/>
  <c r="N123" i="78"/>
  <c r="N122" i="78"/>
  <c r="N121" i="78"/>
  <c r="N120" i="78"/>
  <c r="N119" i="78"/>
  <c r="N118" i="78"/>
  <c r="N117" i="78"/>
  <c r="N116" i="78"/>
  <c r="N115" i="78"/>
  <c r="N114" i="78"/>
  <c r="N113" i="78"/>
  <c r="N112" i="78"/>
  <c r="N111" i="78"/>
  <c r="N110" i="78"/>
  <c r="N109" i="78"/>
  <c r="N108" i="78"/>
  <c r="N107" i="78"/>
  <c r="N106" i="78"/>
  <c r="N105" i="78"/>
  <c r="N104" i="78"/>
  <c r="N103" i="78"/>
  <c r="N102" i="78"/>
  <c r="N101" i="78"/>
  <c r="N100" i="78"/>
  <c r="N99" i="78"/>
  <c r="N98" i="78"/>
  <c r="N97" i="78"/>
  <c r="N96" i="78"/>
  <c r="N95" i="78"/>
  <c r="N94" i="78"/>
  <c r="N93" i="78"/>
  <c r="N92" i="78"/>
  <c r="N91" i="78"/>
  <c r="N90" i="78"/>
  <c r="N89" i="78"/>
  <c r="N88" i="78"/>
  <c r="N87" i="78"/>
  <c r="N86" i="78"/>
  <c r="N85" i="78"/>
  <c r="N84" i="78"/>
  <c r="N83" i="78"/>
  <c r="N82" i="78"/>
  <c r="N81" i="78"/>
  <c r="N80" i="78"/>
  <c r="N79" i="78"/>
  <c r="N78" i="78"/>
  <c r="N77" i="78"/>
  <c r="N76" i="78"/>
  <c r="N75" i="78"/>
  <c r="N74" i="78"/>
  <c r="N73" i="78"/>
  <c r="N72" i="78"/>
  <c r="N71" i="78"/>
  <c r="N70" i="78"/>
  <c r="N69" i="78"/>
  <c r="N68" i="78"/>
  <c r="N67" i="78"/>
  <c r="N66" i="78"/>
  <c r="N65" i="78"/>
  <c r="N64" i="78"/>
  <c r="N63" i="78"/>
  <c r="N62" i="78"/>
  <c r="N61" i="78"/>
  <c r="N60" i="78"/>
  <c r="N59" i="78"/>
  <c r="N58" i="78"/>
  <c r="N57" i="78"/>
  <c r="N56" i="78"/>
  <c r="N55" i="78"/>
  <c r="N54" i="78"/>
  <c r="N53" i="78"/>
  <c r="N52" i="78"/>
  <c r="N51" i="78"/>
  <c r="N50" i="78"/>
  <c r="N49" i="78"/>
  <c r="N48" i="78"/>
  <c r="N47" i="78"/>
  <c r="N46" i="78"/>
  <c r="N45" i="78"/>
  <c r="N44" i="78"/>
  <c r="N43" i="78"/>
  <c r="N42" i="78"/>
  <c r="N41" i="78"/>
  <c r="N40" i="78"/>
  <c r="N39" i="78"/>
  <c r="N38" i="78"/>
  <c r="N37" i="78"/>
  <c r="N36" i="78"/>
  <c r="N35" i="78"/>
  <c r="N34" i="78"/>
  <c r="N33" i="78"/>
  <c r="N32" i="78"/>
  <c r="N31" i="78"/>
  <c r="N30" i="78"/>
  <c r="N29" i="78"/>
  <c r="N28" i="78"/>
  <c r="N27" i="78"/>
  <c r="N26" i="78"/>
  <c r="N25" i="78"/>
  <c r="N23" i="78"/>
  <c r="N22" i="78"/>
  <c r="N21" i="78"/>
  <c r="N20" i="78"/>
  <c r="N19" i="78"/>
  <c r="N18" i="78"/>
  <c r="N17" i="78"/>
  <c r="N16" i="78"/>
  <c r="N15" i="78"/>
  <c r="N13" i="78"/>
  <c r="N12" i="78"/>
  <c r="N10" i="78"/>
  <c r="N166" i="78" l="1"/>
  <c r="C33" i="88"/>
  <c r="P13" i="71"/>
  <c r="C37" i="88"/>
  <c r="P12" i="71" l="1"/>
  <c r="P11" i="71" l="1"/>
  <c r="R55" i="71" l="1"/>
  <c r="R51" i="71"/>
  <c r="R46" i="71"/>
  <c r="R41" i="71"/>
  <c r="R36" i="71"/>
  <c r="R32" i="71"/>
  <c r="R28" i="71"/>
  <c r="R24" i="71"/>
  <c r="R20" i="71"/>
  <c r="R16" i="71"/>
  <c r="R11" i="71"/>
  <c r="R49" i="71"/>
  <c r="R40" i="71"/>
  <c r="R35" i="71"/>
  <c r="R31" i="71"/>
  <c r="R23" i="71"/>
  <c r="R19" i="71"/>
  <c r="R48" i="71"/>
  <c r="R39" i="71"/>
  <c r="R30" i="71"/>
  <c r="R22" i="71"/>
  <c r="R14" i="71"/>
  <c r="R54" i="71"/>
  <c r="R45" i="71"/>
  <c r="R27" i="71"/>
  <c r="R15" i="71"/>
  <c r="R43" i="71"/>
  <c r="R34" i="71"/>
  <c r="R26" i="71"/>
  <c r="R18" i="71"/>
  <c r="R53" i="71"/>
  <c r="R52" i="71"/>
  <c r="R47" i="71"/>
  <c r="R42" i="71"/>
  <c r="R37" i="71"/>
  <c r="R33" i="71"/>
  <c r="R29" i="71"/>
  <c r="R25" i="71"/>
  <c r="R21" i="71"/>
  <c r="R17" i="71"/>
  <c r="R13" i="71"/>
  <c r="R12" i="71"/>
  <c r="G39" i="80" l="1"/>
  <c r="H44" i="80" l="1"/>
  <c r="L13" i="78" l="1"/>
  <c r="B322" i="61" l="1"/>
  <c r="B323" i="61"/>
  <c r="C49" i="84" l="1"/>
  <c r="C11" i="84"/>
  <c r="C10" i="84" l="1"/>
  <c r="J15" i="78"/>
  <c r="G15" i="78"/>
  <c r="C43" i="88" l="1"/>
  <c r="H43" i="80" l="1"/>
  <c r="H42" i="80"/>
  <c r="H41" i="80"/>
  <c r="H40" i="80"/>
  <c r="H37" i="80"/>
  <c r="H36" i="80"/>
  <c r="H35" i="80"/>
  <c r="H34" i="80"/>
  <c r="H33" i="80"/>
  <c r="H32" i="80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1" i="80"/>
  <c r="H10" i="80"/>
  <c r="G12" i="80"/>
  <c r="H12" i="80" s="1"/>
  <c r="H39" i="80"/>
  <c r="K165" i="62" l="1"/>
  <c r="M165" i="62" s="1"/>
  <c r="K134" i="62"/>
  <c r="M134" i="62" s="1"/>
  <c r="P217" i="61"/>
  <c r="O217" i="61"/>
  <c r="P195" i="61"/>
  <c r="O195" i="61"/>
  <c r="P112" i="61"/>
  <c r="O112" i="61"/>
  <c r="C41" i="88" l="1"/>
  <c r="C40" i="88"/>
  <c r="C38" i="88" s="1"/>
  <c r="C35" i="88"/>
  <c r="C34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1" i="88"/>
  <c r="C23" i="88" l="1"/>
  <c r="C12" i="88"/>
  <c r="C10" i="88" s="1"/>
  <c r="C42" i="88" s="1"/>
  <c r="T50" i="61" l="1"/>
  <c r="T292" i="61"/>
  <c r="T101" i="61"/>
  <c r="T49" i="61"/>
  <c r="T35" i="61"/>
  <c r="N41" i="62"/>
  <c r="D10" i="88"/>
  <c r="T182" i="61"/>
  <c r="Q42" i="59"/>
  <c r="T44" i="61"/>
  <c r="Q20" i="59"/>
  <c r="T128" i="61"/>
  <c r="N188" i="62"/>
  <c r="K10" i="81"/>
  <c r="K111" i="73"/>
  <c r="K109" i="73"/>
  <c r="K107" i="73"/>
  <c r="K105" i="73"/>
  <c r="K101" i="73"/>
  <c r="K99" i="73"/>
  <c r="K97" i="73"/>
  <c r="K95" i="73"/>
  <c r="K93" i="73"/>
  <c r="K91" i="73"/>
  <c r="K89" i="73"/>
  <c r="K85" i="73"/>
  <c r="K81" i="73"/>
  <c r="K77" i="73"/>
  <c r="K73" i="73"/>
  <c r="K68" i="73"/>
  <c r="K63" i="73"/>
  <c r="K57" i="73"/>
  <c r="K52" i="73"/>
  <c r="K48" i="73"/>
  <c r="K41" i="73"/>
  <c r="K37" i="73"/>
  <c r="K31" i="73"/>
  <c r="K26" i="73"/>
  <c r="K23" i="73"/>
  <c r="K19" i="73"/>
  <c r="K13" i="73"/>
  <c r="K62" i="73"/>
  <c r="K53" i="73"/>
  <c r="K47" i="73"/>
  <c r="K40" i="73"/>
  <c r="K36" i="73"/>
  <c r="K28" i="73"/>
  <c r="K18" i="73"/>
  <c r="K16" i="73"/>
  <c r="K110" i="73"/>
  <c r="K108" i="73"/>
  <c r="K106" i="73"/>
  <c r="K104" i="73"/>
  <c r="K102" i="73"/>
  <c r="K100" i="73"/>
  <c r="K98" i="73"/>
  <c r="K96" i="73"/>
  <c r="K94" i="73"/>
  <c r="K92" i="73"/>
  <c r="K90" i="73"/>
  <c r="K88" i="73"/>
  <c r="K86" i="73"/>
  <c r="K84" i="73"/>
  <c r="K82" i="73"/>
  <c r="K80" i="73"/>
  <c r="K78" i="73"/>
  <c r="K76" i="73"/>
  <c r="K74" i="73"/>
  <c r="K72" i="73"/>
  <c r="K69" i="73"/>
  <c r="K67" i="73"/>
  <c r="K64" i="73"/>
  <c r="K60" i="73"/>
  <c r="K56" i="73"/>
  <c r="K49" i="73"/>
  <c r="K42" i="73"/>
  <c r="K32" i="73"/>
  <c r="K25" i="73"/>
  <c r="K20" i="73"/>
  <c r="K12" i="73"/>
  <c r="K103" i="73"/>
  <c r="K87" i="73"/>
  <c r="K83" i="73"/>
  <c r="K79" i="73"/>
  <c r="K75" i="73"/>
  <c r="K70" i="73"/>
  <c r="K66" i="73"/>
  <c r="K61" i="73"/>
  <c r="K59" i="73"/>
  <c r="K54" i="73"/>
  <c r="K50" i="73"/>
  <c r="K45" i="73"/>
  <c r="K43" i="73"/>
  <c r="K39" i="73"/>
  <c r="K35" i="73"/>
  <c r="K33" i="73"/>
  <c r="K29" i="73"/>
  <c r="K21" i="73"/>
  <c r="K17" i="73"/>
  <c r="K15" i="73"/>
  <c r="K11" i="73"/>
  <c r="K58" i="73"/>
  <c r="K51" i="73"/>
  <c r="K44" i="73"/>
  <c r="K38" i="73"/>
  <c r="K34" i="73"/>
  <c r="K30" i="73"/>
  <c r="K22" i="73"/>
  <c r="K14" i="73"/>
  <c r="T213" i="61"/>
  <c r="T198" i="61"/>
  <c r="N126" i="62"/>
  <c r="T206" i="61"/>
  <c r="D11" i="88"/>
  <c r="D38" i="88"/>
  <c r="N24" i="62"/>
  <c r="T145" i="61"/>
  <c r="N86" i="62"/>
  <c r="O18" i="64"/>
  <c r="T241" i="61"/>
  <c r="T64" i="61"/>
  <c r="T225" i="61"/>
  <c r="T144" i="61"/>
  <c r="N50" i="62"/>
  <c r="T171" i="61"/>
  <c r="T69" i="61"/>
  <c r="T184" i="61"/>
  <c r="T82" i="61"/>
  <c r="N21" i="62"/>
  <c r="M32" i="63"/>
  <c r="Q12" i="59"/>
  <c r="D34" i="88"/>
  <c r="T96" i="61"/>
  <c r="T188" i="61"/>
  <c r="D24" i="88"/>
  <c r="T56" i="61"/>
  <c r="D29" i="88"/>
  <c r="Q56" i="59"/>
  <c r="T89" i="61"/>
  <c r="Q35" i="59"/>
  <c r="T120" i="61"/>
  <c r="N12" i="62"/>
  <c r="Q19" i="59"/>
  <c r="T100" i="61"/>
  <c r="T254" i="61"/>
  <c r="P124" i="69"/>
  <c r="P108" i="69"/>
  <c r="T76" i="61"/>
  <c r="D20" i="88"/>
  <c r="Q55" i="59"/>
  <c r="D12" i="88"/>
  <c r="T24" i="61"/>
  <c r="N104" i="62"/>
  <c r="Q34" i="59"/>
  <c r="N127" i="62"/>
  <c r="T255" i="61"/>
  <c r="T67" i="61"/>
  <c r="T112" i="61"/>
  <c r="T308" i="61"/>
  <c r="Q16" i="59"/>
  <c r="T284" i="61"/>
  <c r="T36" i="61"/>
  <c r="N144" i="62"/>
  <c r="T214" i="61"/>
  <c r="T226" i="61"/>
  <c r="T12" i="61"/>
  <c r="T155" i="61"/>
  <c r="N71" i="62"/>
  <c r="Q51" i="59"/>
  <c r="T139" i="61"/>
  <c r="N40" i="62"/>
  <c r="D21" i="88"/>
  <c r="T68" i="61"/>
  <c r="T230" i="61"/>
  <c r="D33" i="88"/>
  <c r="D41" i="88"/>
  <c r="T88" i="61"/>
  <c r="T268" i="61"/>
  <c r="D42" i="88"/>
  <c r="T25" i="61"/>
  <c r="T119" i="61"/>
  <c r="T285" i="61"/>
  <c r="T18" i="61"/>
  <c r="T163" i="61"/>
  <c r="N87" i="62"/>
  <c r="Q54" i="59"/>
  <c r="T143" i="61"/>
  <c r="N11" i="62"/>
  <c r="N163" i="62"/>
  <c r="S24" i="71"/>
  <c r="N102" i="62"/>
  <c r="T134" i="61"/>
  <c r="P23" i="69"/>
  <c r="N208" i="62"/>
  <c r="P64" i="69"/>
  <c r="M94" i="63"/>
  <c r="N229" i="62"/>
  <c r="N143" i="62"/>
  <c r="P81" i="69"/>
  <c r="M108" i="63"/>
  <c r="N238" i="62"/>
  <c r="N151" i="62"/>
  <c r="N81" i="62"/>
  <c r="N39" i="62"/>
  <c r="T315" i="61"/>
  <c r="T283" i="61"/>
  <c r="T248" i="61"/>
  <c r="N89" i="62"/>
  <c r="N13" i="62"/>
  <c r="T256" i="61"/>
  <c r="T208" i="61"/>
  <c r="T164" i="61"/>
  <c r="T137" i="61"/>
  <c r="T116" i="61"/>
  <c r="T95" i="61"/>
  <c r="T79" i="61"/>
  <c r="T63" i="61"/>
  <c r="T47" i="61"/>
  <c r="T31" i="61"/>
  <c r="T15" i="61"/>
  <c r="Q50" i="59"/>
  <c r="Q32" i="59"/>
  <c r="Q15" i="59"/>
  <c r="D40" i="88"/>
  <c r="N120" i="62"/>
  <c r="N77" i="62"/>
  <c r="N36" i="62"/>
  <c r="T312" i="61"/>
  <c r="T280" i="61"/>
  <c r="T245" i="61"/>
  <c r="T222" i="61"/>
  <c r="T201" i="61"/>
  <c r="T180" i="61"/>
  <c r="T157" i="61"/>
  <c r="T136" i="61"/>
  <c r="T115" i="61"/>
  <c r="T94" i="61"/>
  <c r="T78" i="61"/>
  <c r="T62" i="61"/>
  <c r="T46" i="61"/>
  <c r="T30" i="61"/>
  <c r="T14" i="61"/>
  <c r="Q49" i="59"/>
  <c r="Q31" i="59"/>
  <c r="Q14" i="59"/>
  <c r="N116" i="62"/>
  <c r="N73" i="62"/>
  <c r="N33" i="62"/>
  <c r="T309" i="61"/>
  <c r="T277" i="61"/>
  <c r="T242" i="61"/>
  <c r="T221" i="61"/>
  <c r="T200" i="61"/>
  <c r="T178" i="61"/>
  <c r="T156" i="61"/>
  <c r="T135" i="61"/>
  <c r="T113" i="61"/>
  <c r="T93" i="61"/>
  <c r="T77" i="61"/>
  <c r="T61" i="61"/>
  <c r="T45" i="61"/>
  <c r="T29" i="61"/>
  <c r="T13" i="61"/>
  <c r="Q48" i="59"/>
  <c r="Q30" i="59"/>
  <c r="Q13" i="59"/>
  <c r="M47" i="63"/>
  <c r="L18" i="65"/>
  <c r="N22" i="62"/>
  <c r="K127" i="76"/>
  <c r="O19" i="64"/>
  <c r="O60" i="78"/>
  <c r="P21" i="69"/>
  <c r="M66" i="63"/>
  <c r="N207" i="62"/>
  <c r="O32" i="79"/>
  <c r="P39" i="69"/>
  <c r="M75" i="63"/>
  <c r="N217" i="62"/>
  <c r="N130" i="62"/>
  <c r="N65" i="62"/>
  <c r="N27" i="62"/>
  <c r="T303" i="61"/>
  <c r="T271" i="61"/>
  <c r="N159" i="62"/>
  <c r="N57" i="62"/>
  <c r="T297" i="61"/>
  <c r="T234" i="61"/>
  <c r="T192" i="61"/>
  <c r="T159" i="61"/>
  <c r="T132" i="61"/>
  <c r="T111" i="61"/>
  <c r="T91" i="61"/>
  <c r="T75" i="61"/>
  <c r="T59" i="61"/>
  <c r="T43" i="61"/>
  <c r="T27" i="61"/>
  <c r="T11" i="61"/>
  <c r="Q46" i="59"/>
  <c r="Q28" i="59"/>
  <c r="Q11" i="59"/>
  <c r="N176" i="62"/>
  <c r="N110" i="62"/>
  <c r="N66" i="62"/>
  <c r="N28" i="62"/>
  <c r="T304" i="61"/>
  <c r="T272" i="61"/>
  <c r="T238" i="61"/>
  <c r="T217" i="61"/>
  <c r="T196" i="61"/>
  <c r="T174" i="61"/>
  <c r="T152" i="61"/>
  <c r="T131" i="61"/>
  <c r="T109" i="61"/>
  <c r="T90" i="61"/>
  <c r="T74" i="61"/>
  <c r="T58" i="61"/>
  <c r="T42" i="61"/>
  <c r="T26" i="61"/>
  <c r="Q61" i="59"/>
  <c r="Q44" i="59"/>
  <c r="Q27" i="59"/>
  <c r="N171" i="62"/>
  <c r="N106" i="62"/>
  <c r="N62" i="62"/>
  <c r="N25" i="62"/>
  <c r="T301" i="61"/>
  <c r="T269" i="61"/>
  <c r="T237" i="61"/>
  <c r="T216" i="61"/>
  <c r="T194" i="61"/>
  <c r="T172" i="61"/>
  <c r="T28" i="61"/>
  <c r="T92" i="61"/>
  <c r="T177" i="61"/>
  <c r="T276" i="61"/>
  <c r="N115" i="62"/>
  <c r="D27" i="88"/>
  <c r="T16" i="61"/>
  <c r="T80" i="61"/>
  <c r="T160" i="61"/>
  <c r="T249" i="61"/>
  <c r="N82" i="62"/>
  <c r="D28" i="88"/>
  <c r="T20" i="61"/>
  <c r="T84" i="61"/>
  <c r="T165" i="61"/>
  <c r="T260" i="61"/>
  <c r="N94" i="62"/>
  <c r="D17" i="88"/>
  <c r="Q24" i="59"/>
  <c r="T40" i="61"/>
  <c r="T107" i="61"/>
  <c r="T193" i="61"/>
  <c r="T300" i="61"/>
  <c r="N165" i="62"/>
  <c r="Q17" i="59"/>
  <c r="Q38" i="59"/>
  <c r="Q60" i="59"/>
  <c r="T33" i="61"/>
  <c r="T53" i="61"/>
  <c r="T73" i="61"/>
  <c r="T97" i="61"/>
  <c r="T124" i="61"/>
  <c r="T151" i="61"/>
  <c r="T189" i="61"/>
  <c r="T232" i="61"/>
  <c r="T293" i="61"/>
  <c r="N51" i="62"/>
  <c r="N149" i="62"/>
  <c r="Q39" i="59"/>
  <c r="T22" i="61"/>
  <c r="T54" i="61"/>
  <c r="T86" i="61"/>
  <c r="T125" i="61"/>
  <c r="T168" i="61"/>
  <c r="T212" i="61"/>
  <c r="T264" i="61"/>
  <c r="N20" i="62"/>
  <c r="N99" i="62"/>
  <c r="Q23" i="59"/>
  <c r="Q58" i="59"/>
  <c r="T39" i="61"/>
  <c r="T71" i="61"/>
  <c r="T105" i="61"/>
  <c r="T148" i="61"/>
  <c r="T229" i="61"/>
  <c r="N46" i="62"/>
  <c r="T267" i="61"/>
  <c r="N23" i="62"/>
  <c r="N108" i="62"/>
  <c r="M53" i="63"/>
  <c r="S36" i="71"/>
  <c r="N185" i="62"/>
  <c r="L13" i="65"/>
  <c r="K91" i="76"/>
  <c r="M46" i="63"/>
  <c r="Q21" i="59"/>
  <c r="Q43" i="59"/>
  <c r="T17" i="61"/>
  <c r="T37" i="61"/>
  <c r="T57" i="61"/>
  <c r="T81" i="61"/>
  <c r="T103" i="61"/>
  <c r="T129" i="61"/>
  <c r="T161" i="61"/>
  <c r="T205" i="61"/>
  <c r="T251" i="61"/>
  <c r="T317" i="61"/>
  <c r="N83" i="62"/>
  <c r="Q18" i="59"/>
  <c r="Q53" i="59"/>
  <c r="T34" i="61"/>
  <c r="T66" i="61"/>
  <c r="T99" i="61"/>
  <c r="T141" i="61"/>
  <c r="T185" i="61"/>
  <c r="T228" i="61"/>
  <c r="T288" i="61"/>
  <c r="N45" i="62"/>
  <c r="N133" i="62"/>
  <c r="Q36" i="59"/>
  <c r="T19" i="61"/>
  <c r="T51" i="61"/>
  <c r="T83" i="61"/>
  <c r="T121" i="61"/>
  <c r="T169" i="61"/>
  <c r="T265" i="61"/>
  <c r="N100" i="62"/>
  <c r="T287" i="61"/>
  <c r="N43" i="62"/>
  <c r="N173" i="62"/>
  <c r="O31" i="64"/>
  <c r="K46" i="76"/>
  <c r="M21" i="63"/>
  <c r="P107" i="69"/>
  <c r="M23" i="63"/>
  <c r="T199" i="61"/>
  <c r="M118" i="63"/>
  <c r="D13" i="88"/>
  <c r="Q47" i="59"/>
  <c r="T60" i="61"/>
  <c r="T133" i="61"/>
  <c r="T220" i="61"/>
  <c r="N32" i="62"/>
  <c r="D15" i="88"/>
  <c r="Q33" i="59"/>
  <c r="T48" i="61"/>
  <c r="T117" i="61"/>
  <c r="T204" i="61"/>
  <c r="T316" i="61"/>
  <c r="D26" i="88"/>
  <c r="D16" i="88"/>
  <c r="Q37" i="59"/>
  <c r="T52" i="61"/>
  <c r="T123" i="61"/>
  <c r="T209" i="61"/>
  <c r="N16" i="62"/>
  <c r="D18" i="88"/>
  <c r="Q29" i="59"/>
  <c r="D31" i="88"/>
  <c r="Q59" i="59"/>
  <c r="T72" i="61"/>
  <c r="T149" i="61"/>
  <c r="T236" i="61"/>
  <c r="N61" i="62"/>
  <c r="D35" i="88"/>
  <c r="Q25" i="59"/>
  <c r="Q52" i="59"/>
  <c r="T21" i="61"/>
  <c r="T41" i="61"/>
  <c r="T65" i="61"/>
  <c r="T85" i="61"/>
  <c r="T108" i="61"/>
  <c r="T140" i="61"/>
  <c r="T167" i="61"/>
  <c r="T210" i="61"/>
  <c r="T261" i="61"/>
  <c r="N17" i="62"/>
  <c r="N95" i="62"/>
  <c r="Q22" i="59"/>
  <c r="Q57" i="59"/>
  <c r="T38" i="61"/>
  <c r="T70" i="61"/>
  <c r="T104" i="61"/>
  <c r="T147" i="61"/>
  <c r="T190" i="61"/>
  <c r="T233" i="61"/>
  <c r="T296" i="61"/>
  <c r="N55" i="62"/>
  <c r="N154" i="62"/>
  <c r="Q41" i="59"/>
  <c r="T23" i="61"/>
  <c r="T55" i="61"/>
  <c r="T87" i="61"/>
  <c r="T127" i="61"/>
  <c r="T186" i="61"/>
  <c r="T289" i="61"/>
  <c r="N139" i="62"/>
  <c r="T299" i="61"/>
  <c r="N59" i="62"/>
  <c r="N195" i="62"/>
  <c r="L17" i="66"/>
  <c r="K175" i="76"/>
  <c r="M44" i="63"/>
  <c r="S18" i="71"/>
  <c r="M67" i="63"/>
  <c r="T266" i="61"/>
  <c r="O84" i="78"/>
  <c r="P12" i="69"/>
  <c r="P95" i="69"/>
  <c r="K171" i="76"/>
  <c r="K97" i="76"/>
  <c r="S42" i="71"/>
  <c r="O20" i="64"/>
  <c r="M64" i="63"/>
  <c r="N227" i="62"/>
  <c r="N161" i="62"/>
  <c r="N97" i="62"/>
  <c r="O16" i="79"/>
  <c r="K38" i="76"/>
  <c r="S33" i="71"/>
  <c r="S12" i="71"/>
  <c r="P121" i="69"/>
  <c r="P100" i="69"/>
  <c r="P79" i="69"/>
  <c r="P57" i="69"/>
  <c r="P36" i="69"/>
  <c r="P16" i="69"/>
  <c r="L15" i="66"/>
  <c r="O45" i="64"/>
  <c r="O29" i="64"/>
  <c r="O13" i="64"/>
  <c r="M105" i="63"/>
  <c r="M89" i="63"/>
  <c r="I24" i="80"/>
  <c r="O28" i="78"/>
  <c r="K74" i="76"/>
  <c r="S34" i="71"/>
  <c r="P123" i="69"/>
  <c r="P80" i="69"/>
  <c r="P37" i="69"/>
  <c r="L16" i="66"/>
  <c r="O30" i="64"/>
  <c r="M106" i="63"/>
  <c r="M74" i="63"/>
  <c r="M52" i="63"/>
  <c r="M29" i="63"/>
  <c r="N237" i="62"/>
  <c r="N216" i="62"/>
  <c r="N193" i="62"/>
  <c r="N172" i="62"/>
  <c r="N209" i="62"/>
  <c r="N128" i="62"/>
  <c r="N107" i="62"/>
  <c r="N85" i="62"/>
  <c r="N63" i="62"/>
  <c r="N42" i="62"/>
  <c r="N26" i="62"/>
  <c r="T318" i="61"/>
  <c r="T302" i="61"/>
  <c r="T286" i="61"/>
  <c r="T270" i="61"/>
  <c r="T252" i="61"/>
  <c r="T235" i="61"/>
  <c r="T219" i="61"/>
  <c r="T203" i="61"/>
  <c r="T187" i="61"/>
  <c r="T170" i="61"/>
  <c r="T154" i="61"/>
  <c r="T138" i="61"/>
  <c r="T122" i="61"/>
  <c r="T106" i="61"/>
  <c r="O198" i="78"/>
  <c r="K159" i="76"/>
  <c r="K30" i="76"/>
  <c r="S41" i="71"/>
  <c r="P129" i="69"/>
  <c r="P87" i="69"/>
  <c r="P44" i="69"/>
  <c r="K14" i="67"/>
  <c r="O35" i="64"/>
  <c r="M112" i="63"/>
  <c r="M79" i="63"/>
  <c r="M56" i="63"/>
  <c r="M34" i="63"/>
  <c r="M12" i="63"/>
  <c r="N220" i="62"/>
  <c r="N197" i="62"/>
  <c r="O124" i="78"/>
  <c r="K162" i="76"/>
  <c r="K180" i="76"/>
  <c r="K15" i="67"/>
  <c r="M96" i="63"/>
  <c r="M30" i="63"/>
  <c r="N194" i="62"/>
  <c r="N129" i="62"/>
  <c r="N64" i="62"/>
  <c r="K167" i="76"/>
  <c r="S51" i="71"/>
  <c r="S22" i="71"/>
  <c r="P132" i="69"/>
  <c r="P111" i="69"/>
  <c r="P89" i="69"/>
  <c r="P68" i="69"/>
  <c r="P47" i="69"/>
  <c r="P25" i="69"/>
  <c r="K16" i="67"/>
  <c r="L16" i="65"/>
  <c r="O37" i="64"/>
  <c r="O21" i="64"/>
  <c r="M114" i="63"/>
  <c r="M97" i="63"/>
  <c r="M81" i="63"/>
  <c r="O156" i="78"/>
  <c r="K139" i="76"/>
  <c r="K18" i="76"/>
  <c r="S13" i="71"/>
  <c r="P101" i="69"/>
  <c r="P59" i="69"/>
  <c r="P17" i="69"/>
  <c r="O46" i="64"/>
  <c r="O14" i="64"/>
  <c r="M90" i="63"/>
  <c r="M63" i="63"/>
  <c r="M41" i="63"/>
  <c r="M19" i="63"/>
  <c r="N226" i="62"/>
  <c r="N204" i="62"/>
  <c r="N183" i="62"/>
  <c r="N160" i="62"/>
  <c r="N140" i="62"/>
  <c r="N118" i="62"/>
  <c r="N96" i="62"/>
  <c r="N74" i="62"/>
  <c r="N53" i="62"/>
  <c r="N34" i="62"/>
  <c r="N18" i="62"/>
  <c r="T310" i="61"/>
  <c r="T294" i="61"/>
  <c r="T278" i="61"/>
  <c r="T262" i="61"/>
  <c r="T243" i="61"/>
  <c r="T227" i="61"/>
  <c r="T211" i="61"/>
  <c r="T195" i="61"/>
  <c r="T179" i="61"/>
  <c r="T162" i="61"/>
  <c r="T146" i="61"/>
  <c r="T130" i="61"/>
  <c r="T114" i="61"/>
  <c r="T98" i="61"/>
  <c r="O68" i="78"/>
  <c r="K95" i="76"/>
  <c r="O136" i="78"/>
  <c r="O36" i="64"/>
  <c r="M80" i="63"/>
  <c r="M14" i="63"/>
  <c r="N178" i="62"/>
  <c r="N113" i="62"/>
  <c r="N48" i="62"/>
  <c r="K103" i="76"/>
  <c r="S45" i="71"/>
  <c r="S17" i="71"/>
  <c r="P127" i="69"/>
  <c r="P105" i="69"/>
  <c r="P84" i="69"/>
  <c r="P63" i="69"/>
  <c r="P41" i="69"/>
  <c r="P20" i="69"/>
  <c r="K12" i="67"/>
  <c r="L12" i="65"/>
  <c r="O33" i="64"/>
  <c r="O17" i="64"/>
  <c r="M110" i="63"/>
  <c r="M93" i="63"/>
  <c r="M77" i="63"/>
  <c r="O92" i="78"/>
  <c r="K107" i="76"/>
  <c r="S46" i="71"/>
  <c r="P133" i="69"/>
  <c r="P91" i="69"/>
  <c r="P48" i="69"/>
  <c r="K17" i="67"/>
  <c r="O38" i="64"/>
  <c r="M115" i="63"/>
  <c r="M82" i="63"/>
  <c r="M57" i="63"/>
  <c r="M36" i="63"/>
  <c r="M13" i="63"/>
  <c r="N221" i="62"/>
  <c r="N199" i="62"/>
  <c r="N177" i="62"/>
  <c r="N155" i="62"/>
  <c r="N135" i="62"/>
  <c r="N112" i="62"/>
  <c r="N90" i="62"/>
  <c r="N69" i="62"/>
  <c r="N47" i="62"/>
  <c r="N30" i="62"/>
  <c r="N14" i="62"/>
  <c r="T306" i="61"/>
  <c r="T290" i="61"/>
  <c r="T274" i="61"/>
  <c r="T257" i="61"/>
  <c r="T239" i="61"/>
  <c r="T223" i="61"/>
  <c r="T207" i="61"/>
  <c r="T191" i="61"/>
  <c r="T175" i="61"/>
  <c r="T158" i="61"/>
  <c r="T142" i="61"/>
  <c r="T126" i="61"/>
  <c r="T110" i="61"/>
  <c r="O65" i="79"/>
  <c r="Q15" i="77"/>
  <c r="K62" i="76"/>
  <c r="S54" i="71"/>
  <c r="P140" i="69"/>
  <c r="P97" i="69"/>
  <c r="P55" i="69"/>
  <c r="P14" i="69"/>
  <c r="O43" i="64"/>
  <c r="O11" i="64"/>
  <c r="M87" i="63"/>
  <c r="M62" i="63"/>
  <c r="M40" i="63"/>
  <c r="M17" i="63"/>
  <c r="N225" i="62"/>
  <c r="N203" i="62"/>
  <c r="M113" i="63"/>
  <c r="N80" i="62"/>
  <c r="P116" i="69"/>
  <c r="P31" i="69"/>
  <c r="O25" i="64"/>
  <c r="O24" i="79"/>
  <c r="P27" i="69"/>
  <c r="M69" i="63"/>
  <c r="N210" i="62"/>
  <c r="N123" i="62"/>
  <c r="N38" i="62"/>
  <c r="T282" i="61"/>
  <c r="T215" i="61"/>
  <c r="T150" i="61"/>
  <c r="O132" i="78"/>
  <c r="P119" i="69"/>
  <c r="P33" i="69"/>
  <c r="O27" i="64"/>
  <c r="M73" i="63"/>
  <c r="M28" i="63"/>
  <c r="N214" i="62"/>
  <c r="O190" i="78"/>
  <c r="K123" i="76"/>
  <c r="L15" i="74"/>
  <c r="S29" i="71"/>
  <c r="P117" i="69"/>
  <c r="P75" i="69"/>
  <c r="P32" i="69"/>
  <c r="L12" i="66"/>
  <c r="O26" i="64"/>
  <c r="M102" i="63"/>
  <c r="M71" i="63"/>
  <c r="M49" i="63"/>
  <c r="M27" i="63"/>
  <c r="N234" i="62"/>
  <c r="N213" i="62"/>
  <c r="N191" i="62"/>
  <c r="N169" i="62"/>
  <c r="N148" i="62"/>
  <c r="I32" i="80"/>
  <c r="O36" i="78"/>
  <c r="K78" i="76"/>
  <c r="S47" i="71"/>
  <c r="P135" i="69"/>
  <c r="P92" i="69"/>
  <c r="P49" i="69"/>
  <c r="K18" i="67"/>
  <c r="O39" i="64"/>
  <c r="M116" i="63"/>
  <c r="M83" i="63"/>
  <c r="M59" i="63"/>
  <c r="M37" i="63"/>
  <c r="M15" i="63"/>
  <c r="N222" i="62"/>
  <c r="N200" i="62"/>
  <c r="N179" i="62"/>
  <c r="N156" i="62"/>
  <c r="N136" i="62"/>
  <c r="N114" i="62"/>
  <c r="N91" i="62"/>
  <c r="N70" i="62"/>
  <c r="N49" i="62"/>
  <c r="N31" i="62"/>
  <c r="N15" i="62"/>
  <c r="T307" i="61"/>
  <c r="T291" i="61"/>
  <c r="T275" i="61"/>
  <c r="T258" i="61"/>
  <c r="N181" i="62"/>
  <c r="N111" i="62"/>
  <c r="N67" i="62"/>
  <c r="N29" i="62"/>
  <c r="T305" i="61"/>
  <c r="T273" i="61"/>
  <c r="T240" i="61"/>
  <c r="T218" i="61"/>
  <c r="T197" i="61"/>
  <c r="T176" i="61"/>
  <c r="T153" i="61"/>
  <c r="K32" i="76"/>
  <c r="N211" i="62"/>
  <c r="S28" i="71"/>
  <c r="P73" i="69"/>
  <c r="L11" i="66"/>
  <c r="M101" i="63"/>
  <c r="K42" i="76"/>
  <c r="P112" i="69"/>
  <c r="O22" i="64"/>
  <c r="M24" i="63"/>
  <c r="N167" i="62"/>
  <c r="N79" i="62"/>
  <c r="T314" i="61"/>
  <c r="T247" i="61"/>
  <c r="T183" i="61"/>
  <c r="T118" i="61"/>
  <c r="K12" i="76"/>
  <c r="S30" i="71"/>
  <c r="P76" i="69"/>
  <c r="L13" i="66"/>
  <c r="M103" i="63"/>
  <c r="M50" i="63"/>
  <c r="N236" i="62"/>
  <c r="N192" i="62"/>
  <c r="K191" i="76"/>
  <c r="K58" i="76"/>
  <c r="S52" i="71"/>
  <c r="P139" i="69"/>
  <c r="P96" i="69"/>
  <c r="P53" i="69"/>
  <c r="P13" i="69"/>
  <c r="O42" i="64"/>
  <c r="M119" i="63"/>
  <c r="M86" i="63"/>
  <c r="M61" i="63"/>
  <c r="M38" i="63"/>
  <c r="M16" i="63"/>
  <c r="N224" i="62"/>
  <c r="N201" i="62"/>
  <c r="N180" i="62"/>
  <c r="N158" i="62"/>
  <c r="N137" i="62"/>
  <c r="O164" i="78"/>
  <c r="K143" i="76"/>
  <c r="K21" i="76"/>
  <c r="S25" i="71"/>
  <c r="P113" i="69"/>
  <c r="P71" i="69"/>
  <c r="P28" i="69"/>
  <c r="L19" i="65"/>
  <c r="O23" i="64"/>
  <c r="M99" i="63"/>
  <c r="M70" i="63"/>
  <c r="M48" i="63"/>
  <c r="M25" i="63"/>
  <c r="N233" i="62"/>
  <c r="N212" i="62"/>
  <c r="N189" i="62"/>
  <c r="N168" i="62"/>
  <c r="N147" i="62"/>
  <c r="N124" i="62"/>
  <c r="N103" i="62"/>
  <c r="P88" i="69"/>
  <c r="N146" i="62"/>
  <c r="P137" i="69"/>
  <c r="P52" i="69"/>
  <c r="O41" i="64"/>
  <c r="M85" i="63"/>
  <c r="P69" i="69"/>
  <c r="M98" i="63"/>
  <c r="N232" i="62"/>
  <c r="N145" i="62"/>
  <c r="N58" i="62"/>
  <c r="T298" i="61"/>
  <c r="T231" i="61"/>
  <c r="T166" i="61"/>
  <c r="T102" i="61"/>
  <c r="S20" i="71"/>
  <c r="P65" i="69"/>
  <c r="L14" i="65"/>
  <c r="M95" i="63"/>
  <c r="M45" i="63"/>
  <c r="N230" i="62"/>
  <c r="O57" i="79"/>
  <c r="K155" i="76"/>
  <c r="K26" i="76"/>
  <c r="S40" i="71"/>
  <c r="P128" i="69"/>
  <c r="P85" i="69"/>
  <c r="P43" i="69"/>
  <c r="K13" i="67"/>
  <c r="O34" i="64"/>
  <c r="M111" i="63"/>
  <c r="M78" i="63"/>
  <c r="M54" i="63"/>
  <c r="M33" i="63"/>
  <c r="M11" i="63"/>
  <c r="N218" i="62"/>
  <c r="N196" i="62"/>
  <c r="N175" i="62"/>
  <c r="N152" i="62"/>
  <c r="N131" i="62"/>
  <c r="O100" i="78"/>
  <c r="K111" i="76"/>
  <c r="S14" i="71"/>
  <c r="P103" i="69"/>
  <c r="P60" i="69"/>
  <c r="P18" i="69"/>
  <c r="O47" i="64"/>
  <c r="O15" i="64"/>
  <c r="M91" i="63"/>
  <c r="M65" i="63"/>
  <c r="M42" i="63"/>
  <c r="M20" i="63"/>
  <c r="N228" i="62"/>
  <c r="N205" i="62"/>
  <c r="N184" i="62"/>
  <c r="N162" i="62"/>
  <c r="N141" i="62"/>
  <c r="N119" i="62"/>
  <c r="N98" i="62"/>
  <c r="N75" i="62"/>
  <c r="N54" i="62"/>
  <c r="N35" i="62"/>
  <c r="N19" i="62"/>
  <c r="T311" i="61"/>
  <c r="T295" i="61"/>
  <c r="T279" i="61"/>
  <c r="T263" i="61"/>
  <c r="T244" i="61"/>
  <c r="N122" i="62"/>
  <c r="N78" i="62"/>
  <c r="N37" i="62"/>
  <c r="T313" i="61"/>
  <c r="T281" i="61"/>
  <c r="T246" i="61"/>
  <c r="T224" i="61"/>
  <c r="T202" i="61"/>
  <c r="T181" i="61"/>
  <c r="M34" i="72"/>
  <c r="K12" i="81"/>
  <c r="K11" i="81"/>
  <c r="D37" i="88"/>
  <c r="K33" i="76"/>
  <c r="K177" i="76"/>
  <c r="O203" i="78"/>
  <c r="O138" i="78"/>
  <c r="K54" i="76"/>
  <c r="K119" i="76"/>
  <c r="K185" i="76"/>
  <c r="O116" i="78"/>
  <c r="O48" i="79"/>
  <c r="N52" i="62"/>
  <c r="N68" i="62"/>
  <c r="N84" i="62"/>
  <c r="N101" i="62"/>
  <c r="N117" i="62"/>
  <c r="N134" i="62"/>
  <c r="N150" i="62"/>
  <c r="N166" i="62"/>
  <c r="N182" i="62"/>
  <c r="N198" i="62"/>
  <c r="N215" i="62"/>
  <c r="N231" i="62"/>
  <c r="M18" i="63"/>
  <c r="M35" i="63"/>
  <c r="M51" i="63"/>
  <c r="M68" i="63"/>
  <c r="M84" i="63"/>
  <c r="M100" i="63"/>
  <c r="M117" i="63"/>
  <c r="O24" i="64"/>
  <c r="O40" i="64"/>
  <c r="P24" i="69"/>
  <c r="P109" i="69"/>
  <c r="L11" i="74"/>
  <c r="O140" i="78"/>
  <c r="K48" i="76"/>
  <c r="K113" i="76"/>
  <c r="O11" i="78"/>
  <c r="O202" i="78"/>
  <c r="K65" i="76"/>
  <c r="O12" i="78"/>
  <c r="O70" i="79"/>
  <c r="K96" i="76"/>
  <c r="O71" i="79"/>
  <c r="K17" i="76"/>
  <c r="K70" i="76"/>
  <c r="K135" i="76"/>
  <c r="O19" i="78"/>
  <c r="O148" i="78"/>
  <c r="I16" i="80"/>
  <c r="N56" i="62"/>
  <c r="N72" i="62"/>
  <c r="N88" i="62"/>
  <c r="N105" i="62"/>
  <c r="N121" i="62"/>
  <c r="N138" i="62"/>
  <c r="N153" i="62"/>
  <c r="N170" i="62"/>
  <c r="N186" i="62"/>
  <c r="N202" i="62"/>
  <c r="N219" i="62"/>
  <c r="N235" i="62"/>
  <c r="M22" i="63"/>
  <c r="M39" i="63"/>
  <c r="M55" i="63"/>
  <c r="M72" i="63"/>
  <c r="M88" i="63"/>
  <c r="M104" i="63"/>
  <c r="O12" i="64"/>
  <c r="O28" i="64"/>
  <c r="O44" i="64"/>
  <c r="P45" i="69"/>
  <c r="P131" i="69"/>
  <c r="K50" i="76"/>
  <c r="O73" i="79"/>
  <c r="K64" i="76"/>
  <c r="K129" i="76"/>
  <c r="O72" i="78"/>
  <c r="O36" i="79"/>
  <c r="K98" i="76"/>
  <c r="O73" i="78"/>
  <c r="P34" i="69"/>
  <c r="O77" i="78"/>
  <c r="O63" i="78"/>
  <c r="K25" i="76"/>
  <c r="K86" i="76"/>
  <c r="K151" i="76"/>
  <c r="O52" i="78"/>
  <c r="O182" i="78"/>
  <c r="P14" i="92"/>
  <c r="N60" i="62"/>
  <c r="N76" i="62"/>
  <c r="N93" i="62"/>
  <c r="N109" i="62"/>
  <c r="N125" i="62"/>
  <c r="N142" i="62"/>
  <c r="N157" i="62"/>
  <c r="N174" i="62"/>
  <c r="N190" i="62"/>
  <c r="N206" i="62"/>
  <c r="N223" i="62"/>
  <c r="N239" i="62"/>
  <c r="M26" i="63"/>
  <c r="M43" i="63"/>
  <c r="M60" i="63"/>
  <c r="M76" i="63"/>
  <c r="M92" i="63"/>
  <c r="M109" i="63"/>
  <c r="O16" i="64"/>
  <c r="O32" i="64"/>
  <c r="L15" i="65"/>
  <c r="P67" i="69"/>
  <c r="S21" i="71"/>
  <c r="K115" i="76"/>
  <c r="K15" i="76"/>
  <c r="K80" i="76"/>
  <c r="K161" i="76"/>
  <c r="O104" i="78"/>
  <c r="O69" i="79"/>
  <c r="K130" i="76"/>
  <c r="O137" i="78"/>
  <c r="P110" i="69"/>
  <c r="Q13" i="77"/>
  <c r="O193" i="78"/>
  <c r="K49" i="76"/>
  <c r="K114" i="76"/>
  <c r="K179" i="76"/>
  <c r="O105" i="78"/>
  <c r="O37" i="79"/>
  <c r="P54" i="69"/>
  <c r="K31" i="76"/>
  <c r="O207" i="78"/>
  <c r="O204" i="78"/>
  <c r="O127" i="78"/>
  <c r="K145" i="76"/>
  <c r="O40" i="78"/>
  <c r="O169" i="78"/>
  <c r="I36" i="80"/>
  <c r="K81" i="76"/>
  <c r="K146" i="76"/>
  <c r="O41" i="78"/>
  <c r="O170" i="78"/>
  <c r="P11" i="92"/>
  <c r="S43" i="71"/>
  <c r="K160" i="76"/>
  <c r="O74" i="78"/>
  <c r="K190" i="76"/>
  <c r="O60" i="79"/>
  <c r="D23" i="88"/>
  <c r="M28" i="72"/>
  <c r="L20" i="65"/>
  <c r="P11" i="69"/>
  <c r="P29" i="69"/>
  <c r="P51" i="69"/>
  <c r="P72" i="69"/>
  <c r="P93" i="69"/>
  <c r="P115" i="69"/>
  <c r="P136" i="69"/>
  <c r="S26" i="71"/>
  <c r="S49" i="71"/>
  <c r="K13" i="76"/>
  <c r="K66" i="76"/>
  <c r="K131" i="76"/>
  <c r="O44" i="78"/>
  <c r="O174" i="78"/>
  <c r="I37" i="80"/>
  <c r="K20" i="76"/>
  <c r="K36" i="76"/>
  <c r="K52" i="76"/>
  <c r="K68" i="76"/>
  <c r="K84" i="76"/>
  <c r="K101" i="76"/>
  <c r="K117" i="76"/>
  <c r="K133" i="76"/>
  <c r="K149" i="76"/>
  <c r="K165" i="76"/>
  <c r="K183" i="76"/>
  <c r="O15" i="78"/>
  <c r="O48" i="78"/>
  <c r="O80" i="78"/>
  <c r="O112" i="78"/>
  <c r="O144" i="78"/>
  <c r="O178" i="78"/>
  <c r="O12" i="79"/>
  <c r="O44" i="79"/>
  <c r="I12" i="80"/>
  <c r="P10" i="92"/>
  <c r="K37" i="76"/>
  <c r="K53" i="76"/>
  <c r="K69" i="76"/>
  <c r="K85" i="76"/>
  <c r="K102" i="76"/>
  <c r="K118" i="76"/>
  <c r="K134" i="76"/>
  <c r="K150" i="76"/>
  <c r="K166" i="76"/>
  <c r="K184" i="76"/>
  <c r="O16" i="78"/>
  <c r="O49" i="78"/>
  <c r="O81" i="78"/>
  <c r="O113" i="78"/>
  <c r="O145" i="78"/>
  <c r="O179" i="78"/>
  <c r="O13" i="79"/>
  <c r="O45" i="79"/>
  <c r="I13" i="80"/>
  <c r="P22" i="69"/>
  <c r="P38" i="69"/>
  <c r="P62" i="69"/>
  <c r="P126" i="69"/>
  <c r="K47" i="76"/>
  <c r="K112" i="76"/>
  <c r="K176" i="76"/>
  <c r="O109" i="78"/>
  <c r="O41" i="79"/>
  <c r="O26" i="78"/>
  <c r="O90" i="78"/>
  <c r="O154" i="78"/>
  <c r="O22" i="79"/>
  <c r="I22" i="80"/>
  <c r="O13" i="78"/>
  <c r="O79" i="78"/>
  <c r="O143" i="78"/>
  <c r="O11" i="79"/>
  <c r="I11" i="80"/>
  <c r="M19" i="72"/>
  <c r="M44" i="72"/>
  <c r="L14" i="66"/>
  <c r="P15" i="69"/>
  <c r="P35" i="69"/>
  <c r="P56" i="69"/>
  <c r="P77" i="69"/>
  <c r="P99" i="69"/>
  <c r="P120" i="69"/>
  <c r="P141" i="69"/>
  <c r="S32" i="71"/>
  <c r="S55" i="71"/>
  <c r="K22" i="76"/>
  <c r="K82" i="76"/>
  <c r="K147" i="76"/>
  <c r="O76" i="78"/>
  <c r="O206" i="78"/>
  <c r="L13" i="74"/>
  <c r="K24" i="76"/>
  <c r="K40" i="76"/>
  <c r="K56" i="76"/>
  <c r="K72" i="76"/>
  <c r="K88" i="76"/>
  <c r="K105" i="76"/>
  <c r="K121" i="76"/>
  <c r="K137" i="76"/>
  <c r="K153" i="76"/>
  <c r="K169" i="76"/>
  <c r="K188" i="76"/>
  <c r="O23" i="78"/>
  <c r="O56" i="78"/>
  <c r="O88" i="78"/>
  <c r="O120" i="78"/>
  <c r="O152" i="78"/>
  <c r="O186" i="78"/>
  <c r="O20" i="79"/>
  <c r="O52" i="79"/>
  <c r="I20" i="80"/>
  <c r="P11" i="93"/>
  <c r="K41" i="76"/>
  <c r="K57" i="76"/>
  <c r="K73" i="76"/>
  <c r="K89" i="76"/>
  <c r="K106" i="76"/>
  <c r="K122" i="76"/>
  <c r="K138" i="76"/>
  <c r="K154" i="76"/>
  <c r="K170" i="76"/>
  <c r="K189" i="76"/>
  <c r="O25" i="78"/>
  <c r="O57" i="78"/>
  <c r="O89" i="78"/>
  <c r="O121" i="78"/>
  <c r="O153" i="78"/>
  <c r="O187" i="78"/>
  <c r="O21" i="79"/>
  <c r="O53" i="79"/>
  <c r="I21" i="80"/>
  <c r="P26" i="69"/>
  <c r="P46" i="69"/>
  <c r="P78" i="69"/>
  <c r="S11" i="71"/>
  <c r="K63" i="76"/>
  <c r="K128" i="76"/>
  <c r="Q16" i="77"/>
  <c r="O141" i="78"/>
  <c r="O74" i="79"/>
  <c r="O42" i="78"/>
  <c r="O106" i="78"/>
  <c r="O171" i="78"/>
  <c r="O38" i="79"/>
  <c r="I39" i="80"/>
  <c r="O31" i="78"/>
  <c r="O95" i="78"/>
  <c r="O159" i="78"/>
  <c r="O27" i="79"/>
  <c r="I27" i="80"/>
  <c r="M43" i="72"/>
  <c r="M15" i="72"/>
  <c r="L11" i="65"/>
  <c r="K11" i="67"/>
  <c r="P19" i="69"/>
  <c r="P40" i="69"/>
  <c r="P61" i="69"/>
  <c r="P83" i="69"/>
  <c r="P104" i="69"/>
  <c r="P125" i="69"/>
  <c r="S16" i="71"/>
  <c r="S37" i="71"/>
  <c r="K34" i="76"/>
  <c r="K99" i="76"/>
  <c r="K163" i="76"/>
  <c r="O108" i="78"/>
  <c r="O40" i="79"/>
  <c r="K11" i="76"/>
  <c r="K28" i="76"/>
  <c r="K44" i="76"/>
  <c r="K60" i="76"/>
  <c r="K76" i="76"/>
  <c r="K93" i="76"/>
  <c r="K109" i="76"/>
  <c r="K125" i="76"/>
  <c r="K141" i="76"/>
  <c r="K157" i="76"/>
  <c r="K173" i="76"/>
  <c r="Q11" i="77"/>
  <c r="O32" i="78"/>
  <c r="O64" i="78"/>
  <c r="O96" i="78"/>
  <c r="O128" i="78"/>
  <c r="O160" i="78"/>
  <c r="O194" i="78"/>
  <c r="O28" i="79"/>
  <c r="O61" i="79"/>
  <c r="I28" i="80"/>
  <c r="K29" i="76"/>
  <c r="K45" i="76"/>
  <c r="K61" i="76"/>
  <c r="K77" i="76"/>
  <c r="K94" i="76"/>
  <c r="K110" i="76"/>
  <c r="K126" i="76"/>
  <c r="K142" i="76"/>
  <c r="K158" i="76"/>
  <c r="K174" i="76"/>
  <c r="Q12" i="77"/>
  <c r="O33" i="78"/>
  <c r="O65" i="78"/>
  <c r="O97" i="78"/>
  <c r="O129" i="78"/>
  <c r="O161" i="78"/>
  <c r="O195" i="78"/>
  <c r="O29" i="79"/>
  <c r="O62" i="79"/>
  <c r="I29" i="80"/>
  <c r="P30" i="69"/>
  <c r="P50" i="69"/>
  <c r="P94" i="69"/>
  <c r="S27" i="71"/>
  <c r="K14" i="76"/>
  <c r="K79" i="76"/>
  <c r="K144" i="76"/>
  <c r="O45" i="78"/>
  <c r="O175" i="78"/>
  <c r="I41" i="80"/>
  <c r="O58" i="78"/>
  <c r="O122" i="78"/>
  <c r="O188" i="78"/>
  <c r="O55" i="79"/>
  <c r="P13" i="93"/>
  <c r="O47" i="78"/>
  <c r="O111" i="78"/>
  <c r="O177" i="78"/>
  <c r="O43" i="79"/>
  <c r="I43" i="80"/>
  <c r="M13" i="72"/>
  <c r="L14" i="74"/>
  <c r="M45" i="72"/>
  <c r="M26" i="72"/>
  <c r="M11" i="72"/>
  <c r="M40" i="72"/>
  <c r="M24" i="72"/>
  <c r="M33" i="72"/>
  <c r="M31" i="72"/>
  <c r="M12" i="72"/>
  <c r="D32" i="88"/>
  <c r="I40" i="80"/>
  <c r="I23" i="80"/>
  <c r="O72" i="79"/>
  <c r="O56" i="79"/>
  <c r="O39" i="79"/>
  <c r="O23" i="79"/>
  <c r="O205" i="78"/>
  <c r="O189" i="78"/>
  <c r="O173" i="78"/>
  <c r="O155" i="78"/>
  <c r="O139" i="78"/>
  <c r="O123" i="78"/>
  <c r="O107" i="78"/>
  <c r="O91" i="78"/>
  <c r="O75" i="78"/>
  <c r="O59" i="78"/>
  <c r="O43" i="78"/>
  <c r="O27" i="78"/>
  <c r="O10" i="78"/>
  <c r="K186" i="76"/>
  <c r="P16" i="92"/>
  <c r="I34" i="80"/>
  <c r="I18" i="80"/>
  <c r="O67" i="79"/>
  <c r="O50" i="79"/>
  <c r="O34" i="79"/>
  <c r="O18" i="79"/>
  <c r="O200" i="78"/>
  <c r="O184" i="78"/>
  <c r="O166" i="78"/>
  <c r="O150" i="78"/>
  <c r="O134" i="78"/>
  <c r="O118" i="78"/>
  <c r="O102" i="78"/>
  <c r="O86" i="78"/>
  <c r="O70" i="78"/>
  <c r="O54" i="78"/>
  <c r="O38" i="78"/>
  <c r="O21" i="78"/>
  <c r="K194" i="76"/>
  <c r="I33" i="80"/>
  <c r="O66" i="79"/>
  <c r="O33" i="79"/>
  <c r="O199" i="78"/>
  <c r="O165" i="78"/>
  <c r="O133" i="78"/>
  <c r="O101" i="78"/>
  <c r="O69" i="78"/>
  <c r="O37" i="78"/>
  <c r="K192" i="76"/>
  <c r="K172" i="76"/>
  <c r="K156" i="76"/>
  <c r="K140" i="76"/>
  <c r="K124" i="76"/>
  <c r="K108" i="76"/>
  <c r="K92" i="76"/>
  <c r="K75" i="76"/>
  <c r="K59" i="76"/>
  <c r="K43" i="76"/>
  <c r="K27" i="76"/>
  <c r="L16" i="74"/>
  <c r="S39" i="71"/>
  <c r="S23" i="71"/>
  <c r="P138" i="69"/>
  <c r="P122" i="69"/>
  <c r="P106" i="69"/>
  <c r="P90" i="69"/>
  <c r="P74" i="69"/>
  <c r="P58" i="69"/>
  <c r="P42" i="69"/>
  <c r="D19" i="88"/>
  <c r="M22" i="72"/>
  <c r="M41" i="72"/>
  <c r="M36" i="72"/>
  <c r="M20" i="72"/>
  <c r="M25" i="72"/>
  <c r="M27" i="72"/>
  <c r="M37" i="72"/>
  <c r="P10" i="93"/>
  <c r="I35" i="80"/>
  <c r="I19" i="80"/>
  <c r="O68" i="79"/>
  <c r="O51" i="79"/>
  <c r="O35" i="79"/>
  <c r="O19" i="79"/>
  <c r="O201" i="78"/>
  <c r="O185" i="78"/>
  <c r="O168" i="78"/>
  <c r="O151" i="78"/>
  <c r="O135" i="78"/>
  <c r="O119" i="78"/>
  <c r="O103" i="78"/>
  <c r="O87" i="78"/>
  <c r="O71" i="78"/>
  <c r="O55" i="78"/>
  <c r="O39" i="78"/>
  <c r="O22" i="78"/>
  <c r="Q14" i="77"/>
  <c r="K182" i="76"/>
  <c r="P12" i="92"/>
  <c r="I30" i="80"/>
  <c r="I14" i="80"/>
  <c r="O63" i="79"/>
  <c r="O46" i="79"/>
  <c r="O30" i="79"/>
  <c r="O14" i="79"/>
  <c r="O196" i="78"/>
  <c r="O180" i="78"/>
  <c r="O162" i="78"/>
  <c r="O146" i="78"/>
  <c r="O130" i="78"/>
  <c r="O114" i="78"/>
  <c r="O98" i="78"/>
  <c r="O82" i="78"/>
  <c r="O66" i="78"/>
  <c r="O50" i="78"/>
  <c r="O34" i="78"/>
  <c r="O17" i="78"/>
  <c r="P12" i="93"/>
  <c r="I25" i="80"/>
  <c r="O58" i="79"/>
  <c r="O25" i="79"/>
  <c r="O191" i="78"/>
  <c r="O157" i="78"/>
  <c r="O125" i="78"/>
  <c r="O93" i="78"/>
  <c r="O61" i="78"/>
  <c r="O29" i="78"/>
  <c r="K187" i="76"/>
  <c r="K168" i="76"/>
  <c r="K152" i="76"/>
  <c r="K136" i="76"/>
  <c r="K120" i="76"/>
  <c r="K104" i="76"/>
  <c r="K87" i="76"/>
  <c r="K71" i="76"/>
  <c r="K55" i="76"/>
  <c r="K39" i="76"/>
  <c r="K23" i="76"/>
  <c r="L12" i="74"/>
  <c r="S53" i="71"/>
  <c r="S35" i="71"/>
  <c r="S19" i="71"/>
  <c r="P134" i="69"/>
  <c r="P118" i="69"/>
  <c r="P102" i="69"/>
  <c r="P86" i="69"/>
  <c r="P70" i="69"/>
  <c r="M42" i="72"/>
  <c r="M18" i="72"/>
  <c r="M14" i="72"/>
  <c r="M32" i="72"/>
  <c r="M16" i="72"/>
  <c r="M17" i="72"/>
  <c r="M23" i="72"/>
  <c r="M21" i="72"/>
  <c r="P13" i="92"/>
  <c r="I31" i="80"/>
  <c r="I15" i="80"/>
  <c r="O64" i="79"/>
  <c r="O47" i="79"/>
  <c r="O31" i="79"/>
  <c r="O15" i="79"/>
  <c r="O197" i="78"/>
  <c r="O181" i="78"/>
  <c r="O163" i="78"/>
  <c r="O147" i="78"/>
  <c r="O131" i="78"/>
  <c r="O115" i="78"/>
  <c r="O99" i="78"/>
  <c r="O83" i="78"/>
  <c r="O67" i="78"/>
  <c r="O51" i="78"/>
  <c r="O35" i="78"/>
  <c r="O18" i="78"/>
  <c r="K195" i="76"/>
  <c r="K178" i="76"/>
  <c r="I42" i="80"/>
  <c r="I26" i="80"/>
  <c r="I10" i="80"/>
  <c r="O59" i="79"/>
  <c r="O42" i="79"/>
  <c r="O26" i="79"/>
  <c r="O10" i="79"/>
  <c r="O192" i="78"/>
  <c r="O176" i="78"/>
  <c r="O158" i="78"/>
  <c r="O142" i="78"/>
  <c r="O126" i="78"/>
  <c r="O110" i="78"/>
  <c r="O94" i="78"/>
  <c r="O78" i="78"/>
  <c r="O62" i="78"/>
  <c r="O46" i="78"/>
  <c r="O30" i="78"/>
  <c r="Q17" i="77"/>
  <c r="P15" i="92"/>
  <c r="I17" i="80"/>
  <c r="O49" i="79"/>
  <c r="O17" i="79"/>
  <c r="O183" i="78"/>
  <c r="O149" i="78"/>
  <c r="O117" i="78"/>
  <c r="O85" i="78"/>
  <c r="O53" i="78"/>
  <c r="O20" i="78"/>
  <c r="K181" i="76"/>
  <c r="K164" i="76"/>
  <c r="K148" i="76"/>
  <c r="K132" i="76"/>
  <c r="K116" i="76"/>
  <c r="K100" i="76"/>
  <c r="K83" i="76"/>
  <c r="K67" i="76"/>
  <c r="K51" i="76"/>
  <c r="K35" i="76"/>
  <c r="K19" i="76"/>
  <c r="S48" i="71"/>
  <c r="S31" i="71"/>
  <c r="S15" i="71"/>
  <c r="P130" i="69"/>
  <c r="P114" i="69"/>
  <c r="P98" i="69"/>
  <c r="P82" i="69"/>
  <c r="P66" i="69"/>
  <c r="M35" i="72"/>
  <c r="M39" i="72"/>
  <c r="M29" i="72"/>
  <c r="M30" i="72"/>
  <c r="M38" i="72"/>
  <c r="I44" i="80"/>
  <c r="E5" i="89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T32" i="61" l="1"/>
  <c r="N187" i="6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Migdal Hashkaot Neches Boded"/>
    <s v="{[Time].[Hie Time].[Yom].&amp;[20170331]}"/>
    <s v="{[Medida].[Medida].&amp;[2]}"/>
    <s v="{[Keren].[Keren].[All]}"/>
    <s v="{[Cheshbon KM].[Hie Peilut].[Peilut 6].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49]&amp;[-1]"/>
    <s v="[Neches].[Neches].&amp;[9999921]&amp;[-1]"/>
    <s v="[Neches].[Neches].&amp;[9999806]&amp;[-1]"/>
    <s v="[Neches].[Neches].&amp;[9999715]&amp;[-1]"/>
  </metadataStrings>
  <mdxMetadata count="2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4" si="17">
        <n x="1" s="1"/>
        <n x="2" s="1"/>
        <n x="15"/>
        <n x="16"/>
      </t>
    </mdx>
    <mdx n="0" f="v">
      <t c="4" si="17">
        <n x="1" s="1"/>
        <n x="2" s="1"/>
        <n x="18"/>
        <n x="16"/>
      </t>
    </mdx>
    <mdx n="0" f="v">
      <t c="4" si="17">
        <n x="1" s="1"/>
        <n x="2" s="1"/>
        <n x="19"/>
        <n x="16"/>
      </t>
    </mdx>
    <mdx n="0" f="v">
      <t c="4" si="17">
        <n x="1" s="1"/>
        <n x="2" s="1"/>
        <n x="20"/>
        <n x="16"/>
      </t>
    </mdx>
    <mdx n="0" f="v">
      <t c="4" si="17">
        <n x="1" s="1"/>
        <n x="2" s="1"/>
        <n x="21"/>
        <n x="16"/>
      </t>
    </mdx>
    <mdx n="0" f="v">
      <t c="4" si="17">
        <n x="1" s="1"/>
        <n x="2" s="1"/>
        <n x="22"/>
        <n x="16"/>
      </t>
    </mdx>
    <mdx n="0" f="v">
      <t c="4" si="17">
        <n x="1" s="1"/>
        <n x="2" s="1"/>
        <n x="23"/>
        <n x="16"/>
      </t>
    </mdx>
    <mdx n="0" f="v">
      <t c="4" si="17">
        <n x="1" s="1"/>
        <n x="2" s="1"/>
        <n x="24"/>
        <n x="16"/>
      </t>
    </mdx>
    <mdx n="0" f="v">
      <t c="4" si="17">
        <n x="1" s="1"/>
        <n x="2" s="1"/>
        <n x="25"/>
        <n x="16"/>
      </t>
    </mdx>
    <mdx n="0" f="v">
      <t c="4" si="17">
        <n x="1" s="1"/>
        <n x="2" s="1"/>
        <n x="26"/>
        <n x="16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<sst xmlns="http://schemas.openxmlformats.org/spreadsheetml/2006/main" count="9980" uniqueCount="2823">
  <si>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</si>
  <si>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</si>
  <si>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</si>
  <si>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</si>
  <si>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</si>
  <si>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</si>
  <si>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</si>
  <si>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</si>
  <si>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</si>
  <si>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</si>
  <si>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</si>
  <si>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</si>
  <si>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</si>
  <si>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</si>
  <si>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</si>
  <si>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</si>
  <si>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</si>
  <si>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</si>
  <si>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</si>
  <si>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</si>
  <si>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</si>
  <si>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</si>
  <si>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</si>
  <si>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</si>
  <si>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</si>
  <si>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</si>
  <si>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</si>
  <si>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</si>
  <si>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</si>
  <si>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</si>
  <si>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</si>
  <si>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</si>
  <si>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</si>
  <si>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</si>
  <si>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</si>
  <si>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</si>
  <si>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</si>
  <si>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</si>
  <si>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</si>
  <si>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</si>
  <si>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</si>
  <si>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</si>
  <si>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</si>
  <si>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</si>
  <si>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</si>
  <si>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</si>
  <si>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</si>
  <si>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</si>
  <si>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</si>
  <si>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</si>
  <si>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</si>
  <si>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</si>
  <si>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</si>
  <si>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</si>
  <si>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</si>
  <si>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</si>
  <si>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</si>
  <si>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</si>
  <si>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</si>
  <si>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</si>
  <si>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</si>
  <si>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</si>
  <si>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</si>
  <si>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</si>
  <si>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</si>
  <si>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</si>
  <si>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</si>
  <si>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</si>
  <si>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</si>
  <si>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</si>
  <si>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</si>
  <si>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</si>
  <si>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</si>
  <si>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</si>
  <si>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</si>
  <si>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</si>
  <si>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</si>
  <si>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</si>
  <si>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</si>
  <si>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</si>
  <si>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</si>
  <si>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</si>
  <si>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</si>
  <si>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</si>
  <si>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</si>
  <si>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</si>
  <si>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</si>
  <si>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</si>
  <si>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</si>
  <si>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</si>
  <si>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</si>
  <si>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</si>
  <si>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</si>
  <si>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</si>
  <si>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</si>
  <si>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</si>
  <si>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</si>
  <si>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</si>
  <si>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</si>
  <si>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</si>
  <si>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</si>
  <si>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</si>
  <si>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</si>
  <si>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</si>
  <si>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</si>
  <si>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</si>
  <si>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</si>
  <si>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</si>
  <si>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</si>
  <si>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</si>
  <si>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</si>
  <si>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</si>
  <si>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</si>
  <si>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</si>
  <si>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</si>
  <si>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</si>
  <si>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</si>
  <si>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</si>
  <si>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</si>
  <si>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</si>
  <si>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</si>
  <si>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</si>
  <si>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</si>
  <si>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</si>
  <si>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</si>
  <si>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</si>
  <si>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</si>
  <si>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</si>
  <si>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</si>
  <si>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</si>
  <si>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</si>
  <si>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</si>
  <si>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</si>
  <si>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</si>
  <si>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</si>
  <si>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</si>
  <si>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</si>
  <si>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</si>
  <si>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</si>
  <si>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</si>
  <si>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</si>
  <si>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</si>
  <si>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</si>
  <si>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</si>
  <si>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</si>
  <si>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</si>
  <si>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</si>
  <si>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</si>
  <si>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</si>
  <si>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</si>
  <si>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</si>
  <si>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</si>
  <si>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</si>
  <si>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</si>
  <si>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</si>
  <si>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</si>
  <si>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</si>
  <si>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</si>
  <si>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</si>
  <si>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</si>
  <si>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</si>
  <si>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</si>
  <si>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</si>
  <si>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</si>
  <si>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</si>
  <si>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</si>
  <si>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</si>
  <si>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</si>
  <si>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</si>
  <si>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</si>
  <si>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</si>
  <si>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</si>
  <si>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</si>
  <si>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</si>
  <si>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</si>
  <si>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</si>
  <si>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</si>
  <si>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</si>
  <si>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</si>
  <si>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</si>
  <si>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</si>
  <si>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</si>
  <si>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</si>
  <si>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</si>
  <si>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</si>
  <si>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</si>
  <si>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</si>
  <si>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</si>
  <si>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</si>
  <si>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</si>
  <si>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</si>
  <si>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</si>
  <si>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</si>
  <si>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</si>
  <si>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</si>
  <si>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</si>
  <si>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</si>
  <si>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</si>
  <si>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</si>
  <si>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</si>
  <si>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</si>
  <si>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</si>
  <si>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</si>
  <si>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</si>
  <si>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</si>
  <si>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</si>
  <si>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</si>
  <si>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</si>
  <si>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</si>
  <si>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</si>
  <si>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</si>
  <si>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</si>
  <si>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</si>
  <si>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</si>
  <si>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</si>
  <si>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</si>
  <si>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</si>
  <si>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</si>
  <si>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</si>
  <si>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</si>
  <si>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</si>
  <si>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</si>
  <si>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</si>
  <si>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</si>
  <si>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</si>
  <si>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</si>
  <si>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</si>
  <si>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</si>
  <si>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</si>
  <si>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</si>
  <si>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</si>
  <si>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31/03/2017</t>
  </si>
  <si>
    <t>מגדל מקפת קרנות פנסיה וקופות גמל בע"מ</t>
  </si>
  <si>
    <t>מגדל מקפת אישית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</si>
  <si>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</si>
  <si>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</si>
  <si>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</si>
  <si>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</si>
  <si>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</si>
  <si>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</si>
  <si>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</si>
  <si>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</si>
  <si>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</si>
  <si>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</si>
  <si>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</si>
  <si>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</si>
  <si>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</si>
  <si>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</si>
  <si>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</si>
  <si>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</si>
  <si>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</si>
  <si>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</si>
  <si>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</si>
  <si>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</si>
  <si>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</si>
  <si>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</si>
  <si>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</si>
  <si>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1017</t>
  </si>
  <si>
    <t>8171019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</si>
  <si>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</si>
  <si>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</si>
  <si>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</si>
  <si>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</si>
  <si>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</si>
  <si>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</si>
  <si>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</si>
  <si>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</si>
  <si>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</si>
  <si>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</si>
  <si>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417</t>
  </si>
  <si>
    <t>8170417</t>
  </si>
  <si>
    <t>מקמ 517</t>
  </si>
  <si>
    <t>8170516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</si>
  <si>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</si>
  <si>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</si>
  <si>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</si>
  <si>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</si>
  <si>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</si>
  <si>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</si>
  <si>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</si>
  <si>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</si>
  <si>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</si>
  <si>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</si>
  <si>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</si>
  <si>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</si>
  <si>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</si>
  <si>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</si>
  <si>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</si>
  <si>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</si>
  <si>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</si>
  <si>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</si>
  <si>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</si>
  <si>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</si>
  <si>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</si>
  <si>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</si>
  <si>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</si>
  <si>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</si>
  <si>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</si>
  <si>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</si>
  <si>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</si>
  <si>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</si>
  <si>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</si>
  <si>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</si>
  <si>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</si>
  <si>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</si>
  <si>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</si>
  <si>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</si>
  <si>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</si>
  <si>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</si>
  <si>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</si>
  <si>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</si>
  <si>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</si>
  <si>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</si>
  <si>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</si>
  <si>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</si>
  <si>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</si>
  <si>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</si>
  <si>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</si>
  <si>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</si>
  <si>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</si>
  <si>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</si>
  <si>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</si>
  <si>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</si>
  <si>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</si>
  <si>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</si>
  <si>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</si>
  <si>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</si>
  <si>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</si>
  <si>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</si>
  <si>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</si>
  <si>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</si>
  <si>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</si>
  <si>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</si>
  <si>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</si>
  <si>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</si>
  <si>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</si>
  <si>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</si>
  <si>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</si>
  <si>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</si>
  <si>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</si>
  <si>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</si>
  <si>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</si>
  <si>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</si>
  <si>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</si>
  <si>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</si>
  <si>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</si>
  <si>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</si>
  <si>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</si>
  <si>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</si>
  <si>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</si>
  <si>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</si>
  <si>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</si>
  <si>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</si>
  <si>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</si>
  <si>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</si>
  <si>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</si>
  <si>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</si>
  <si>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</si>
  <si>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</si>
  <si>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</si>
  <si>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</si>
  <si>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</si>
  <si>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</si>
  <si>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</si>
  <si>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</si>
  <si>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</si>
  <si>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</si>
  <si>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</si>
  <si>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</si>
  <si>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</si>
  <si>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</si>
  <si>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פועלים כתב התח נדחה סד י</t>
  </si>
  <si>
    <t>1940402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</si>
  <si>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</si>
  <si>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</si>
  <si>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</si>
  <si>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</si>
  <si>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</si>
  <si>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</si>
  <si>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</si>
  <si>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</si>
  <si>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</si>
  <si>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</si>
  <si>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</si>
  <si>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</si>
  <si>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</si>
  <si>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</si>
  <si>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</si>
  <si>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</si>
  <si>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</si>
  <si>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</si>
  <si>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</si>
  <si>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</si>
  <si>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</si>
  <si>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</si>
  <si>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</si>
  <si>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</si>
  <si>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</si>
  <si>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</si>
  <si>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</si>
  <si>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</si>
  <si>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</si>
  <si>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</si>
  <si>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</si>
  <si>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</si>
  <si>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</si>
  <si>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</si>
  <si>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</si>
  <si>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</si>
  <si>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</si>
  <si>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</si>
  <si>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</si>
  <si>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</si>
  <si>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</si>
  <si>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</si>
  <si>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</si>
  <si>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</si>
  <si>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</si>
  <si>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</si>
  <si>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</si>
  <si>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</si>
  <si>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</si>
  <si>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</si>
  <si>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</si>
  <si>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</si>
  <si>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</si>
  <si>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</si>
  <si>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</si>
  <si>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</si>
  <si>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</si>
  <si>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</si>
  <si>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</si>
  <si>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</si>
  <si>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</si>
  <si>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</si>
  <si>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</si>
  <si>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</si>
  <si>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</si>
  <si>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</si>
  <si>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</si>
  <si>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</si>
  <si>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</si>
  <si>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</si>
  <si>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</si>
  <si>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</si>
  <si>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</si>
  <si>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</si>
  <si>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</si>
  <si>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</si>
  <si>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</si>
  <si>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</si>
  <si>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</si>
  <si>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</si>
  <si>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</si>
  <si>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</si>
  <si>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</si>
  <si>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</si>
  <si>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</si>
  <si>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</si>
  <si>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</si>
  <si>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</si>
  <si>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</si>
  <si>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</si>
  <si>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</si>
  <si>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</si>
  <si>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</si>
  <si>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</si>
  <si>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</si>
  <si>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</si>
  <si>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</si>
  <si>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</si>
  <si>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</si>
  <si>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</si>
  <si>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</si>
  <si>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</si>
  <si>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</si>
  <si>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</si>
  <si>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</si>
  <si>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</si>
  <si>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</si>
  <si>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</si>
  <si>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</si>
  <si>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</si>
  <si>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</si>
  <si>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</si>
  <si>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</si>
  <si>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</si>
  <si>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</si>
  <si>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</si>
  <si>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</si>
  <si>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</si>
  <si>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</si>
  <si>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</si>
  <si>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</si>
  <si>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</si>
  <si>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</si>
  <si>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</si>
  <si>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</si>
  <si>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</si>
  <si>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</si>
  <si>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</si>
  <si>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</si>
  <si>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</si>
  <si>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</si>
  <si>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</si>
  <si>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</si>
  <si>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</si>
  <si>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</si>
  <si>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</si>
  <si>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</si>
  <si>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</si>
  <si>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</si>
  <si>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</si>
  <si>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</si>
  <si>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</si>
  <si>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</si>
  <si>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</si>
  <si>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</si>
  <si>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</si>
  <si>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</si>
  <si>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</si>
  <si>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</si>
  <si>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</si>
  <si>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</si>
  <si>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</si>
  <si>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</si>
  <si>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</si>
  <si>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</si>
  <si>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</si>
  <si>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</si>
  <si>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</si>
  <si>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</si>
  <si>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</si>
  <si>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</si>
  <si>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</si>
  <si>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</si>
  <si>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</si>
  <si>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</si>
  <si>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</si>
  <si>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</si>
  <si>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</si>
  <si>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</si>
  <si>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</si>
  <si>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</si>
  <si>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</si>
  <si>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</si>
  <si>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</si>
  <si>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</si>
  <si>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</si>
  <si>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</si>
  <si>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</si>
  <si>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</si>
  <si>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</si>
  <si>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</si>
  <si>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</si>
  <si>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</si>
  <si>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</si>
  <si>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</si>
  <si>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</si>
  <si>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</si>
  <si>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</si>
  <si>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</si>
  <si>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</si>
  <si>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</si>
  <si>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</si>
  <si>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</si>
  <si>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</si>
  <si>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</si>
  <si>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</si>
  <si>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</si>
  <si>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</si>
  <si>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</si>
  <si>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</si>
  <si>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</si>
  <si>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</si>
  <si>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</si>
  <si>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</si>
  <si>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</si>
  <si>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</si>
  <si>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</si>
  <si>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</si>
  <si>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</si>
  <si>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</si>
  <si>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</si>
  <si>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</si>
  <si>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</si>
  <si>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</si>
  <si>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</si>
  <si>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</si>
  <si>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</si>
  <si>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</si>
  <si>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</si>
  <si>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</si>
  <si>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שפרסל.ק2</t>
  </si>
  <si>
    <t>7770142</t>
  </si>
  <si>
    <t>520022732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</si>
  <si>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</si>
  <si>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</si>
  <si>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</si>
  <si>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</si>
  <si>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</si>
  <si>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</si>
  <si>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</si>
  <si>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</si>
  <si>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</si>
  <si>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</si>
  <si>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</si>
  <si>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</si>
  <si>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</si>
  <si>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</si>
  <si>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</si>
  <si>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</si>
  <si>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</si>
  <si>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</si>
  <si>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</si>
  <si>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</si>
  <si>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דקסיה ישראל אגח יג</t>
  </si>
  <si>
    <t>1125194</t>
  </si>
  <si>
    <t>דרבן.ק4</t>
  </si>
  <si>
    <t>4110094</t>
  </si>
  <si>
    <t>520038902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</si>
  <si>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</si>
  <si>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</si>
  <si>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</si>
  <si>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</si>
  <si>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</si>
  <si>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</si>
  <si>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</si>
  <si>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</si>
  <si>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</si>
  <si>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</si>
  <si>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</si>
  <si>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</si>
  <si>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</si>
  <si>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</si>
  <si>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</si>
  <si>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</si>
  <si>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</si>
  <si>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</si>
  <si>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</si>
  <si>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</si>
  <si>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</si>
  <si>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</si>
  <si>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</si>
  <si>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</si>
  <si>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</si>
  <si>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</si>
  <si>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</si>
  <si>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</si>
  <si>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</si>
  <si>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</si>
  <si>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</si>
  <si>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</si>
  <si>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</si>
  <si>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</si>
  <si>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</si>
  <si>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</si>
  <si>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</si>
  <si>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</si>
  <si>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</si>
  <si>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</si>
  <si>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</si>
  <si>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</si>
  <si>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</si>
  <si>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</si>
  <si>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</si>
  <si>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</si>
  <si>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</si>
  <si>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</si>
  <si>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</si>
  <si>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</si>
  <si>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</si>
  <si>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</si>
  <si>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</si>
  <si>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</si>
  <si>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</si>
  <si>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</si>
  <si>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</si>
  <si>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</si>
  <si>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</si>
  <si>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</si>
  <si>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</si>
  <si>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</si>
  <si>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</si>
  <si>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</si>
  <si>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</si>
  <si>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</si>
  <si>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</si>
  <si>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דסקש.ק8</t>
  </si>
  <si>
    <t>6390223</t>
  </si>
  <si>
    <t>520023896</t>
  </si>
  <si>
    <t>BBB</t>
  </si>
  <si>
    <t>הכשרה ביטוח אגח 2</t>
  </si>
  <si>
    <t>1131218</t>
  </si>
  <si>
    <t>520042177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</si>
  <si>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</si>
  <si>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</si>
  <si>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</si>
  <si>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</si>
  <si>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</si>
  <si>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</si>
  <si>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</si>
  <si>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</si>
  <si>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</si>
  <si>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</si>
  <si>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</si>
  <si>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</si>
  <si>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</si>
  <si>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</si>
  <si>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</si>
  <si>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</si>
  <si>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</si>
  <si>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</si>
  <si>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</si>
  <si>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</si>
  <si>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</si>
  <si>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</si>
  <si>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</si>
  <si>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</si>
  <si>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</si>
  <si>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</si>
  <si>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</si>
  <si>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</si>
  <si>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</si>
  <si>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</si>
  <si>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</si>
  <si>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</si>
  <si>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</si>
  <si>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</si>
  <si>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</si>
  <si>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</si>
  <si>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</si>
  <si>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</si>
  <si>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</si>
  <si>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</si>
  <si>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</si>
  <si>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</si>
  <si>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</si>
  <si>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</si>
  <si>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</si>
  <si>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</si>
  <si>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</si>
  <si>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</si>
  <si>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</si>
  <si>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</si>
  <si>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</si>
  <si>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</si>
  <si>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</si>
  <si>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</si>
  <si>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</si>
  <si>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</si>
  <si>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</si>
  <si>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</si>
  <si>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</si>
  <si>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</si>
  <si>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</si>
  <si>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</si>
  <si>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</si>
  <si>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</si>
  <si>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</si>
  <si>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אמות אגח ה</t>
  </si>
  <si>
    <t>1138114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</si>
  <si>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</si>
  <si>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</si>
  <si>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</si>
  <si>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</si>
  <si>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</si>
  <si>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</si>
  <si>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</si>
  <si>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</si>
  <si>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</si>
  <si>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</si>
  <si>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</si>
  <si>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</si>
  <si>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</si>
  <si>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</si>
  <si>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</si>
  <si>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</si>
  <si>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</si>
  <si>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</si>
  <si>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</si>
  <si>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</si>
  <si>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</si>
  <si>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</si>
  <si>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</si>
  <si>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</si>
  <si>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</si>
  <si>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</si>
  <si>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</si>
  <si>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</si>
  <si>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</si>
  <si>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</si>
  <si>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</si>
  <si>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</si>
  <si>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</si>
  <si>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</si>
  <si>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</si>
  <si>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</si>
  <si>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</si>
  <si>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</si>
  <si>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</si>
  <si>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</si>
  <si>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</si>
  <si>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</si>
  <si>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</si>
  <si>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</si>
  <si>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</si>
  <si>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</si>
  <si>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</si>
  <si>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</si>
  <si>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</si>
  <si>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</si>
  <si>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</si>
  <si>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</si>
  <si>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</si>
  <si>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</si>
  <si>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</si>
  <si>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</si>
  <si>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</si>
  <si>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</si>
  <si>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</si>
  <si>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</si>
  <si>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</si>
  <si>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</si>
  <si>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</si>
  <si>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</si>
  <si>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</si>
  <si>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</si>
  <si>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</si>
  <si>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</si>
  <si>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</si>
  <si>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</si>
  <si>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</si>
  <si>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</si>
  <si>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</si>
  <si>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</si>
  <si>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</si>
  <si>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</si>
  <si>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</si>
  <si>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</si>
  <si>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</si>
  <si>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</si>
  <si>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</si>
  <si>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</si>
  <si>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</si>
  <si>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</si>
  <si>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</si>
  <si>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</si>
  <si>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</si>
  <si>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</si>
  <si>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</si>
  <si>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</si>
  <si>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</si>
  <si>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</si>
  <si>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</si>
  <si>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</si>
  <si>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</si>
  <si>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</si>
  <si>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</si>
  <si>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</si>
  <si>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</si>
  <si>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</si>
  <si>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</si>
  <si>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</si>
  <si>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</si>
  <si>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</si>
  <si>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</si>
  <si>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</si>
  <si>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</si>
  <si>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</si>
  <si>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</si>
  <si>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</si>
  <si>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</si>
  <si>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</si>
  <si>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</si>
  <si>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</si>
  <si>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</si>
  <si>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</si>
  <si>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</si>
  <si>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</si>
  <si>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</si>
  <si>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</si>
  <si>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</si>
  <si>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</si>
  <si>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</si>
  <si>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</si>
  <si>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</si>
  <si>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</si>
  <si>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</si>
  <si>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</si>
  <si>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</si>
  <si>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</si>
  <si>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</si>
  <si>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</si>
  <si>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</si>
  <si>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AQUARIOS 6.375 01/24 01/19</t>
  </si>
  <si>
    <t>XS0901578681</t>
  </si>
  <si>
    <t>Insurance</t>
  </si>
  <si>
    <t>AT&amp;T 3 30/06/2022</t>
  </si>
  <si>
    <t>US00206RCM25</t>
  </si>
  <si>
    <t>TELECOMMUNICATION SERVICES</t>
  </si>
  <si>
    <t>CBAAU 3.375 10/26 10/21</t>
  </si>
  <si>
    <t>XS1506401568</t>
  </si>
  <si>
    <t>Banks</t>
  </si>
  <si>
    <t>COMITION FED DE ELECTRIC 4.75 02/2027</t>
  </si>
  <si>
    <t>USP29595AB42</t>
  </si>
  <si>
    <t>UTILITIES</t>
  </si>
  <si>
    <t>COMMONWLTH BANK OF AUS 4.5 12/25</t>
  </si>
  <si>
    <t>US2027A1HR15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</si>
  <si>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</si>
  <si>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</si>
  <si>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</si>
  <si>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</si>
  <si>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</si>
  <si>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</si>
  <si>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</si>
  <si>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UBS 4.75 05/23 05/18</t>
  </si>
  <si>
    <t>CH0214139930</t>
  </si>
  <si>
    <t>UBS 5.125 05/15/24</t>
  </si>
  <si>
    <t>CH0244100266</t>
  </si>
  <si>
    <t>AVLN 8.25 11/17 04/49</t>
  </si>
  <si>
    <t>XS0778476340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</si>
  <si>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</si>
  <si>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</si>
  <si>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</si>
  <si>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</si>
  <si>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</si>
  <si>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</si>
  <si>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</si>
  <si>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Moodys</t>
  </si>
  <si>
    <t>SPRNTS 3.36 21</t>
  </si>
  <si>
    <t>US85208NAA81</t>
  </si>
  <si>
    <t>SRENVX 5.75 08/15/50 08/25</t>
  </si>
  <si>
    <t>XS1261170515</t>
  </si>
  <si>
    <t>TRPCN 5.3 03/77</t>
  </si>
  <si>
    <t>US89356BAC28</t>
  </si>
  <si>
    <t>ABNANV 4.4 03/28 03/23</t>
  </si>
  <si>
    <t>XS1586330604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</si>
  <si>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</si>
  <si>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</si>
  <si>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</si>
  <si>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</si>
  <si>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</si>
  <si>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</si>
  <si>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</si>
  <si>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</si>
  <si>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</si>
  <si>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</si>
  <si>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</si>
  <si>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</si>
  <si>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</si>
  <si>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</si>
  <si>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</si>
  <si>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</si>
  <si>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</si>
  <si>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MAPSM 4.375 03/2047 03/2027</t>
  </si>
  <si>
    <t>ES0224244089</t>
  </si>
  <si>
    <t>MOTOROLA SOLUTIONS 3.5 01/03/2023</t>
  </si>
  <si>
    <t>US620076BC25</t>
  </si>
  <si>
    <t>MYL 3.95 06/26 03/26</t>
  </si>
  <si>
    <t>US62854AAN46</t>
  </si>
  <si>
    <t>Pharmaceuticals&amp; Biotechnology</t>
  </si>
  <si>
    <t>ORAFP 5.25 24/49</t>
  </si>
  <si>
    <t>XS1028599287</t>
  </si>
  <si>
    <t>ORAFP 5.75 23/49</t>
  </si>
  <si>
    <t>XS1115502988</t>
  </si>
  <si>
    <t>SSE SSELN 4.75 9/77 06/22</t>
  </si>
  <si>
    <t>XS1572343744</t>
  </si>
  <si>
    <t>STANDARD CHARTERED 4.3 02/27</t>
  </si>
  <si>
    <t>XS1480699641</t>
  </si>
  <si>
    <t>STX 4.875 01/2024</t>
  </si>
  <si>
    <t>US81180WAS08</t>
  </si>
  <si>
    <t>ACAFP 7.875 01/29/49</t>
  </si>
  <si>
    <t>USF22797RT78</t>
  </si>
  <si>
    <t>BB+</t>
  </si>
  <si>
    <t>BARCLAYS 5.2 05/26</t>
  </si>
  <si>
    <t>US06738EAP07</t>
  </si>
  <si>
    <t>EMBRAER NETHERLANDS 5.05 06/2025</t>
  </si>
  <si>
    <t>US29082HAA05</t>
  </si>
  <si>
    <t>Other</t>
  </si>
  <si>
    <t>GM 5.25 03/26</t>
  </si>
  <si>
    <t>US37045XBG07</t>
  </si>
  <si>
    <t>MATERIALS</t>
  </si>
  <si>
    <t>LB 5.625 10/23</t>
  </si>
  <si>
    <t>US501797AJ37</t>
  </si>
  <si>
    <t>Retailing</t>
  </si>
  <si>
    <t>NATIONWIDE SOCIETY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</si>
  <si>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</si>
  <si>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</si>
  <si>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</si>
  <si>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</si>
  <si>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</si>
  <si>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</si>
  <si>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</si>
  <si>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</si>
  <si>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</si>
  <si>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SYMANTEC 5 04/25 04/20</t>
  </si>
  <si>
    <t>US871503AU26</t>
  </si>
  <si>
    <t>VERISIGN 4.625 05/23 05/18</t>
  </si>
  <si>
    <t>US92343EAF97</t>
  </si>
  <si>
    <t>VIE 4.85 18 49</t>
  </si>
  <si>
    <t>FR0011391838</t>
  </si>
  <si>
    <t>EDF 5.375 01/49 01/25</t>
  </si>
  <si>
    <t>FR0011401751</t>
  </si>
  <si>
    <t>BB</t>
  </si>
  <si>
    <t>EDF 5.625 12/29/49</t>
  </si>
  <si>
    <t>USF2893TAM83</t>
  </si>
  <si>
    <t>LENNAR 4.125 01/22 10/21</t>
  </si>
  <si>
    <t>US526057BY96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</si>
  <si>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</si>
  <si>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</si>
  <si>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</si>
  <si>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</si>
  <si>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</si>
  <si>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</si>
  <si>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US958102AL92</t>
  </si>
  <si>
    <t>ALLISON TRANSM 5 10/24 10/21</t>
  </si>
  <si>
    <t>US019736AD97</t>
  </si>
  <si>
    <t>BB-</t>
  </si>
  <si>
    <t>CONTINENTAL RES 5 09/22 03/17</t>
  </si>
  <si>
    <t>US212015AH47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</si>
  <si>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</si>
  <si>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</si>
  <si>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</si>
  <si>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</si>
  <si>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</si>
  <si>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</si>
  <si>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</si>
  <si>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</si>
  <si>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</si>
  <si>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</si>
  <si>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</si>
  <si>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</si>
  <si>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סה"כ תל אביב 35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</si>
  <si>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</si>
  <si>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</si>
  <si>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</si>
  <si>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</si>
  <si>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</si>
  <si>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</si>
  <si>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</si>
  <si>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</si>
  <si>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</si>
  <si>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</si>
  <si>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</si>
  <si>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</si>
  <si>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</si>
  <si>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</si>
  <si>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</si>
  <si>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</si>
  <si>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</si>
  <si>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</si>
  <si>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</si>
  <si>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</si>
  <si>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</si>
  <si>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</si>
  <si>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</si>
  <si>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</si>
  <si>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</si>
  <si>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</si>
  <si>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</si>
  <si>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</si>
  <si>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</si>
  <si>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</si>
  <si>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</si>
  <si>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</si>
  <si>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</si>
  <si>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</si>
  <si>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</si>
  <si>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</si>
  <si>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</si>
  <si>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</si>
  <si>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</si>
  <si>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</si>
  <si>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</si>
  <si>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</si>
  <si>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</si>
  <si>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</si>
  <si>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</si>
  <si>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</si>
  <si>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</si>
  <si>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</si>
  <si>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</si>
  <si>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</si>
  <si>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</si>
  <si>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</si>
  <si>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</si>
  <si>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</si>
  <si>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</si>
  <si>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</si>
  <si>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</si>
  <si>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</si>
  <si>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</si>
  <si>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</si>
  <si>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</si>
  <si>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</si>
  <si>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</si>
  <si>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</si>
  <si>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</si>
  <si>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</si>
  <si>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</si>
  <si>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</si>
  <si>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</si>
  <si>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</si>
  <si>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</si>
  <si>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</si>
  <si>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</si>
  <si>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סה"כ תל אביב 90</t>
  </si>
  <si>
    <t>אבגול*</t>
  </si>
  <si>
    <t>1100957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</si>
  <si>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</si>
  <si>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</si>
  <si>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</si>
  <si>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</si>
  <si>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</si>
  <si>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</si>
  <si>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</si>
  <si>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</si>
  <si>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</si>
  <si>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</si>
  <si>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</si>
  <si>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</si>
  <si>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</si>
  <si>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</si>
  <si>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</si>
  <si>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</si>
  <si>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</si>
  <si>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</si>
  <si>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</si>
  <si>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</si>
  <si>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</si>
  <si>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</si>
  <si>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</si>
  <si>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</si>
  <si>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ארד*</t>
  </si>
  <si>
    <t>1091651</t>
  </si>
  <si>
    <t>510007800</t>
  </si>
  <si>
    <t>אלקטרוניקה ואופטיקה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</si>
  <si>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</si>
  <si>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</si>
  <si>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</si>
  <si>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</si>
  <si>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</si>
  <si>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</si>
  <si>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</si>
  <si>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</si>
  <si>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</si>
  <si>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</si>
  <si>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</si>
  <si>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</si>
  <si>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</si>
  <si>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</si>
  <si>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</si>
  <si>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</si>
  <si>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</si>
  <si>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</si>
  <si>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</si>
  <si>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</si>
  <si>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</si>
  <si>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</si>
  <si>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</si>
  <si>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</si>
  <si>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</si>
  <si>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</si>
  <si>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</si>
  <si>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</si>
  <si>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</si>
  <si>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</si>
  <si>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</si>
  <si>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</si>
  <si>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</si>
  <si>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</si>
  <si>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</si>
  <si>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</si>
  <si>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</si>
  <si>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</si>
  <si>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</si>
  <si>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</si>
  <si>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</si>
  <si>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</si>
  <si>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</si>
  <si>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</si>
  <si>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</si>
  <si>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</si>
  <si>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</si>
  <si>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</si>
  <si>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</si>
  <si>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</si>
  <si>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</si>
  <si>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</si>
  <si>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</si>
  <si>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</si>
  <si>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</si>
  <si>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</si>
  <si>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ספאנטק</t>
  </si>
  <si>
    <t>1090117</t>
  </si>
  <si>
    <t>512288713</t>
  </si>
  <si>
    <t>סקופ*</t>
  </si>
  <si>
    <t>288019</t>
  </si>
  <si>
    <t>520037425</t>
  </si>
  <si>
    <t>סרגון*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</si>
  <si>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</si>
  <si>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</si>
  <si>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</si>
  <si>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</si>
  <si>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</si>
  <si>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</si>
  <si>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</si>
  <si>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</si>
  <si>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</si>
  <si>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</si>
  <si>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</si>
  <si>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</si>
  <si>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</si>
  <si>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</si>
  <si>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</si>
  <si>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</si>
  <si>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</si>
  <si>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</si>
  <si>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</si>
  <si>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</si>
  <si>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</si>
  <si>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</si>
  <si>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</si>
  <si>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</si>
  <si>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</si>
  <si>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</si>
  <si>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</si>
  <si>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</si>
  <si>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</si>
  <si>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</si>
  <si>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</si>
  <si>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</si>
  <si>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</si>
  <si>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</si>
  <si>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</si>
  <si>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</si>
  <si>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</si>
  <si>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</si>
  <si>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</si>
  <si>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</si>
  <si>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</si>
  <si>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</si>
  <si>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</si>
  <si>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</si>
  <si>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</si>
  <si>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</si>
  <si>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</si>
  <si>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</si>
  <si>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</si>
  <si>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</si>
  <si>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</si>
  <si>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</si>
  <si>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</si>
  <si>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</si>
  <si>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</si>
  <si>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</si>
  <si>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</si>
  <si>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</si>
  <si>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</si>
  <si>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</si>
  <si>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</si>
  <si>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</si>
  <si>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</si>
  <si>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</si>
  <si>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</si>
  <si>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</si>
  <si>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</si>
  <si>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</si>
  <si>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</si>
  <si>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</si>
  <si>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</si>
  <si>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</si>
  <si>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</si>
  <si>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</si>
  <si>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</si>
  <si>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</si>
  <si>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</si>
  <si>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</si>
  <si>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</si>
  <si>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</si>
  <si>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</si>
  <si>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</si>
  <si>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</si>
  <si>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</si>
  <si>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</si>
  <si>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</si>
  <si>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</si>
  <si>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</si>
  <si>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</si>
  <si>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</si>
  <si>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</si>
  <si>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</si>
  <si>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</si>
  <si>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</si>
  <si>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</si>
  <si>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</si>
  <si>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</si>
  <si>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</si>
  <si>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</si>
  <si>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</si>
  <si>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</si>
  <si>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</si>
  <si>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</si>
  <si>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</si>
  <si>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</si>
  <si>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</si>
  <si>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</si>
  <si>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</si>
  <si>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</si>
  <si>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</si>
  <si>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</si>
  <si>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</si>
  <si>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</si>
  <si>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</si>
  <si>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</si>
  <si>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</si>
  <si>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</si>
  <si>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</si>
  <si>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</si>
  <si>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</si>
  <si>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</si>
  <si>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</si>
  <si>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</si>
  <si>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</si>
  <si>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</si>
  <si>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</si>
  <si>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</si>
  <si>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</si>
  <si>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</si>
  <si>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</si>
  <si>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</si>
  <si>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</si>
  <si>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</si>
  <si>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</si>
  <si>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</si>
  <si>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</si>
  <si>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</si>
  <si>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</si>
  <si>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</si>
  <si>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</si>
  <si>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</si>
  <si>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</si>
  <si>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</si>
  <si>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</si>
  <si>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</si>
  <si>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</si>
  <si>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</si>
  <si>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</si>
  <si>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תדיר גן</t>
  </si>
  <si>
    <t>1090141</t>
  </si>
  <si>
    <t>511870891</t>
  </si>
  <si>
    <t>IL0010941198</t>
  </si>
  <si>
    <t>NASDAQ</t>
  </si>
  <si>
    <t>*NICE SYSTEMS LTD SPONS ADR</t>
  </si>
  <si>
    <t>US6536561086</t>
  </si>
  <si>
    <t>AFI DEVELOPMENT GDR REG S</t>
  </si>
  <si>
    <t>US00106J2006</t>
  </si>
  <si>
    <t>ALLOT COMMUNICATIONS LTD*</t>
  </si>
  <si>
    <t>IL0010996549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</si>
  <si>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</si>
  <si>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</si>
  <si>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</si>
  <si>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</si>
  <si>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</si>
  <si>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</si>
  <si>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</si>
  <si>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</si>
  <si>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</si>
  <si>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</si>
  <si>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</si>
  <si>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</si>
  <si>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</si>
  <si>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</si>
  <si>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LTD*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</si>
  <si>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</si>
  <si>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</si>
  <si>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</si>
  <si>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</si>
  <si>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</si>
  <si>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</si>
  <si>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</si>
  <si>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</si>
  <si>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</si>
  <si>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</si>
  <si>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</si>
  <si>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</si>
  <si>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</si>
  <si>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</si>
  <si>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</si>
  <si>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</si>
  <si>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</si>
  <si>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</si>
  <si>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</si>
  <si>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</si>
  <si>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</si>
  <si>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</si>
  <si>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</si>
  <si>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</si>
  <si>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</si>
  <si>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</si>
  <si>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</si>
  <si>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</si>
  <si>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</si>
  <si>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</si>
  <si>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</si>
  <si>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</si>
  <si>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</si>
  <si>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</si>
  <si>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</si>
  <si>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</si>
  <si>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</si>
  <si>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</si>
  <si>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</si>
  <si>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</si>
  <si>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</si>
  <si>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</si>
  <si>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</si>
  <si>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</si>
  <si>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</si>
  <si>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</si>
  <si>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</si>
  <si>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</si>
  <si>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</si>
  <si>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</si>
  <si>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</si>
  <si>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ABB</t>
  </si>
  <si>
    <t>CH0012221716</t>
  </si>
  <si>
    <t>Capital Goods</t>
  </si>
  <si>
    <t>פרנק שווצרי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</si>
  <si>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</si>
  <si>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</si>
  <si>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</si>
  <si>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</si>
  <si>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</si>
  <si>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</si>
  <si>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</si>
  <si>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</si>
  <si>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</si>
  <si>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</si>
  <si>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</si>
  <si>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AP MOLLER MAERSK A/S B</t>
  </si>
  <si>
    <t>DK0010244508</t>
  </si>
  <si>
    <t>ASOS</t>
  </si>
  <si>
    <t>GB0030927254</t>
  </si>
  <si>
    <t>AXEL SPRINGER</t>
  </si>
  <si>
    <t>DE0005501357</t>
  </si>
  <si>
    <t>BAE SYSTEMS</t>
  </si>
  <si>
    <t>GB0002634946</t>
  </si>
  <si>
    <t>BANCO BRADESCO ADR</t>
  </si>
  <si>
    <t>US0594603039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</si>
  <si>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</si>
  <si>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</si>
  <si>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</si>
  <si>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</si>
  <si>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</si>
  <si>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</si>
  <si>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</si>
  <si>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</si>
  <si>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</si>
  <si>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</si>
  <si>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</si>
  <si>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</si>
  <si>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</si>
  <si>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</si>
  <si>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</si>
  <si>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</si>
  <si>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</si>
  <si>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</si>
  <si>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</si>
  <si>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</si>
  <si>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</si>
  <si>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</si>
  <si>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</si>
  <si>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</si>
  <si>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</si>
  <si>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</si>
  <si>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</si>
  <si>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</si>
  <si>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</si>
  <si>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</si>
  <si>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</si>
  <si>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</si>
  <si>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</si>
  <si>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</si>
  <si>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</si>
  <si>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</si>
  <si>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</si>
  <si>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</si>
  <si>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</si>
  <si>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</si>
  <si>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</si>
  <si>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</si>
  <si>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</si>
  <si>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</si>
  <si>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</si>
  <si>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</si>
  <si>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</si>
  <si>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</si>
  <si>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</si>
  <si>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</si>
  <si>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</si>
  <si>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</si>
  <si>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</si>
  <si>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</si>
  <si>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</si>
  <si>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</si>
  <si>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</si>
  <si>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</si>
  <si>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</si>
  <si>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</si>
  <si>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</si>
  <si>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</si>
  <si>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</si>
  <si>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</si>
  <si>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</si>
  <si>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</si>
  <si>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</si>
  <si>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</si>
  <si>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</si>
  <si>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</si>
  <si>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</si>
  <si>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</si>
  <si>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</si>
  <si>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NETEASE INC ADR</t>
  </si>
  <si>
    <t>US64110W1027</t>
  </si>
  <si>
    <t>NEXT PLC</t>
  </si>
  <si>
    <t>GB0032089863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</si>
  <si>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</si>
  <si>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</si>
  <si>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</si>
  <si>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</si>
  <si>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</si>
  <si>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</si>
  <si>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</si>
  <si>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</si>
  <si>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</si>
  <si>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</si>
  <si>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</si>
  <si>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</si>
  <si>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</si>
  <si>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</si>
  <si>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</si>
  <si>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ROSS STORES</t>
  </si>
  <si>
    <t>US7782961038</t>
  </si>
  <si>
    <t>ROYAL DUTCH SHELL PLC A SHS</t>
  </si>
  <si>
    <t>GB00B03MLX29</t>
  </si>
  <si>
    <t>S&amp;P GLOBAL</t>
  </si>
  <si>
    <t>US78409V1044</t>
  </si>
  <si>
    <t>SAP AG</t>
  </si>
  <si>
    <t>DE0007164600</t>
  </si>
  <si>
    <t>SECURITAS AB B SHS</t>
  </si>
  <si>
    <t>SE0000163594</t>
  </si>
  <si>
    <t>SIEMENS AG REG</t>
  </si>
  <si>
    <t>DE0007236101</t>
  </si>
  <si>
    <t>SOLAREDGE TECHNOLOGIES</t>
  </si>
  <si>
    <t>US83417M1045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</si>
  <si>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</si>
  <si>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</si>
  <si>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</si>
  <si>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</si>
  <si>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</si>
  <si>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</si>
  <si>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</si>
  <si>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</si>
  <si>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TWITTER INC</t>
  </si>
  <si>
    <t>US90184L1026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</si>
  <si>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</si>
  <si>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</si>
  <si>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</si>
  <si>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</si>
  <si>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</si>
  <si>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</si>
  <si>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</si>
  <si>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</si>
  <si>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</si>
  <si>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</si>
  <si>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</si>
  <si>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</si>
  <si>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</si>
  <si>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</si>
  <si>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</si>
  <si>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</si>
  <si>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125</t>
  </si>
  <si>
    <t>1113232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</si>
  <si>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</si>
  <si>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</si>
  <si>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</si>
  <si>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</si>
  <si>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</si>
  <si>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</si>
  <si>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</si>
  <si>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</si>
  <si>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</si>
  <si>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פסגות תא 35 סדרה 1</t>
  </si>
  <si>
    <t>1084656</t>
  </si>
  <si>
    <t>קסם תא 35</t>
  </si>
  <si>
    <t>1116979</t>
  </si>
  <si>
    <t>520041989</t>
  </si>
  <si>
    <t>קסם תא בנקים</t>
  </si>
  <si>
    <t>1117290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</si>
  <si>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</si>
  <si>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</si>
  <si>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</si>
  <si>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</si>
  <si>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</si>
  <si>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</si>
  <si>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</si>
  <si>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</si>
  <si>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</si>
  <si>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תכלית תא בנקים</t>
  </si>
  <si>
    <t>1095702</t>
  </si>
  <si>
    <t>תכלית תא צמיחה</t>
  </si>
  <si>
    <t>1108679</t>
  </si>
  <si>
    <t>פסגות סל יתר 120</t>
  </si>
  <si>
    <t>1114263</t>
  </si>
  <si>
    <t>קסם ביטוח ענפי</t>
  </si>
  <si>
    <t>1107762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</si>
  <si>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</si>
  <si>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</si>
  <si>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</si>
  <si>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</si>
  <si>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</si>
  <si>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</si>
  <si>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</si>
  <si>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</si>
  <si>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</si>
  <si>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</si>
  <si>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</si>
  <si>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</si>
  <si>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</si>
  <si>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</si>
  <si>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</si>
  <si>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</si>
  <si>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</si>
  <si>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</si>
  <si>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</si>
  <si>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</si>
  <si>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</si>
  <si>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</si>
  <si>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</si>
  <si>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</si>
  <si>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</si>
  <si>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</si>
  <si>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</si>
  <si>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</si>
  <si>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</si>
  <si>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</si>
  <si>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</si>
  <si>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</si>
  <si>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</si>
  <si>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</si>
  <si>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</si>
  <si>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</si>
  <si>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</si>
  <si>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</si>
  <si>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</si>
  <si>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</si>
  <si>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</si>
  <si>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</si>
  <si>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</si>
  <si>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</si>
  <si>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</si>
  <si>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הראל סל תל בונד</t>
  </si>
  <si>
    <t>1127786</t>
  </si>
  <si>
    <t>קסם תל בונד צמודות יתר</t>
  </si>
  <si>
    <t>1127836</t>
  </si>
  <si>
    <t>קסם תל בונד תשואות</t>
  </si>
  <si>
    <t>1128545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</si>
  <si>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</si>
  <si>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</si>
  <si>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</si>
  <si>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</si>
  <si>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</si>
  <si>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</si>
  <si>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</si>
  <si>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</si>
  <si>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</si>
  <si>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</si>
  <si>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</si>
  <si>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</si>
  <si>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</si>
  <si>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</si>
  <si>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</si>
  <si>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</si>
  <si>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</si>
  <si>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</si>
  <si>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</si>
  <si>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</si>
  <si>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</si>
  <si>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</si>
  <si>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</si>
  <si>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</si>
  <si>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</si>
  <si>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</si>
  <si>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</si>
  <si>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</si>
  <si>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</si>
  <si>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</si>
  <si>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</si>
  <si>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</si>
  <si>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</si>
  <si>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</si>
  <si>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ACWI INDEX FUND</t>
  </si>
  <si>
    <t>US4642882579</t>
  </si>
  <si>
    <t>ISHARES MSCI BRAZIL</t>
  </si>
  <si>
    <t>US4642864007</t>
  </si>
  <si>
    <t>ISHARES MSCI EMU SML C ACC</t>
  </si>
  <si>
    <t>IE00B3VWMM18</t>
  </si>
  <si>
    <t>ISHARES MSCI INDIA</t>
  </si>
  <si>
    <t>US46429B5984</t>
  </si>
  <si>
    <t>ISHARES NASDAQ BIOTECH INDX</t>
  </si>
  <si>
    <t>US4642875565</t>
  </si>
  <si>
    <t>ISHARES RESIDENTIAL REAL EST</t>
  </si>
  <si>
    <t>US4642885622</t>
  </si>
  <si>
    <t>ISHARES RUSSELL 2000</t>
  </si>
  <si>
    <t>US4642876555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</si>
  <si>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</si>
  <si>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</si>
  <si>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</si>
  <si>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</si>
  <si>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</si>
  <si>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</si>
  <si>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</si>
  <si>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</si>
  <si>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</si>
  <si>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</si>
  <si>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</si>
  <si>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</si>
  <si>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RUSSIA ETF</t>
  </si>
  <si>
    <t>US92189F4037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</si>
  <si>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</si>
  <si>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</si>
  <si>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</si>
  <si>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</si>
  <si>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</si>
  <si>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</si>
  <si>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</si>
  <si>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</si>
  <si>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</si>
  <si>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</si>
  <si>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</si>
  <si>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</si>
  <si>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</si>
  <si>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</si>
  <si>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</si>
  <si>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</si>
  <si>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</si>
  <si>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</si>
  <si>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</si>
  <si>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</si>
  <si>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</si>
  <si>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</si>
  <si>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</si>
  <si>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</si>
  <si>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</si>
  <si>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</si>
  <si>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</si>
  <si>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</si>
  <si>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</si>
  <si>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</si>
  <si>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ISHARES USD CORP BND</t>
  </si>
  <si>
    <t>IE0032895942</t>
  </si>
  <si>
    <t>REAL ESTATE CREDIT GBP</t>
  </si>
  <si>
    <t>GB00B0HW5366</t>
  </si>
  <si>
    <t>SPDR BARCLAYS INTERMEDIATE</t>
  </si>
  <si>
    <t>US78464A3757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</si>
  <si>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</si>
  <si>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</si>
  <si>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</si>
  <si>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</si>
  <si>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</si>
  <si>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</si>
  <si>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ISHARES MARKIT IBOXX EUR HIGH YIELD</t>
  </si>
  <si>
    <t>IE00B66F4759</t>
  </si>
  <si>
    <t>AMUNDI ETF EUR HY LIQ BD IBX</t>
  </si>
  <si>
    <t>FR0011494822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</si>
  <si>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</si>
  <si>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</si>
  <si>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</si>
  <si>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</si>
  <si>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</si>
  <si>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</si>
  <si>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תעודות השתתפות בקרנות נאמנות בחו"ל</t>
  </si>
  <si>
    <t>LION 4 Series 7</t>
  </si>
  <si>
    <t>IE00BD2YCK45</t>
  </si>
  <si>
    <t>LION 7 S1</t>
  </si>
  <si>
    <t>UBS LUX BD USD</t>
  </si>
  <si>
    <t>LU0396367608</t>
  </si>
  <si>
    <t>Blackrock EM LC</t>
  </si>
  <si>
    <t>LU0383940458</t>
  </si>
  <si>
    <t>Neuberger EM LC</t>
  </si>
  <si>
    <t>IE00B9Z1CN71</t>
  </si>
  <si>
    <t>Investec Latam Corp Debt</t>
  </si>
  <si>
    <t>LU0492943013</t>
  </si>
  <si>
    <t>Santander LatAm Corp Fund</t>
  </si>
  <si>
    <t>LU0363170191</t>
  </si>
  <si>
    <t xml:space="preserve"> BLA/GSO EUR A ACC</t>
  </si>
  <si>
    <t>IE00B3DS7666</t>
  </si>
  <si>
    <t>EURIZON EASYFND BND HI YL Z</t>
  </si>
  <si>
    <t>LU0335991534</t>
  </si>
  <si>
    <t>NEUBER BERMAN H/Y BD I2A</t>
  </si>
  <si>
    <t>IE00B8QBJF01</t>
  </si>
  <si>
    <t>Pioneer European HY Bond Fund</t>
  </si>
  <si>
    <t>LU0229386908</t>
  </si>
  <si>
    <t>Guggenheim High Yield NEW</t>
  </si>
  <si>
    <t>IE00BVYPNG42</t>
  </si>
  <si>
    <t>Guggenheim US Loan Fund</t>
  </si>
  <si>
    <t>IE00BCFKMH92</t>
  </si>
  <si>
    <t>LION III EUR S3 ACC</t>
  </si>
  <si>
    <t>IE00B804LV55</t>
  </si>
  <si>
    <t>Pioneer Funds US HY</t>
  </si>
  <si>
    <t>LU0132199406</t>
  </si>
  <si>
    <t>Specialist M&amp;G European Class R</t>
  </si>
  <si>
    <t>IE00B95WZM02</t>
  </si>
  <si>
    <t>Babson European Bank Loan Fund</t>
  </si>
  <si>
    <t>IE00B6YX4R11</t>
  </si>
  <si>
    <t>CS NL GL SEN LO MC</t>
  </si>
  <si>
    <t>LU0635707705</t>
  </si>
  <si>
    <t>ING US Bank Loan Fund</t>
  </si>
  <si>
    <t>LU0426533492</t>
  </si>
  <si>
    <t>Moneda High Yield Fund</t>
  </si>
  <si>
    <t>KYG620101223</t>
  </si>
  <si>
    <t>cheyne redf  A1</t>
  </si>
  <si>
    <t>KYG210181171</t>
  </si>
  <si>
    <t>B-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</si>
  <si>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</si>
  <si>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</si>
  <si>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</si>
  <si>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</si>
  <si>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</si>
  <si>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</si>
  <si>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</si>
  <si>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</si>
  <si>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</si>
  <si>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</si>
  <si>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KOTAK FUNDS IND MIDCP  JA USD</t>
  </si>
  <si>
    <t>LU0675383409</t>
  </si>
  <si>
    <t>MARTIN CURRIE CHINA A SHAR A</t>
  </si>
  <si>
    <t>BMG605411021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</si>
  <si>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</si>
  <si>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</si>
  <si>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</si>
  <si>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</si>
  <si>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</si>
  <si>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</si>
  <si>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</si>
  <si>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</si>
  <si>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</si>
  <si>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</si>
  <si>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</si>
  <si>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</si>
  <si>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</si>
  <si>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</si>
  <si>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</si>
  <si>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</si>
  <si>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</si>
  <si>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</t>
  </si>
  <si>
    <t>1135979</t>
  </si>
  <si>
    <t>כתבי אופציה בחו"ל</t>
  </si>
  <si>
    <t>PLURISTEM THERAPEUT WARRANT</t>
  </si>
  <si>
    <t>US72940R1288</t>
  </si>
  <si>
    <t>bC 1640 MAY 2017</t>
  </si>
  <si>
    <t>81906711</t>
  </si>
  <si>
    <t>81906232</t>
  </si>
  <si>
    <t>C 1400 APRIL 2017</t>
  </si>
  <si>
    <t>81880213</t>
  </si>
  <si>
    <t>P 1400 APR 2017</t>
  </si>
  <si>
    <t>81880783</t>
  </si>
  <si>
    <t>EURO STOXX 50 JUN17</t>
  </si>
  <si>
    <t>VGM7</t>
  </si>
  <si>
    <t>EURO STOXX BANK JUN17</t>
  </si>
  <si>
    <t>CAM7</t>
  </si>
  <si>
    <t>FTSE 100 IDX FUT JUN17</t>
  </si>
  <si>
    <t>Z M7</t>
  </si>
  <si>
    <t>RUSSELL 2000 MINI JUN17</t>
  </si>
  <si>
    <t>RTAM7</t>
  </si>
  <si>
    <t>S&amp;P500 EMINI FUT JUN17</t>
  </si>
  <si>
    <t>ESM7</t>
  </si>
  <si>
    <t>TOPIX INDX FUTR JUN17</t>
  </si>
  <si>
    <t>TPM7</t>
  </si>
  <si>
    <t>ערד   4.8%   סדרה    8707</t>
  </si>
  <si>
    <t>ערד   4.8%   סדרה    8710</t>
  </si>
  <si>
    <t>ערד   4.8%   סדרה    8711</t>
  </si>
  <si>
    <t>ערד   4.8%   סדרה   8706</t>
  </si>
  <si>
    <t>ערד   4.8%   סדרה   8708</t>
  </si>
  <si>
    <t>ערד   4.8%   סדרה   8712</t>
  </si>
  <si>
    <t>ערד   4.8%   סדרה  8714</t>
  </si>
  <si>
    <t>ערד   4.8%   סדרה  8730</t>
  </si>
  <si>
    <t>ערד   4.8%   סדרה  8731</t>
  </si>
  <si>
    <t>ערד   4.8%   סדרה  8732</t>
  </si>
  <si>
    <t>ערד   4.8%   סדרה  8733</t>
  </si>
  <si>
    <t>ערד   4.8%   סדרה  8735</t>
  </si>
  <si>
    <t>ערד   4.8%   סדרה  8736</t>
  </si>
  <si>
    <t>ערד   4.8%   סדרה  8751  2024</t>
  </si>
  <si>
    <t>ערד   4.8%   סדרה  8752   2024</t>
  </si>
  <si>
    <t>ערד   8754    4%</t>
  </si>
  <si>
    <t>ערד  8701 % 4.8  2018</t>
  </si>
  <si>
    <t>ערד  8702 % 4.8  2018</t>
  </si>
  <si>
    <t>ערד  8705   4.8%</t>
  </si>
  <si>
    <t>ערד  8738 % 4.8  2023</t>
  </si>
  <si>
    <t>ערד 2024 סדרה 8761</t>
  </si>
  <si>
    <t>ערד 2025 סדרה 8765</t>
  </si>
  <si>
    <t>ערד 2025 סדרה 8769</t>
  </si>
  <si>
    <t>ערד 2025 סדרה 8771</t>
  </si>
  <si>
    <t>ערד 8682 %4.8 2017</t>
  </si>
  <si>
    <t>ערד 8683 %4.8 2017</t>
  </si>
  <si>
    <t>ערד 8684  %4.8 2017</t>
  </si>
  <si>
    <t>ערד 8685 %4.8 2017</t>
  </si>
  <si>
    <t>ערד 8686 %4.8 2017</t>
  </si>
  <si>
    <t>ערד 8687 %4.8 2017</t>
  </si>
  <si>
    <t>ערד 8688 %4.8 2017</t>
  </si>
  <si>
    <t>ערד 8689 %4.8 2017</t>
  </si>
  <si>
    <t>ערד 8690 %4.8 2017</t>
  </si>
  <si>
    <t>ערד 8691 %4.8 2018</t>
  </si>
  <si>
    <t>ערד 8692 %4.8  2018</t>
  </si>
  <si>
    <t>ערד 8693 %4.8  2018</t>
  </si>
  <si>
    <t>ערד 8694 %4.8  2018</t>
  </si>
  <si>
    <t>ערד 8695 %4.8  2018</t>
  </si>
  <si>
    <t>ערד 8696 %4.8  2018</t>
  </si>
  <si>
    <t>ערד 8697 %4.8  2018</t>
  </si>
  <si>
    <t>ערד 8698%4.8  2018</t>
  </si>
  <si>
    <t>ערד 8699 % 4.8  2018</t>
  </si>
  <si>
    <t>ערד 8700 % 4.8  2018</t>
  </si>
  <si>
    <t>ערד 8704 % 4.8</t>
  </si>
  <si>
    <t>ערד 8742</t>
  </si>
  <si>
    <t>ערד 8745</t>
  </si>
  <si>
    <t>ערד 8746</t>
  </si>
  <si>
    <t>ערד 8786_1/2027</t>
  </si>
  <si>
    <t>ערד 8790 2027 4.8%</t>
  </si>
  <si>
    <t>ערד 8792</t>
  </si>
  <si>
    <t>ערד 8793</t>
  </si>
  <si>
    <t>ערד 8794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</si>
  <si>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</si>
  <si>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</si>
  <si>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</si>
  <si>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</si>
  <si>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</si>
  <si>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</si>
  <si>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</si>
  <si>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</si>
  <si>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</si>
  <si>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</si>
  <si>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8806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</si>
  <si>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</si>
  <si>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</si>
  <si>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</si>
  <si>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</si>
  <si>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</si>
  <si>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</si>
  <si>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</si>
  <si>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</si>
  <si>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</si>
  <si>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</si>
  <si>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</si>
  <si>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</si>
  <si>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</si>
  <si>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</si>
  <si>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8822</t>
  </si>
  <si>
    <t>ערד 8823</t>
  </si>
  <si>
    <t>ערד 8824</t>
  </si>
  <si>
    <t>ערד 8825</t>
  </si>
  <si>
    <t>ערד 8826</t>
  </si>
  <si>
    <t>ערד 8827</t>
  </si>
  <si>
    <t>ערד 8829</t>
  </si>
  <si>
    <t>ערד 8832</t>
  </si>
  <si>
    <t>ערד 8833</t>
  </si>
  <si>
    <t>ערד 8834</t>
  </si>
  <si>
    <t>ערד 8837</t>
  </si>
  <si>
    <t>ערד 8838</t>
  </si>
  <si>
    <t>ערד 8839</t>
  </si>
  <si>
    <t>ערד 8840</t>
  </si>
  <si>
    <t>ערד 8841</t>
  </si>
  <si>
    <t>ערד 8842</t>
  </si>
  <si>
    <t>ערד 8843</t>
  </si>
  <si>
    <t>ערד 8844</t>
  </si>
  <si>
    <t>ערד 8845</t>
  </si>
  <si>
    <t>ערד 8846</t>
  </si>
  <si>
    <t>ערד 8847</t>
  </si>
  <si>
    <t>ערד 8848</t>
  </si>
  <si>
    <t>ערד סדרה 2024  8758  4.8%</t>
  </si>
  <si>
    <t>ערד סדרה 2024  8759  4.8%</t>
  </si>
  <si>
    <t>ערד סדרה 2024  8760  4.8%</t>
  </si>
  <si>
    <t>ערד סדרה 8740  4.8%  2023</t>
  </si>
  <si>
    <t>ערד סדרה 8743  4.8%  2023</t>
  </si>
  <si>
    <t>ערד סדרה 8744  4.8%  2023</t>
  </si>
  <si>
    <t>ערד סדרה 8753 2024 4.8%</t>
  </si>
  <si>
    <t>ערד סדרה 8755 2024 4.8%</t>
  </si>
  <si>
    <t>ערד סדרה 8756 2024 4.8%</t>
  </si>
  <si>
    <t>ערד סדרה 8757 2024 4.8%</t>
  </si>
  <si>
    <t>ערד סדרה 8762 %4.8 2025</t>
  </si>
  <si>
    <t>ערד סדרה 8763 %4.8 2025</t>
  </si>
  <si>
    <t>ערד סדרה 8764 %4.8 2025</t>
  </si>
  <si>
    <t>ערד סדרה 8766 2025 4.8%</t>
  </si>
  <si>
    <t>ערד סדרה 8768 2025 4.8%</t>
  </si>
  <si>
    <t>ערד סדרה 8770   2025   4.8%</t>
  </si>
  <si>
    <t>ערד סדרה 8772 4.8% 2025</t>
  </si>
  <si>
    <t>ערד סדרה 8773 4.8% 2025</t>
  </si>
  <si>
    <t>ערד סדרה 8774 2026 4.8%</t>
  </si>
  <si>
    <t>ערד סדרה 8775 2026 4.8%</t>
  </si>
  <si>
    <t>ערד סדרה 8776 2026 4.8%</t>
  </si>
  <si>
    <t>ערד סדרה 8777 2026 4.8%</t>
  </si>
  <si>
    <t>ערד סדרה 8778 2026 4.8%</t>
  </si>
  <si>
    <t>ערד סדרה 8781 2026 4.8%</t>
  </si>
  <si>
    <t>ערד סדרה 8784  4.8%  2026</t>
  </si>
  <si>
    <t>ערד סדרה 8787 4.8% 2027</t>
  </si>
  <si>
    <t>ערד סדרה 8788 4.8% 2027</t>
  </si>
  <si>
    <t>ערד סדרה 8789 2027 4.8%</t>
  </si>
  <si>
    <t>ערד סדרה 8810 2029 4.8%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</si>
  <si>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</si>
  <si>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</si>
  <si>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</si>
  <si>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</si>
  <si>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</si>
  <si>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</si>
  <si>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</si>
  <si>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</si>
  <si>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</si>
  <si>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</si>
  <si>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</si>
  <si>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</si>
  <si>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לאומי למשכנתאות שה</t>
  </si>
  <si>
    <t>6020903</t>
  </si>
  <si>
    <t>פועלים שטר הון 6  וחצי</t>
  </si>
  <si>
    <t>626279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</si>
  <si>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</si>
  <si>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</si>
  <si>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</si>
  <si>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</si>
  <si>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</si>
  <si>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</si>
  <si>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דיסקונט כ.התחייבות 2018 6.2%</t>
  </si>
  <si>
    <t>6392997</t>
  </si>
  <si>
    <t>דיסקונט שטר הון  2017 6.7%</t>
  </si>
  <si>
    <t>6392948</t>
  </si>
  <si>
    <t>הראל ביטוח</t>
  </si>
  <si>
    <t>1089655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</si>
  <si>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</si>
  <si>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</si>
  <si>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</si>
  <si>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</si>
  <si>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</si>
  <si>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</si>
  <si>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</si>
  <si>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</si>
  <si>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</si>
  <si>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</si>
  <si>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</si>
  <si>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</si>
  <si>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</si>
  <si>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לאומי שטר הון 2011 6.9%</t>
  </si>
  <si>
    <t>6401673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</si>
  <si>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</si>
  <si>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</si>
  <si>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</si>
  <si>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</si>
  <si>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</si>
  <si>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</si>
  <si>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</si>
  <si>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</si>
  <si>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</si>
  <si>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</si>
  <si>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</si>
  <si>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</si>
  <si>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</si>
  <si>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</si>
  <si>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</si>
  <si>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D</t>
  </si>
  <si>
    <t>אלון דלק אגח א רמ חש 01/17</t>
  </si>
  <si>
    <t>1139930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</si>
  <si>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</si>
  <si>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</si>
  <si>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</si>
  <si>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</si>
  <si>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</si>
  <si>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</si>
  <si>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</si>
  <si>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</si>
  <si>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</si>
  <si>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</si>
  <si>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</si>
  <si>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</si>
  <si>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</si>
  <si>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</si>
  <si>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</si>
  <si>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</si>
  <si>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</si>
  <si>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</si>
  <si>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</si>
  <si>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</si>
  <si>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</si>
  <si>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</si>
  <si>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</si>
  <si>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</si>
  <si>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</si>
  <si>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</si>
  <si>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אמריקה ישראל   נדלן</t>
  </si>
  <si>
    <t>512480971</t>
  </si>
  <si>
    <t>אנלייט Enlight מניה לא סחירה*</t>
  </si>
  <si>
    <t>550266274</t>
  </si>
  <si>
    <t>הליוס*</t>
  </si>
  <si>
    <t>514347202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</si>
  <si>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</si>
  <si>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</si>
  <si>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</si>
  <si>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</si>
  <si>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</si>
  <si>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</si>
  <si>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</si>
  <si>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</si>
  <si>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</si>
  <si>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</si>
  <si>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</si>
  <si>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</si>
  <si>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</si>
  <si>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</si>
  <si>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</si>
  <si>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</si>
  <si>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</si>
  <si>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1*</t>
  </si>
  <si>
    <t>330501</t>
  </si>
  <si>
    <t>Edeka 2*</t>
  </si>
  <si>
    <t>330502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</si>
  <si>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</si>
  <si>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</si>
  <si>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</si>
  <si>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</si>
  <si>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</si>
  <si>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</si>
  <si>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</si>
  <si>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Netto*</t>
  </si>
  <si>
    <t>330504</t>
  </si>
  <si>
    <t>North LaSalle   HG 4*</t>
  </si>
  <si>
    <t>Project Hush*</t>
  </si>
  <si>
    <t>Real*</t>
  </si>
  <si>
    <t>330503</t>
  </si>
  <si>
    <t>RESERVOIR EXPLORATION TECH ל.ס</t>
  </si>
  <si>
    <t>NO0010277957</t>
  </si>
  <si>
    <t>Terraces*</t>
  </si>
  <si>
    <t>Town Center   HG 6*</t>
  </si>
  <si>
    <t>Walgreens*</t>
  </si>
  <si>
    <t>330511</t>
  </si>
  <si>
    <t>White Oak*</t>
  </si>
  <si>
    <t>white oak 2*</t>
  </si>
  <si>
    <t>הילטון מלונות</t>
  </si>
  <si>
    <t>Hotels Restaurants &amp; Leisure</t>
  </si>
  <si>
    <t>סה"כ קרנות השקעה</t>
  </si>
  <si>
    <t>Reality III</t>
  </si>
  <si>
    <t>Accelmed growth partners</t>
  </si>
  <si>
    <t>Accelmed I</t>
  </si>
  <si>
    <t>ANATOMY 2</t>
  </si>
  <si>
    <t>ANATOMY I</t>
  </si>
  <si>
    <t>CMP VII</t>
  </si>
  <si>
    <t>Evolution Venture Capital Fund</t>
  </si>
  <si>
    <t>FIMI ISRAEL OPPORTUNITY 6</t>
  </si>
  <si>
    <t>Fimi Israel Opportunity II</t>
  </si>
  <si>
    <t>Fimi Israel Opportunity IV</t>
  </si>
  <si>
    <t>Fortissimo Capital Fund I   makefet</t>
  </si>
  <si>
    <t>HBOS Mezzanine Portfolio</t>
  </si>
  <si>
    <t>Infinity I China</t>
  </si>
  <si>
    <t>KKlirmark Opportunity I</t>
  </si>
  <si>
    <t>Klirmark Opportunity II</t>
  </si>
  <si>
    <t>Medica III</t>
  </si>
  <si>
    <t>NOY 2 infra &amp; energy investment LP</t>
  </si>
  <si>
    <t>NOY Ashalim</t>
  </si>
  <si>
    <t>orbimed Israel II</t>
  </si>
  <si>
    <t>Orbimed Israel Partners I</t>
  </si>
  <si>
    <t>PCS III</t>
  </si>
  <si>
    <t>Plenus II L.P</t>
  </si>
  <si>
    <t>Plenus III L.P</t>
  </si>
  <si>
    <t>Plenus Mezzanine Fund</t>
  </si>
  <si>
    <t>Selene  mak</t>
  </si>
  <si>
    <t>Shamrock Israel Growth I</t>
  </si>
  <si>
    <t>Sky I</t>
  </si>
  <si>
    <t>Sky II</t>
  </si>
  <si>
    <t>Sky III</t>
  </si>
  <si>
    <t>SLF I</t>
  </si>
  <si>
    <t>Tene Growth II  Qnergy</t>
  </si>
  <si>
    <t>Tene Growth III</t>
  </si>
  <si>
    <t>Tene Growth III  Gadot</t>
  </si>
  <si>
    <t>Vertex III (Israel) Fund L.P</t>
  </si>
  <si>
    <t>Vintage IX Migdal LP</t>
  </si>
  <si>
    <t>קרנות גידור</t>
  </si>
  <si>
    <t>GOLDEN OFF C/229/UR</t>
  </si>
  <si>
    <t>XD0235247760</t>
  </si>
  <si>
    <t>Cheyn CRE3/9/15</t>
  </si>
  <si>
    <t>XD0297816635</t>
  </si>
  <si>
    <t xml:space="preserve"> GS GAMMA INV A/MV</t>
  </si>
  <si>
    <t>XD0312807015</t>
  </si>
  <si>
    <t>GOTTEX ABI FUND LTD USD</t>
  </si>
  <si>
    <t>KYG399911075</t>
  </si>
  <si>
    <t>Laurus Cls A Benchmark 2</t>
  </si>
  <si>
    <t>303000003</t>
  </si>
  <si>
    <t>Overland Class B</t>
  </si>
  <si>
    <t>XD0268604259</t>
  </si>
  <si>
    <t>Pond View class B 02/2008</t>
  </si>
  <si>
    <t>XD0038388035</t>
  </si>
  <si>
    <t>Silver Creek Low Vol Strategie</t>
  </si>
  <si>
    <t>113325</t>
  </si>
  <si>
    <t>AXA</t>
  </si>
  <si>
    <t>Blackstone RE VIII</t>
  </si>
  <si>
    <t>Brookfield  RE  II</t>
  </si>
  <si>
    <t>Rothschild Real Estate</t>
  </si>
  <si>
    <t>Advent international VIII</t>
  </si>
  <si>
    <t>Aksia Capital III L.P</t>
  </si>
  <si>
    <t>apollo</t>
  </si>
  <si>
    <t>Arclight Energy Partners II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</si>
  <si>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</si>
  <si>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</si>
  <si>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</si>
  <si>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</si>
  <si>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</si>
  <si>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</si>
  <si>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DOVER</t>
  </si>
  <si>
    <t>Esprit Capital I Fund</t>
  </si>
  <si>
    <t>Evergreen V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</si>
  <si>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</si>
  <si>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</si>
  <si>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</si>
  <si>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</si>
  <si>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</si>
  <si>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</si>
  <si>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HarbourVest Co Inv DNLD</t>
  </si>
  <si>
    <t>HarbourVest International V</t>
  </si>
  <si>
    <t>Israel Cleantech Ventures I</t>
  </si>
  <si>
    <t>Israel Cleantech Ventures II</t>
  </si>
  <si>
    <t>KOTAK  CIIF I</t>
  </si>
  <si>
    <t>Magma Venture Capital II</t>
  </si>
  <si>
    <t>Meridiam III</t>
  </si>
  <si>
    <t>Olympus Capital Asia III L.P</t>
  </si>
  <si>
    <t>Omega fund lll</t>
  </si>
  <si>
    <t>Rhone Capital Partners V</t>
  </si>
  <si>
    <t>Silverfleet II</t>
  </si>
  <si>
    <t>SVB</t>
  </si>
  <si>
    <t>Tene Growth II</t>
  </si>
  <si>
    <t>THOMA BRAVO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</si>
  <si>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</si>
  <si>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</si>
  <si>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</si>
  <si>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</si>
  <si>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</si>
  <si>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</si>
  <si>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אפריקה תעשיות הלוואה אופציה לא סחירה*</t>
  </si>
  <si>
    <t>3153001</t>
  </si>
  <si>
    <t>1133354</t>
  </si>
  <si>
    <t>REDHILL WARRANT</t>
  </si>
  <si>
    <t>52290</t>
  </si>
  <si>
    <t>+I14/-ILS 98.8863696 08-05-18 (10) +0.4</t>
  </si>
  <si>
    <t>10001868</t>
  </si>
  <si>
    <t>10009215</t>
  </si>
  <si>
    <t>+ILS/-EUR 3.8893 07-06-17 (10) +63</t>
  </si>
  <si>
    <t>10009849</t>
  </si>
  <si>
    <t>+ILS/-EUR 3.95 15-06-17 (12) +63</t>
  </si>
  <si>
    <t>10009881</t>
  </si>
  <si>
    <t>+ILS/-EUR 3.9513 15-06-17 (10) +63</t>
  </si>
  <si>
    <t>10000916</t>
  </si>
  <si>
    <t>+ILS/-EUR 4.0803 05-04-17 (12) +53</t>
  </si>
  <si>
    <t>10009758</t>
  </si>
  <si>
    <t>+ILS/-USD 3.6 07-08-17 (20) --158</t>
  </si>
  <si>
    <t>10009892</t>
  </si>
  <si>
    <t>+ILS/-USD 3.6022 07-08-17 (10) --158.5</t>
  </si>
  <si>
    <t>10001336</t>
  </si>
  <si>
    <t>+ILS/-USD 3.6032 07-08-17 (12) --158</t>
  </si>
  <si>
    <t>10009890</t>
  </si>
  <si>
    <t>+ILS/-USD 3.6066 07-08-17 (10) --164</t>
  </si>
  <si>
    <t>10001338</t>
  </si>
  <si>
    <t>+ILS/-USD 3.6129 26-06-17 (10) --101</t>
  </si>
  <si>
    <t>10000639</t>
  </si>
  <si>
    <t>10002115</t>
  </si>
  <si>
    <t>+ILS/-USD 3.615 02-08-17 (20) --169</t>
  </si>
  <si>
    <t>10009869</t>
  </si>
  <si>
    <t>+ILS/-USD 3.6151 02-08-17 (10) --169</t>
  </si>
  <si>
    <t>10009867</t>
  </si>
  <si>
    <t>10002104</t>
  </si>
  <si>
    <t>+ILS/-USD 3.6151 05-06-17 (10) --79</t>
  </si>
  <si>
    <t>10000609</t>
  </si>
  <si>
    <t>10000282</t>
  </si>
  <si>
    <t>+ILS/-USD 3.636 25-05-17 (10) --90</t>
  </si>
  <si>
    <t>10009843</t>
  </si>
  <si>
    <t>+ILS/-USD 3.6425 21-06-17 (11) --95</t>
  </si>
  <si>
    <t>10009887</t>
  </si>
  <si>
    <t>+ILS/-USD 3.647 20-06-17 (12) --97</t>
  </si>
  <si>
    <t>10009883</t>
  </si>
  <si>
    <t>10002110</t>
  </si>
  <si>
    <t>+ILS/-USD 3.6473 20-06-17 (10) --97</t>
  </si>
  <si>
    <t>10009885</t>
  </si>
  <si>
    <t>10000635</t>
  </si>
  <si>
    <t>10002112</t>
  </si>
  <si>
    <t>10000605</t>
  </si>
  <si>
    <t>10000411</t>
  </si>
  <si>
    <t>+ILS/-USD 3.6487 12-06-17 (11) --103</t>
  </si>
  <si>
    <t>10009862</t>
  </si>
  <si>
    <t>+ILS/-USD 3.6612 05-06-17 (20) --98</t>
  </si>
  <si>
    <t>10009847</t>
  </si>
  <si>
    <t>+ILS/-USD 3.67 05-06-17 (10) --107</t>
  </si>
  <si>
    <t>10000065</t>
  </si>
  <si>
    <t>10000584</t>
  </si>
  <si>
    <t>10000399</t>
  </si>
  <si>
    <t>10000013</t>
  </si>
  <si>
    <t>10000269</t>
  </si>
  <si>
    <t>+ILS/-USD 3.6734 11-05-17 (11) --76</t>
  </si>
  <si>
    <t>10009837</t>
  </si>
  <si>
    <t>+ILS/-USD 3.6737 17-05-17 (12) --83</t>
  </si>
  <si>
    <t>10009835</t>
  </si>
  <si>
    <t>+ILS/-USD 3.674 17-05-17 (20) --83</t>
  </si>
  <si>
    <t>10009833</t>
  </si>
  <si>
    <t>+ILS/-USD 3.678 07-06-17 (11) --100</t>
  </si>
  <si>
    <t>10009855</t>
  </si>
  <si>
    <t>+ILS/-USD 3.6785 07-06-17 (10) --100</t>
  </si>
  <si>
    <t>10009852</t>
  </si>
  <si>
    <t>+ILS/-USD 3.68 20-04-17 (10) -49.5</t>
  </si>
  <si>
    <t>10009831</t>
  </si>
  <si>
    <t>10000582</t>
  </si>
  <si>
    <t>+ILS/-USD 3.6823 05-06-17 (10) --102</t>
  </si>
  <si>
    <t>10000908</t>
  </si>
  <si>
    <t>10000590</t>
  </si>
  <si>
    <t>+ILS/-USD 3.685 06-06-17 (20) --99</t>
  </si>
  <si>
    <t>10009854</t>
  </si>
  <si>
    <t>+ILS/-USD 3.7 24-05-17 (20) --93</t>
  </si>
  <si>
    <t>10009823</t>
  </si>
  <si>
    <t>+ILS/-USD 3.701 25-05-17 (10) --94.5</t>
  </si>
  <si>
    <t>10009827</t>
  </si>
  <si>
    <t>+ILS/-USD 3.703 24-05-17 (10) --93</t>
  </si>
  <si>
    <t>10002089</t>
  </si>
  <si>
    <t>+ILS/-USD 3.7077 23-05-17 (11) -93</t>
  </si>
  <si>
    <t>10009821</t>
  </si>
  <si>
    <t>+ILS/-USD 3.736 10-05-17 (20) --98.5</t>
  </si>
  <si>
    <t>10009800</t>
  </si>
  <si>
    <t>+ILS/-USD 3.7372 10-05-17 (10) --98.5</t>
  </si>
  <si>
    <t>10009798</t>
  </si>
  <si>
    <t>+ILS/-USD 3.739 20-04-17 (10) --60</t>
  </si>
  <si>
    <t>10001301</t>
  </si>
  <si>
    <t>+ILS/-USD 3.74 10-05-17 (12) --99</t>
  </si>
  <si>
    <t>10002076</t>
  </si>
  <si>
    <t>+ILS/-USD 3.74 17-05-17 (10) --93</t>
  </si>
  <si>
    <t>10009818</t>
  </si>
  <si>
    <t>+ILS/-USD 3.745 11-05-17 (20) --95.5</t>
  </si>
  <si>
    <t>10009809</t>
  </si>
  <si>
    <t>+ILS/-USD 3.746 11-05-17 (10) --95</t>
  </si>
  <si>
    <t>10009807</t>
  </si>
  <si>
    <t>+ILS/-USD 3.7571 09-05-17 (12) --109</t>
  </si>
  <si>
    <t>10009785</t>
  </si>
  <si>
    <t>+ILS/-USD 3.758 09-05-17 (20) --104</t>
  </si>
  <si>
    <t>10009789</t>
  </si>
  <si>
    <t>+ILS/-USD 3.76 06-04-17 (10) --64</t>
  </si>
  <si>
    <t>10001285</t>
  </si>
  <si>
    <t>+ILS/-USD 3.775 26-04-17 (11) --102</t>
  </si>
  <si>
    <t>10009773</t>
  </si>
  <si>
    <t>+ILS/-USD 3.776 26-04-17 (10) --102</t>
  </si>
  <si>
    <t>10002069</t>
  </si>
  <si>
    <t>+ILS/-USD 3.777 26-04-17 (20) --102</t>
  </si>
  <si>
    <t>10009775</t>
  </si>
  <si>
    <t>+ILS/-USD 3.778 20-04-17 (10) --95</t>
  </si>
  <si>
    <t>10001265</t>
  </si>
  <si>
    <t>+ILS/-USD 3.7785 20-04-17 (11) --95</t>
  </si>
  <si>
    <t>10009769</t>
  </si>
  <si>
    <t>+ILS/-USD 3.7785 20-04-17 (26) --95</t>
  </si>
  <si>
    <t>10000893</t>
  </si>
  <si>
    <t>10001267</t>
  </si>
  <si>
    <t>+ILS/-USD 3.78 20-04-17 (20) -95</t>
  </si>
  <si>
    <t>10009771</t>
  </si>
  <si>
    <t>+ILS/-USD 3.7812 20-04-17 (26) --93</t>
  </si>
  <si>
    <t>10001274</t>
  </si>
  <si>
    <t>+ILS/-USD 3.7921 06-04-17 (20) --79</t>
  </si>
  <si>
    <t>10009765</t>
  </si>
  <si>
    <t>+ILS/-USD 3.7936 06-04-17 (10) --79</t>
  </si>
  <si>
    <t>10001261</t>
  </si>
  <si>
    <t>+USD/-ILS 3.6039 05-06-17 (10) --71</t>
  </si>
  <si>
    <t>10000607</t>
  </si>
  <si>
    <t>+USD/-ILS 3.6056 10-05-17 (10) --44</t>
  </si>
  <si>
    <t>10009897</t>
  </si>
  <si>
    <t>+USD/-ILS 3.608 10-05-17 (10) --45</t>
  </si>
  <si>
    <t>10009895</t>
  </si>
  <si>
    <t>+USD/-ILS 3.6094 06-04-17 (20) --6.5</t>
  </si>
  <si>
    <t>10009898</t>
  </si>
  <si>
    <t>+USD/-ILS 3.7674 20-04-17 (26) --76</t>
  </si>
  <si>
    <t>10000894</t>
  </si>
  <si>
    <t>+USD/-ILS 3.7802 06-04-17 (10) --73</t>
  </si>
  <si>
    <t>10001272</t>
  </si>
  <si>
    <t>+USD/-EUR 1.0457 24-04-17 (10) +68.6</t>
  </si>
  <si>
    <t>10009714</t>
  </si>
  <si>
    <t>+USD/-EUR 1.0506 24-04-17 (10) +67.2</t>
  </si>
  <si>
    <t>10009702</t>
  </si>
  <si>
    <t>10002052</t>
  </si>
  <si>
    <t>+USD/-EUR 1.0691 24-04-17 (12) +70.8</t>
  </si>
  <si>
    <t>10009672</t>
  </si>
  <si>
    <t>+USD/-EUR 1.0692 24-04-17 (10) +70.6</t>
  </si>
  <si>
    <t>10002046</t>
  </si>
  <si>
    <t>10009670</t>
  </si>
  <si>
    <t>+USD/-GBP 1.2355 04-04-17 (10) +32.4</t>
  </si>
  <si>
    <t>10002053</t>
  </si>
  <si>
    <t>+USD/-GBP 1.2361 03-05-17 (11) +41.4</t>
  </si>
  <si>
    <t>10009696</t>
  </si>
  <si>
    <t>+USD/-GBP 1.2367 03-05-17 (10) +41.3</t>
  </si>
  <si>
    <t>10009694</t>
  </si>
  <si>
    <t>+USD/-GBP 1.2405 04-04-17 (10) +33.5</t>
  </si>
  <si>
    <t>10001233</t>
  </si>
  <si>
    <t>+USD/-GBP 1.2636 04-04-17 (10) +36</t>
  </si>
  <si>
    <t>10002044</t>
  </si>
  <si>
    <t>10001219</t>
  </si>
  <si>
    <t>+USD/-GBP 1.2643 04-04-17 (26) +35</t>
  </si>
  <si>
    <t>10001221</t>
  </si>
  <si>
    <t>+USD/-GBP 1.2711 27-04-17 (20) +43</t>
  </si>
  <si>
    <t>10009679</t>
  </si>
  <si>
    <t>+USD/-GBP 1.2718 27-04-17 (11) +43</t>
  </si>
  <si>
    <t>10009677</t>
  </si>
  <si>
    <t>+USD/-JPY 116.5 25-04-17 (20) --69.2</t>
  </si>
  <si>
    <t>10009689</t>
  </si>
  <si>
    <t>+USD/-JPY 116.508 25-04-17 (12) --69.2</t>
  </si>
  <si>
    <t>10009687</t>
  </si>
  <si>
    <t>+USD/-JPY 116.548 25-04-17 (10) --69.2</t>
  </si>
  <si>
    <t>10000364</t>
  </si>
  <si>
    <t>+EUR/-USD 1.0659 06-06-17 (10) +42.7</t>
  </si>
  <si>
    <t>10000633</t>
  </si>
  <si>
    <t>+GBP/-USD 1.2251 08-06-17 (10) +25.95</t>
  </si>
  <si>
    <t>10000067</t>
  </si>
  <si>
    <t>+USD/-EUR 1.0455 03-04-17 (26) +46.2</t>
  </si>
  <si>
    <t>10009723</t>
  </si>
  <si>
    <t>+USD/-EUR 1.0457 03-04-17 (10) +46.3</t>
  </si>
  <si>
    <t>10002057</t>
  </si>
  <si>
    <t>+USD/-EUR 1.0466 03-04-17 (20) +46.2</t>
  </si>
  <si>
    <t>10009721</t>
  </si>
  <si>
    <t>+USD/-EUR 1.056 19-04-17 (10) +52.3</t>
  </si>
  <si>
    <t>10002061</t>
  </si>
  <si>
    <t>10009734</t>
  </si>
  <si>
    <t>+USD/-EUR 1.0562 19-04-17 (26) +52.3</t>
  </si>
  <si>
    <t>10009736</t>
  </si>
  <si>
    <t>+USD/-EUR 1.0572 13-06-17 (12) +49.9</t>
  </si>
  <si>
    <t>10009846</t>
  </si>
  <si>
    <t>+USD/-EUR 1.0585 19-04-17 (26) +29.6</t>
  </si>
  <si>
    <t>10000899</t>
  </si>
  <si>
    <t>+USD/-EUR 1.0602 06-06-17 (10) +44.2</t>
  </si>
  <si>
    <t>10001316</t>
  </si>
  <si>
    <t>+USD/-EUR 1.0632 06-06-17 (10) +46.5</t>
  </si>
  <si>
    <t>10000401</t>
  </si>
  <si>
    <t>10001313</t>
  </si>
  <si>
    <t>10002094</t>
  </si>
  <si>
    <t>10000015</t>
  </si>
  <si>
    <t>10000586</t>
  </si>
  <si>
    <t>10000631</t>
  </si>
  <si>
    <t>10000271</t>
  </si>
  <si>
    <t>10000904</t>
  </si>
  <si>
    <t>+USD/-EUR 1.0632 06-06-17 (12) +47.1</t>
  </si>
  <si>
    <t>10009839</t>
  </si>
  <si>
    <t>+USD/-EUR 1.0731 03-04-17 (20) +8.5</t>
  </si>
  <si>
    <t>10009871</t>
  </si>
  <si>
    <t>+USD/-EUR 1.0747 22-05-17 (10) +47</t>
  </si>
  <si>
    <t>10009814</t>
  </si>
  <si>
    <t>10002085</t>
  </si>
  <si>
    <t>+USD/-EUR 1.0775 08-05-17 (12) +51</t>
  </si>
  <si>
    <t>10009780</t>
  </si>
  <si>
    <t>+USD/-EUR 1.0776 06-06-17 (10) +42.1</t>
  </si>
  <si>
    <t>10001326</t>
  </si>
  <si>
    <t>10000599</t>
  </si>
  <si>
    <t>10000409</t>
  </si>
  <si>
    <t>+USD/-EUR 1.0781 08-05-17 (10) +51</t>
  </si>
  <si>
    <t>10009778</t>
  </si>
  <si>
    <t>10002071</t>
  </si>
  <si>
    <t>+USD/-EUR 1.0797 06-06-17 (10) +40.5</t>
  </si>
  <si>
    <t>10000016</t>
  </si>
  <si>
    <t>10000278</t>
  </si>
  <si>
    <t>+USD/-EUR 1.0803 17-07-17 (20) +53.2</t>
  </si>
  <si>
    <t>10009903</t>
  </si>
  <si>
    <t>+USD/-EUR 1.0808 17-07-17 (10) +53.3</t>
  </si>
  <si>
    <t>10002117</t>
  </si>
  <si>
    <t>+USD/-EUR 1.0808 17-07-17 (12) +53.3</t>
  </si>
  <si>
    <t>10009901</t>
  </si>
  <si>
    <t>+USD/-EUR 1.0842 19-06-17 (10) +46.9</t>
  </si>
  <si>
    <t>10002107</t>
  </si>
  <si>
    <t>10001331</t>
  </si>
  <si>
    <t>10000069</t>
  </si>
  <si>
    <t>+USD/-EUR 1.0847 19-06-17 (11) +46.75</t>
  </si>
  <si>
    <t>10009877</t>
  </si>
  <si>
    <t>+USD/-EUR 1.0859 16-05-17 (10) +48.6</t>
  </si>
  <si>
    <t>10009794</t>
  </si>
  <si>
    <t>+USD/-EUR 1.0859 16-05-17 (20) +48.5</t>
  </si>
  <si>
    <t>10009796</t>
  </si>
  <si>
    <t>+USD/-EUR 1.0861 19-06-17 (11) +46.5</t>
  </si>
  <si>
    <t>10009878</t>
  </si>
  <si>
    <t>+USD/-EUR 1.0884 22-05-17 (10) +27.2</t>
  </si>
  <si>
    <t>10002113</t>
  </si>
  <si>
    <t>+USD/-EUR 1.0903 19-06-17 (10) +42.2</t>
  </si>
  <si>
    <t>10009888</t>
  </si>
  <si>
    <t>10001334</t>
  </si>
  <si>
    <t>+USD/-GBP 1.2214 03-05-17 (10) +17.5</t>
  </si>
  <si>
    <t>10002100</t>
  </si>
  <si>
    <t>+USD/-GBP 1.2214 03-05-17 (11) +17.5</t>
  </si>
  <si>
    <t>10009856</t>
  </si>
  <si>
    <t>+USD/-GBP 1.2251 08-06-17 (10) +25.95</t>
  </si>
  <si>
    <t>10001320</t>
  </si>
  <si>
    <t>10000593</t>
  </si>
  <si>
    <t>+USD/-GBP 1.2256 08-06-17 (20) +25.8</t>
  </si>
  <si>
    <t>10009859</t>
  </si>
  <si>
    <t>+USD/-GBP 1.2316 18-04-17 (10) +30</t>
  </si>
  <si>
    <t>10009732</t>
  </si>
  <si>
    <t>+USD/-GBP 1.2374 03-05-17 (10) +14.8</t>
  </si>
  <si>
    <t>10002105</t>
  </si>
  <si>
    <t>+USD/-GBP 1.2384 08-06-17 (10) +25.25</t>
  </si>
  <si>
    <t>10001327</t>
  </si>
  <si>
    <t>10000600</t>
  </si>
  <si>
    <t>+USD/-GBP 1.2414 04-04-17 (10) +14</t>
  </si>
  <si>
    <t>10001303</t>
  </si>
  <si>
    <t>+USD/-GBP 1.2427 03-05-17 (12) +20.8</t>
  </si>
  <si>
    <t>10002091</t>
  </si>
  <si>
    <t>+USD/-GBP 1.2434 03-05-17 (12) +18.6</t>
  </si>
  <si>
    <t>10002096</t>
  </si>
  <si>
    <t>+USD/-GBP 1.2451 31-07-17 (12) +45.8</t>
  </si>
  <si>
    <t>10009873</t>
  </si>
  <si>
    <t>+USD/-GBP 1.2454 31-07-17 (10) +45.7</t>
  </si>
  <si>
    <t>10001329</t>
  </si>
  <si>
    <t>+USD/-GBP 1.2456 31-07-17 (20) +45.7</t>
  </si>
  <si>
    <t>10009875</t>
  </si>
  <si>
    <t>+USD/-GBP 1.2474 03-05-17 (10) +14.5</t>
  </si>
  <si>
    <t>10002108</t>
  </si>
  <si>
    <t>+USD/-GBP 1.2484 08-06-17 (10) +25.1</t>
  </si>
  <si>
    <t>10000070</t>
  </si>
  <si>
    <t>10000603</t>
  </si>
  <si>
    <t>+USD/-GBP 1.2504 31-07-17 (10) +44.8</t>
  </si>
  <si>
    <t>10009879</t>
  </si>
  <si>
    <t>10001332</t>
  </si>
  <si>
    <t>+USD/-GBP 1.2518 04-04-17 (10) +14</t>
  </si>
  <si>
    <t>10002087</t>
  </si>
  <si>
    <t>10001298</t>
  </si>
  <si>
    <t>+USD/-GBP 1.25295 04-04-17 (10) +15.5</t>
  </si>
  <si>
    <t>10001294</t>
  </si>
  <si>
    <t>+USD/-GBP 1.254 18-04-17 (10) +23.75</t>
  </si>
  <si>
    <t>10000384</t>
  </si>
  <si>
    <t>+USD/-JPY 111.881 01-06-17 (10) --49.9</t>
  </si>
  <si>
    <t>10000565</t>
  </si>
  <si>
    <t>10001288</t>
  </si>
  <si>
    <t>+USD/-JPY 111.91 01-06-17 (20) --49.7</t>
  </si>
  <si>
    <t>10009805</t>
  </si>
  <si>
    <t>+USD/-JPY 111.924 01-06-17 (26) --49.6</t>
  </si>
  <si>
    <t>10002080</t>
  </si>
  <si>
    <t>10001290</t>
  </si>
  <si>
    <t>+USD/-JPY 112.455 01-06-17 (10) --35.5</t>
  </si>
  <si>
    <t>10000602</t>
  </si>
  <si>
    <t>+USD/-JPY 112.975 25-04-17 (10) --37.5</t>
  </si>
  <si>
    <t>10000389</t>
  </si>
  <si>
    <t>+USD/-JPY 113.122 01-06-17 (10) --47.8</t>
  </si>
  <si>
    <t>10001305</t>
  </si>
  <si>
    <t>+USD/-JPY 113.9555 25-04-17 (10) --39.45</t>
  </si>
  <si>
    <t>10000385</t>
  </si>
  <si>
    <t>+USD/-JPY 114.403 01-06-17 (10) --39.7</t>
  </si>
  <si>
    <t>10000595</t>
  </si>
  <si>
    <t>+USD/-JPY 114.455 06-04-17 (10) --14.5</t>
  </si>
  <si>
    <t>10001318</t>
  </si>
  <si>
    <t>+USD/-JPY 114.665 06-04-17 (10) --13.5</t>
  </si>
  <si>
    <t>10001323</t>
  </si>
  <si>
    <t>פורוורד מט"ח-מט"ח</t>
  </si>
  <si>
    <t>10009900</t>
  </si>
  <si>
    <t>10009902</t>
  </si>
  <si>
    <t>10002116</t>
  </si>
  <si>
    <t>404626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</si>
  <si>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</si>
  <si>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</si>
  <si>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</si>
  <si>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</si>
  <si>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</si>
  <si>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</si>
  <si>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</si>
  <si>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דולר ניו-זילנד</t>
  </si>
  <si>
    <t>כתר נורבגי</t>
  </si>
  <si>
    <t>בנק הפועלים בע"מ</t>
  </si>
  <si>
    <t>בנק לאומי לישראל בע"מ</t>
  </si>
  <si>
    <t>בנק מזרחי טפחות בע"מ</t>
  </si>
  <si>
    <t>יו בנק</t>
  </si>
  <si>
    <t>דירוג פנימי</t>
  </si>
  <si>
    <t>בנק דיסקונט לישראל בע"מ</t>
  </si>
  <si>
    <t>פועלים סהר</t>
  </si>
  <si>
    <t>UBS</t>
  </si>
  <si>
    <t>Aa3</t>
  </si>
  <si>
    <t>MOODY'S</t>
  </si>
  <si>
    <t>דולר סינגפורי</t>
  </si>
  <si>
    <t>לא</t>
  </si>
  <si>
    <t>שעבוד פוליסות ב.חיים - מדד מחירים לצרכן7891</t>
  </si>
  <si>
    <t>כן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</si>
  <si>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</si>
  <si>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</si>
  <si>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</si>
  <si>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</si>
  <si>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</si>
  <si>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</si>
  <si>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</si>
  <si>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</si>
  <si>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בלמש 2017 5.5%</t>
  </si>
  <si>
    <t>6021257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</si>
  <si>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</si>
  <si>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</si>
  <si>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</si>
  <si>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</si>
  <si>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</si>
  <si>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</si>
  <si>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</si>
  <si>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</si>
  <si>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</si>
  <si>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</si>
  <si>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</si>
  <si>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2017 6.1%</t>
  </si>
  <si>
    <t>6683106</t>
  </si>
  <si>
    <t>טפחות 2017 6.15%</t>
  </si>
  <si>
    <t>6683098</t>
  </si>
  <si>
    <t>טפחות פקדון 2029 5.75%</t>
  </si>
  <si>
    <t>6682264</t>
  </si>
  <si>
    <t>לאומי 2017 6%</t>
  </si>
  <si>
    <t>6401749</t>
  </si>
  <si>
    <t>משכן 2017 5.5%</t>
  </si>
  <si>
    <t>6477350</t>
  </si>
  <si>
    <t>6477368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</si>
  <si>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</si>
  <si>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</si>
  <si>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</si>
  <si>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</si>
  <si>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</si>
  <si>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</si>
  <si>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</si>
  <si>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</si>
  <si>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</si>
  <si>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</si>
  <si>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</si>
  <si>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</si>
  <si>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</si>
  <si>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</si>
  <si>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</si>
  <si>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</si>
  <si>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</si>
  <si>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</si>
  <si>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טפחות 6.22%  במקום3296</t>
  </si>
  <si>
    <t>פקדון טפחות 6.22% 09.01.2018</t>
  </si>
  <si>
    <t>פקדון פועלים 4.8    2018</t>
  </si>
  <si>
    <t>6620454</t>
  </si>
  <si>
    <t>פקדון פועלים 5.5% 13.6.2017</t>
  </si>
  <si>
    <t>שפיצר בלמש שנה 5.9% 06.08.017</t>
  </si>
  <si>
    <t>שפיצר טפחות 5.8% 3.7.2017</t>
  </si>
  <si>
    <t>שפיצר טפחות שנה 6.15% 2.10.015</t>
  </si>
  <si>
    <t>דיסקונט למשכנתאות 2017 6.2%</t>
  </si>
  <si>
    <t>6070965</t>
  </si>
  <si>
    <t>שפיצר הבינלאומי רבעוני 5.9% 27.6.2017</t>
  </si>
  <si>
    <t>שפיצר רבע הבינלאומי 6% 15.7.17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</si>
  <si>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</si>
  <si>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</si>
  <si>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</si>
  <si>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</si>
  <si>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</si>
  <si>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</si>
  <si>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</si>
  <si>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</si>
  <si>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טפחות  11.8.16</t>
  </si>
  <si>
    <t>439876</t>
  </si>
  <si>
    <t>טפחות8/17  15.8.16</t>
  </si>
  <si>
    <t>439877</t>
  </si>
  <si>
    <t>מזרחי 032018</t>
  </si>
  <si>
    <t>463293</t>
  </si>
  <si>
    <t>מזרחי 11/17</t>
  </si>
  <si>
    <t>451233</t>
  </si>
  <si>
    <t>מזרחי 2/12 0.45%</t>
  </si>
  <si>
    <t>460127</t>
  </si>
  <si>
    <t>מזרחי 28/1/18</t>
  </si>
  <si>
    <t>456210</t>
  </si>
  <si>
    <t>מזרחי 30/11/17</t>
  </si>
  <si>
    <t>454136</t>
  </si>
  <si>
    <t>מזרחי9/17  8.9.16</t>
  </si>
  <si>
    <t>443783</t>
  </si>
  <si>
    <t>פועלים 01.02.2018</t>
  </si>
  <si>
    <t>460128</t>
  </si>
  <si>
    <t>פועלים 10.08.2017</t>
  </si>
  <si>
    <t>439793</t>
  </si>
  <si>
    <t>פועלים 11/16</t>
  </si>
  <si>
    <t>454134</t>
  </si>
  <si>
    <t>פועלים 15.08.2017</t>
  </si>
  <si>
    <t>439878</t>
  </si>
  <si>
    <t>דיסקונט 11/17</t>
  </si>
  <si>
    <t>454135</t>
  </si>
  <si>
    <t>451232</t>
  </si>
  <si>
    <t>דיסקונט 12/17</t>
  </si>
  <si>
    <t>456207</t>
  </si>
  <si>
    <t>דיסקונט 28/1/2018</t>
  </si>
  <si>
    <t>456208</t>
  </si>
  <si>
    <t>דיסקונט 9/17</t>
  </si>
  <si>
    <t>443776</t>
  </si>
  <si>
    <t>יובנק 9/17</t>
  </si>
  <si>
    <t>444458</t>
  </si>
  <si>
    <t>516460</t>
  </si>
  <si>
    <t>נדלן קרית הלאום</t>
  </si>
  <si>
    <t>השכרה</t>
  </si>
  <si>
    <t>נדלן פאואר סנטר נכסים</t>
  </si>
  <si>
    <t>נדלן לייף פלאזה</t>
  </si>
  <si>
    <t>נדלן מגדל קרדן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</si>
  <si>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</si>
  <si>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</si>
  <si>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</si>
  <si>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</si>
  <si>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</si>
  <si>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</si>
  <si>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</si>
  <si>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</si>
  <si>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</si>
  <si>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</si>
  <si>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רוטשילד 1 תא</t>
  </si>
  <si>
    <t>נדלן מקרקעין להשכרה - מגדל צ'מפיון</t>
  </si>
  <si>
    <t>נדלן מקרקעין להשכרה - מגדלי הסיבים</t>
  </si>
  <si>
    <t>נדלן מקרקעין להשכרה - סופר פארם בת 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</si>
  <si>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</si>
  <si>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</si>
  <si>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</si>
  <si>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</si>
  <si>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</si>
  <si>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ריגר  פדרמן 2</t>
  </si>
  <si>
    <t>נדלן טרמינל  פארק אור יהודה בניין B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</si>
  <si>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</si>
  <si>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</si>
  <si>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</si>
  <si>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</si>
  <si>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נדלן פסגות ירושלים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</si>
  <si>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</si>
  <si>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</si>
  <si>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</si>
  <si>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</si>
  <si>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</si>
  <si>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</si>
  <si>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</si>
  <si>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סה"כ יתרות התחייבות להשקעה</t>
  </si>
  <si>
    <t>בישראל</t>
  </si>
  <si>
    <t>Fortissimo Capital Fund I - makefet</t>
  </si>
  <si>
    <t>Tene Growth II- Qnergy</t>
  </si>
  <si>
    <t>fimi 6</t>
  </si>
  <si>
    <t>Orbimed  II</t>
  </si>
  <si>
    <t>NOY 2 co-investment Ashalim plot A</t>
  </si>
  <si>
    <t>sky 3</t>
  </si>
  <si>
    <t>בחו"ל</t>
  </si>
  <si>
    <t>meridiam III</t>
  </si>
  <si>
    <t>FFortissimo Capital Fund II</t>
  </si>
  <si>
    <t>VICTORIA I</t>
  </si>
  <si>
    <t>Selene -mak</t>
  </si>
  <si>
    <t>KOTAK- CIIF I</t>
  </si>
  <si>
    <t>Ares Special Situations Fund IV</t>
  </si>
  <si>
    <t>Rhone VRhone Capital Partners V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</si>
  <si>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</si>
  <si>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</si>
  <si>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</si>
  <si>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</si>
  <si>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</si>
  <si>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</si>
  <si>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</si>
  <si>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</si>
  <si>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</si>
  <si>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גורם 48</t>
  </si>
  <si>
    <t>גורם 67</t>
  </si>
  <si>
    <t>גורם 80</t>
  </si>
  <si>
    <t>גורם 75</t>
  </si>
  <si>
    <t>הליוס</t>
  </si>
  <si>
    <t>אנלייט</t>
  </si>
  <si>
    <t>גורם 86</t>
  </si>
  <si>
    <t>גורם 88</t>
  </si>
  <si>
    <t>קניון</t>
  </si>
  <si>
    <t>Citymark Building*</t>
  </si>
  <si>
    <t>סה"כ השקעות אחרות</t>
  </si>
  <si>
    <t>פורוורד ריבית</t>
  </si>
  <si>
    <t>מובטחות משכנתא- גורם 01</t>
  </si>
  <si>
    <t>בבטחונות אחרים - גורם 80</t>
  </si>
  <si>
    <t>בבטחונות אחרים - גורם 07</t>
  </si>
  <si>
    <t>בבטחונות אחרים-גורם 7</t>
  </si>
  <si>
    <t>בבטחונות אחרים-גורם 28*</t>
  </si>
  <si>
    <t>בבטחונות אחרים - גורם 29</t>
  </si>
  <si>
    <t>בבטחונות אחרים-גורם 29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</si>
  <si>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</si>
  <si>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</si>
  <si>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</si>
  <si>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</si>
  <si>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</si>
  <si>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</si>
  <si>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</si>
  <si>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</si>
  <si>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</si>
  <si>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</si>
  <si>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</si>
  <si>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</si>
  <si>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92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</si>
  <si>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</si>
  <si>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</si>
  <si>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</si>
  <si>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</si>
  <si>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</si>
  <si>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</si>
  <si>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</si>
  <si>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</si>
  <si>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</si>
  <si>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3</t>
  </si>
  <si>
    <t>בבטחונות אחרים-גורם 70</t>
  </si>
  <si>
    <t>בשיעבוד כלי רכב - גורם 68</t>
  </si>
  <si>
    <t>בשיעבוד כלי רכב-גורם 01</t>
  </si>
  <si>
    <t>בבטחונות אחרים - גורם 88</t>
  </si>
  <si>
    <t>בבטחונות אחרים-גורם 93</t>
  </si>
  <si>
    <t>בבטחונות אחרים - גורם 87</t>
  </si>
  <si>
    <t>בבטחונות אחרים - גורם 58</t>
  </si>
  <si>
    <t>בבטחונות אחרים-גורם 65</t>
  </si>
  <si>
    <t>בבטחונות אחרים-גורם 84</t>
  </si>
  <si>
    <t>בבטחונות אחרים - גורם 94</t>
  </si>
  <si>
    <t>בבטחונות אחרים - גורם 69</t>
  </si>
  <si>
    <t>בבטחונות אחרים - גורם 90</t>
  </si>
  <si>
    <t>בבטחונות אחרים - גורם 41</t>
  </si>
  <si>
    <t>בבטחונות אחרים - גורם 40</t>
  </si>
  <si>
    <t>בבטחונות אחרים - גורם 97</t>
  </si>
  <si>
    <t>בבטחונות אחרים - גורם 95</t>
  </si>
  <si>
    <t>בבטחונות אחרים - גורם 91</t>
  </si>
  <si>
    <t>בבטחונות אחרים - גורם 86</t>
  </si>
  <si>
    <t>בבטחונות אחרים - גורם 79</t>
  </si>
  <si>
    <t>גורם 99</t>
  </si>
  <si>
    <t>גורם 98</t>
  </si>
  <si>
    <t>גורם 77</t>
  </si>
  <si>
    <t>גורם 78</t>
  </si>
  <si>
    <t>גורם 87</t>
  </si>
  <si>
    <t>גורם 49</t>
  </si>
  <si>
    <t>גורם 96</t>
  </si>
  <si>
    <t>גורם 97</t>
  </si>
  <si>
    <t>גורם 95</t>
  </si>
  <si>
    <t>קמהדע</t>
  </si>
  <si>
    <t>KAMADA LTD</t>
  </si>
  <si>
    <t>מדיגוס</t>
  </si>
  <si>
    <t>מדיגוס אופציה ה לא סחירה</t>
  </si>
  <si>
    <t>סה"כ קרנות הון סיכון</t>
  </si>
  <si>
    <t>בבטחונות אחרים-גורם 33</t>
  </si>
  <si>
    <t>בבטחונות אחרים - גורם 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</si>
</sst>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mmm\-yyyy"/>
  </numFmts>
  <fonts count="3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  <scheme val="minor"/>
    </font>
    <font>
      <sz val="11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43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165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7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8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14" xfId="0" applyNumberFormat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49" fontId="17" fillId="7" borderId="13" xfId="7" applyNumberFormat="1" applyFont="1" applyFill="1" applyBorder="1" applyAlignment="1">
      <alignment horizontal="center" vertical="center" wrapText="1" readingOrder="2"/>
    </xf>
    <xf numFmtId="0" fontId="26" fillId="0" borderId="0" xfId="7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/>
    </xf>
    <xf numFmtId="0" fontId="30" fillId="0" borderId="31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31" xfId="0" applyNumberFormat="1" applyFont="1" applyFill="1" applyBorder="1" applyAlignment="1">
      <alignment horizontal="right"/>
    </xf>
    <xf numFmtId="10" fontId="30" fillId="0" borderId="31" xfId="0" applyNumberFormat="1" applyFont="1" applyFill="1" applyBorder="1" applyAlignment="1">
      <alignment horizontal="right"/>
    </xf>
    <xf numFmtId="2" fontId="30" fillId="0" borderId="31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6" fontId="30" fillId="0" borderId="31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32" xfId="0" applyFont="1" applyFill="1" applyBorder="1" applyAlignment="1">
      <alignment horizontal="right"/>
    </xf>
    <xf numFmtId="0" fontId="30" fillId="0" borderId="33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2"/>
    </xf>
    <xf numFmtId="0" fontId="31" fillId="0" borderId="33" xfId="0" applyFont="1" applyFill="1" applyBorder="1" applyAlignment="1">
      <alignment horizontal="right" indent="3"/>
    </xf>
    <xf numFmtId="0" fontId="31" fillId="0" borderId="33" xfId="0" applyFont="1" applyFill="1" applyBorder="1" applyAlignment="1">
      <alignment horizontal="right" indent="2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43" fontId="8" fillId="0" borderId="16" xfId="12" applyFont="1" applyBorder="1" applyAlignment="1">
      <alignment horizontal="right"/>
    </xf>
    <xf numFmtId="10" fontId="8" fillId="0" borderId="16" xfId="13" applyNumberFormat="1" applyFont="1" applyBorder="1" applyAlignment="1">
      <alignment horizontal="center"/>
    </xf>
    <xf numFmtId="2" fontId="8" fillId="0" borderId="16" xfId="7" applyNumberFormat="1" applyFont="1" applyBorder="1" applyAlignment="1">
      <alignment horizontal="right"/>
    </xf>
    <xf numFmtId="168" fontId="8" fillId="0" borderId="16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0" fontId="32" fillId="0" borderId="0" xfId="0" applyFont="1" applyFill="1" applyBorder="1" applyAlignment="1">
      <alignment horizontal="right" indent="3"/>
    </xf>
    <xf numFmtId="0" fontId="8" fillId="2" borderId="34" xfId="0" applyFont="1" applyFill="1" applyBorder="1" applyAlignment="1">
      <alignment horizontal="right"/>
    </xf>
    <xf numFmtId="0" fontId="24" fillId="7" borderId="24" xfId="0" applyFont="1" applyFill="1" applyBorder="1" applyAlignment="1">
      <alignment horizontal="right"/>
    </xf>
    <xf numFmtId="43" fontId="4" fillId="0" borderId="24" xfId="20" applyFont="1" applyFill="1" applyBorder="1" applyAlignment="1">
      <alignment horizontal="right"/>
    </xf>
    <xf numFmtId="169" fontId="0" fillId="0" borderId="24" xfId="0" applyNumberFormat="1" applyFill="1" applyBorder="1" applyAlignment="1">
      <alignment horizontal="center"/>
    </xf>
    <xf numFmtId="49" fontId="8" fillId="2" borderId="24" xfId="0" applyNumberFormat="1" applyFont="1" applyFill="1" applyBorder="1" applyAlignment="1">
      <alignment horizontal="center" wrapText="1"/>
    </xf>
    <xf numFmtId="0" fontId="12" fillId="2" borderId="24" xfId="0" applyFont="1" applyFill="1" applyBorder="1" applyAlignment="1">
      <alignment horizontal="center" vertical="center" wrapText="1"/>
    </xf>
    <xf numFmtId="3" fontId="12" fillId="2" borderId="24" xfId="0" applyNumberFormat="1" applyFont="1" applyFill="1" applyBorder="1" applyAlignment="1">
      <alignment horizontal="center" vertical="center" wrapText="1"/>
    </xf>
    <xf numFmtId="43" fontId="8" fillId="2" borderId="6" xfId="20" applyFont="1" applyFill="1" applyBorder="1" applyAlignment="1">
      <alignment horizontal="center" wrapText="1"/>
    </xf>
    <xf numFmtId="49" fontId="8" fillId="2" borderId="10" xfId="0" applyNumberFormat="1" applyFont="1" applyFill="1" applyBorder="1" applyAlignment="1">
      <alignment horizontal="center" wrapText="1"/>
    </xf>
    <xf numFmtId="43" fontId="24" fillId="0" borderId="24" xfId="20" applyFont="1" applyFill="1" applyBorder="1" applyAlignment="1">
      <alignment horizontal="right"/>
    </xf>
    <xf numFmtId="43" fontId="34" fillId="0" borderId="24" xfId="20" applyFont="1" applyFill="1" applyBorder="1"/>
    <xf numFmtId="166" fontId="3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2" fontId="35" fillId="0" borderId="0" xfId="0" applyNumberFormat="1" applyFont="1" applyFill="1" applyBorder="1" applyAlignment="1">
      <alignment horizontal="right"/>
    </xf>
    <xf numFmtId="0" fontId="8" fillId="2" borderId="2" xfId="0" applyNumberFormat="1" applyFont="1" applyFill="1" applyBorder="1" applyAlignment="1">
      <alignment horizontal="center" wrapText="1"/>
    </xf>
    <xf numFmtId="168" fontId="8" fillId="0" borderId="16" xfId="7" applyNumberFormat="1" applyFont="1" applyFill="1" applyBorder="1" applyAlignment="1">
      <alignment horizontal="center"/>
    </xf>
    <xf numFmtId="0" fontId="30" fillId="0" borderId="0" xfId="0" applyFont="1" applyFill="1" applyBorder="1" applyAlignment="1"/>
    <xf numFmtId="0" fontId="30" fillId="0" borderId="31" xfId="0" applyFont="1" applyFill="1" applyBorder="1" applyAlignment="1"/>
    <xf numFmtId="49" fontId="8" fillId="2" borderId="1" xfId="0" applyNumberFormat="1" applyFont="1" applyFill="1" applyBorder="1" applyAlignment="1">
      <alignment wrapText="1"/>
    </xf>
    <xf numFmtId="49" fontId="17" fillId="2" borderId="1" xfId="7" applyNumberFormat="1" applyFont="1" applyFill="1" applyBorder="1" applyAlignment="1">
      <alignment vertical="center" wrapText="1" readingOrder="2"/>
    </xf>
    <xf numFmtId="0" fontId="12" fillId="2" borderId="1" xfId="0" applyFont="1" applyFill="1" applyBorder="1" applyAlignment="1">
      <alignment vertical="center" wrapText="1"/>
    </xf>
    <xf numFmtId="0" fontId="31" fillId="0" borderId="0" xfId="0" applyFont="1" applyFill="1" applyBorder="1" applyAlignment="1"/>
    <xf numFmtId="0" fontId="26" fillId="0" borderId="0" xfId="7" applyFont="1" applyAlignment="1"/>
    <xf numFmtId="0" fontId="32" fillId="0" borderId="0" xfId="0" applyFont="1" applyFill="1" applyBorder="1" applyAlignment="1"/>
    <xf numFmtId="0" fontId="7" fillId="0" borderId="0" xfId="0" applyFont="1" applyAlignment="1"/>
    <xf numFmtId="10" fontId="35" fillId="0" borderId="0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right" readingOrder="2"/>
    </xf>
    <xf numFmtId="10" fontId="31" fillId="0" borderId="0" xfId="21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0" fillId="0" borderId="0" xfId="0" applyFill="1"/>
    <xf numFmtId="0" fontId="21" fillId="0" borderId="0" xfId="0" applyFont="1" applyFill="1" applyAlignment="1">
      <alignment horizontal="center"/>
    </xf>
    <xf numFmtId="49" fontId="8" fillId="2" borderId="5" xfId="0" applyNumberFormat="1" applyFont="1" applyFill="1" applyBorder="1" applyAlignment="1">
      <alignment horizontal="center" wrapText="1"/>
    </xf>
    <xf numFmtId="49" fontId="8" fillId="2" borderId="35" xfId="0" applyNumberFormat="1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33" fillId="0" borderId="0" xfId="0" applyNumberFormat="1" applyFont="1" applyFill="1" applyAlignment="1">
      <alignment horizontal="right"/>
    </xf>
    <xf numFmtId="4" fontId="33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readingOrder="2"/>
    </xf>
    <xf numFmtId="10" fontId="31" fillId="0" borderId="0" xfId="13" applyNumberFormat="1" applyFont="1" applyFill="1" applyBorder="1" applyAlignment="1">
      <alignment horizontal="right"/>
    </xf>
    <xf numFmtId="0" fontId="2" fillId="0" borderId="0" xfId="22" applyFill="1" applyAlignment="1"/>
    <xf numFmtId="0" fontId="1" fillId="0" borderId="0" xfId="22" applyFont="1" applyFill="1" applyAlignment="1"/>
    <xf numFmtId="43" fontId="31" fillId="0" borderId="0" xfId="20" applyFont="1" applyFill="1" applyBorder="1" applyAlignment="1"/>
    <xf numFmtId="43" fontId="31" fillId="0" borderId="0" xfId="20" applyFont="1" applyFill="1" applyBorder="1" applyAlignment="1">
      <alignment horizontal="right"/>
    </xf>
    <xf numFmtId="0" fontId="7" fillId="0" borderId="0" xfId="0" applyFont="1" applyFill="1" applyAlignment="1"/>
    <xf numFmtId="10" fontId="30" fillId="0" borderId="0" xfId="13" applyNumberFormat="1" applyFont="1" applyFill="1" applyBorder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0" fillId="7" borderId="36" xfId="0" applyFill="1" applyBorder="1" applyAlignment="1">
      <alignment horizontal="right"/>
    </xf>
    <xf numFmtId="0" fontId="10" fillId="2" borderId="26" xfId="0" applyFont="1" applyFill="1" applyBorder="1" applyAlignment="1">
      <alignment horizontal="center" vertical="center" wrapText="1" readingOrder="2"/>
    </xf>
    <xf numFmtId="0" fontId="10" fillId="2" borderId="27" xfId="0" applyFont="1" applyFill="1" applyBorder="1" applyAlignment="1">
      <alignment horizontal="center" vertical="center" wrapText="1" readingOrder="2"/>
    </xf>
    <xf numFmtId="0" fontId="10" fillId="2" borderId="19" xfId="7" applyFont="1" applyFill="1" applyBorder="1" applyAlignment="1">
      <alignment horizontal="center" vertical="center" wrapText="1"/>
    </xf>
    <xf numFmtId="0" fontId="10" fillId="2" borderId="20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18" xfId="0" applyFont="1" applyBorder="1" applyAlignment="1">
      <alignment horizontal="center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9" fillId="0" borderId="24" xfId="0" applyFont="1" applyBorder="1" applyAlignment="1">
      <alignment horizontal="center" readingOrder="2"/>
    </xf>
    <xf numFmtId="0" fontId="19" fillId="0" borderId="25" xfId="0" applyFont="1" applyBorder="1" applyAlignment="1">
      <alignment horizontal="center" readingOrder="2"/>
    </xf>
    <xf numFmtId="0" fontId="23" fillId="2" borderId="24" xfId="0" applyFont="1" applyFill="1" applyBorder="1" applyAlignment="1">
      <alignment horizontal="center" vertical="center" wrapText="1" readingOrder="2"/>
    </xf>
    <xf numFmtId="0" fontId="23" fillId="2" borderId="25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14" fontId="26" fillId="0" borderId="0" xfId="7" applyNumberFormat="1" applyFont="1" applyFill="1" applyBorder="1" applyAlignment="1">
      <alignment horizontal="right"/>
    </xf>
  </cellXfs>
  <cellStyles count="34">
    <cellStyle name="Comma" xfId="12" builtinId="3"/>
    <cellStyle name="Comma 2" xfId="1"/>
    <cellStyle name="Comma 2 2" xfId="15"/>
    <cellStyle name="Comma 2 2 2" xfId="30"/>
    <cellStyle name="Comma 2 3" xfId="24"/>
    <cellStyle name="Comma 3" xfId="20"/>
    <cellStyle name="Comma 4" xfId="28"/>
    <cellStyle name="Currency [0] _1" xfId="2"/>
    <cellStyle name="Hyperlink 2" xfId="3"/>
    <cellStyle name="Normal" xfId="0" builtinId="0"/>
    <cellStyle name="Normal 11" xfId="4"/>
    <cellStyle name="Normal 11 2" xfId="16"/>
    <cellStyle name="Normal 11 2 2" xfId="31"/>
    <cellStyle name="Normal 11 3" xfId="25"/>
    <cellStyle name="Normal 2" xfId="5"/>
    <cellStyle name="Normal 2 2" xfId="17"/>
    <cellStyle name="Normal 3" xfId="6"/>
    <cellStyle name="Normal 3 2" xfId="18"/>
    <cellStyle name="Normal 3 2 2" xfId="32"/>
    <cellStyle name="Normal 3 3" xfId="26"/>
    <cellStyle name="Normal 4" xfId="14"/>
    <cellStyle name="Normal 5" xfId="23"/>
    <cellStyle name="Normal 6" xfId="22"/>
    <cellStyle name="Normal_2007-16618" xfId="7"/>
    <cellStyle name="Percent" xfId="13" builtinId="5"/>
    <cellStyle name="Percent 2" xfId="8"/>
    <cellStyle name="Percent 2 2" xfId="19"/>
    <cellStyle name="Percent 2 2 2" xfId="33"/>
    <cellStyle name="Percent 2 3" xfId="27"/>
    <cellStyle name="Percent 3" xfId="21"/>
    <cellStyle name="Percent 4" xfId="29"/>
    <cellStyle name="Text" xfId="9"/>
    <cellStyle name="Total" xfId="10"/>
    <cellStyle name="היפר-קישור" xfId="11" builtinId="8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zoomScaleNormal="100" workbookViewId="0">
      <selection activeCell="L32" sqref="L3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8" width="6.7109375" style="9" customWidth="1"/>
    <col min="29" max="31" width="7.710937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8">
      <c r="B1" s="56" t="s">
        <v>170</v>
      </c>
      <c r="C1" s="79" t="s" vm="1">
        <v>231</v>
      </c>
    </row>
    <row r="2" spans="1:28">
      <c r="B2" s="56" t="s">
        <v>169</v>
      </c>
      <c r="C2" s="79" t="s">
        <v>232</v>
      </c>
    </row>
    <row r="3" spans="1:28">
      <c r="B3" s="56" t="s">
        <v>171</v>
      </c>
      <c r="C3" s="79" t="s">
        <v>233</v>
      </c>
    </row>
    <row r="4" spans="1:28">
      <c r="B4" s="56" t="s">
        <v>172</v>
      </c>
      <c r="C4" s="79">
        <v>162</v>
      </c>
    </row>
    <row r="6" spans="1:28" ht="26.25" customHeight="1">
      <c r="B6" s="186" t="s">
        <v>183</v>
      </c>
      <c r="C6" s="187"/>
      <c r="D6" s="188"/>
    </row>
    <row r="7" spans="1:28" s="10" customFormat="1">
      <c r="B7" s="22"/>
      <c r="C7" s="23" t="s">
        <v>136</v>
      </c>
      <c r="D7" s="24" t="s">
        <v>135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10" customFormat="1">
      <c r="B8" s="22"/>
      <c r="C8" s="25" t="s">
        <v>23</v>
      </c>
      <c r="D8" s="26" t="s">
        <v>20</v>
      </c>
    </row>
    <row r="9" spans="1:28" s="11" customFormat="1" ht="18" customHeight="1">
      <c r="B9" s="36"/>
      <c r="C9" s="20" t="s">
        <v>1</v>
      </c>
      <c r="D9" s="27" t="s">
        <v>2</v>
      </c>
    </row>
    <row r="10" spans="1:28" s="11" customFormat="1" ht="18" customHeight="1">
      <c r="B10" s="67" t="s">
        <v>182</v>
      </c>
      <c r="C10" s="114">
        <f>C11+C12+C23+C33+C34+C35+C37</f>
        <v>54602491.921609864</v>
      </c>
      <c r="D10" s="115">
        <f>C10/$C$42</f>
        <v>0.99494044264991544</v>
      </c>
    </row>
    <row r="11" spans="1:28">
      <c r="A11" s="44" t="s">
        <v>151</v>
      </c>
      <c r="B11" s="28" t="s">
        <v>184</v>
      </c>
      <c r="C11" s="114">
        <f>מזומנים!J10</f>
        <v>2102856.5699999998</v>
      </c>
      <c r="D11" s="115">
        <f t="shared" ref="D11:D13" si="0">C11/$C$42</f>
        <v>3.831724474386218E-2</v>
      </c>
    </row>
    <row r="12" spans="1:28">
      <c r="B12" s="28" t="s">
        <v>185</v>
      </c>
      <c r="C12" s="114">
        <f>C13+C15+C16+C17+C18+C19+C20+C21</f>
        <v>28493451.024649996</v>
      </c>
      <c r="D12" s="115">
        <f t="shared" si="0"/>
        <v>0.51919401070172111</v>
      </c>
    </row>
    <row r="13" spans="1:28">
      <c r="A13" s="54" t="s">
        <v>151</v>
      </c>
      <c r="B13" s="29" t="s">
        <v>91</v>
      </c>
      <c r="C13" s="114">
        <f>'תעודות התחייבות ממשלתיות'!N11</f>
        <v>5149161.6414800007</v>
      </c>
      <c r="D13" s="115">
        <f t="shared" si="0"/>
        <v>9.3825555987537626E-2</v>
      </c>
    </row>
    <row r="14" spans="1:28">
      <c r="A14" s="54" t="s">
        <v>151</v>
      </c>
      <c r="B14" s="29" t="s">
        <v>92</v>
      </c>
      <c r="C14" s="114" t="s" vm="2">
        <v>2560</v>
      </c>
      <c r="D14" s="115" t="s" vm="3">
        <v>2560</v>
      </c>
    </row>
    <row r="15" spans="1:28">
      <c r="A15" s="54" t="s">
        <v>151</v>
      </c>
      <c r="B15" s="29" t="s">
        <v>93</v>
      </c>
      <c r="C15" s="114">
        <f>'אג"ח קונצרני'!Q11</f>
        <v>6832461.8472999996</v>
      </c>
      <c r="D15" s="115">
        <f t="shared" ref="D15:D21" si="1">C15/$C$42</f>
        <v>0.12449784571189029</v>
      </c>
    </row>
    <row r="16" spans="1:28">
      <c r="A16" s="54" t="s">
        <v>151</v>
      </c>
      <c r="B16" s="29" t="s">
        <v>94</v>
      </c>
      <c r="C16" s="114">
        <f>מניות!K11</f>
        <v>8652365.8307899982</v>
      </c>
      <c r="D16" s="115">
        <f t="shared" si="1"/>
        <v>0.15765926401333727</v>
      </c>
    </row>
    <row r="17" spans="1:4">
      <c r="A17" s="54" t="s">
        <v>151</v>
      </c>
      <c r="B17" s="29" t="s">
        <v>95</v>
      </c>
      <c r="C17" s="114">
        <f>'תעודות סל'!J11</f>
        <v>3963369.9415599988</v>
      </c>
      <c r="D17" s="115">
        <f t="shared" si="1"/>
        <v>7.2218627854975972E-2</v>
      </c>
    </row>
    <row r="18" spans="1:4">
      <c r="A18" s="54" t="s">
        <v>151</v>
      </c>
      <c r="B18" s="29" t="s">
        <v>96</v>
      </c>
      <c r="C18" s="114">
        <f>'קרנות נאמנות'!L11</f>
        <v>3895189.3196699978</v>
      </c>
      <c r="D18" s="115">
        <f t="shared" si="1"/>
        <v>7.0976273234590284E-2</v>
      </c>
    </row>
    <row r="19" spans="1:4">
      <c r="A19" s="54" t="s">
        <v>151</v>
      </c>
      <c r="B19" s="29" t="s">
        <v>97</v>
      </c>
      <c r="C19" s="114">
        <f>'כתבי אופציה'!I11</f>
        <v>2152.1489600000004</v>
      </c>
      <c r="D19" s="115">
        <f t="shared" si="1"/>
        <v>3.9215427053861542E-5</v>
      </c>
    </row>
    <row r="20" spans="1:4">
      <c r="A20" s="54" t="s">
        <v>151</v>
      </c>
      <c r="B20" s="29" t="s">
        <v>98</v>
      </c>
      <c r="C20" s="114">
        <f>אופציות!I11</f>
        <v>41.45</v>
      </c>
      <c r="D20" s="115">
        <f t="shared" si="1"/>
        <v>7.552820374397136E-7</v>
      </c>
    </row>
    <row r="21" spans="1:4">
      <c r="A21" s="54" t="s">
        <v>151</v>
      </c>
      <c r="B21" s="29" t="s">
        <v>99</v>
      </c>
      <c r="C21" s="114">
        <f>'חוזים עתידיים'!I11</f>
        <v>-1291.1551100000008</v>
      </c>
      <c r="D21" s="115">
        <f t="shared" si="1"/>
        <v>-2.3526809701604296E-5</v>
      </c>
    </row>
    <row r="22" spans="1:4">
      <c r="A22" s="54" t="s">
        <v>151</v>
      </c>
      <c r="B22" s="29" t="s">
        <v>100</v>
      </c>
      <c r="C22" s="114" t="s" vm="4">
        <v>2560</v>
      </c>
      <c r="D22" s="115" t="s" vm="5">
        <v>2560</v>
      </c>
    </row>
    <row r="23" spans="1:4">
      <c r="B23" s="28" t="s">
        <v>186</v>
      </c>
      <c r="C23" s="114">
        <f>C24+C26+C27+C28+C29+C31+C32</f>
        <v>18413533.57557001</v>
      </c>
      <c r="D23" s="115">
        <f t="shared" ref="D23:D24" si="2">C23/$C$42</f>
        <v>0.33552258517300582</v>
      </c>
    </row>
    <row r="24" spans="1:4">
      <c r="A24" s="54" t="s">
        <v>151</v>
      </c>
      <c r="B24" s="29" t="s">
        <v>101</v>
      </c>
      <c r="C24" s="114">
        <f>'לא סחיר- תעודות התחייבות ממשלתי'!M11</f>
        <v>16397702.088060005</v>
      </c>
      <c r="D24" s="115">
        <f t="shared" si="2"/>
        <v>0.29879106978044401</v>
      </c>
    </row>
    <row r="25" spans="1:4">
      <c r="A25" s="54" t="s">
        <v>151</v>
      </c>
      <c r="B25" s="29" t="s">
        <v>102</v>
      </c>
      <c r="C25" s="114" t="s" vm="6">
        <v>2560</v>
      </c>
      <c r="D25" s="115" t="s" vm="7">
        <v>2560</v>
      </c>
    </row>
    <row r="26" spans="1:4">
      <c r="A26" s="54" t="s">
        <v>151</v>
      </c>
      <c r="B26" s="29" t="s">
        <v>93</v>
      </c>
      <c r="C26" s="114">
        <f>'לא סחיר - אג"ח קונצרני'!P11</f>
        <v>789888.31653999991</v>
      </c>
      <c r="D26" s="115">
        <f t="shared" ref="D26:D29" si="3">C26/$C$42</f>
        <v>1.4392966394840929E-2</v>
      </c>
    </row>
    <row r="27" spans="1:4">
      <c r="A27" s="54" t="s">
        <v>151</v>
      </c>
      <c r="B27" s="29" t="s">
        <v>103</v>
      </c>
      <c r="C27" s="114">
        <f>'לא סחיר - מניות'!J11</f>
        <v>412260.86919000006</v>
      </c>
      <c r="D27" s="115">
        <f t="shared" si="3"/>
        <v>7.5120200057536904E-3</v>
      </c>
    </row>
    <row r="28" spans="1:4">
      <c r="A28" s="54" t="s">
        <v>151</v>
      </c>
      <c r="B28" s="29" t="s">
        <v>104</v>
      </c>
      <c r="C28" s="114">
        <f>'לא סחיר - קרנות השקעה'!H11</f>
        <v>732997.15009000013</v>
      </c>
      <c r="D28" s="115">
        <f t="shared" si="3"/>
        <v>1.3356322821652082E-2</v>
      </c>
    </row>
    <row r="29" spans="1:4">
      <c r="A29" s="54" t="s">
        <v>151</v>
      </c>
      <c r="B29" s="29" t="s">
        <v>105</v>
      </c>
      <c r="C29" s="114">
        <f>'לא סחיר - כתבי אופציה'!I11</f>
        <v>388.60006000000004</v>
      </c>
      <c r="D29" s="115">
        <f t="shared" si="3"/>
        <v>7.0808840787936058E-6</v>
      </c>
    </row>
    <row r="30" spans="1:4">
      <c r="A30" s="54" t="s">
        <v>151</v>
      </c>
      <c r="B30" s="29" t="s">
        <v>211</v>
      </c>
      <c r="C30" s="114" t="s" vm="8">
        <v>2560</v>
      </c>
      <c r="D30" s="115" t="s" vm="9">
        <v>2560</v>
      </c>
    </row>
    <row r="31" spans="1:4">
      <c r="A31" s="54" t="s">
        <v>151</v>
      </c>
      <c r="B31" s="29" t="s">
        <v>131</v>
      </c>
      <c r="C31" s="114">
        <f>'לא סחיר - חוזים עתידיים'!I11</f>
        <v>80249.527940000029</v>
      </c>
      <c r="D31" s="115">
        <f t="shared" ref="D31:D37" si="4">C31/$C$42</f>
        <v>1.4622684430904327E-3</v>
      </c>
    </row>
    <row r="32" spans="1:4">
      <c r="A32" s="54" t="s">
        <v>151</v>
      </c>
      <c r="B32" s="29" t="s">
        <v>106</v>
      </c>
      <c r="C32" s="114">
        <f>'לא סחיר - מוצרים מובנים'!N11</f>
        <v>47.023690000000002</v>
      </c>
      <c r="D32" s="115">
        <f t="shared" si="4"/>
        <v>8.5684314574507804E-7</v>
      </c>
    </row>
    <row r="33" spans="1:4">
      <c r="A33" s="54" t="s">
        <v>151</v>
      </c>
      <c r="B33" s="28" t="s">
        <v>187</v>
      </c>
      <c r="C33" s="114">
        <f>הלוואות!M10</f>
        <v>2691422.3320898651</v>
      </c>
      <c r="D33" s="115">
        <f t="shared" si="4"/>
        <v>4.904180802392228E-2</v>
      </c>
    </row>
    <row r="34" spans="1:4">
      <c r="A34" s="54" t="s">
        <v>151</v>
      </c>
      <c r="B34" s="28" t="s">
        <v>188</v>
      </c>
      <c r="C34" s="114">
        <f>'פקדונות מעל 3 חודשים'!M10</f>
        <v>1819429.2381899995</v>
      </c>
      <c r="D34" s="115">
        <f t="shared" si="4"/>
        <v>3.315276772008513E-2</v>
      </c>
    </row>
    <row r="35" spans="1:4">
      <c r="A35" s="54" t="s">
        <v>151</v>
      </c>
      <c r="B35" s="28" t="s">
        <v>189</v>
      </c>
      <c r="C35" s="114">
        <f>'זכויות מקרקעין'!G10</f>
        <v>1080978.0643800001</v>
      </c>
      <c r="D35" s="115">
        <f t="shared" si="4"/>
        <v>1.9697064291738585E-2</v>
      </c>
    </row>
    <row r="36" spans="1:4">
      <c r="A36" s="54" t="s">
        <v>151</v>
      </c>
      <c r="B36" s="55" t="s">
        <v>190</v>
      </c>
      <c r="C36" s="114" t="s" vm="10">
        <v>2560</v>
      </c>
      <c r="D36" s="115" t="s" vm="11">
        <v>2560</v>
      </c>
    </row>
    <row r="37" spans="1:4">
      <c r="A37" s="54" t="s">
        <v>151</v>
      </c>
      <c r="B37" s="28" t="s">
        <v>191</v>
      </c>
      <c r="C37" s="114">
        <f>'השקעות אחרות '!I10</f>
        <v>821.11672999999996</v>
      </c>
      <c r="D37" s="115">
        <f t="shared" si="4"/>
        <v>1.4961995580464055E-5</v>
      </c>
    </row>
    <row r="38" spans="1:4">
      <c r="A38" s="54"/>
      <c r="B38" s="68" t="s">
        <v>193</v>
      </c>
      <c r="C38" s="114">
        <f>C40+C41</f>
        <v>277669.32319999998</v>
      </c>
      <c r="D38" s="115">
        <f>C38/$C$42</f>
        <v>5.0595573500844945E-3</v>
      </c>
    </row>
    <row r="39" spans="1:4">
      <c r="A39" s="54" t="s">
        <v>151</v>
      </c>
      <c r="B39" s="69" t="s">
        <v>195</v>
      </c>
      <c r="C39" s="114" t="s" vm="12">
        <v>2560</v>
      </c>
      <c r="D39" s="115" t="s" vm="13">
        <v>2560</v>
      </c>
    </row>
    <row r="40" spans="1:4">
      <c r="A40" s="54" t="s">
        <v>151</v>
      </c>
      <c r="B40" s="69" t="s">
        <v>194</v>
      </c>
      <c r="C40" s="114">
        <f>'עלות מתואמת אג"ח קונצרני ל.סחיר'!M10</f>
        <v>262245.32024999999</v>
      </c>
      <c r="D40" s="115">
        <f t="shared" ref="D40:D42" si="5">C40/$C$42</f>
        <v>4.778508559407724E-3</v>
      </c>
    </row>
    <row r="41" spans="1:4">
      <c r="A41" s="54" t="s">
        <v>151</v>
      </c>
      <c r="B41" s="69" t="s">
        <v>196</v>
      </c>
      <c r="C41" s="114">
        <f>'עלות מתואמת מסגרות אשראי ללווים'!M10</f>
        <v>15424.00295</v>
      </c>
      <c r="D41" s="115">
        <f t="shared" si="5"/>
        <v>2.8104879067677085E-4</v>
      </c>
    </row>
    <row r="42" spans="1:4">
      <c r="B42" s="69" t="s">
        <v>107</v>
      </c>
      <c r="C42" s="114">
        <f>C10+C38</f>
        <v>54880161.244809866</v>
      </c>
      <c r="D42" s="115">
        <f t="shared" si="5"/>
        <v>1</v>
      </c>
    </row>
    <row r="43" spans="1:4">
      <c r="A43" s="54" t="s">
        <v>151</v>
      </c>
      <c r="B43" s="69" t="s">
        <v>192</v>
      </c>
      <c r="C43" s="114">
        <f>'יתרת התחייבות להשקעה'!C10</f>
        <v>1800177.5796283621</v>
      </c>
      <c r="D43" s="115"/>
    </row>
    <row r="44" spans="1:4">
      <c r="B44" s="6"/>
    </row>
    <row r="45" spans="1:4">
      <c r="C45" s="64" t="s">
        <v>177</v>
      </c>
      <c r="D45" s="35" t="s">
        <v>130</v>
      </c>
    </row>
    <row r="46" spans="1:4">
      <c r="C46" s="64" t="s">
        <v>1</v>
      </c>
      <c r="D46" s="64" t="s">
        <v>2</v>
      </c>
    </row>
    <row r="47" spans="1:4">
      <c r="C47" s="116" t="s">
        <v>160</v>
      </c>
      <c r="D47" s="117" vm="14">
        <v>2.7814000000000001</v>
      </c>
    </row>
    <row r="48" spans="1:4">
      <c r="C48" s="116" t="s">
        <v>167</v>
      </c>
      <c r="D48" s="117">
        <v>1.1612366914985452</v>
      </c>
    </row>
    <row r="49" spans="2:4">
      <c r="C49" s="116" t="s">
        <v>164</v>
      </c>
      <c r="D49" s="117" vm="15">
        <v>2.7233999999999998</v>
      </c>
    </row>
    <row r="50" spans="2:4">
      <c r="B50" s="12"/>
      <c r="C50" s="116" t="s">
        <v>1429</v>
      </c>
      <c r="D50" s="117" vm="16">
        <v>3.6295999999999999</v>
      </c>
    </row>
    <row r="51" spans="2:4">
      <c r="C51" s="116" t="s">
        <v>158</v>
      </c>
      <c r="D51" s="117" vm="17">
        <v>3.8822000000000001</v>
      </c>
    </row>
    <row r="52" spans="2:4">
      <c r="C52" s="116" t="s">
        <v>159</v>
      </c>
      <c r="D52" s="117" vm="18">
        <v>4.5247000000000002</v>
      </c>
    </row>
    <row r="53" spans="2:4">
      <c r="C53" s="116" t="s">
        <v>161</v>
      </c>
      <c r="D53" s="117">
        <v>0.4673306055225302</v>
      </c>
    </row>
    <row r="54" spans="2:4">
      <c r="C54" s="116" t="s">
        <v>165</v>
      </c>
      <c r="D54" s="117" vm="19">
        <v>3.2467999999999999</v>
      </c>
    </row>
    <row r="55" spans="2:4">
      <c r="C55" s="116" t="s">
        <v>166</v>
      </c>
      <c r="D55" s="117">
        <v>0.19398186226860506</v>
      </c>
    </row>
    <row r="56" spans="2:4">
      <c r="C56" s="116" t="s">
        <v>163</v>
      </c>
      <c r="D56" s="144">
        <v>0.52190000000000003</v>
      </c>
    </row>
    <row r="57" spans="2:4">
      <c r="C57" s="116" t="s">
        <v>2561</v>
      </c>
      <c r="D57" s="144">
        <v>2.5459999999999998</v>
      </c>
    </row>
    <row r="58" spans="2:4">
      <c r="C58" s="116" t="s">
        <v>162</v>
      </c>
      <c r="D58" s="117" vm="21">
        <v>0.40670000000000001</v>
      </c>
    </row>
    <row r="59" spans="2:4">
      <c r="C59" s="116" t="s">
        <v>156</v>
      </c>
      <c r="D59" s="117" vm="22">
        <v>3.6320000000000001</v>
      </c>
    </row>
    <row r="60" spans="2:4">
      <c r="C60" s="116" t="s">
        <v>168</v>
      </c>
      <c r="D60" s="117" vm="23">
        <v>0.2702</v>
      </c>
    </row>
    <row r="61" spans="2:4">
      <c r="C61" s="116" t="s">
        <v>2562</v>
      </c>
      <c r="D61" s="117" vm="20">
        <v>0.42330000000000001</v>
      </c>
    </row>
    <row r="62" spans="2:4">
      <c r="C62" s="116" t="s">
        <v>157</v>
      </c>
      <c r="D62" s="11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password="CC13" sheet="1" objects="1" scenarios="1"/>
  <mergeCells count="1">
    <mergeCell ref="B6:D6"/>
  </mergeCells>
  <phoneticPr fontId="6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C796"/>
  <sheetViews>
    <sheetView rightToLeft="1" topLeftCell="A4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41.710937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6" t="s">
        <v>170</v>
      </c>
      <c r="C1" s="79" t="s" vm="1">
        <v>231</v>
      </c>
    </row>
    <row r="2" spans="2:55">
      <c r="B2" s="56" t="s">
        <v>169</v>
      </c>
      <c r="C2" s="79" t="s">
        <v>232</v>
      </c>
    </row>
    <row r="3" spans="2:55">
      <c r="B3" s="56" t="s">
        <v>171</v>
      </c>
      <c r="C3" s="79" t="s">
        <v>233</v>
      </c>
    </row>
    <row r="4" spans="2:55">
      <c r="B4" s="56" t="s">
        <v>172</v>
      </c>
      <c r="C4" s="79">
        <v>162</v>
      </c>
    </row>
    <row r="6" spans="2:55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2:55" ht="26.25" customHeight="1">
      <c r="B7" s="197" t="s">
        <v>119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BC7" s="3"/>
    </row>
    <row r="8" spans="2:55" s="3" customFormat="1" ht="78.75">
      <c r="B8" s="22" t="s">
        <v>142</v>
      </c>
      <c r="C8" s="30" t="s">
        <v>58</v>
      </c>
      <c r="D8" s="71" t="s">
        <v>145</v>
      </c>
      <c r="E8" s="71" t="s">
        <v>83</v>
      </c>
      <c r="F8" s="30" t="s">
        <v>128</v>
      </c>
      <c r="G8" s="30" t="s">
        <v>0</v>
      </c>
      <c r="H8" s="30" t="s">
        <v>132</v>
      </c>
      <c r="I8" s="30" t="s">
        <v>79</v>
      </c>
      <c r="J8" s="30" t="s">
        <v>74</v>
      </c>
      <c r="K8" s="71" t="s">
        <v>173</v>
      </c>
      <c r="L8" s="31" t="s">
        <v>175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 t="s">
        <v>22</v>
      </c>
      <c r="H9" s="17" t="s">
        <v>80</v>
      </c>
      <c r="I9" s="17" t="s">
        <v>23</v>
      </c>
      <c r="J9" s="17" t="s">
        <v>20</v>
      </c>
      <c r="K9" s="32" t="s">
        <v>20</v>
      </c>
      <c r="L9" s="18" t="s">
        <v>20</v>
      </c>
      <c r="AX9" s="1"/>
      <c r="AY9" s="1"/>
      <c r="AZ9" s="1"/>
      <c r="BB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X10" s="1"/>
      <c r="AY10" s="3"/>
      <c r="AZ10" s="1"/>
    </row>
    <row r="11" spans="2:55" s="4" customFormat="1" ht="18" customHeight="1">
      <c r="B11" s="120" t="s">
        <v>62</v>
      </c>
      <c r="C11" s="121"/>
      <c r="D11" s="121"/>
      <c r="E11" s="121"/>
      <c r="F11" s="121"/>
      <c r="G11" s="122"/>
      <c r="H11" s="123"/>
      <c r="I11" s="122">
        <v>2152.1489600000004</v>
      </c>
      <c r="J11" s="121"/>
      <c r="K11" s="124">
        <v>1</v>
      </c>
      <c r="L11" s="124">
        <f>I11/'סכום נכסי הקרן'!$C$42</f>
        <v>3.9215427053861542E-5</v>
      </c>
      <c r="AX11" s="125"/>
      <c r="AY11" s="3"/>
      <c r="AZ11" s="125"/>
      <c r="BB11" s="125"/>
    </row>
    <row r="12" spans="2:55" s="4" customFormat="1" ht="18" customHeight="1">
      <c r="B12" s="126" t="s">
        <v>30</v>
      </c>
      <c r="C12" s="121"/>
      <c r="D12" s="121"/>
      <c r="E12" s="121"/>
      <c r="F12" s="121"/>
      <c r="G12" s="122"/>
      <c r="H12" s="123"/>
      <c r="I12" s="122">
        <v>2150.6961599999995</v>
      </c>
      <c r="J12" s="121"/>
      <c r="K12" s="124">
        <v>0.99932495378944364</v>
      </c>
      <c r="L12" s="124">
        <f>I12/'סכום נכסי הקרן'!$C$42</f>
        <v>3.9188954828433481E-5</v>
      </c>
      <c r="AX12" s="125"/>
      <c r="AY12" s="3"/>
      <c r="AZ12" s="125"/>
      <c r="BB12" s="125"/>
    </row>
    <row r="13" spans="2:55">
      <c r="B13" s="103" t="s">
        <v>1852</v>
      </c>
      <c r="C13" s="83"/>
      <c r="D13" s="83"/>
      <c r="E13" s="83"/>
      <c r="F13" s="83"/>
      <c r="G13" s="92"/>
      <c r="H13" s="94"/>
      <c r="I13" s="92">
        <v>2150.6961599999995</v>
      </c>
      <c r="J13" s="83"/>
      <c r="K13" s="93">
        <v>0.99932495378944364</v>
      </c>
      <c r="L13" s="93">
        <f>I13/'סכום נכסי הקרן'!$C$42</f>
        <v>3.9188954828433481E-5</v>
      </c>
      <c r="AY13" s="3"/>
    </row>
    <row r="14" spans="2:55" s="141" customFormat="1" ht="20.25">
      <c r="B14" s="88" t="s">
        <v>1853</v>
      </c>
      <c r="C14" s="85" t="s">
        <v>1854</v>
      </c>
      <c r="D14" s="98" t="s">
        <v>146</v>
      </c>
      <c r="E14" s="98" t="s">
        <v>1179</v>
      </c>
      <c r="F14" s="98" t="s">
        <v>157</v>
      </c>
      <c r="G14" s="95">
        <v>237916</v>
      </c>
      <c r="H14" s="97">
        <v>111</v>
      </c>
      <c r="I14" s="95">
        <v>264.08676000000003</v>
      </c>
      <c r="J14" s="96">
        <v>3.6954082475840894E-2</v>
      </c>
      <c r="K14" s="96">
        <v>0.12270840211729581</v>
      </c>
      <c r="L14" s="96">
        <f>I14/'סכום נכסי הקרן'!$C$42</f>
        <v>4.8120623921267229E-6</v>
      </c>
      <c r="AY14" s="160"/>
    </row>
    <row r="15" spans="2:55" s="141" customFormat="1">
      <c r="B15" s="88" t="s">
        <v>1855</v>
      </c>
      <c r="C15" s="85" t="s">
        <v>1856</v>
      </c>
      <c r="D15" s="98" t="s">
        <v>146</v>
      </c>
      <c r="E15" s="98" t="s">
        <v>1069</v>
      </c>
      <c r="F15" s="98" t="s">
        <v>157</v>
      </c>
      <c r="G15" s="95">
        <v>32650.07</v>
      </c>
      <c r="H15" s="97">
        <v>5683</v>
      </c>
      <c r="I15" s="95">
        <v>1855.5034799999999</v>
      </c>
      <c r="J15" s="96">
        <v>1.9280698615276776E-2</v>
      </c>
      <c r="K15" s="96">
        <v>0.86216312833661823</v>
      </c>
      <c r="L15" s="96">
        <f>I15/'סכום נכסי הקרן'!$C$42</f>
        <v>3.3810095267813715E-5</v>
      </c>
    </row>
    <row r="16" spans="2:55" s="141" customFormat="1">
      <c r="B16" s="88" t="s">
        <v>1857</v>
      </c>
      <c r="C16" s="85" t="s">
        <v>1858</v>
      </c>
      <c r="D16" s="98" t="s">
        <v>146</v>
      </c>
      <c r="E16" s="98" t="s">
        <v>1221</v>
      </c>
      <c r="F16" s="98" t="s">
        <v>157</v>
      </c>
      <c r="G16" s="95">
        <v>1036864</v>
      </c>
      <c r="H16" s="97">
        <v>3</v>
      </c>
      <c r="I16" s="95">
        <v>31.105919999999998</v>
      </c>
      <c r="J16" s="96">
        <v>2.9404154555122297E-2</v>
      </c>
      <c r="K16" s="96">
        <v>1.4453423335529708E-2</v>
      </c>
      <c r="L16" s="96">
        <f>I16/'סכום נכסי הקרן'!$C$42</f>
        <v>5.667971684930454E-7</v>
      </c>
    </row>
    <row r="17" spans="2:51" s="141" customFormat="1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1" s="162" customFormat="1">
      <c r="B18" s="126" t="s">
        <v>52</v>
      </c>
      <c r="C18" s="121"/>
      <c r="D18" s="121"/>
      <c r="E18" s="121"/>
      <c r="F18" s="121"/>
      <c r="G18" s="122"/>
      <c r="H18" s="123"/>
      <c r="I18" s="122">
        <v>1.4527999999999999</v>
      </c>
      <c r="J18" s="121"/>
      <c r="K18" s="124">
        <v>6.7504621055598291E-4</v>
      </c>
      <c r="L18" s="124">
        <f>I18/'סכום נכסי הקרן'!$C$42</f>
        <v>2.6472225428043805E-8</v>
      </c>
    </row>
    <row r="19" spans="2:51" s="141" customFormat="1" ht="20.25">
      <c r="B19" s="103" t="s">
        <v>1859</v>
      </c>
      <c r="C19" s="83"/>
      <c r="D19" s="83"/>
      <c r="E19" s="83"/>
      <c r="F19" s="83"/>
      <c r="G19" s="92"/>
      <c r="H19" s="94"/>
      <c r="I19" s="92">
        <v>1.4527999999999999</v>
      </c>
      <c r="J19" s="83"/>
      <c r="K19" s="93">
        <v>6.7504621055598291E-4</v>
      </c>
      <c r="L19" s="93">
        <f>I19/'סכום נכסי הקרן'!$C$42</f>
        <v>2.6472225428043805E-8</v>
      </c>
      <c r="AX19" s="160"/>
    </row>
    <row r="20" spans="2:51" s="141" customFormat="1">
      <c r="B20" s="88" t="s">
        <v>1860</v>
      </c>
      <c r="C20" s="85" t="s">
        <v>1861</v>
      </c>
      <c r="D20" s="98" t="s">
        <v>32</v>
      </c>
      <c r="E20" s="98" t="s">
        <v>1221</v>
      </c>
      <c r="F20" s="98" t="s">
        <v>156</v>
      </c>
      <c r="G20" s="95">
        <v>40000</v>
      </c>
      <c r="H20" s="97">
        <v>1</v>
      </c>
      <c r="I20" s="95">
        <v>1.4527999999999999</v>
      </c>
      <c r="J20" s="96">
        <v>4.3478260869565218E-3</v>
      </c>
      <c r="K20" s="96">
        <v>6.7504621055598291E-4</v>
      </c>
      <c r="L20" s="96">
        <f>I20/'סכום נכסי הקרן'!$C$42</f>
        <v>2.6472225428043805E-8</v>
      </c>
      <c r="AY20" s="161"/>
    </row>
    <row r="21" spans="2:51" s="141" customFormat="1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51" s="141" customForma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1" s="141" customForma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1" s="141" customFormat="1">
      <c r="B24" s="158" t="s">
        <v>59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1">
      <c r="B25" s="100" t="s">
        <v>138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AC1:XFD2 D3:XFD1048576 D1:AA2"/>
  </dataValidations>
  <pageMargins left="0" right="0" top="0.11811023622047245" bottom="0.11811023622047245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89"/>
  <sheetViews>
    <sheetView rightToLeft="1" topLeftCell="A4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7.42578125" style="2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9.7109375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11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61">
      <c r="B1" s="56" t="s">
        <v>170</v>
      </c>
      <c r="C1" s="79" t="s" vm="1">
        <v>231</v>
      </c>
    </row>
    <row r="2" spans="1:61">
      <c r="B2" s="56" t="s">
        <v>169</v>
      </c>
      <c r="C2" s="79" t="s">
        <v>232</v>
      </c>
    </row>
    <row r="3" spans="1:61">
      <c r="B3" s="56" t="s">
        <v>171</v>
      </c>
      <c r="C3" s="79" t="s">
        <v>233</v>
      </c>
    </row>
    <row r="4" spans="1:61">
      <c r="B4" s="56" t="s">
        <v>172</v>
      </c>
      <c r="C4" s="79">
        <v>162</v>
      </c>
    </row>
    <row r="6" spans="1:61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1:61" ht="26.25" customHeight="1">
      <c r="B7" s="197" t="s">
        <v>120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BI7" s="3"/>
    </row>
    <row r="8" spans="1:61" s="3" customFormat="1" ht="78.75">
      <c r="B8" s="22" t="s">
        <v>142</v>
      </c>
      <c r="C8" s="30" t="s">
        <v>58</v>
      </c>
      <c r="D8" s="71" t="s">
        <v>145</v>
      </c>
      <c r="E8" s="71" t="s">
        <v>83</v>
      </c>
      <c r="F8" s="30" t="s">
        <v>128</v>
      </c>
      <c r="G8" s="30" t="s">
        <v>0</v>
      </c>
      <c r="H8" s="30" t="s">
        <v>132</v>
      </c>
      <c r="I8" s="30" t="s">
        <v>79</v>
      </c>
      <c r="J8" s="30" t="s">
        <v>74</v>
      </c>
      <c r="K8" s="71" t="s">
        <v>173</v>
      </c>
      <c r="L8" s="31" t="s">
        <v>175</v>
      </c>
      <c r="M8" s="1"/>
      <c r="BE8" s="1"/>
      <c r="BF8" s="1"/>
    </row>
    <row r="9" spans="1:61" s="3" customFormat="1" ht="20.25">
      <c r="B9" s="16"/>
      <c r="C9" s="30"/>
      <c r="D9" s="30"/>
      <c r="E9" s="30"/>
      <c r="F9" s="30"/>
      <c r="G9" s="17" t="s">
        <v>22</v>
      </c>
      <c r="H9" s="17" t="s">
        <v>80</v>
      </c>
      <c r="I9" s="17" t="s">
        <v>23</v>
      </c>
      <c r="J9" s="17" t="s">
        <v>20</v>
      </c>
      <c r="K9" s="32" t="s">
        <v>20</v>
      </c>
      <c r="L9" s="18" t="s">
        <v>20</v>
      </c>
      <c r="BD9" s="1"/>
      <c r="BE9" s="1"/>
      <c r="BF9" s="1"/>
      <c r="BH9" s="4"/>
    </row>
    <row r="10" spans="1:61" s="4" customFormat="1" ht="18" customHeight="1">
      <c r="B10" s="166"/>
      <c r="C10" s="167" t="s">
        <v>1</v>
      </c>
      <c r="D10" s="167" t="s">
        <v>2</v>
      </c>
      <c r="E10" s="167" t="s">
        <v>3</v>
      </c>
      <c r="F10" s="167" t="s">
        <v>3</v>
      </c>
      <c r="G10" s="167" t="s">
        <v>4</v>
      </c>
      <c r="H10" s="167" t="s">
        <v>5</v>
      </c>
      <c r="I10" s="167" t="s">
        <v>6</v>
      </c>
      <c r="J10" s="167" t="s">
        <v>7</v>
      </c>
      <c r="K10" s="137" t="s">
        <v>8</v>
      </c>
      <c r="L10" s="137" t="s">
        <v>9</v>
      </c>
      <c r="BD10" s="1"/>
      <c r="BE10" s="3"/>
      <c r="BF10" s="1"/>
    </row>
    <row r="11" spans="1:61" s="4" customFormat="1" ht="18" customHeight="1">
      <c r="A11" s="168"/>
      <c r="B11" s="118" t="s">
        <v>64</v>
      </c>
      <c r="C11" s="83"/>
      <c r="D11" s="83"/>
      <c r="E11" s="83"/>
      <c r="F11" s="83"/>
      <c r="G11" s="92"/>
      <c r="H11" s="94"/>
      <c r="I11" s="92">
        <v>41.45</v>
      </c>
      <c r="J11" s="83"/>
      <c r="K11" s="93">
        <v>1</v>
      </c>
      <c r="L11" s="93">
        <f>I11/'סכום נכסי הקרן'!$C$42</f>
        <v>7.552820374397136E-7</v>
      </c>
      <c r="BD11" s="1"/>
      <c r="BE11" s="3"/>
      <c r="BF11" s="1"/>
      <c r="BH11" s="1"/>
    </row>
    <row r="12" spans="1:61" s="125" customFormat="1">
      <c r="A12" s="169"/>
      <c r="B12" s="126" t="s">
        <v>226</v>
      </c>
      <c r="C12" s="121"/>
      <c r="D12" s="121"/>
      <c r="E12" s="121"/>
      <c r="F12" s="121"/>
      <c r="G12" s="122"/>
      <c r="H12" s="123"/>
      <c r="I12" s="122">
        <v>41.45</v>
      </c>
      <c r="J12" s="121"/>
      <c r="K12" s="124">
        <v>1</v>
      </c>
      <c r="L12" s="124">
        <f>I12/'סכום נכסי הקרן'!$C$42</f>
        <v>7.552820374397136E-7</v>
      </c>
      <c r="BE12" s="3"/>
    </row>
    <row r="13" spans="1:61" s="141" customFormat="1" ht="20.25">
      <c r="A13" s="170"/>
      <c r="B13" s="103" t="s">
        <v>219</v>
      </c>
      <c r="C13" s="83"/>
      <c r="D13" s="83"/>
      <c r="E13" s="83"/>
      <c r="F13" s="83"/>
      <c r="G13" s="92"/>
      <c r="H13" s="94"/>
      <c r="I13" s="92">
        <v>41.45</v>
      </c>
      <c r="J13" s="83"/>
      <c r="K13" s="93">
        <v>1</v>
      </c>
      <c r="L13" s="93">
        <f>I13/'סכום נכסי הקרן'!$C$42</f>
        <v>7.552820374397136E-7</v>
      </c>
      <c r="BE13" s="160"/>
    </row>
    <row r="14" spans="1:61" s="141" customFormat="1">
      <c r="A14" s="170"/>
      <c r="B14" s="88" t="s">
        <v>1862</v>
      </c>
      <c r="C14" s="85" t="s">
        <v>1863</v>
      </c>
      <c r="D14" s="98" t="s">
        <v>146</v>
      </c>
      <c r="E14" s="98"/>
      <c r="F14" s="98" t="s">
        <v>157</v>
      </c>
      <c r="G14" s="95">
        <v>-215</v>
      </c>
      <c r="H14" s="97">
        <v>411000</v>
      </c>
      <c r="I14" s="95">
        <v>-883.65</v>
      </c>
      <c r="J14" s="85"/>
      <c r="K14" s="96">
        <v>-21.318455971049456</v>
      </c>
      <c r="L14" s="96">
        <f>I14/'סכום נכסי הקרן'!$C$42</f>
        <v>-1.6101446860883061E-5</v>
      </c>
    </row>
    <row r="15" spans="1:61" s="141" customFormat="1">
      <c r="A15" s="170"/>
      <c r="B15" s="88" t="s">
        <v>1862</v>
      </c>
      <c r="C15" s="85" t="s">
        <v>1864</v>
      </c>
      <c r="D15" s="98" t="s">
        <v>146</v>
      </c>
      <c r="E15" s="98"/>
      <c r="F15" s="98" t="s">
        <v>157</v>
      </c>
      <c r="G15" s="95">
        <v>215</v>
      </c>
      <c r="H15" s="97">
        <v>534000</v>
      </c>
      <c r="I15" s="95">
        <v>1148.0999999999999</v>
      </c>
      <c r="J15" s="85"/>
      <c r="K15" s="96">
        <v>27.698431845597099</v>
      </c>
      <c r="L15" s="96">
        <f>I15/'סכום נכסי הקרן'!$C$42</f>
        <v>2.0920128038227623E-5</v>
      </c>
    </row>
    <row r="16" spans="1:61" s="141" customFormat="1">
      <c r="A16" s="170"/>
      <c r="B16" s="88" t="s">
        <v>1865</v>
      </c>
      <c r="C16" s="85" t="s">
        <v>1866</v>
      </c>
      <c r="D16" s="98" t="s">
        <v>146</v>
      </c>
      <c r="E16" s="98"/>
      <c r="F16" s="98" t="s">
        <v>157</v>
      </c>
      <c r="G16" s="95">
        <v>1000</v>
      </c>
      <c r="H16" s="97">
        <v>160200</v>
      </c>
      <c r="I16" s="95">
        <v>1602</v>
      </c>
      <c r="J16" s="85"/>
      <c r="K16" s="96">
        <v>38.648974668275031</v>
      </c>
      <c r="L16" s="96">
        <f>I16/'סכום נכסי הקרן'!$C$42</f>
        <v>2.9190876332410639E-5</v>
      </c>
    </row>
    <row r="17" spans="1:56" s="141" customFormat="1">
      <c r="A17" s="170"/>
      <c r="B17" s="88" t="s">
        <v>1867</v>
      </c>
      <c r="C17" s="85" t="s">
        <v>1868</v>
      </c>
      <c r="D17" s="98" t="s">
        <v>146</v>
      </c>
      <c r="E17" s="98"/>
      <c r="F17" s="98" t="s">
        <v>157</v>
      </c>
      <c r="G17" s="95">
        <v>-1000</v>
      </c>
      <c r="H17" s="97">
        <v>182500</v>
      </c>
      <c r="I17" s="95">
        <v>-1825</v>
      </c>
      <c r="J17" s="85"/>
      <c r="K17" s="96">
        <v>-44.028950542822678</v>
      </c>
      <c r="L17" s="96">
        <f>I17/'סכום נכסי הקרן'!$C$42</f>
        <v>-3.3254275472315495E-5</v>
      </c>
    </row>
    <row r="18" spans="1:56" s="141" customFormat="1" ht="20.25">
      <c r="A18" s="170"/>
      <c r="B18" s="84"/>
      <c r="C18" s="85"/>
      <c r="D18" s="85"/>
      <c r="E18" s="85"/>
      <c r="F18" s="85"/>
      <c r="G18" s="95"/>
      <c r="H18" s="97"/>
      <c r="I18" s="85"/>
      <c r="J18" s="85"/>
      <c r="K18" s="96"/>
      <c r="L18" s="85"/>
      <c r="BD18" s="160"/>
    </row>
    <row r="19" spans="1:56">
      <c r="A19" s="171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1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56">
      <c r="B21" s="100" t="s">
        <v>59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1:56">
      <c r="B22" s="100" t="s">
        <v>138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1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1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3:XFD1048576 D1:AF2 AH1:XFD2"/>
  </dataValidations>
  <pageMargins left="0" right="0" top="0.11811023622047245" bottom="0.11811023622047245" header="0" footer="0.23622047244094491"/>
  <pageSetup paperSize="9" scale="95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K580"/>
  <sheetViews>
    <sheetView rightToLeft="1" zoomScaleNormal="100" workbookViewId="0">
      <selection activeCell="A13" sqref="A13"/>
    </sheetView>
  </sheetViews>
  <sheetFormatPr defaultColWidth="9.140625" defaultRowHeight="18"/>
  <cols>
    <col min="1" max="1" width="6.28515625" style="2" customWidth="1"/>
    <col min="2" max="2" width="31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11" style="1" bestFit="1" customWidth="1"/>
    <col min="11" max="11" width="8.28515625" style="3" bestFit="1" customWidth="1"/>
    <col min="12" max="12" width="10" style="1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11">
      <c r="B1" s="56" t="s">
        <v>170</v>
      </c>
      <c r="C1" s="79" t="s" vm="1">
        <v>231</v>
      </c>
    </row>
    <row r="2" spans="1:11">
      <c r="B2" s="56" t="s">
        <v>169</v>
      </c>
      <c r="C2" s="79" t="s">
        <v>232</v>
      </c>
    </row>
    <row r="3" spans="1:11">
      <c r="B3" s="56" t="s">
        <v>171</v>
      </c>
      <c r="C3" s="79" t="s">
        <v>233</v>
      </c>
    </row>
    <row r="4" spans="1:11">
      <c r="B4" s="56" t="s">
        <v>172</v>
      </c>
      <c r="C4" s="79">
        <v>162</v>
      </c>
    </row>
    <row r="6" spans="1:11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9"/>
    </row>
    <row r="7" spans="1:11" ht="26.25" customHeight="1">
      <c r="B7" s="197" t="s">
        <v>121</v>
      </c>
      <c r="C7" s="198"/>
      <c r="D7" s="198"/>
      <c r="E7" s="198"/>
      <c r="F7" s="198"/>
      <c r="G7" s="198"/>
      <c r="H7" s="198"/>
      <c r="I7" s="198"/>
      <c r="J7" s="198"/>
      <c r="K7" s="199"/>
    </row>
    <row r="8" spans="1:11" s="3" customFormat="1" ht="78.75">
      <c r="A8" s="2"/>
      <c r="B8" s="22" t="s">
        <v>142</v>
      </c>
      <c r="C8" s="30" t="s">
        <v>58</v>
      </c>
      <c r="D8" s="71" t="s">
        <v>145</v>
      </c>
      <c r="E8" s="71" t="s">
        <v>83</v>
      </c>
      <c r="F8" s="30" t="s">
        <v>128</v>
      </c>
      <c r="G8" s="30" t="s">
        <v>0</v>
      </c>
      <c r="H8" s="30" t="s">
        <v>132</v>
      </c>
      <c r="I8" s="30" t="s">
        <v>79</v>
      </c>
      <c r="J8" s="71" t="s">
        <v>173</v>
      </c>
      <c r="K8" s="30" t="s">
        <v>175</v>
      </c>
    </row>
    <row r="9" spans="1:11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80</v>
      </c>
      <c r="I9" s="17" t="s">
        <v>23</v>
      </c>
      <c r="J9" s="32" t="s">
        <v>20</v>
      </c>
      <c r="K9" s="57" t="s">
        <v>20</v>
      </c>
    </row>
    <row r="10" spans="1:11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8" t="s">
        <v>6</v>
      </c>
      <c r="J10" s="58" t="s">
        <v>7</v>
      </c>
      <c r="K10" s="58" t="s">
        <v>8</v>
      </c>
    </row>
    <row r="11" spans="1:11" s="4" customFormat="1" ht="18" customHeight="1">
      <c r="A11" s="101"/>
      <c r="B11" s="120" t="s">
        <v>63</v>
      </c>
      <c r="C11" s="121"/>
      <c r="D11" s="121"/>
      <c r="E11" s="121"/>
      <c r="F11" s="121"/>
      <c r="G11" s="122"/>
      <c r="H11" s="123"/>
      <c r="I11" s="122">
        <v>-1291.1551100000008</v>
      </c>
      <c r="J11" s="124">
        <v>1</v>
      </c>
      <c r="K11" s="124">
        <f>I11/'סכום נכסי הקרן'!$C$42</f>
        <v>-2.3526809701604296E-5</v>
      </c>
    </row>
    <row r="12" spans="1:11" s="162" customFormat="1">
      <c r="A12" s="163"/>
      <c r="B12" s="126" t="s">
        <v>228</v>
      </c>
      <c r="C12" s="121"/>
      <c r="D12" s="121"/>
      <c r="E12" s="121"/>
      <c r="F12" s="121"/>
      <c r="G12" s="122"/>
      <c r="H12" s="123"/>
      <c r="I12" s="122">
        <v>-1291.1551099999995</v>
      </c>
      <c r="J12" s="124">
        <v>0.99999999999999889</v>
      </c>
      <c r="K12" s="124">
        <f>I12/'סכום נכסי הקרן'!$C$42</f>
        <v>-2.3526809701604269E-5</v>
      </c>
    </row>
    <row r="13" spans="1:11" s="141" customFormat="1">
      <c r="A13" s="157"/>
      <c r="B13" s="84" t="s">
        <v>1869</v>
      </c>
      <c r="C13" s="85" t="s">
        <v>1870</v>
      </c>
      <c r="D13" s="98" t="s">
        <v>32</v>
      </c>
      <c r="E13" s="98"/>
      <c r="F13" s="98" t="s">
        <v>158</v>
      </c>
      <c r="G13" s="95">
        <v>5458</v>
      </c>
      <c r="H13" s="97">
        <v>342600</v>
      </c>
      <c r="I13" s="95">
        <v>18075.873070000001</v>
      </c>
      <c r="J13" s="96">
        <v>-13.999768834900085</v>
      </c>
      <c r="K13" s="96">
        <f>I13/'סכום נכסי הקרן'!$C$42</f>
        <v>3.2936989724514476E-4</v>
      </c>
    </row>
    <row r="14" spans="1:11" s="141" customFormat="1">
      <c r="A14" s="157"/>
      <c r="B14" s="84" t="s">
        <v>1871</v>
      </c>
      <c r="C14" s="85" t="s">
        <v>1872</v>
      </c>
      <c r="D14" s="98" t="s">
        <v>32</v>
      </c>
      <c r="E14" s="98"/>
      <c r="F14" s="98" t="s">
        <v>158</v>
      </c>
      <c r="G14" s="95">
        <v>1538</v>
      </c>
      <c r="H14" s="97">
        <v>12430</v>
      </c>
      <c r="I14" s="95">
        <v>522.43743000000006</v>
      </c>
      <c r="J14" s="96">
        <v>-0.4046279381568646</v>
      </c>
      <c r="K14" s="96">
        <f>I14/'סכום נכסי הקרן'!$C$42</f>
        <v>9.5196045009690651E-6</v>
      </c>
    </row>
    <row r="15" spans="1:11" s="141" customFormat="1">
      <c r="A15" s="157"/>
      <c r="B15" s="84" t="s">
        <v>1873</v>
      </c>
      <c r="C15" s="85" t="s">
        <v>1874</v>
      </c>
      <c r="D15" s="98" t="s">
        <v>32</v>
      </c>
      <c r="E15" s="98"/>
      <c r="F15" s="98" t="s">
        <v>159</v>
      </c>
      <c r="G15" s="95">
        <v>958</v>
      </c>
      <c r="H15" s="97">
        <v>727550</v>
      </c>
      <c r="I15" s="95">
        <v>2417.5245900000004</v>
      </c>
      <c r="J15" s="96">
        <v>-1.8723734826871412</v>
      </c>
      <c r="K15" s="96">
        <f>I15/'סכום נכסי הקרן'!$C$42</f>
        <v>4.4050974617510455E-5</v>
      </c>
    </row>
    <row r="16" spans="1:11" s="141" customFormat="1">
      <c r="A16" s="157"/>
      <c r="B16" s="84" t="s">
        <v>1875</v>
      </c>
      <c r="C16" s="85" t="s">
        <v>1876</v>
      </c>
      <c r="D16" s="98" t="s">
        <v>32</v>
      </c>
      <c r="E16" s="98"/>
      <c r="F16" s="98" t="s">
        <v>156</v>
      </c>
      <c r="G16" s="95">
        <v>607</v>
      </c>
      <c r="H16" s="97">
        <v>138340</v>
      </c>
      <c r="I16" s="95">
        <v>3290.8658600000008</v>
      </c>
      <c r="J16" s="96">
        <v>-2.5487765447483679</v>
      </c>
      <c r="K16" s="96">
        <f>I16/'סכום נכסי הקרן'!$C$42</f>
        <v>5.9964580740207372E-5</v>
      </c>
    </row>
    <row r="17" spans="1:11" s="141" customFormat="1">
      <c r="A17" s="157"/>
      <c r="B17" s="84" t="s">
        <v>1877</v>
      </c>
      <c r="C17" s="85" t="s">
        <v>1878</v>
      </c>
      <c r="D17" s="98" t="s">
        <v>32</v>
      </c>
      <c r="E17" s="98"/>
      <c r="F17" s="98" t="s">
        <v>156</v>
      </c>
      <c r="G17" s="95">
        <v>6751</v>
      </c>
      <c r="H17" s="97">
        <v>235925</v>
      </c>
      <c r="I17" s="95">
        <v>-15281.68173</v>
      </c>
      <c r="J17" s="96">
        <v>11.835666847184603</v>
      </c>
      <c r="K17" s="96">
        <f>I17/'סכום נכסי הקרן'!$C$42</f>
        <v>-2.7845548160529909E-4</v>
      </c>
    </row>
    <row r="18" spans="1:11" s="141" customFormat="1">
      <c r="A18" s="157"/>
      <c r="B18" s="84" t="s">
        <v>1879</v>
      </c>
      <c r="C18" s="85" t="s">
        <v>1880</v>
      </c>
      <c r="D18" s="98" t="s">
        <v>32</v>
      </c>
      <c r="E18" s="98"/>
      <c r="F18" s="98" t="s">
        <v>165</v>
      </c>
      <c r="G18" s="95">
        <v>1150</v>
      </c>
      <c r="H18" s="97">
        <v>151250</v>
      </c>
      <c r="I18" s="95">
        <v>-10316.17433</v>
      </c>
      <c r="J18" s="96">
        <v>7.9898799533078506</v>
      </c>
      <c r="K18" s="96">
        <f>I18/'סכום נכסי הקרן'!$C$42</f>
        <v>-1.8797638520013683E-4</v>
      </c>
    </row>
    <row r="19" spans="1:11" s="141" customFormat="1">
      <c r="A19" s="157"/>
      <c r="B19" s="111"/>
      <c r="C19" s="85"/>
      <c r="D19" s="85"/>
      <c r="E19" s="85"/>
      <c r="F19" s="85"/>
      <c r="G19" s="95"/>
      <c r="H19" s="97"/>
      <c r="I19" s="85"/>
      <c r="J19" s="96"/>
      <c r="K19" s="85"/>
    </row>
    <row r="20" spans="1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1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>
      <c r="B22" s="100" t="s">
        <v>59</v>
      </c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>
      <c r="B23" s="100" t="s">
        <v>138</v>
      </c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1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1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1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1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1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2 D3:XFD1048576 Z1:XFD2"/>
  </dataValidations>
  <pageMargins left="0" right="0" top="0.11811023622047245" bottom="0.11811023622047245" header="0" footer="0.23622047244094491"/>
  <pageSetup paperSize="9" scale="95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topLeftCell="A4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170</v>
      </c>
      <c r="C1" s="79" t="s" vm="1">
        <v>231</v>
      </c>
    </row>
    <row r="2" spans="2:81">
      <c r="B2" s="56" t="s">
        <v>169</v>
      </c>
      <c r="C2" s="79" t="s">
        <v>232</v>
      </c>
    </row>
    <row r="3" spans="2:81">
      <c r="B3" s="56" t="s">
        <v>171</v>
      </c>
      <c r="C3" s="79" t="s">
        <v>233</v>
      </c>
      <c r="E3" s="2"/>
    </row>
    <row r="4" spans="2:81">
      <c r="B4" s="56" t="s">
        <v>172</v>
      </c>
      <c r="C4" s="79">
        <v>162</v>
      </c>
    </row>
    <row r="6" spans="2:81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</row>
    <row r="7" spans="2:81" ht="26.25" customHeight="1">
      <c r="B7" s="197" t="s">
        <v>122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9"/>
    </row>
    <row r="8" spans="2:81" s="3" customFormat="1" ht="47.25">
      <c r="B8" s="22" t="s">
        <v>142</v>
      </c>
      <c r="C8" s="30" t="s">
        <v>58</v>
      </c>
      <c r="D8" s="14" t="s">
        <v>66</v>
      </c>
      <c r="E8" s="30" t="s">
        <v>15</v>
      </c>
      <c r="F8" s="30" t="s">
        <v>84</v>
      </c>
      <c r="G8" s="30" t="s">
        <v>129</v>
      </c>
      <c r="H8" s="30" t="s">
        <v>18</v>
      </c>
      <c r="I8" s="30" t="s">
        <v>128</v>
      </c>
      <c r="J8" s="30" t="s">
        <v>17</v>
      </c>
      <c r="K8" s="30" t="s">
        <v>19</v>
      </c>
      <c r="L8" s="30" t="s">
        <v>0</v>
      </c>
      <c r="M8" s="30" t="s">
        <v>132</v>
      </c>
      <c r="N8" s="30" t="s">
        <v>79</v>
      </c>
      <c r="O8" s="30" t="s">
        <v>74</v>
      </c>
      <c r="P8" s="71" t="s">
        <v>173</v>
      </c>
      <c r="Q8" s="31" t="s">
        <v>175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80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59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138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password="CC13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H1:XFD2 D3:XFD1048576 D1:AF2 A1:B1048576"/>
  </dataValidations>
  <pageMargins left="0" right="0" top="0.11811023622047245" bottom="0.11811023622047245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M146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32" width="5.7109375" style="3" customWidth="1"/>
    <col min="33" max="40" width="5.7109375" style="1" customWidth="1"/>
    <col min="41" max="16384" width="9.140625" style="1"/>
  </cols>
  <sheetData>
    <row r="1" spans="2:65">
      <c r="B1" s="56" t="s">
        <v>170</v>
      </c>
      <c r="C1" s="79" t="s" vm="1">
        <v>231</v>
      </c>
    </row>
    <row r="2" spans="2:65">
      <c r="B2" s="56" t="s">
        <v>169</v>
      </c>
      <c r="C2" s="79" t="s">
        <v>232</v>
      </c>
    </row>
    <row r="3" spans="2:65">
      <c r="B3" s="56" t="s">
        <v>171</v>
      </c>
      <c r="C3" s="79" t="s">
        <v>233</v>
      </c>
    </row>
    <row r="4" spans="2:65">
      <c r="B4" s="56" t="s">
        <v>172</v>
      </c>
      <c r="C4" s="79">
        <v>162</v>
      </c>
    </row>
    <row r="6" spans="2:65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9"/>
    </row>
    <row r="7" spans="2:65" ht="26.25" customHeight="1">
      <c r="B7" s="197" t="s">
        <v>113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9"/>
    </row>
    <row r="8" spans="2:65" s="3" customFormat="1" ht="78.75">
      <c r="B8" s="22" t="s">
        <v>142</v>
      </c>
      <c r="C8" s="30" t="s">
        <v>58</v>
      </c>
      <c r="D8" s="30" t="s">
        <v>15</v>
      </c>
      <c r="E8" s="30" t="s">
        <v>84</v>
      </c>
      <c r="F8" s="30" t="s">
        <v>129</v>
      </c>
      <c r="G8" s="30" t="s">
        <v>18</v>
      </c>
      <c r="H8" s="30" t="s">
        <v>128</v>
      </c>
      <c r="I8" s="30" t="s">
        <v>17</v>
      </c>
      <c r="J8" s="30" t="s">
        <v>19</v>
      </c>
      <c r="K8" s="30" t="s">
        <v>0</v>
      </c>
      <c r="L8" s="30" t="s">
        <v>132</v>
      </c>
      <c r="M8" s="30" t="s">
        <v>136</v>
      </c>
      <c r="N8" s="30" t="s">
        <v>74</v>
      </c>
      <c r="O8" s="71" t="s">
        <v>173</v>
      </c>
      <c r="P8" s="31" t="s">
        <v>175</v>
      </c>
    </row>
    <row r="9" spans="2:65" s="3" customFormat="1" ht="25.5" customHeight="1">
      <c r="B9" s="16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80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65" s="4" customFormat="1" ht="18" customHeight="1">
      <c r="B11" s="80" t="s">
        <v>31</v>
      </c>
      <c r="C11" s="81"/>
      <c r="D11" s="81"/>
      <c r="E11" s="81"/>
      <c r="F11" s="81"/>
      <c r="G11" s="89">
        <v>7.7924208377863495</v>
      </c>
      <c r="H11" s="81"/>
      <c r="I11" s="81"/>
      <c r="J11" s="104">
        <v>4.8482229437818131E-2</v>
      </c>
      <c r="K11" s="89"/>
      <c r="L11" s="81"/>
      <c r="M11" s="89">
        <v>16397702.088060005</v>
      </c>
      <c r="N11" s="81"/>
      <c r="O11" s="90">
        <v>1</v>
      </c>
      <c r="P11" s="90">
        <f>M11/'סכום נכסי הקרן'!$C$42</f>
        <v>0.29879106978044401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BM11" s="1"/>
    </row>
    <row r="12" spans="2:65" ht="21.75" customHeight="1">
      <c r="B12" s="82" t="s">
        <v>226</v>
      </c>
      <c r="C12" s="83"/>
      <c r="D12" s="83"/>
      <c r="E12" s="83"/>
      <c r="F12" s="83"/>
      <c r="G12" s="92">
        <v>7.7924208377863557</v>
      </c>
      <c r="H12" s="83"/>
      <c r="I12" s="83"/>
      <c r="J12" s="105">
        <v>4.8482229437818089E-2</v>
      </c>
      <c r="K12" s="92"/>
      <c r="L12" s="83"/>
      <c r="M12" s="92">
        <v>16397702.088060003</v>
      </c>
      <c r="N12" s="83"/>
      <c r="O12" s="93">
        <v>0.99999999999999989</v>
      </c>
      <c r="P12" s="93">
        <f>M12/'סכום נכסי הקרן'!$C$42</f>
        <v>0.29879106978044401</v>
      </c>
    </row>
    <row r="13" spans="2:65">
      <c r="B13" s="103" t="s">
        <v>89</v>
      </c>
      <c r="C13" s="83"/>
      <c r="D13" s="83"/>
      <c r="E13" s="83"/>
      <c r="F13" s="83"/>
      <c r="G13" s="92">
        <v>7.7924208377863557</v>
      </c>
      <c r="H13" s="83"/>
      <c r="I13" s="83"/>
      <c r="J13" s="105">
        <v>4.8482229437818089E-2</v>
      </c>
      <c r="K13" s="92"/>
      <c r="L13" s="83"/>
      <c r="M13" s="92">
        <v>16397702.088060003</v>
      </c>
      <c r="N13" s="83"/>
      <c r="O13" s="93">
        <v>0.99999999999999989</v>
      </c>
      <c r="P13" s="93">
        <f>M13/'סכום נכסי הקרן'!$C$42</f>
        <v>0.29879106978044401</v>
      </c>
    </row>
    <row r="14" spans="2:65" s="141" customFormat="1">
      <c r="B14" s="88" t="s">
        <v>1881</v>
      </c>
      <c r="C14" s="85">
        <v>98707000</v>
      </c>
      <c r="D14" s="85" t="s">
        <v>236</v>
      </c>
      <c r="E14" s="85"/>
      <c r="F14" s="112">
        <v>38473</v>
      </c>
      <c r="G14" s="95">
        <v>2.8499999999999996</v>
      </c>
      <c r="H14" s="98" t="s">
        <v>157</v>
      </c>
      <c r="I14" s="99">
        <v>4.8000000000000001E-2</v>
      </c>
      <c r="J14" s="99">
        <v>4.8399999999999999E-2</v>
      </c>
      <c r="K14" s="95">
        <v>10860000</v>
      </c>
      <c r="L14" s="113">
        <v>125.0819</v>
      </c>
      <c r="M14" s="95">
        <v>13583.8959</v>
      </c>
      <c r="N14" s="85"/>
      <c r="O14" s="96">
        <v>8.2840240827957963E-4</v>
      </c>
      <c r="P14" s="96">
        <f>M14/'סכום נכסי הקרן'!$C$42</f>
        <v>2.4751924177855174E-4</v>
      </c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</row>
    <row r="15" spans="2:65" s="141" customFormat="1">
      <c r="B15" s="88" t="s">
        <v>1882</v>
      </c>
      <c r="C15" s="85">
        <v>98710100</v>
      </c>
      <c r="D15" s="85" t="s">
        <v>236</v>
      </c>
      <c r="E15" s="85"/>
      <c r="F15" s="112">
        <v>38565</v>
      </c>
      <c r="G15" s="95">
        <v>3.1</v>
      </c>
      <c r="H15" s="98" t="s">
        <v>157</v>
      </c>
      <c r="I15" s="99">
        <v>4.8000000000000001E-2</v>
      </c>
      <c r="J15" s="99">
        <v>4.8399999999999999E-2</v>
      </c>
      <c r="K15" s="95">
        <v>3550000</v>
      </c>
      <c r="L15" s="113">
        <v>122.264</v>
      </c>
      <c r="M15" s="95">
        <v>4340.3737199999996</v>
      </c>
      <c r="N15" s="85"/>
      <c r="O15" s="96">
        <v>2.6469402216792591E-4</v>
      </c>
      <c r="P15" s="96">
        <f>M15/'סכום נכסי הקרן'!$C$42</f>
        <v>7.908821004804314E-5</v>
      </c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</row>
    <row r="16" spans="2:65" s="141" customFormat="1">
      <c r="B16" s="88" t="s">
        <v>1883</v>
      </c>
      <c r="C16" s="85">
        <v>98711100</v>
      </c>
      <c r="D16" s="85" t="s">
        <v>236</v>
      </c>
      <c r="E16" s="85"/>
      <c r="F16" s="112">
        <v>38596</v>
      </c>
      <c r="G16" s="95">
        <v>3.1899999999999995</v>
      </c>
      <c r="H16" s="98" t="s">
        <v>157</v>
      </c>
      <c r="I16" s="99">
        <v>4.8000000000000001E-2</v>
      </c>
      <c r="J16" s="99">
        <v>4.8299999999999989E-2</v>
      </c>
      <c r="K16" s="95">
        <v>7500000</v>
      </c>
      <c r="L16" s="113">
        <v>120.4704</v>
      </c>
      <c r="M16" s="95">
        <v>9035.2794000000013</v>
      </c>
      <c r="N16" s="85"/>
      <c r="O16" s="96">
        <v>5.510088762119324E-4</v>
      </c>
      <c r="P16" s="96">
        <f>M16/'סכום נכסי הקרן'!$C$42</f>
        <v>1.6463653158188356E-4</v>
      </c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</row>
    <row r="17" spans="2:32" s="141" customFormat="1">
      <c r="B17" s="88" t="s">
        <v>1884</v>
      </c>
      <c r="C17" s="85">
        <v>98706000</v>
      </c>
      <c r="D17" s="85" t="s">
        <v>236</v>
      </c>
      <c r="E17" s="85"/>
      <c r="F17" s="112">
        <v>38443</v>
      </c>
      <c r="G17" s="95">
        <v>2.77</v>
      </c>
      <c r="H17" s="98" t="s">
        <v>157</v>
      </c>
      <c r="I17" s="99">
        <v>4.8000000000000001E-2</v>
      </c>
      <c r="J17" s="99">
        <v>4.8399999999999999E-2</v>
      </c>
      <c r="K17" s="95">
        <v>4500000</v>
      </c>
      <c r="L17" s="113">
        <v>125.32640000000001</v>
      </c>
      <c r="M17" s="95">
        <v>5639.6877899999999</v>
      </c>
      <c r="N17" s="85"/>
      <c r="O17" s="96">
        <v>3.439315923483292E-4</v>
      </c>
      <c r="P17" s="96">
        <f>M17/'סכום נכסי הקרן'!$C$42</f>
        <v>1.0276368840904886E-4</v>
      </c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</row>
    <row r="18" spans="2:32" s="141" customFormat="1">
      <c r="B18" s="88" t="s">
        <v>1885</v>
      </c>
      <c r="C18" s="85">
        <v>98708000</v>
      </c>
      <c r="D18" s="85" t="s">
        <v>236</v>
      </c>
      <c r="E18" s="85"/>
      <c r="F18" s="112">
        <v>38504</v>
      </c>
      <c r="G18" s="95">
        <v>2.93</v>
      </c>
      <c r="H18" s="98" t="s">
        <v>157</v>
      </c>
      <c r="I18" s="99">
        <v>4.8000000000000001E-2</v>
      </c>
      <c r="J18" s="99">
        <v>4.830000000000001E-2</v>
      </c>
      <c r="K18" s="95">
        <v>3832000</v>
      </c>
      <c r="L18" s="113">
        <v>123.7266</v>
      </c>
      <c r="M18" s="95">
        <v>4741.2015499999998</v>
      </c>
      <c r="N18" s="85"/>
      <c r="O18" s="96">
        <v>2.8913816853962169E-4</v>
      </c>
      <c r="P18" s="96">
        <f>M18/'סכום נכסי הקרן'!$C$42</f>
        <v>8.6391902692311884E-5</v>
      </c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</row>
    <row r="19" spans="2:32" s="141" customFormat="1">
      <c r="B19" s="88" t="s">
        <v>1886</v>
      </c>
      <c r="C19" s="85">
        <v>98712000</v>
      </c>
      <c r="D19" s="85" t="s">
        <v>236</v>
      </c>
      <c r="E19" s="85"/>
      <c r="F19" s="112">
        <v>38627</v>
      </c>
      <c r="G19" s="95">
        <v>3.1999999999999997</v>
      </c>
      <c r="H19" s="98" t="s">
        <v>157</v>
      </c>
      <c r="I19" s="99">
        <v>4.8000000000000001E-2</v>
      </c>
      <c r="J19" s="99">
        <v>4.8499999999999995E-2</v>
      </c>
      <c r="K19" s="95">
        <v>9155000</v>
      </c>
      <c r="L19" s="113">
        <v>122.56570000000001</v>
      </c>
      <c r="M19" s="95">
        <v>11220.89265</v>
      </c>
      <c r="N19" s="85"/>
      <c r="O19" s="96">
        <v>6.8429665264930616E-4</v>
      </c>
      <c r="P19" s="96">
        <f>M19/'סכום נכסי הקרן'!$C$42</f>
        <v>2.0446172889226311E-4</v>
      </c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</row>
    <row r="20" spans="2:32" s="141" customFormat="1">
      <c r="B20" s="88" t="s">
        <v>1887</v>
      </c>
      <c r="C20" s="85">
        <v>98715000</v>
      </c>
      <c r="D20" s="85" t="s">
        <v>236</v>
      </c>
      <c r="E20" s="85"/>
      <c r="F20" s="112">
        <v>38718</v>
      </c>
      <c r="G20" s="95">
        <v>3.44</v>
      </c>
      <c r="H20" s="98" t="s">
        <v>157</v>
      </c>
      <c r="I20" s="99">
        <v>4.8000000000000001E-2</v>
      </c>
      <c r="J20" s="99">
        <v>4.8499999999999995E-2</v>
      </c>
      <c r="K20" s="95">
        <v>7900000</v>
      </c>
      <c r="L20" s="113">
        <v>120.1961</v>
      </c>
      <c r="M20" s="95">
        <v>9495.4940700000006</v>
      </c>
      <c r="N20" s="85"/>
      <c r="O20" s="96">
        <v>5.7907467881820765E-4</v>
      </c>
      <c r="P20" s="96">
        <f>M20/'סכום נכסי הקרן'!$C$42</f>
        <v>1.730223427668593E-4</v>
      </c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</row>
    <row r="21" spans="2:32" s="141" customFormat="1">
      <c r="B21" s="88" t="s">
        <v>1888</v>
      </c>
      <c r="C21" s="85">
        <v>8287302</v>
      </c>
      <c r="D21" s="85" t="s">
        <v>236</v>
      </c>
      <c r="E21" s="85"/>
      <c r="F21" s="112">
        <v>39203</v>
      </c>
      <c r="G21" s="95">
        <v>4.4900000000000011</v>
      </c>
      <c r="H21" s="98" t="s">
        <v>157</v>
      </c>
      <c r="I21" s="99">
        <v>4.8000000000000001E-2</v>
      </c>
      <c r="J21" s="99">
        <v>4.8591080981110688E-2</v>
      </c>
      <c r="K21" s="95">
        <v>106000000</v>
      </c>
      <c r="L21" s="113">
        <v>121.78879999999999</v>
      </c>
      <c r="M21" s="95">
        <v>129096.10835999998</v>
      </c>
      <c r="N21" s="85"/>
      <c r="O21" s="96">
        <v>7.872817036601816E-3</v>
      </c>
      <c r="P21" s="96">
        <f>M21/'סכום נכסי הקרן'!$C$42</f>
        <v>2.3523274245519617E-3</v>
      </c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</row>
    <row r="22" spans="2:32" s="141" customFormat="1">
      <c r="B22" s="88" t="s">
        <v>1889</v>
      </c>
      <c r="C22" s="85">
        <v>8287310</v>
      </c>
      <c r="D22" s="85" t="s">
        <v>236</v>
      </c>
      <c r="E22" s="85"/>
      <c r="F22" s="112">
        <v>39234</v>
      </c>
      <c r="G22" s="95">
        <v>4.57</v>
      </c>
      <c r="H22" s="98" t="s">
        <v>157</v>
      </c>
      <c r="I22" s="99">
        <v>4.8000000000000001E-2</v>
      </c>
      <c r="J22" s="99">
        <v>4.8499999999999995E-2</v>
      </c>
      <c r="K22" s="95">
        <v>93000000</v>
      </c>
      <c r="L22" s="113">
        <v>120.6982</v>
      </c>
      <c r="M22" s="95">
        <v>112249.28393000001</v>
      </c>
      <c r="N22" s="85"/>
      <c r="O22" s="96">
        <v>6.8454276902453533E-3</v>
      </c>
      <c r="P22" s="96">
        <f>M22/'סכום נכסי הקרן'!$C$42</f>
        <v>2.0453526626730834E-3</v>
      </c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</row>
    <row r="23" spans="2:32" s="141" customFormat="1">
      <c r="B23" s="88" t="s">
        <v>1890</v>
      </c>
      <c r="C23" s="85">
        <v>8287328</v>
      </c>
      <c r="D23" s="85" t="s">
        <v>236</v>
      </c>
      <c r="E23" s="85"/>
      <c r="F23" s="112">
        <v>39264</v>
      </c>
      <c r="G23" s="95">
        <v>4.6499999999999995</v>
      </c>
      <c r="H23" s="98" t="s">
        <v>157</v>
      </c>
      <c r="I23" s="99">
        <v>4.8000000000000001E-2</v>
      </c>
      <c r="J23" s="99">
        <v>4.8500000000000008E-2</v>
      </c>
      <c r="K23" s="95">
        <v>66000000</v>
      </c>
      <c r="L23" s="113">
        <v>120.2234</v>
      </c>
      <c r="M23" s="95">
        <v>79347.463730000003</v>
      </c>
      <c r="N23" s="85"/>
      <c r="O23" s="96">
        <v>4.838937998988096E-3</v>
      </c>
      <c r="P23" s="96">
        <f>M23/'סכום נכסי הקרן'!$C$42</f>
        <v>1.4458314613188944E-3</v>
      </c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</row>
    <row r="24" spans="2:32" s="141" customFormat="1">
      <c r="B24" s="88" t="s">
        <v>1891</v>
      </c>
      <c r="C24" s="85">
        <v>8287336</v>
      </c>
      <c r="D24" s="85" t="s">
        <v>236</v>
      </c>
      <c r="E24" s="85"/>
      <c r="F24" s="112">
        <v>39295</v>
      </c>
      <c r="G24" s="95">
        <v>4.7399999999999993</v>
      </c>
      <c r="H24" s="98" t="s">
        <v>157</v>
      </c>
      <c r="I24" s="99">
        <v>4.8000000000000001E-2</v>
      </c>
      <c r="J24" s="99">
        <v>4.8500000000000008E-2</v>
      </c>
      <c r="K24" s="95">
        <v>33000000</v>
      </c>
      <c r="L24" s="113">
        <v>118.9148</v>
      </c>
      <c r="M24" s="95">
        <v>39241.889560000003</v>
      </c>
      <c r="N24" s="85"/>
      <c r="O24" s="96">
        <v>2.3931334615826449E-3</v>
      </c>
      <c r="P24" s="96">
        <f>M24/'סכום נכסי הקרן'!$C$42</f>
        <v>7.1504690711365567E-4</v>
      </c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</row>
    <row r="25" spans="2:32" s="141" customFormat="1">
      <c r="B25" s="88" t="s">
        <v>1892</v>
      </c>
      <c r="C25" s="85">
        <v>8287351</v>
      </c>
      <c r="D25" s="85" t="s">
        <v>236</v>
      </c>
      <c r="E25" s="85"/>
      <c r="F25" s="112">
        <v>39356</v>
      </c>
      <c r="G25" s="95">
        <v>4.7900000000000009</v>
      </c>
      <c r="H25" s="98" t="s">
        <v>157</v>
      </c>
      <c r="I25" s="99">
        <v>4.8000000000000001E-2</v>
      </c>
      <c r="J25" s="99">
        <v>4.8500000000000008E-2</v>
      </c>
      <c r="K25" s="95">
        <v>26970000</v>
      </c>
      <c r="L25" s="113">
        <v>118.67310000000001</v>
      </c>
      <c r="M25" s="95">
        <v>32006.133969999999</v>
      </c>
      <c r="N25" s="85"/>
      <c r="O25" s="96">
        <v>1.9518670236914038E-3</v>
      </c>
      <c r="P25" s="96">
        <f>M25/'סכום נכסי הקרן'!$C$42</f>
        <v>5.832004360779258E-4</v>
      </c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</row>
    <row r="26" spans="2:32" s="141" customFormat="1">
      <c r="B26" s="88" t="s">
        <v>1893</v>
      </c>
      <c r="C26" s="85">
        <v>8287369</v>
      </c>
      <c r="D26" s="85" t="s">
        <v>236</v>
      </c>
      <c r="E26" s="85"/>
      <c r="F26" s="112">
        <v>39387</v>
      </c>
      <c r="G26" s="95">
        <v>4.87</v>
      </c>
      <c r="H26" s="98" t="s">
        <v>157</v>
      </c>
      <c r="I26" s="99">
        <v>4.8000000000000001E-2</v>
      </c>
      <c r="J26" s="99">
        <v>4.8499999999999995E-2</v>
      </c>
      <c r="K26" s="95">
        <v>134156000</v>
      </c>
      <c r="L26" s="113">
        <v>118.7852</v>
      </c>
      <c r="M26" s="95">
        <v>159357.52716</v>
      </c>
      <c r="N26" s="85"/>
      <c r="O26" s="96">
        <v>9.7182840805503032E-3</v>
      </c>
      <c r="P26" s="96">
        <f>M26/'סכום נכסי הקרן'!$C$42</f>
        <v>2.9037364968578839E-3</v>
      </c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</row>
    <row r="27" spans="2:32" s="141" customFormat="1">
      <c r="B27" s="88" t="s">
        <v>1894</v>
      </c>
      <c r="C27" s="85">
        <v>8287518</v>
      </c>
      <c r="D27" s="85" t="s">
        <v>236</v>
      </c>
      <c r="E27" s="85"/>
      <c r="F27" s="112">
        <v>39845</v>
      </c>
      <c r="G27" s="95">
        <v>5.8699999999999992</v>
      </c>
      <c r="H27" s="98" t="s">
        <v>157</v>
      </c>
      <c r="I27" s="99">
        <v>4.8000000000000001E-2</v>
      </c>
      <c r="J27" s="99">
        <v>4.8499999999999995E-2</v>
      </c>
      <c r="K27" s="95">
        <v>2965000</v>
      </c>
      <c r="L27" s="113">
        <v>111.8729</v>
      </c>
      <c r="M27" s="95">
        <v>3317.0329500000003</v>
      </c>
      <c r="N27" s="85"/>
      <c r="O27" s="96">
        <v>2.0228645039327184E-4</v>
      </c>
      <c r="P27" s="96">
        <f>M27/'סכום נכסי הקרן'!$C$42</f>
        <v>6.044138491509442E-5</v>
      </c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</row>
    <row r="28" spans="2:32" s="141" customFormat="1">
      <c r="B28" s="88" t="s">
        <v>1895</v>
      </c>
      <c r="C28" s="85">
        <v>8287526</v>
      </c>
      <c r="D28" s="85" t="s">
        <v>236</v>
      </c>
      <c r="E28" s="85"/>
      <c r="F28" s="112">
        <v>39873</v>
      </c>
      <c r="G28" s="95">
        <v>5.95</v>
      </c>
      <c r="H28" s="98" t="s">
        <v>157</v>
      </c>
      <c r="I28" s="99">
        <v>4.8000000000000001E-2</v>
      </c>
      <c r="J28" s="99">
        <v>4.8499999999999995E-2</v>
      </c>
      <c r="K28" s="95">
        <v>108985000</v>
      </c>
      <c r="L28" s="113">
        <v>112.026</v>
      </c>
      <c r="M28" s="95">
        <v>122091.51801</v>
      </c>
      <c r="N28" s="85"/>
      <c r="O28" s="96">
        <v>7.4456480154558363E-3</v>
      </c>
      <c r="P28" s="96">
        <f>M28/'סכום נכסי הקרן'!$C$42</f>
        <v>2.2246931357466893E-3</v>
      </c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</row>
    <row r="29" spans="2:32" s="141" customFormat="1">
      <c r="B29" s="88" t="s">
        <v>1896</v>
      </c>
      <c r="C29" s="85">
        <v>98287542</v>
      </c>
      <c r="D29" s="85" t="s">
        <v>236</v>
      </c>
      <c r="E29" s="85"/>
      <c r="F29" s="112">
        <v>39934</v>
      </c>
      <c r="G29" s="95">
        <v>5.97</v>
      </c>
      <c r="H29" s="98" t="s">
        <v>157</v>
      </c>
      <c r="I29" s="99">
        <v>4.8000000000000001E-2</v>
      </c>
      <c r="J29" s="99">
        <v>4.8499999999999995E-2</v>
      </c>
      <c r="K29" s="95">
        <v>118930000</v>
      </c>
      <c r="L29" s="113">
        <v>113.35590000000001</v>
      </c>
      <c r="M29" s="95">
        <v>134814.15977</v>
      </c>
      <c r="N29" s="85"/>
      <c r="O29" s="96">
        <v>8.2215275680709559E-3</v>
      </c>
      <c r="P29" s="96">
        <f>M29/'סכום נכסי הקרן'!$C$42</f>
        <v>2.4565190172933333E-3</v>
      </c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</row>
    <row r="30" spans="2:32" s="141" customFormat="1">
      <c r="B30" s="88" t="s">
        <v>1897</v>
      </c>
      <c r="C30" s="85">
        <v>98710000</v>
      </c>
      <c r="D30" s="85" t="s">
        <v>236</v>
      </c>
      <c r="E30" s="85"/>
      <c r="F30" s="112">
        <v>37926</v>
      </c>
      <c r="G30" s="95">
        <v>1.5200000000000002</v>
      </c>
      <c r="H30" s="98" t="s">
        <v>157</v>
      </c>
      <c r="I30" s="99">
        <v>4.8000000000000001E-2</v>
      </c>
      <c r="J30" s="99">
        <v>5.0000488268704221E-2</v>
      </c>
      <c r="K30" s="95">
        <v>67993000</v>
      </c>
      <c r="L30" s="113">
        <v>124.9746</v>
      </c>
      <c r="M30" s="95">
        <v>84973.959300000002</v>
      </c>
      <c r="N30" s="85"/>
      <c r="O30" s="96">
        <v>5.182065074951803E-3</v>
      </c>
      <c r="P30" s="96">
        <f>M30/'סכום נכסי הקרן'!$C$42</f>
        <v>1.5483547674167261E-3</v>
      </c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</row>
    <row r="31" spans="2:32" s="141" customFormat="1">
      <c r="B31" s="88" t="s">
        <v>1898</v>
      </c>
      <c r="C31" s="85">
        <v>98720000</v>
      </c>
      <c r="D31" s="85" t="s">
        <v>236</v>
      </c>
      <c r="E31" s="85"/>
      <c r="F31" s="112">
        <v>37956</v>
      </c>
      <c r="G31" s="95">
        <v>1.6000000000000003</v>
      </c>
      <c r="H31" s="98" t="s">
        <v>157</v>
      </c>
      <c r="I31" s="99">
        <v>4.8000000000000001E-2</v>
      </c>
      <c r="J31" s="99">
        <v>5.0812636619987153E-2</v>
      </c>
      <c r="K31" s="95">
        <v>68740000</v>
      </c>
      <c r="L31" s="113">
        <v>124.3389</v>
      </c>
      <c r="M31" s="95">
        <v>85470.583360000004</v>
      </c>
      <c r="N31" s="85"/>
      <c r="O31" s="96">
        <v>5.2123512734284548E-3</v>
      </c>
      <c r="P31" s="96">
        <f>M31/'סכום נכסי הקרן'!$C$42</f>
        <v>1.5574040130591478E-3</v>
      </c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</row>
    <row r="32" spans="2:32" s="141" customFormat="1">
      <c r="B32" s="88" t="s">
        <v>1899</v>
      </c>
      <c r="C32" s="85">
        <v>98705000</v>
      </c>
      <c r="D32" s="85" t="s">
        <v>236</v>
      </c>
      <c r="E32" s="85"/>
      <c r="F32" s="112">
        <v>38412</v>
      </c>
      <c r="G32" s="95">
        <v>2.7499999999999996</v>
      </c>
      <c r="H32" s="98" t="s">
        <v>157</v>
      </c>
      <c r="I32" s="99">
        <v>4.8000000000000001E-2</v>
      </c>
      <c r="J32" s="99">
        <v>4.8499999999999995E-2</v>
      </c>
      <c r="K32" s="95">
        <v>5530000</v>
      </c>
      <c r="L32" s="113">
        <v>123.0925</v>
      </c>
      <c r="M32" s="95">
        <v>6807.0160700000006</v>
      </c>
      <c r="N32" s="85"/>
      <c r="O32" s="96">
        <v>4.1512012070011521E-4</v>
      </c>
      <c r="P32" s="96">
        <f>M32/'סכום נכסי הקרן'!$C$42</f>
        <v>1.2403418495137447E-4</v>
      </c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</row>
    <row r="33" spans="2:32" s="141" customFormat="1">
      <c r="B33" s="88" t="s">
        <v>1900</v>
      </c>
      <c r="C33" s="85">
        <v>98732000</v>
      </c>
      <c r="D33" s="85" t="s">
        <v>236</v>
      </c>
      <c r="E33" s="85"/>
      <c r="F33" s="112">
        <v>39448</v>
      </c>
      <c r="G33" s="95">
        <v>5.0399999999999991</v>
      </c>
      <c r="H33" s="98" t="s">
        <v>157</v>
      </c>
      <c r="I33" s="99">
        <v>4.8000000000000001E-2</v>
      </c>
      <c r="J33" s="99">
        <v>4.8499999999999988E-2</v>
      </c>
      <c r="K33" s="95">
        <v>54498000</v>
      </c>
      <c r="L33" s="113">
        <v>117.2764</v>
      </c>
      <c r="M33" s="95">
        <v>63913.273260000016</v>
      </c>
      <c r="N33" s="85"/>
      <c r="O33" s="96">
        <v>3.8976969405084202E-3</v>
      </c>
      <c r="P33" s="96">
        <f>M33/'סכום נכסי הקרן'!$C$42</f>
        <v>1.1645970385344747E-3</v>
      </c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</row>
    <row r="34" spans="2:32" s="141" customFormat="1">
      <c r="B34" s="88" t="s">
        <v>1901</v>
      </c>
      <c r="C34" s="85">
        <v>8287617</v>
      </c>
      <c r="D34" s="85" t="s">
        <v>236</v>
      </c>
      <c r="E34" s="85"/>
      <c r="F34" s="112">
        <v>40148</v>
      </c>
      <c r="G34" s="95">
        <v>6.4099999999999993</v>
      </c>
      <c r="H34" s="98" t="s">
        <v>157</v>
      </c>
      <c r="I34" s="99">
        <v>4.8000000000000001E-2</v>
      </c>
      <c r="J34" s="99">
        <v>4.8499999999999995E-2</v>
      </c>
      <c r="K34" s="95">
        <v>158477000</v>
      </c>
      <c r="L34" s="113">
        <v>108.8205</v>
      </c>
      <c r="M34" s="95">
        <v>172455.52868000002</v>
      </c>
      <c r="N34" s="85"/>
      <c r="O34" s="96">
        <v>1.0517054630817669E-2</v>
      </c>
      <c r="P34" s="96">
        <f>M34/'סכום נכסי הקרן'!$C$42</f>
        <v>3.142402004081384E-3</v>
      </c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</row>
    <row r="35" spans="2:32" s="141" customFormat="1">
      <c r="B35" s="88" t="s">
        <v>1902</v>
      </c>
      <c r="C35" s="85">
        <v>8287658</v>
      </c>
      <c r="D35" s="85" t="s">
        <v>236</v>
      </c>
      <c r="E35" s="85"/>
      <c r="F35" s="112">
        <v>40269</v>
      </c>
      <c r="G35" s="95">
        <v>6.5899999999999981</v>
      </c>
      <c r="H35" s="98" t="s">
        <v>157</v>
      </c>
      <c r="I35" s="99">
        <v>4.8000000000000001E-2</v>
      </c>
      <c r="J35" s="99">
        <v>4.8499999999999995E-2</v>
      </c>
      <c r="K35" s="95">
        <v>179682000</v>
      </c>
      <c r="L35" s="113">
        <v>110.4181</v>
      </c>
      <c r="M35" s="95">
        <v>198401.40078000003</v>
      </c>
      <c r="N35" s="85"/>
      <c r="O35" s="96">
        <v>1.2099341707425342E-2</v>
      </c>
      <c r="P35" s="96">
        <f>M35/'סכום נכסי הקרן'!$C$42</f>
        <v>3.6151752524007622E-3</v>
      </c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</row>
    <row r="36" spans="2:32" s="141" customFormat="1">
      <c r="B36" s="88" t="s">
        <v>1903</v>
      </c>
      <c r="C36" s="85">
        <v>8287690</v>
      </c>
      <c r="D36" s="85" t="s">
        <v>236</v>
      </c>
      <c r="E36" s="85"/>
      <c r="F36" s="112">
        <v>40391</v>
      </c>
      <c r="G36" s="95">
        <v>6.9200000000000017</v>
      </c>
      <c r="H36" s="98" t="s">
        <v>157</v>
      </c>
      <c r="I36" s="99">
        <v>4.8000000000000001E-2</v>
      </c>
      <c r="J36" s="99">
        <v>4.8499999999999995E-2</v>
      </c>
      <c r="K36" s="95">
        <v>121054000</v>
      </c>
      <c r="L36" s="113">
        <v>106.9452</v>
      </c>
      <c r="M36" s="95">
        <v>129461.38552</v>
      </c>
      <c r="N36" s="85"/>
      <c r="O36" s="96">
        <v>7.8950931554164147E-3</v>
      </c>
      <c r="P36" s="96">
        <f>M36/'סכום נכסי הקרן'!$C$42</f>
        <v>2.358983329923132E-3</v>
      </c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</row>
    <row r="37" spans="2:32" s="141" customFormat="1">
      <c r="B37" s="88" t="s">
        <v>1904</v>
      </c>
      <c r="C37" s="85">
        <v>8287716</v>
      </c>
      <c r="D37" s="85" t="s">
        <v>236</v>
      </c>
      <c r="E37" s="85"/>
      <c r="F37" s="112">
        <v>40452</v>
      </c>
      <c r="G37" s="95">
        <v>6.92</v>
      </c>
      <c r="H37" s="98" t="s">
        <v>157</v>
      </c>
      <c r="I37" s="99">
        <v>4.8000000000000001E-2</v>
      </c>
      <c r="J37" s="99">
        <v>4.8600000000000004E-2</v>
      </c>
      <c r="K37" s="95">
        <v>160466000</v>
      </c>
      <c r="L37" s="113">
        <v>107.5907</v>
      </c>
      <c r="M37" s="95">
        <v>172646.54181</v>
      </c>
      <c r="N37" s="85"/>
      <c r="O37" s="96">
        <v>1.0528703405077267E-2</v>
      </c>
      <c r="P37" s="96">
        <f>M37/'סכום נכסי הקרן'!$C$42</f>
        <v>3.1458825538040404E-3</v>
      </c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</row>
    <row r="38" spans="2:32" s="141" customFormat="1">
      <c r="B38" s="88" t="s">
        <v>1905</v>
      </c>
      <c r="C38" s="85">
        <v>98682000</v>
      </c>
      <c r="D38" s="85" t="s">
        <v>236</v>
      </c>
      <c r="E38" s="85"/>
      <c r="F38" s="112">
        <v>37347</v>
      </c>
      <c r="G38" s="95">
        <v>3.0000000000000001E-3</v>
      </c>
      <c r="H38" s="98" t="s">
        <v>157</v>
      </c>
      <c r="I38" s="99">
        <v>4.8000000000000001E-2</v>
      </c>
      <c r="J38" s="99">
        <v>8.0999999999999978E-3</v>
      </c>
      <c r="K38" s="95">
        <v>47986000</v>
      </c>
      <c r="L38" s="113">
        <v>129.53559999999999</v>
      </c>
      <c r="M38" s="95">
        <v>62158.955049999997</v>
      </c>
      <c r="N38" s="85"/>
      <c r="O38" s="96">
        <v>3.7907113274890554E-3</v>
      </c>
      <c r="P38" s="96">
        <f>M38/'סכום נכסי הקרן'!$C$42</f>
        <v>1.1326306927693019E-3</v>
      </c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</row>
    <row r="39" spans="2:32" s="141" customFormat="1">
      <c r="B39" s="88" t="s">
        <v>1906</v>
      </c>
      <c r="C39" s="85">
        <v>98683000</v>
      </c>
      <c r="D39" s="85" t="s">
        <v>236</v>
      </c>
      <c r="E39" s="85"/>
      <c r="F39" s="112">
        <v>37377</v>
      </c>
      <c r="G39" s="95">
        <v>9.0000000000000011E-2</v>
      </c>
      <c r="H39" s="98" t="s">
        <v>157</v>
      </c>
      <c r="I39" s="99">
        <v>4.8000000000000001E-2</v>
      </c>
      <c r="J39" s="99">
        <v>4.9500000000000002E-2</v>
      </c>
      <c r="K39" s="95">
        <v>47723000</v>
      </c>
      <c r="L39" s="113">
        <v>128.3877</v>
      </c>
      <c r="M39" s="95">
        <v>61270.450039999996</v>
      </c>
      <c r="N39" s="85"/>
      <c r="O39" s="96">
        <v>3.7365266005542391E-3</v>
      </c>
      <c r="P39" s="96">
        <f>M39/'סכום נכסי הקרן'!$C$42</f>
        <v>1.1164407802426869E-3</v>
      </c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</row>
    <row r="40" spans="2:32" s="141" customFormat="1">
      <c r="B40" s="88" t="s">
        <v>1907</v>
      </c>
      <c r="C40" s="85">
        <v>98684000</v>
      </c>
      <c r="D40" s="85" t="s">
        <v>236</v>
      </c>
      <c r="E40" s="85"/>
      <c r="F40" s="112">
        <v>37408</v>
      </c>
      <c r="G40" s="95">
        <v>0.16999999999999998</v>
      </c>
      <c r="H40" s="98" t="s">
        <v>157</v>
      </c>
      <c r="I40" s="99">
        <v>4.8000000000000001E-2</v>
      </c>
      <c r="J40" s="99">
        <v>4.9399999999999993E-2</v>
      </c>
      <c r="K40" s="95">
        <v>40120000</v>
      </c>
      <c r="L40" s="113">
        <v>125.9277</v>
      </c>
      <c r="M40" s="95">
        <v>50522.199200000003</v>
      </c>
      <c r="N40" s="85"/>
      <c r="O40" s="96">
        <v>3.0810536091387931E-3</v>
      </c>
      <c r="P40" s="96">
        <f>M40/'סכום נכסי הקרן'!$C$42</f>
        <v>9.2059130392547811E-4</v>
      </c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2:32" s="141" customFormat="1">
      <c r="B41" s="88" t="s">
        <v>1908</v>
      </c>
      <c r="C41" s="85">
        <v>98685000</v>
      </c>
      <c r="D41" s="85" t="s">
        <v>236</v>
      </c>
      <c r="E41" s="85"/>
      <c r="F41" s="112">
        <v>37438</v>
      </c>
      <c r="G41" s="95">
        <v>0.25</v>
      </c>
      <c r="H41" s="98" t="s">
        <v>157</v>
      </c>
      <c r="I41" s="99">
        <v>4.8000000000000001E-2</v>
      </c>
      <c r="J41" s="99">
        <v>4.99E-2</v>
      </c>
      <c r="K41" s="95">
        <v>62336000</v>
      </c>
      <c r="L41" s="113">
        <v>124.2384</v>
      </c>
      <c r="M41" s="95">
        <v>77445.25834</v>
      </c>
      <c r="N41" s="85"/>
      <c r="O41" s="96">
        <v>4.7229336113132469E-3</v>
      </c>
      <c r="P41" s="96">
        <f>M41/'סכום נכסי הקרן'!$C$42</f>
        <v>1.4111703862263007E-3</v>
      </c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</row>
    <row r="42" spans="2:32" s="141" customFormat="1">
      <c r="B42" s="88" t="s">
        <v>1909</v>
      </c>
      <c r="C42" s="85">
        <v>98686000</v>
      </c>
      <c r="D42" s="85" t="s">
        <v>236</v>
      </c>
      <c r="E42" s="85"/>
      <c r="F42" s="112">
        <v>37469</v>
      </c>
      <c r="G42" s="95">
        <v>0.33999999999999997</v>
      </c>
      <c r="H42" s="98" t="s">
        <v>157</v>
      </c>
      <c r="I42" s="99">
        <v>4.8000000000000001E-2</v>
      </c>
      <c r="J42" s="99">
        <v>4.9699999999999994E-2</v>
      </c>
      <c r="K42" s="95">
        <v>48877000</v>
      </c>
      <c r="L42" s="113">
        <v>122.1281</v>
      </c>
      <c r="M42" s="95">
        <v>59692.528880000005</v>
      </c>
      <c r="N42" s="85"/>
      <c r="O42" s="96">
        <v>3.6402984125114184E-3</v>
      </c>
      <c r="P42" s="96">
        <f>M42/'סכום נכסי הקרן'!$C$42</f>
        <v>1.0876886569943388E-3</v>
      </c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</row>
    <row r="43" spans="2:32" s="141" customFormat="1">
      <c r="B43" s="88" t="s">
        <v>1910</v>
      </c>
      <c r="C43" s="85">
        <v>98687000</v>
      </c>
      <c r="D43" s="85" t="s">
        <v>236</v>
      </c>
      <c r="E43" s="85"/>
      <c r="F43" s="112">
        <v>37500</v>
      </c>
      <c r="G43" s="95">
        <v>0.42</v>
      </c>
      <c r="H43" s="98" t="s">
        <v>157</v>
      </c>
      <c r="I43" s="99">
        <v>4.8000000000000001E-2</v>
      </c>
      <c r="J43" s="99">
        <v>4.9601689879536399E-2</v>
      </c>
      <c r="K43" s="95">
        <v>50056000</v>
      </c>
      <c r="L43" s="113">
        <v>120.8476</v>
      </c>
      <c r="M43" s="95">
        <v>60491.485220000002</v>
      </c>
      <c r="N43" s="85"/>
      <c r="O43" s="96">
        <v>3.689022089506487E-3</v>
      </c>
      <c r="P43" s="96">
        <f>M43/'סכום נכסי הקרן'!$C$42</f>
        <v>1.1022468565673321E-3</v>
      </c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</row>
    <row r="44" spans="2:32" s="141" customFormat="1">
      <c r="B44" s="88" t="s">
        <v>1911</v>
      </c>
      <c r="C44" s="85">
        <v>98688000</v>
      </c>
      <c r="D44" s="85" t="s">
        <v>236</v>
      </c>
      <c r="E44" s="85"/>
      <c r="F44" s="112">
        <v>37530</v>
      </c>
      <c r="G44" s="95">
        <v>0.49</v>
      </c>
      <c r="H44" s="98" t="s">
        <v>157</v>
      </c>
      <c r="I44" s="99">
        <v>4.8000000000000001E-2</v>
      </c>
      <c r="J44" s="99">
        <v>4.9799999999999997E-2</v>
      </c>
      <c r="K44" s="95">
        <v>47120000</v>
      </c>
      <c r="L44" s="113">
        <v>123.7011</v>
      </c>
      <c r="M44" s="95">
        <v>58287.966350000002</v>
      </c>
      <c r="N44" s="85"/>
      <c r="O44" s="96">
        <v>3.5546423539699759E-3</v>
      </c>
      <c r="P44" s="96">
        <f>M44/'סכום נכסי הקרן'!$C$42</f>
        <v>1.0620953916295648E-3</v>
      </c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</row>
    <row r="45" spans="2:32" s="141" customFormat="1">
      <c r="B45" s="88" t="s">
        <v>1912</v>
      </c>
      <c r="C45" s="85">
        <v>98689000</v>
      </c>
      <c r="D45" s="85" t="s">
        <v>236</v>
      </c>
      <c r="E45" s="85"/>
      <c r="F45" s="112">
        <v>37561</v>
      </c>
      <c r="G45" s="95">
        <v>0.58000000000000007</v>
      </c>
      <c r="H45" s="98" t="s">
        <v>157</v>
      </c>
      <c r="I45" s="99">
        <v>4.8000000000000001E-2</v>
      </c>
      <c r="J45" s="99">
        <v>4.970135705997536E-2</v>
      </c>
      <c r="K45" s="95">
        <v>23506000</v>
      </c>
      <c r="L45" s="113">
        <v>122.7456</v>
      </c>
      <c r="M45" s="95">
        <v>28852.584050000001</v>
      </c>
      <c r="N45" s="85"/>
      <c r="O45" s="96">
        <v>1.7595504476818752E-3</v>
      </c>
      <c r="P45" s="96">
        <f>M45/'סכום נכסי הקרן'!$C$42</f>
        <v>5.257379605955267E-4</v>
      </c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</row>
    <row r="46" spans="2:32" s="141" customFormat="1">
      <c r="B46" s="88" t="s">
        <v>1913</v>
      </c>
      <c r="C46" s="85">
        <v>98690000</v>
      </c>
      <c r="D46" s="85" t="s">
        <v>236</v>
      </c>
      <c r="E46" s="85"/>
      <c r="F46" s="112">
        <v>37591</v>
      </c>
      <c r="G46" s="95">
        <v>0.66000000000000014</v>
      </c>
      <c r="H46" s="98" t="s">
        <v>157</v>
      </c>
      <c r="I46" s="99">
        <v>4.8000000000000001E-2</v>
      </c>
      <c r="J46" s="99">
        <v>4.99E-2</v>
      </c>
      <c r="K46" s="95">
        <v>64400000</v>
      </c>
      <c r="L46" s="113">
        <v>121.4618</v>
      </c>
      <c r="M46" s="95">
        <v>78221.395699999994</v>
      </c>
      <c r="N46" s="85"/>
      <c r="O46" s="96">
        <v>4.7702656921030989E-3</v>
      </c>
      <c r="P46" s="96">
        <f>M46/'סכום נכסי הקרן'!$C$42</f>
        <v>1.4253127892804353E-3</v>
      </c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</row>
    <row r="47" spans="2:32" s="141" customFormat="1">
      <c r="B47" s="88" t="s">
        <v>1914</v>
      </c>
      <c r="C47" s="85">
        <v>98691000</v>
      </c>
      <c r="D47" s="85" t="s">
        <v>236</v>
      </c>
      <c r="E47" s="85"/>
      <c r="F47" s="112">
        <v>37622</v>
      </c>
      <c r="G47" s="95">
        <v>0.7400000000000001</v>
      </c>
      <c r="H47" s="98" t="s">
        <v>157</v>
      </c>
      <c r="I47" s="99">
        <v>4.8000000000000001E-2</v>
      </c>
      <c r="J47" s="99">
        <v>4.9791377051687125E-2</v>
      </c>
      <c r="K47" s="95">
        <v>48023000</v>
      </c>
      <c r="L47" s="113">
        <v>121.97280000000001</v>
      </c>
      <c r="M47" s="95">
        <v>58574.978959999993</v>
      </c>
      <c r="N47" s="85"/>
      <c r="O47" s="96">
        <v>3.5721455753639649E-3</v>
      </c>
      <c r="P47" s="96">
        <f>M47/'סכום נכסי הקרן'!$C$42</f>
        <v>1.0673251978744788E-3</v>
      </c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</row>
    <row r="48" spans="2:32" s="141" customFormat="1">
      <c r="B48" s="88" t="s">
        <v>1915</v>
      </c>
      <c r="C48" s="85">
        <v>98692000</v>
      </c>
      <c r="D48" s="85" t="s">
        <v>236</v>
      </c>
      <c r="E48" s="85"/>
      <c r="F48" s="112">
        <v>37653</v>
      </c>
      <c r="G48" s="95">
        <v>0.83000000000000007</v>
      </c>
      <c r="H48" s="98" t="s">
        <v>157</v>
      </c>
      <c r="I48" s="99">
        <v>4.8000000000000001E-2</v>
      </c>
      <c r="J48" s="99">
        <v>4.9700753285877274E-2</v>
      </c>
      <c r="K48" s="95">
        <v>41550000</v>
      </c>
      <c r="L48" s="113">
        <v>121.7959</v>
      </c>
      <c r="M48" s="95">
        <v>50606.187039999997</v>
      </c>
      <c r="N48" s="85"/>
      <c r="O48" s="96">
        <v>3.0861755365618527E-3</v>
      </c>
      <c r="P48" s="96">
        <f>M48/'סכום נכסי הקרן'!$C$42</f>
        <v>9.2212169009955186E-4</v>
      </c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</row>
    <row r="49" spans="2:32" s="141" customFormat="1">
      <c r="B49" s="88" t="s">
        <v>1916</v>
      </c>
      <c r="C49" s="85">
        <v>98693000</v>
      </c>
      <c r="D49" s="85" t="s">
        <v>236</v>
      </c>
      <c r="E49" s="85"/>
      <c r="F49" s="112">
        <v>37681</v>
      </c>
      <c r="G49" s="95">
        <v>0.90999999999999992</v>
      </c>
      <c r="H49" s="98" t="s">
        <v>157</v>
      </c>
      <c r="I49" s="99">
        <v>4.8000000000000001E-2</v>
      </c>
      <c r="J49" s="99">
        <v>5.0199999999999995E-2</v>
      </c>
      <c r="K49" s="95">
        <v>45541000</v>
      </c>
      <c r="L49" s="113">
        <v>121.0731</v>
      </c>
      <c r="M49" s="95">
        <v>55137.893389999997</v>
      </c>
      <c r="N49" s="85"/>
      <c r="O49" s="96">
        <v>3.3625378174267895E-3</v>
      </c>
      <c r="P49" s="96">
        <f>M49/'סכום נכסי הקרן'!$C$42</f>
        <v>1.0046962716461498E-3</v>
      </c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</row>
    <row r="50" spans="2:32" s="141" customFormat="1">
      <c r="B50" s="88" t="s">
        <v>1917</v>
      </c>
      <c r="C50" s="85">
        <v>98694000</v>
      </c>
      <c r="D50" s="85" t="s">
        <v>236</v>
      </c>
      <c r="E50" s="85"/>
      <c r="F50" s="112">
        <v>37712</v>
      </c>
      <c r="G50" s="95">
        <v>0.97000000000000008</v>
      </c>
      <c r="H50" s="98" t="s">
        <v>157</v>
      </c>
      <c r="I50" s="99">
        <v>4.8000000000000001E-2</v>
      </c>
      <c r="J50" s="99">
        <v>5.0099999999999999E-2</v>
      </c>
      <c r="K50" s="95">
        <v>74860000</v>
      </c>
      <c r="L50" s="113">
        <v>123.009</v>
      </c>
      <c r="M50" s="95">
        <v>92084.510779999997</v>
      </c>
      <c r="N50" s="85"/>
      <c r="O50" s="96">
        <v>5.6156960460363153E-3</v>
      </c>
      <c r="P50" s="96">
        <f>M50/'סכום נכסי הקרן'!$C$42</f>
        <v>1.6779198291570002E-3</v>
      </c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</row>
    <row r="51" spans="2:32" s="141" customFormat="1">
      <c r="B51" s="88" t="s">
        <v>1918</v>
      </c>
      <c r="C51" s="85">
        <v>98695000</v>
      </c>
      <c r="D51" s="85" t="s">
        <v>236</v>
      </c>
      <c r="E51" s="85"/>
      <c r="F51" s="112">
        <v>37742</v>
      </c>
      <c r="G51" s="95">
        <v>1.05</v>
      </c>
      <c r="H51" s="98" t="s">
        <v>157</v>
      </c>
      <c r="I51" s="99">
        <v>4.8000000000000001E-2</v>
      </c>
      <c r="J51" s="99">
        <v>5.0199999999999995E-2</v>
      </c>
      <c r="K51" s="95">
        <v>35180000</v>
      </c>
      <c r="L51" s="113">
        <v>122.251</v>
      </c>
      <c r="M51" s="95">
        <v>43007.911780000002</v>
      </c>
      <c r="N51" s="85"/>
      <c r="O51" s="96">
        <v>2.6228011430526133E-3</v>
      </c>
      <c r="P51" s="96">
        <f>M51/'סכום נכסי הקרן'!$C$42</f>
        <v>7.8366955935406173E-4</v>
      </c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</row>
    <row r="52" spans="2:32" s="141" customFormat="1">
      <c r="B52" s="88" t="s">
        <v>1919</v>
      </c>
      <c r="C52" s="85">
        <v>98696000</v>
      </c>
      <c r="D52" s="85" t="s">
        <v>236</v>
      </c>
      <c r="E52" s="85"/>
      <c r="F52" s="112">
        <v>37773</v>
      </c>
      <c r="G52" s="95">
        <v>1.1299999999999999</v>
      </c>
      <c r="H52" s="98" t="s">
        <v>157</v>
      </c>
      <c r="I52" s="99">
        <v>4.8000000000000001E-2</v>
      </c>
      <c r="J52" s="99">
        <v>5.0100000000000006E-2</v>
      </c>
      <c r="K52" s="95">
        <v>82586000</v>
      </c>
      <c r="L52" s="113">
        <v>122.0081</v>
      </c>
      <c r="M52" s="95">
        <v>100761.58433</v>
      </c>
      <c r="N52" s="85"/>
      <c r="O52" s="96">
        <v>6.1448600412962497E-3</v>
      </c>
      <c r="P52" s="96">
        <f>M52/'סכום נכסי הקרן'!$C$42</f>
        <v>1.8360293053900098E-3</v>
      </c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</row>
    <row r="53" spans="2:32" s="141" customFormat="1">
      <c r="B53" s="88" t="s">
        <v>1920</v>
      </c>
      <c r="C53" s="85">
        <v>98697000</v>
      </c>
      <c r="D53" s="85" t="s">
        <v>236</v>
      </c>
      <c r="E53" s="85"/>
      <c r="F53" s="112">
        <v>37803</v>
      </c>
      <c r="G53" s="95">
        <v>1.22</v>
      </c>
      <c r="H53" s="98" t="s">
        <v>157</v>
      </c>
      <c r="I53" s="99">
        <v>4.8000000000000001E-2</v>
      </c>
      <c r="J53" s="99">
        <v>5.0100000000000006E-2</v>
      </c>
      <c r="K53" s="95">
        <v>105869000</v>
      </c>
      <c r="L53" s="113">
        <v>122.11</v>
      </c>
      <c r="M53" s="95">
        <v>129276.60668000001</v>
      </c>
      <c r="N53" s="85"/>
      <c r="O53" s="96">
        <v>7.8838245740622918E-3</v>
      </c>
      <c r="P53" s="96">
        <f>M53/'סכום נכסי הקרן'!$C$42</f>
        <v>2.3556163784454257E-3</v>
      </c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</row>
    <row r="54" spans="2:32" s="141" customFormat="1">
      <c r="B54" s="88" t="s">
        <v>1921</v>
      </c>
      <c r="C54" s="85">
        <v>98698000</v>
      </c>
      <c r="D54" s="85" t="s">
        <v>236</v>
      </c>
      <c r="E54" s="85"/>
      <c r="F54" s="112">
        <v>37834</v>
      </c>
      <c r="G54" s="95">
        <v>1.2999999999999998</v>
      </c>
      <c r="H54" s="98" t="s">
        <v>157</v>
      </c>
      <c r="I54" s="99">
        <v>4.8000000000000001E-2</v>
      </c>
      <c r="J54" s="99">
        <v>5.0099999999999992E-2</v>
      </c>
      <c r="K54" s="95">
        <v>50811000</v>
      </c>
      <c r="L54" s="113">
        <v>122.3379</v>
      </c>
      <c r="M54" s="95">
        <v>62161.101950000004</v>
      </c>
      <c r="N54" s="85"/>
      <c r="O54" s="96">
        <v>3.7908422543706682E-3</v>
      </c>
      <c r="P54" s="96">
        <f>M54/'סכום נכסי הקרן'!$C$42</f>
        <v>1.1326698125523221E-3</v>
      </c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</row>
    <row r="55" spans="2:32" s="141" customFormat="1">
      <c r="B55" s="88" t="s">
        <v>1922</v>
      </c>
      <c r="C55" s="85">
        <v>98699000</v>
      </c>
      <c r="D55" s="85" t="s">
        <v>236</v>
      </c>
      <c r="E55" s="85"/>
      <c r="F55" s="112">
        <v>37865</v>
      </c>
      <c r="G55" s="95">
        <v>1.39</v>
      </c>
      <c r="H55" s="98" t="s">
        <v>157</v>
      </c>
      <c r="I55" s="99">
        <v>4.8000000000000001E-2</v>
      </c>
      <c r="J55" s="99">
        <v>0.05</v>
      </c>
      <c r="K55" s="95">
        <v>65889000</v>
      </c>
      <c r="L55" s="113">
        <v>122.6902</v>
      </c>
      <c r="M55" s="95">
        <v>80839.375739999989</v>
      </c>
      <c r="N55" s="85"/>
      <c r="O55" s="96">
        <v>4.9299209917262263E-3</v>
      </c>
      <c r="P55" s="96">
        <f>M55/'סכום נכסי הקרן'!$C$42</f>
        <v>1.4730163670509467E-3</v>
      </c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</row>
    <row r="56" spans="2:32" s="141" customFormat="1">
      <c r="B56" s="88" t="s">
        <v>1923</v>
      </c>
      <c r="C56" s="85">
        <v>98700000</v>
      </c>
      <c r="D56" s="85" t="s">
        <v>236</v>
      </c>
      <c r="E56" s="85"/>
      <c r="F56" s="112">
        <v>37895</v>
      </c>
      <c r="G56" s="95">
        <v>1.44</v>
      </c>
      <c r="H56" s="98" t="s">
        <v>157</v>
      </c>
      <c r="I56" s="99">
        <v>4.8000000000000001E-2</v>
      </c>
      <c r="J56" s="99">
        <v>5.0100000000000006E-2</v>
      </c>
      <c r="K56" s="95">
        <v>57883000</v>
      </c>
      <c r="L56" s="113">
        <v>124.8797</v>
      </c>
      <c r="M56" s="95">
        <v>72284.091780000002</v>
      </c>
      <c r="N56" s="85"/>
      <c r="O56" s="96">
        <v>4.4081842316572939E-3</v>
      </c>
      <c r="P56" s="96">
        <f>M56/'סכום נכסי הקרן'!$C$42</f>
        <v>1.3171260823661678E-3</v>
      </c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</row>
    <row r="57" spans="2:32" s="141" customFormat="1">
      <c r="B57" s="88" t="s">
        <v>1924</v>
      </c>
      <c r="C57" s="85">
        <v>98704000</v>
      </c>
      <c r="D57" s="85" t="s">
        <v>236</v>
      </c>
      <c r="E57" s="85"/>
      <c r="F57" s="112">
        <v>38384</v>
      </c>
      <c r="G57" s="95">
        <v>2.6700000000000004</v>
      </c>
      <c r="H57" s="98" t="s">
        <v>157</v>
      </c>
      <c r="I57" s="99">
        <v>4.8000000000000001E-2</v>
      </c>
      <c r="J57" s="99">
        <v>4.8313370057920441E-2</v>
      </c>
      <c r="K57" s="95">
        <v>12200000</v>
      </c>
      <c r="L57" s="113">
        <v>122.8614</v>
      </c>
      <c r="M57" s="95">
        <v>14989.086150000001</v>
      </c>
      <c r="N57" s="85"/>
      <c r="O57" s="96">
        <v>9.1409674779457733E-4</v>
      </c>
      <c r="P57" s="96">
        <f>M57/'סכום נכסי הקרן'!$C$42</f>
        <v>2.7312394515636654E-4</v>
      </c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</row>
    <row r="58" spans="2:32" s="141" customFormat="1">
      <c r="B58" s="88" t="s">
        <v>1925</v>
      </c>
      <c r="C58" s="85">
        <v>8287427</v>
      </c>
      <c r="D58" s="85" t="s">
        <v>236</v>
      </c>
      <c r="E58" s="85"/>
      <c r="F58" s="112">
        <v>39569</v>
      </c>
      <c r="G58" s="95">
        <v>5.25</v>
      </c>
      <c r="H58" s="98" t="s">
        <v>157</v>
      </c>
      <c r="I58" s="99">
        <v>4.8000000000000001E-2</v>
      </c>
      <c r="J58" s="99">
        <v>4.8500000000000008E-2</v>
      </c>
      <c r="K58" s="95">
        <v>112578000</v>
      </c>
      <c r="L58" s="113">
        <v>117.39570000000001</v>
      </c>
      <c r="M58" s="95">
        <v>132161.72941999999</v>
      </c>
      <c r="N58" s="85"/>
      <c r="O58" s="96">
        <v>8.0597713454151378E-3</v>
      </c>
      <c r="P58" s="96">
        <f>M58/'סכום נכסי הקרן'!$C$42</f>
        <v>2.4081877024823574E-3</v>
      </c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</row>
    <row r="59" spans="2:32" s="141" customFormat="1">
      <c r="B59" s="88" t="s">
        <v>1926</v>
      </c>
      <c r="C59" s="85">
        <v>8287450</v>
      </c>
      <c r="D59" s="85" t="s">
        <v>236</v>
      </c>
      <c r="E59" s="85"/>
      <c r="F59" s="112">
        <v>39661</v>
      </c>
      <c r="G59" s="95">
        <v>5.5</v>
      </c>
      <c r="H59" s="98" t="s">
        <v>157</v>
      </c>
      <c r="I59" s="99">
        <v>4.8000000000000001E-2</v>
      </c>
      <c r="J59" s="99">
        <v>4.8499999999999995E-2</v>
      </c>
      <c r="K59" s="95">
        <v>20857000</v>
      </c>
      <c r="L59" s="113">
        <v>113.4727</v>
      </c>
      <c r="M59" s="95">
        <v>23667.001459999999</v>
      </c>
      <c r="N59" s="85"/>
      <c r="O59" s="96">
        <v>1.4433120770765276E-3</v>
      </c>
      <c r="P59" s="96">
        <f>M59/'סכום נכסי הקרן'!$C$42</f>
        <v>4.312487595367304E-4</v>
      </c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</row>
    <row r="60" spans="2:32" s="141" customFormat="1">
      <c r="B60" s="88" t="s">
        <v>1927</v>
      </c>
      <c r="C60" s="85">
        <v>8287468</v>
      </c>
      <c r="D60" s="85" t="s">
        <v>236</v>
      </c>
      <c r="E60" s="85"/>
      <c r="F60" s="112">
        <v>39692</v>
      </c>
      <c r="G60" s="95">
        <v>5.589999999999999</v>
      </c>
      <c r="H60" s="98" t="s">
        <v>157</v>
      </c>
      <c r="I60" s="99">
        <v>4.8000000000000001E-2</v>
      </c>
      <c r="J60" s="99">
        <v>4.8499999999999995E-2</v>
      </c>
      <c r="K60" s="95">
        <v>66472000</v>
      </c>
      <c r="L60" s="113">
        <v>111.7462</v>
      </c>
      <c r="M60" s="95">
        <v>74279.900760000004</v>
      </c>
      <c r="N60" s="85"/>
      <c r="O60" s="96">
        <v>4.5298969551402545E-3</v>
      </c>
      <c r="P60" s="96">
        <f>M60/'סכום נכסי הקרן'!$C$42</f>
        <v>1.3534927572215326E-3</v>
      </c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</row>
    <row r="61" spans="2:32" s="141" customFormat="1">
      <c r="B61" s="88" t="s">
        <v>1928</v>
      </c>
      <c r="C61" s="85">
        <v>71116487</v>
      </c>
      <c r="D61" s="85" t="s">
        <v>236</v>
      </c>
      <c r="E61" s="85"/>
      <c r="F61" s="112">
        <v>40909</v>
      </c>
      <c r="G61" s="95">
        <v>7.8199101123580235</v>
      </c>
      <c r="H61" s="98" t="s">
        <v>157</v>
      </c>
      <c r="I61" s="99">
        <v>4.8000000000000001E-2</v>
      </c>
      <c r="J61" s="99">
        <v>4.850221103799722E-2</v>
      </c>
      <c r="K61" s="95">
        <v>114113000</v>
      </c>
      <c r="L61" s="113">
        <v>103.0547</v>
      </c>
      <c r="M61" s="95">
        <v>117598.79854</v>
      </c>
      <c r="N61" s="85"/>
      <c r="O61" s="96">
        <v>7.1716633165100387E-3</v>
      </c>
      <c r="P61" s="96">
        <f>M61/'סכום נכסי הקרן'!$C$42</f>
        <v>2.1428289544452015E-3</v>
      </c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</row>
    <row r="62" spans="2:32" s="141" customFormat="1">
      <c r="B62" s="88" t="s">
        <v>1929</v>
      </c>
      <c r="C62" s="85">
        <v>8790</v>
      </c>
      <c r="D62" s="85" t="s">
        <v>236</v>
      </c>
      <c r="E62" s="85"/>
      <c r="F62" s="112">
        <v>41030</v>
      </c>
      <c r="G62" s="95">
        <v>7.9599999999999982</v>
      </c>
      <c r="H62" s="98" t="s">
        <v>157</v>
      </c>
      <c r="I62" s="99">
        <v>4.8000000000000001E-2</v>
      </c>
      <c r="J62" s="99">
        <v>4.853164915737411E-2</v>
      </c>
      <c r="K62" s="95">
        <v>157838000</v>
      </c>
      <c r="L62" s="113">
        <v>103.4515</v>
      </c>
      <c r="M62" s="95">
        <v>163285.85551000002</v>
      </c>
      <c r="N62" s="85"/>
      <c r="O62" s="96">
        <v>9.9578498641524106E-3</v>
      </c>
      <c r="P62" s="96">
        <f>M62/'סכום נכסי הקרן'!$C$42</f>
        <v>2.9753166136231479E-3</v>
      </c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</row>
    <row r="63" spans="2:32" s="141" customFormat="1">
      <c r="B63" s="88" t="s">
        <v>1930</v>
      </c>
      <c r="C63" s="85">
        <v>8287928</v>
      </c>
      <c r="D63" s="85" t="s">
        <v>236</v>
      </c>
      <c r="E63" s="85"/>
      <c r="F63" s="112">
        <v>41091</v>
      </c>
      <c r="G63" s="95">
        <v>8.120000000000001</v>
      </c>
      <c r="H63" s="98" t="s">
        <v>157</v>
      </c>
      <c r="I63" s="99">
        <v>4.8000000000000001E-2</v>
      </c>
      <c r="J63" s="99">
        <v>4.8566836095020334E-2</v>
      </c>
      <c r="K63" s="95">
        <v>23453000</v>
      </c>
      <c r="L63" s="113">
        <v>101.7199</v>
      </c>
      <c r="M63" s="95">
        <v>23856.357250000001</v>
      </c>
      <c r="N63" s="85"/>
      <c r="O63" s="96">
        <v>1.4548597798572655E-3</v>
      </c>
      <c r="P63" s="96">
        <f>M63/'סכום נכסי הקרן'!$C$42</f>
        <v>4.3469911000409365E-4</v>
      </c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</row>
    <row r="64" spans="2:32" s="141" customFormat="1">
      <c r="B64" s="88" t="s">
        <v>1931</v>
      </c>
      <c r="C64" s="85">
        <v>8793</v>
      </c>
      <c r="D64" s="85" t="s">
        <v>236</v>
      </c>
      <c r="E64" s="85"/>
      <c r="F64" s="112">
        <v>41122</v>
      </c>
      <c r="G64" s="95">
        <v>8.2099999999999973</v>
      </c>
      <c r="H64" s="98" t="s">
        <v>157</v>
      </c>
      <c r="I64" s="99">
        <v>4.8000000000000001E-2</v>
      </c>
      <c r="J64" s="99">
        <v>4.8499999999999995E-2</v>
      </c>
      <c r="K64" s="95">
        <v>75336000</v>
      </c>
      <c r="L64" s="113">
        <v>101.6566</v>
      </c>
      <c r="M64" s="95">
        <v>76584.047950000007</v>
      </c>
      <c r="N64" s="85"/>
      <c r="O64" s="96">
        <v>4.6704134237055524E-3</v>
      </c>
      <c r="P64" s="96">
        <f>M64/'סכום נכסי הקרן'!$C$42</f>
        <v>1.3954778231859281E-3</v>
      </c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</row>
    <row r="65" spans="2:32" s="141" customFormat="1">
      <c r="B65" s="88" t="s">
        <v>1932</v>
      </c>
      <c r="C65" s="85">
        <v>71120232</v>
      </c>
      <c r="D65" s="85" t="s">
        <v>236</v>
      </c>
      <c r="E65" s="85"/>
      <c r="F65" s="112">
        <v>41154</v>
      </c>
      <c r="G65" s="95">
        <v>8.2899999999999991</v>
      </c>
      <c r="H65" s="98" t="s">
        <v>157</v>
      </c>
      <c r="I65" s="99">
        <v>4.8000000000000001E-2</v>
      </c>
      <c r="J65" s="99">
        <v>4.8499999999999988E-2</v>
      </c>
      <c r="K65" s="95">
        <v>131434000</v>
      </c>
      <c r="L65" s="113">
        <v>101.149</v>
      </c>
      <c r="M65" s="95">
        <v>132944.23952000003</v>
      </c>
      <c r="N65" s="85"/>
      <c r="O65" s="96">
        <v>8.1074920623666804E-3</v>
      </c>
      <c r="P65" s="96">
        <f>M65/'סכום נכסי הקרן'!$C$42</f>
        <v>2.4224462265509989E-3</v>
      </c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</row>
    <row r="66" spans="2:32" s="141" customFormat="1">
      <c r="B66" s="88" t="s">
        <v>1933</v>
      </c>
      <c r="C66" s="85">
        <v>71120356</v>
      </c>
      <c r="D66" s="85" t="s">
        <v>236</v>
      </c>
      <c r="E66" s="85"/>
      <c r="F66" s="112">
        <v>41184</v>
      </c>
      <c r="G66" s="95">
        <v>8.18</v>
      </c>
      <c r="H66" s="98" t="s">
        <v>157</v>
      </c>
      <c r="I66" s="99">
        <v>4.8000000000000001E-2</v>
      </c>
      <c r="J66" s="99">
        <v>4.8599999999999997E-2</v>
      </c>
      <c r="K66" s="95">
        <v>147548000</v>
      </c>
      <c r="L66" s="113">
        <v>102.36790000000001</v>
      </c>
      <c r="M66" s="95">
        <v>151041.81915</v>
      </c>
      <c r="N66" s="85"/>
      <c r="O66" s="96">
        <v>9.2111576572659632E-3</v>
      </c>
      <c r="P66" s="96">
        <f>M66/'סכום נכסי הקרן'!$C$42</f>
        <v>2.7522116503308262E-3</v>
      </c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</row>
    <row r="67" spans="2:32" s="141" customFormat="1">
      <c r="B67" s="88" t="s">
        <v>1934</v>
      </c>
      <c r="C67" s="85">
        <v>98796000</v>
      </c>
      <c r="D67" s="85" t="s">
        <v>236</v>
      </c>
      <c r="E67" s="85"/>
      <c r="F67" s="112">
        <v>41214</v>
      </c>
      <c r="G67" s="95">
        <v>8.2700000000000014</v>
      </c>
      <c r="H67" s="98" t="s">
        <v>157</v>
      </c>
      <c r="I67" s="99">
        <v>4.8000000000000001E-2</v>
      </c>
      <c r="J67" s="99">
        <v>4.8500000000000008E-2</v>
      </c>
      <c r="K67" s="95">
        <v>155301000</v>
      </c>
      <c r="L67" s="113">
        <v>101.9853</v>
      </c>
      <c r="M67" s="95">
        <v>158384.26123</v>
      </c>
      <c r="N67" s="85"/>
      <c r="O67" s="96">
        <v>9.6589302805621512E-3</v>
      </c>
      <c r="P67" s="96">
        <f>M67/'סכום נכסי הקרן'!$C$42</f>
        <v>2.8860021114638897E-3</v>
      </c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</row>
    <row r="68" spans="2:32" s="141" customFormat="1">
      <c r="B68" s="88" t="s">
        <v>1935</v>
      </c>
      <c r="C68" s="85">
        <v>98797000</v>
      </c>
      <c r="D68" s="85" t="s">
        <v>236</v>
      </c>
      <c r="E68" s="85"/>
      <c r="F68" s="112">
        <v>41245</v>
      </c>
      <c r="G68" s="95">
        <v>8.3500000000000014</v>
      </c>
      <c r="H68" s="98" t="s">
        <v>157</v>
      </c>
      <c r="I68" s="99">
        <v>4.8000000000000001E-2</v>
      </c>
      <c r="J68" s="99">
        <v>4.8600000000000004E-2</v>
      </c>
      <c r="K68" s="95">
        <v>162206000</v>
      </c>
      <c r="L68" s="113">
        <v>101.57</v>
      </c>
      <c r="M68" s="95">
        <v>164752.63423999998</v>
      </c>
      <c r="N68" s="85"/>
      <c r="O68" s="96">
        <v>1.0047300125056224E-2</v>
      </c>
      <c r="P68" s="96">
        <f>M68/'סכום נכסי הקרן'!$C$42</f>
        <v>3.0020435527707383E-3</v>
      </c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</row>
    <row r="69" spans="2:32" s="141" customFormat="1">
      <c r="B69" s="88" t="s">
        <v>1936</v>
      </c>
      <c r="C69" s="85">
        <v>98798000</v>
      </c>
      <c r="D69" s="85" t="s">
        <v>236</v>
      </c>
      <c r="E69" s="85"/>
      <c r="F69" s="112">
        <v>41275</v>
      </c>
      <c r="G69" s="95">
        <v>8.43</v>
      </c>
      <c r="H69" s="98" t="s">
        <v>157</v>
      </c>
      <c r="I69" s="99">
        <v>4.8000000000000001E-2</v>
      </c>
      <c r="J69" s="99">
        <v>4.8499999999999995E-2</v>
      </c>
      <c r="K69" s="95">
        <v>158898000</v>
      </c>
      <c r="L69" s="113">
        <v>101.5741</v>
      </c>
      <c r="M69" s="95">
        <v>161399.22190999999</v>
      </c>
      <c r="N69" s="85"/>
      <c r="O69" s="96">
        <v>9.8427951089270563E-3</v>
      </c>
      <c r="P69" s="96">
        <f>M69/'סכום נכסי הקרן'!$C$42</f>
        <v>2.9409392802260373E-3</v>
      </c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</row>
    <row r="70" spans="2:32" s="141" customFormat="1">
      <c r="B70" s="88" t="s">
        <v>1937</v>
      </c>
      <c r="C70" s="85">
        <v>98799000</v>
      </c>
      <c r="D70" s="85" t="s">
        <v>236</v>
      </c>
      <c r="E70" s="85"/>
      <c r="F70" s="112">
        <v>41306</v>
      </c>
      <c r="G70" s="95">
        <v>8.52</v>
      </c>
      <c r="H70" s="98" t="s">
        <v>157</v>
      </c>
      <c r="I70" s="99">
        <v>4.8000000000000001E-2</v>
      </c>
      <c r="J70" s="99">
        <v>4.8499999999999995E-2</v>
      </c>
      <c r="K70" s="95">
        <v>186475000</v>
      </c>
      <c r="L70" s="113">
        <v>100.98220000000001</v>
      </c>
      <c r="M70" s="95">
        <v>188306.4908</v>
      </c>
      <c r="N70" s="85"/>
      <c r="O70" s="96">
        <v>1.1483712156053589E-2</v>
      </c>
      <c r="P70" s="96">
        <f>M70/'סכום נכסי הקרן'!$C$42</f>
        <v>3.4312306401579414E-3</v>
      </c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</row>
    <row r="71" spans="2:32" s="141" customFormat="1">
      <c r="B71" s="88" t="s">
        <v>1938</v>
      </c>
      <c r="C71" s="85">
        <v>98800000</v>
      </c>
      <c r="D71" s="85" t="s">
        <v>236</v>
      </c>
      <c r="E71" s="85"/>
      <c r="F71" s="112">
        <v>41334</v>
      </c>
      <c r="G71" s="95">
        <v>8.5999999999999979</v>
      </c>
      <c r="H71" s="98" t="s">
        <v>157</v>
      </c>
      <c r="I71" s="99">
        <v>4.8000000000000001E-2</v>
      </c>
      <c r="J71" s="99">
        <v>4.8500000000000015E-2</v>
      </c>
      <c r="K71" s="95">
        <v>140108000</v>
      </c>
      <c r="L71" s="113">
        <v>100.7595</v>
      </c>
      <c r="M71" s="95">
        <v>141172.11772000001</v>
      </c>
      <c r="N71" s="85"/>
      <c r="O71" s="96">
        <v>8.6092622589353275E-3</v>
      </c>
      <c r="P71" s="96">
        <f>M71/'סכום נכסי הקרן'!$C$42</f>
        <v>2.5723706803676884E-3</v>
      </c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</row>
    <row r="72" spans="2:32" s="141" customFormat="1">
      <c r="B72" s="88" t="s">
        <v>1939</v>
      </c>
      <c r="C72" s="85">
        <v>71120935</v>
      </c>
      <c r="D72" s="85" t="s">
        <v>236</v>
      </c>
      <c r="E72" s="85"/>
      <c r="F72" s="112">
        <v>41366</v>
      </c>
      <c r="G72" s="95">
        <v>8.48</v>
      </c>
      <c r="H72" s="98" t="s">
        <v>157</v>
      </c>
      <c r="I72" s="99">
        <v>4.8000000000000001E-2</v>
      </c>
      <c r="J72" s="99">
        <v>4.8500000000000008E-2</v>
      </c>
      <c r="K72" s="95">
        <v>194177000</v>
      </c>
      <c r="L72" s="113">
        <v>102.7589</v>
      </c>
      <c r="M72" s="95">
        <v>199534.09427</v>
      </c>
      <c r="N72" s="85"/>
      <c r="O72" s="96">
        <v>1.2168418062387587E-2</v>
      </c>
      <c r="P72" s="96">
        <f>M72/'סכום נכסי הקרן'!$C$42</f>
        <v>3.6358146503964648E-3</v>
      </c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</row>
    <row r="73" spans="2:32" s="141" customFormat="1">
      <c r="B73" s="88" t="s">
        <v>1940</v>
      </c>
      <c r="C73" s="85">
        <v>2704</v>
      </c>
      <c r="D73" s="85" t="s">
        <v>236</v>
      </c>
      <c r="E73" s="85"/>
      <c r="F73" s="112">
        <v>41395</v>
      </c>
      <c r="G73" s="95">
        <v>8.5599999999999987</v>
      </c>
      <c r="H73" s="98" t="s">
        <v>157</v>
      </c>
      <c r="I73" s="99">
        <v>4.8000000000000001E-2</v>
      </c>
      <c r="J73" s="99">
        <v>4.8499999999999995E-2</v>
      </c>
      <c r="K73" s="95">
        <v>132964000</v>
      </c>
      <c r="L73" s="113">
        <v>102.1609</v>
      </c>
      <c r="M73" s="95">
        <v>135837.16943000001</v>
      </c>
      <c r="N73" s="85"/>
      <c r="O73" s="96">
        <v>8.2839149473821656E-3</v>
      </c>
      <c r="P73" s="96">
        <f>M73/'סכום נכסי הקרן'!$C$42</f>
        <v>2.4751598090985275E-3</v>
      </c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</row>
    <row r="74" spans="2:32" s="141" customFormat="1">
      <c r="B74" s="88" t="s">
        <v>1941</v>
      </c>
      <c r="C74" s="85">
        <v>71121057</v>
      </c>
      <c r="D74" s="85" t="s">
        <v>236</v>
      </c>
      <c r="E74" s="85"/>
      <c r="F74" s="112">
        <v>41427</v>
      </c>
      <c r="G74" s="95">
        <v>8.64</v>
      </c>
      <c r="H74" s="98" t="s">
        <v>157</v>
      </c>
      <c r="I74" s="99">
        <v>4.8000000000000001E-2</v>
      </c>
      <c r="J74" s="99">
        <v>4.8600000000000004E-2</v>
      </c>
      <c r="K74" s="95">
        <v>262860000</v>
      </c>
      <c r="L74" s="113">
        <v>101.56910000000001</v>
      </c>
      <c r="M74" s="95">
        <v>266984.58512999996</v>
      </c>
      <c r="N74" s="85"/>
      <c r="O74" s="96">
        <v>1.6281829228035855E-2</v>
      </c>
      <c r="P74" s="96">
        <f>M74/'סכום נכסי הקרן'!$C$42</f>
        <v>4.8648651730273341E-3</v>
      </c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</row>
    <row r="75" spans="2:32" s="141" customFormat="1">
      <c r="B75" s="88" t="s">
        <v>1942</v>
      </c>
      <c r="C75" s="85">
        <v>8805</v>
      </c>
      <c r="D75" s="85" t="s">
        <v>236</v>
      </c>
      <c r="E75" s="85"/>
      <c r="F75" s="112">
        <v>41487</v>
      </c>
      <c r="G75" s="95">
        <v>8.8100089951213185</v>
      </c>
      <c r="H75" s="98" t="s">
        <v>157</v>
      </c>
      <c r="I75" s="99">
        <v>4.8000000000000001E-2</v>
      </c>
      <c r="J75" s="99">
        <v>4.8499460292720967E-2</v>
      </c>
      <c r="K75" s="95">
        <v>138551000</v>
      </c>
      <c r="L75" s="113">
        <v>100.7808</v>
      </c>
      <c r="M75" s="95">
        <v>139632.84715000002</v>
      </c>
      <c r="N75" s="85"/>
      <c r="O75" s="96">
        <v>8.5153911444502788E-3</v>
      </c>
      <c r="P75" s="96">
        <f>M75/'סכום נכסי הקרן'!$C$42</f>
        <v>2.5443228296492186E-3</v>
      </c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</row>
    <row r="76" spans="2:32" s="141" customFormat="1">
      <c r="B76" s="88" t="s">
        <v>1943</v>
      </c>
      <c r="C76" s="85">
        <v>8806</v>
      </c>
      <c r="D76" s="85" t="s">
        <v>236</v>
      </c>
      <c r="E76" s="85"/>
      <c r="F76" s="112">
        <v>41518</v>
      </c>
      <c r="G76" s="95">
        <v>8.9</v>
      </c>
      <c r="H76" s="98" t="s">
        <v>157</v>
      </c>
      <c r="I76" s="99">
        <v>4.8000000000000001E-2</v>
      </c>
      <c r="J76" s="99">
        <v>4.8500000000000008E-2</v>
      </c>
      <c r="K76" s="95">
        <v>15041000</v>
      </c>
      <c r="L76" s="113">
        <v>100.38290000000001</v>
      </c>
      <c r="M76" s="95">
        <v>15098.589199999999</v>
      </c>
      <c r="N76" s="85"/>
      <c r="O76" s="96">
        <v>9.2077469873013762E-4</v>
      </c>
      <c r="P76" s="96">
        <f>M76/'סכום נכסי הקרן'!$C$42</f>
        <v>2.7511925726034388E-4</v>
      </c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</row>
    <row r="77" spans="2:32" s="141" customFormat="1">
      <c r="B77" s="88" t="s">
        <v>1944</v>
      </c>
      <c r="C77" s="85">
        <v>3236000</v>
      </c>
      <c r="D77" s="85" t="s">
        <v>236</v>
      </c>
      <c r="E77" s="85"/>
      <c r="F77" s="112">
        <v>41548</v>
      </c>
      <c r="G77" s="95">
        <v>8.77</v>
      </c>
      <c r="H77" s="98" t="s">
        <v>157</v>
      </c>
      <c r="I77" s="99">
        <v>4.8000000000000001E-2</v>
      </c>
      <c r="J77" s="99">
        <v>4.8499999999999995E-2</v>
      </c>
      <c r="K77" s="95">
        <v>345920000</v>
      </c>
      <c r="L77" s="113">
        <v>102.38809999999999</v>
      </c>
      <c r="M77" s="95">
        <v>354180.82464000001</v>
      </c>
      <c r="N77" s="85"/>
      <c r="O77" s="96">
        <v>2.1599418182984123E-2</v>
      </c>
      <c r="P77" s="96">
        <f>M77/'סכום נכסי הקרן'!$C$42</f>
        <v>6.4537132655290014E-3</v>
      </c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</row>
    <row r="78" spans="2:32" s="141" customFormat="1">
      <c r="B78" s="88" t="s">
        <v>1945</v>
      </c>
      <c r="C78" s="85">
        <v>3275000</v>
      </c>
      <c r="D78" s="85" t="s">
        <v>236</v>
      </c>
      <c r="E78" s="85"/>
      <c r="F78" s="112">
        <v>41579</v>
      </c>
      <c r="G78" s="95">
        <v>8.85</v>
      </c>
      <c r="H78" s="98" t="s">
        <v>157</v>
      </c>
      <c r="I78" s="99">
        <v>4.8000000000000001E-2</v>
      </c>
      <c r="J78" s="99">
        <v>4.8500000000000008E-2</v>
      </c>
      <c r="K78" s="95">
        <v>240034000</v>
      </c>
      <c r="L78" s="113">
        <v>101.9842</v>
      </c>
      <c r="M78" s="95">
        <v>244796.65998</v>
      </c>
      <c r="N78" s="85"/>
      <c r="O78" s="96">
        <v>1.4928717369383653E-2</v>
      </c>
      <c r="P78" s="96">
        <f>M78/'סכום נכסי הקרן'!$C$42</f>
        <v>4.4605674332480376E-3</v>
      </c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</row>
    <row r="79" spans="2:32" s="141" customFormat="1">
      <c r="B79" s="88" t="s">
        <v>1946</v>
      </c>
      <c r="C79" s="85">
        <v>3322000</v>
      </c>
      <c r="D79" s="85" t="s">
        <v>236</v>
      </c>
      <c r="E79" s="85"/>
      <c r="F79" s="112">
        <v>41609</v>
      </c>
      <c r="G79" s="95">
        <v>8.93</v>
      </c>
      <c r="H79" s="98" t="s">
        <v>157</v>
      </c>
      <c r="I79" s="99">
        <v>4.8000000000000001E-2</v>
      </c>
      <c r="J79" s="99">
        <v>4.8500000000000008E-2</v>
      </c>
      <c r="K79" s="95">
        <v>232816000</v>
      </c>
      <c r="L79" s="113">
        <v>101.58150000000001</v>
      </c>
      <c r="M79" s="95">
        <v>236498.08508000002</v>
      </c>
      <c r="N79" s="85"/>
      <c r="O79" s="96">
        <v>1.4422635794329147E-2</v>
      </c>
      <c r="P79" s="96">
        <f>M79/'סכום נכסי הקרן'!$C$42</f>
        <v>4.3093547780413298E-3</v>
      </c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</row>
    <row r="80" spans="2:32" s="141" customFormat="1">
      <c r="B80" s="88" t="s">
        <v>1947</v>
      </c>
      <c r="C80" s="85">
        <v>98811000</v>
      </c>
      <c r="D80" s="85" t="s">
        <v>236</v>
      </c>
      <c r="E80" s="85"/>
      <c r="F80" s="112">
        <v>41672</v>
      </c>
      <c r="G80" s="95">
        <v>9.1100000000000012</v>
      </c>
      <c r="H80" s="98" t="s">
        <v>157</v>
      </c>
      <c r="I80" s="99">
        <v>4.8000000000000001E-2</v>
      </c>
      <c r="J80" s="99">
        <v>4.8500000000000008E-2</v>
      </c>
      <c r="K80" s="95">
        <v>72238000</v>
      </c>
      <c r="L80" s="113">
        <v>100.7702</v>
      </c>
      <c r="M80" s="95">
        <v>72794.353319999995</v>
      </c>
      <c r="N80" s="85"/>
      <c r="O80" s="96">
        <v>4.4393021003232671E-3</v>
      </c>
      <c r="P80" s="96">
        <f>M80/'סכום נכסי הקרן'!$C$42</f>
        <v>1.3264238236341608E-3</v>
      </c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</row>
    <row r="81" spans="2:32" s="141" customFormat="1">
      <c r="B81" s="88" t="s">
        <v>1948</v>
      </c>
      <c r="C81" s="85">
        <v>98812000</v>
      </c>
      <c r="D81" s="85" t="s">
        <v>236</v>
      </c>
      <c r="E81" s="85"/>
      <c r="F81" s="112">
        <v>41700</v>
      </c>
      <c r="G81" s="95">
        <v>9.19</v>
      </c>
      <c r="H81" s="98" t="s">
        <v>157</v>
      </c>
      <c r="I81" s="99">
        <v>4.8000000000000001E-2</v>
      </c>
      <c r="J81" s="99">
        <v>4.8599999999999997E-2</v>
      </c>
      <c r="K81" s="95">
        <v>312935000</v>
      </c>
      <c r="L81" s="113">
        <v>100.3729</v>
      </c>
      <c r="M81" s="95">
        <v>314101.81979000004</v>
      </c>
      <c r="N81" s="85"/>
      <c r="O81" s="96">
        <v>1.9155233953098431E-2</v>
      </c>
      <c r="P81" s="96">
        <f>M81/'סכום נכסי הקרן'!$C$42</f>
        <v>5.7234128447409636E-3</v>
      </c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</row>
    <row r="82" spans="2:32" s="141" customFormat="1">
      <c r="B82" s="88" t="s">
        <v>1949</v>
      </c>
      <c r="C82" s="85">
        <v>98813000</v>
      </c>
      <c r="D82" s="85" t="s">
        <v>236</v>
      </c>
      <c r="E82" s="85"/>
      <c r="F82" s="112">
        <v>41730</v>
      </c>
      <c r="G82" s="95">
        <v>9.0500000000000007</v>
      </c>
      <c r="H82" s="98" t="s">
        <v>157</v>
      </c>
      <c r="I82" s="99">
        <v>4.8000000000000001E-2</v>
      </c>
      <c r="J82" s="99">
        <v>4.8499999999999995E-2</v>
      </c>
      <c r="K82" s="95">
        <v>181199000</v>
      </c>
      <c r="L82" s="113">
        <v>102.38800000000001</v>
      </c>
      <c r="M82" s="95">
        <v>185526.07334</v>
      </c>
      <c r="N82" s="85"/>
      <c r="O82" s="96">
        <v>1.1314150747688659E-2</v>
      </c>
      <c r="P82" s="96">
        <f>M82/'סכום נכסי הקרן'!$C$42</f>
        <v>3.3805672055591054E-3</v>
      </c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</row>
    <row r="83" spans="2:32" s="141" customFormat="1">
      <c r="B83" s="88" t="s">
        <v>1950</v>
      </c>
      <c r="C83" s="85">
        <v>98814000</v>
      </c>
      <c r="D83" s="85" t="s">
        <v>236</v>
      </c>
      <c r="E83" s="85"/>
      <c r="F83" s="112">
        <v>41760</v>
      </c>
      <c r="G83" s="95">
        <v>9.1300000000000008</v>
      </c>
      <c r="H83" s="98" t="s">
        <v>157</v>
      </c>
      <c r="I83" s="99">
        <v>4.8000000000000001E-2</v>
      </c>
      <c r="J83" s="99">
        <v>4.8499999999999995E-2</v>
      </c>
      <c r="K83" s="95">
        <v>66584000</v>
      </c>
      <c r="L83" s="113">
        <v>101.9841</v>
      </c>
      <c r="M83" s="95">
        <v>67905.089289999989</v>
      </c>
      <c r="N83" s="85"/>
      <c r="O83" s="96">
        <v>4.1411344666058498E-3</v>
      </c>
      <c r="P83" s="96">
        <f>M83/'סכום נכסי הקרן'!$C$42</f>
        <v>1.2373339973818301E-3</v>
      </c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</row>
    <row r="84" spans="2:32" s="141" customFormat="1">
      <c r="B84" s="88" t="s">
        <v>1951</v>
      </c>
      <c r="C84" s="85">
        <v>98815000</v>
      </c>
      <c r="D84" s="85" t="s">
        <v>236</v>
      </c>
      <c r="E84" s="85"/>
      <c r="F84" s="112">
        <v>41791</v>
      </c>
      <c r="G84" s="95">
        <v>9.2200000000000042</v>
      </c>
      <c r="H84" s="98" t="s">
        <v>157</v>
      </c>
      <c r="I84" s="99">
        <v>4.8000000000000001E-2</v>
      </c>
      <c r="J84" s="99">
        <v>4.8500000000000022E-2</v>
      </c>
      <c r="K84" s="95">
        <v>266600000</v>
      </c>
      <c r="L84" s="113">
        <v>101.5812</v>
      </c>
      <c r="M84" s="95">
        <v>270815.4302399999</v>
      </c>
      <c r="N84" s="85"/>
      <c r="O84" s="96">
        <v>1.6515450078654272E-2</v>
      </c>
      <c r="P84" s="96">
        <f>M84/'סכום נכסי הקרן'!$C$42</f>
        <v>4.9346689969066281E-3</v>
      </c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</row>
    <row r="85" spans="2:32" s="141" customFormat="1">
      <c r="B85" s="88" t="s">
        <v>1952</v>
      </c>
      <c r="C85" s="85">
        <v>98816000</v>
      </c>
      <c r="D85" s="85" t="s">
        <v>236</v>
      </c>
      <c r="E85" s="85"/>
      <c r="F85" s="112">
        <v>41821</v>
      </c>
      <c r="G85" s="95">
        <v>9.3000000000000025</v>
      </c>
      <c r="H85" s="98" t="s">
        <v>157</v>
      </c>
      <c r="I85" s="99">
        <v>4.8000000000000001E-2</v>
      </c>
      <c r="J85" s="99">
        <v>4.8499999999999995E-2</v>
      </c>
      <c r="K85" s="95">
        <v>173523000</v>
      </c>
      <c r="L85" s="113">
        <v>101.1807</v>
      </c>
      <c r="M85" s="95">
        <v>175571.83969999998</v>
      </c>
      <c r="N85" s="85"/>
      <c r="O85" s="96">
        <v>1.0707100223990696E-2</v>
      </c>
      <c r="P85" s="96">
        <f>M85/'סכום נכסי הקרן'!$C$42</f>
        <v>3.1991859301726119E-3</v>
      </c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</row>
    <row r="86" spans="2:32" s="141" customFormat="1">
      <c r="B86" s="88" t="s">
        <v>1953</v>
      </c>
      <c r="C86" s="85">
        <v>98817000</v>
      </c>
      <c r="D86" s="85" t="s">
        <v>236</v>
      </c>
      <c r="E86" s="85"/>
      <c r="F86" s="112">
        <v>41852</v>
      </c>
      <c r="G86" s="95">
        <v>9.39</v>
      </c>
      <c r="H86" s="98" t="s">
        <v>157</v>
      </c>
      <c r="I86" s="99">
        <v>4.8000000000000001E-2</v>
      </c>
      <c r="J86" s="99">
        <v>4.8499999999999995E-2</v>
      </c>
      <c r="K86" s="95">
        <v>127692000</v>
      </c>
      <c r="L86" s="113">
        <v>100.7816</v>
      </c>
      <c r="M86" s="95">
        <v>128689.99993999999</v>
      </c>
      <c r="N86" s="85"/>
      <c r="O86" s="96">
        <v>7.8480508579129322E-3</v>
      </c>
      <c r="P86" s="96">
        <f>M86/'סכום נכסי הקרן'!$C$42</f>
        <v>2.3449275115271363E-3</v>
      </c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</row>
    <row r="87" spans="2:32" s="141" customFormat="1">
      <c r="B87" s="88" t="s">
        <v>1954</v>
      </c>
      <c r="C87" s="85">
        <v>98818000</v>
      </c>
      <c r="D87" s="85" t="s">
        <v>236</v>
      </c>
      <c r="E87" s="85"/>
      <c r="F87" s="112">
        <v>41883</v>
      </c>
      <c r="G87" s="95">
        <v>9.4700000000000006</v>
      </c>
      <c r="H87" s="98" t="s">
        <v>157</v>
      </c>
      <c r="I87" s="99">
        <v>4.8000000000000001E-2</v>
      </c>
      <c r="J87" s="99">
        <v>4.8499999999999988E-2</v>
      </c>
      <c r="K87" s="95">
        <v>207869000</v>
      </c>
      <c r="L87" s="113">
        <v>100.384</v>
      </c>
      <c r="M87" s="95">
        <v>208667.18133000002</v>
      </c>
      <c r="N87" s="85"/>
      <c r="O87" s="96">
        <v>1.2725391656062658E-2</v>
      </c>
      <c r="P87" s="96">
        <f>M87/'סכום נכסי הקרן'!$C$42</f>
        <v>3.8022333862900979E-3</v>
      </c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</row>
    <row r="88" spans="2:32" s="141" customFormat="1">
      <c r="B88" s="88" t="s">
        <v>1955</v>
      </c>
      <c r="C88" s="85">
        <v>98819000</v>
      </c>
      <c r="D88" s="85" t="s">
        <v>236</v>
      </c>
      <c r="E88" s="85"/>
      <c r="F88" s="112">
        <v>41913</v>
      </c>
      <c r="G88" s="95">
        <v>9.3300000000000036</v>
      </c>
      <c r="H88" s="98" t="s">
        <v>157</v>
      </c>
      <c r="I88" s="99">
        <v>4.8000000000000001E-2</v>
      </c>
      <c r="J88" s="99">
        <v>4.8500000000000008E-2</v>
      </c>
      <c r="K88" s="95">
        <v>180780000</v>
      </c>
      <c r="L88" s="113">
        <v>102.38800000000001</v>
      </c>
      <c r="M88" s="95">
        <v>185096.95517999996</v>
      </c>
      <c r="N88" s="85"/>
      <c r="O88" s="96">
        <v>1.1287981339457217E-2</v>
      </c>
      <c r="P88" s="96">
        <f>M88/'סכום נכסי הקרן'!$C$42</f>
        <v>3.3727480200781111E-3</v>
      </c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</row>
    <row r="89" spans="2:32" s="141" customFormat="1">
      <c r="B89" s="88" t="s">
        <v>1956</v>
      </c>
      <c r="C89" s="85">
        <v>98820000</v>
      </c>
      <c r="D89" s="85" t="s">
        <v>236</v>
      </c>
      <c r="E89" s="85"/>
      <c r="F89" s="112">
        <v>41945</v>
      </c>
      <c r="G89" s="95">
        <v>9.4099999999999984</v>
      </c>
      <c r="H89" s="98" t="s">
        <v>157</v>
      </c>
      <c r="I89" s="99">
        <v>4.8000000000000001E-2</v>
      </c>
      <c r="J89" s="99">
        <v>4.8499999999999995E-2</v>
      </c>
      <c r="K89" s="95">
        <v>97161000</v>
      </c>
      <c r="L89" s="113">
        <v>101.9706</v>
      </c>
      <c r="M89" s="95">
        <v>99075.65211000001</v>
      </c>
      <c r="N89" s="85"/>
      <c r="O89" s="96">
        <v>6.0420448900667615E-3</v>
      </c>
      <c r="P89" s="96">
        <f>M89/'סכום נכסי הקרן'!$C$42</f>
        <v>1.8053090563645128E-3</v>
      </c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</row>
    <row r="90" spans="2:32" s="141" customFormat="1">
      <c r="B90" s="88" t="s">
        <v>1957</v>
      </c>
      <c r="C90" s="85">
        <v>98821000</v>
      </c>
      <c r="D90" s="85" t="s">
        <v>236</v>
      </c>
      <c r="E90" s="85"/>
      <c r="F90" s="112">
        <v>41974</v>
      </c>
      <c r="G90" s="95">
        <v>9.49</v>
      </c>
      <c r="H90" s="98" t="s">
        <v>157</v>
      </c>
      <c r="I90" s="99">
        <v>4.8000000000000001E-2</v>
      </c>
      <c r="J90" s="99">
        <v>4.8500000000000008E-2</v>
      </c>
      <c r="K90" s="95">
        <v>329104000</v>
      </c>
      <c r="L90" s="113">
        <v>101.5814</v>
      </c>
      <c r="M90" s="95">
        <v>334308.49533000001</v>
      </c>
      <c r="N90" s="85"/>
      <c r="O90" s="96">
        <v>2.0387520979139321E-2</v>
      </c>
      <c r="P90" s="96">
        <f>M90/'סכום נכסי הקרן'!$C$42</f>
        <v>6.0916092035282832E-3</v>
      </c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</row>
    <row r="91" spans="2:32" s="141" customFormat="1">
      <c r="B91" s="88" t="s">
        <v>1958</v>
      </c>
      <c r="C91" s="85">
        <v>9882200</v>
      </c>
      <c r="D91" s="85" t="s">
        <v>236</v>
      </c>
      <c r="E91" s="85"/>
      <c r="F91" s="112">
        <v>42005</v>
      </c>
      <c r="G91" s="95">
        <v>9.58</v>
      </c>
      <c r="H91" s="98" t="s">
        <v>157</v>
      </c>
      <c r="I91" s="99">
        <v>4.8000000000000001E-2</v>
      </c>
      <c r="J91" s="99">
        <v>4.8500000000000008E-2</v>
      </c>
      <c r="K91" s="95">
        <v>28183000</v>
      </c>
      <c r="L91" s="113">
        <v>101.1807</v>
      </c>
      <c r="M91" s="95">
        <v>28515.747930000001</v>
      </c>
      <c r="N91" s="85"/>
      <c r="O91" s="96">
        <v>1.7390087816489702E-3</v>
      </c>
      <c r="P91" s="96">
        <f>M91/'סכום נכסי הקרן'!$C$42</f>
        <v>5.1960029422648242E-4</v>
      </c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</row>
    <row r="92" spans="2:32" s="141" customFormat="1">
      <c r="B92" s="88" t="s">
        <v>1959</v>
      </c>
      <c r="C92" s="85">
        <v>9882300</v>
      </c>
      <c r="D92" s="85" t="s">
        <v>236</v>
      </c>
      <c r="E92" s="85"/>
      <c r="F92" s="112">
        <v>42036</v>
      </c>
      <c r="G92" s="95">
        <v>9.6700000000000035</v>
      </c>
      <c r="H92" s="98" t="s">
        <v>157</v>
      </c>
      <c r="I92" s="99">
        <v>4.8000000000000001E-2</v>
      </c>
      <c r="J92" s="99">
        <v>4.8500000000000008E-2</v>
      </c>
      <c r="K92" s="95">
        <v>194187000</v>
      </c>
      <c r="L92" s="113">
        <v>100.78149999999999</v>
      </c>
      <c r="M92" s="95">
        <v>195704.58674999996</v>
      </c>
      <c r="N92" s="85"/>
      <c r="O92" s="96">
        <v>1.1934878783564579E-2</v>
      </c>
      <c r="P92" s="96">
        <f>M92/'סכום נכסי הקרן'!$C$42</f>
        <v>3.5660351994411853E-3</v>
      </c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</row>
    <row r="93" spans="2:32" s="141" customFormat="1">
      <c r="B93" s="88" t="s">
        <v>1960</v>
      </c>
      <c r="C93" s="85">
        <v>9882500</v>
      </c>
      <c r="D93" s="85" t="s">
        <v>236</v>
      </c>
      <c r="E93" s="85"/>
      <c r="F93" s="112">
        <v>42064</v>
      </c>
      <c r="G93" s="95">
        <v>9.740000000000002</v>
      </c>
      <c r="H93" s="98" t="s">
        <v>157</v>
      </c>
      <c r="I93" s="99">
        <v>4.8000000000000001E-2</v>
      </c>
      <c r="J93" s="99">
        <v>4.8500000000000008E-2</v>
      </c>
      <c r="K93" s="95">
        <v>481429000</v>
      </c>
      <c r="L93" s="113">
        <v>100.3813</v>
      </c>
      <c r="M93" s="95">
        <v>483264.47567999997</v>
      </c>
      <c r="N93" s="85"/>
      <c r="O93" s="96">
        <v>2.9471475520456567E-2</v>
      </c>
      <c r="P93" s="96">
        <f>M93/'סכום נכסי הקרן'!$C$42</f>
        <v>8.8058136987653867E-3</v>
      </c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</row>
    <row r="94" spans="2:32" s="141" customFormat="1">
      <c r="B94" s="88" t="s">
        <v>1961</v>
      </c>
      <c r="C94" s="85">
        <v>9882600</v>
      </c>
      <c r="D94" s="85" t="s">
        <v>236</v>
      </c>
      <c r="E94" s="85"/>
      <c r="F94" s="112">
        <v>42095</v>
      </c>
      <c r="G94" s="95">
        <v>9.5999999999999961</v>
      </c>
      <c r="H94" s="98" t="s">
        <v>157</v>
      </c>
      <c r="I94" s="99">
        <v>4.8000000000000001E-2</v>
      </c>
      <c r="J94" s="99">
        <v>4.8499999999999981E-2</v>
      </c>
      <c r="K94" s="95">
        <v>287715000</v>
      </c>
      <c r="L94" s="113">
        <v>102.598</v>
      </c>
      <c r="M94" s="95">
        <v>295189.9463500001</v>
      </c>
      <c r="N94" s="85"/>
      <c r="O94" s="96">
        <v>1.8001909338561699E-2</v>
      </c>
      <c r="P94" s="96">
        <f>M94/'סכום נכסי הקרן'!$C$42</f>
        <v>5.3788097493594166E-3</v>
      </c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</row>
    <row r="95" spans="2:32" s="141" customFormat="1">
      <c r="B95" s="88" t="s">
        <v>1962</v>
      </c>
      <c r="C95" s="85">
        <v>9882700</v>
      </c>
      <c r="D95" s="85" t="s">
        <v>236</v>
      </c>
      <c r="E95" s="85"/>
      <c r="F95" s="112">
        <v>42125</v>
      </c>
      <c r="G95" s="95">
        <v>9.68</v>
      </c>
      <c r="H95" s="98" t="s">
        <v>157</v>
      </c>
      <c r="I95" s="99">
        <v>4.8000000000000001E-2</v>
      </c>
      <c r="J95" s="99">
        <v>4.8499999999999995E-2</v>
      </c>
      <c r="K95" s="95">
        <v>273555000</v>
      </c>
      <c r="L95" s="113">
        <v>101.98399999999999</v>
      </c>
      <c r="M95" s="95">
        <v>278982.26854000002</v>
      </c>
      <c r="N95" s="85"/>
      <c r="O95" s="96">
        <v>1.7013497808521665E-2</v>
      </c>
      <c r="P95" s="96">
        <f>M95/'סכום נכסי הקרן'!$C$42</f>
        <v>5.0834812109154283E-3</v>
      </c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</row>
    <row r="96" spans="2:32" s="141" customFormat="1">
      <c r="B96" s="88" t="s">
        <v>1963</v>
      </c>
      <c r="C96" s="85">
        <v>9882800</v>
      </c>
      <c r="D96" s="85" t="s">
        <v>236</v>
      </c>
      <c r="E96" s="85"/>
      <c r="F96" s="112">
        <v>42156</v>
      </c>
      <c r="G96" s="95">
        <v>9.76</v>
      </c>
      <c r="H96" s="98" t="s">
        <v>157</v>
      </c>
      <c r="I96" s="99">
        <v>4.8000000000000001E-2</v>
      </c>
      <c r="J96" s="99">
        <v>4.8500000000000008E-2</v>
      </c>
      <c r="K96" s="95">
        <v>102930000</v>
      </c>
      <c r="L96" s="113">
        <v>101.58159999999999</v>
      </c>
      <c r="M96" s="95">
        <v>104557.98356000001</v>
      </c>
      <c r="N96" s="85"/>
      <c r="O96" s="96">
        <v>6.3763802390417838E-3</v>
      </c>
      <c r="P96" s="96">
        <f>M96/'סכום נכסי הקרן'!$C$42</f>
        <v>1.905205472950178E-3</v>
      </c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</row>
    <row r="97" spans="2:32" s="141" customFormat="1">
      <c r="B97" s="88" t="s">
        <v>1964</v>
      </c>
      <c r="C97" s="85">
        <v>9882900</v>
      </c>
      <c r="D97" s="85" t="s">
        <v>236</v>
      </c>
      <c r="E97" s="85"/>
      <c r="F97" s="112">
        <v>42218</v>
      </c>
      <c r="G97" s="95">
        <v>9.94</v>
      </c>
      <c r="H97" s="98" t="s">
        <v>157</v>
      </c>
      <c r="I97" s="99">
        <v>4.8000000000000001E-2</v>
      </c>
      <c r="J97" s="99">
        <v>4.8499999999999988E-2</v>
      </c>
      <c r="K97" s="95">
        <v>113473000</v>
      </c>
      <c r="L97" s="113">
        <v>100.7683</v>
      </c>
      <c r="M97" s="95">
        <v>114344.77740000002</v>
      </c>
      <c r="N97" s="85"/>
      <c r="O97" s="96">
        <v>6.9732195880824197E-3</v>
      </c>
      <c r="P97" s="96">
        <f>M97/'סכום נכסי הקרן'!$C$42</f>
        <v>2.0835357405370935E-3</v>
      </c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</row>
    <row r="98" spans="2:32" s="141" customFormat="1">
      <c r="B98" s="88" t="s">
        <v>1965</v>
      </c>
      <c r="C98" s="85">
        <v>8831000</v>
      </c>
      <c r="D98" s="85" t="s">
        <v>236</v>
      </c>
      <c r="E98" s="85"/>
      <c r="F98" s="112">
        <v>42309</v>
      </c>
      <c r="G98" s="95">
        <v>9.9499999999999993</v>
      </c>
      <c r="H98" s="98" t="s">
        <v>157</v>
      </c>
      <c r="I98" s="99">
        <v>4.8000000000000001E-2</v>
      </c>
      <c r="J98" s="99">
        <v>4.8500000000000008E-2</v>
      </c>
      <c r="K98" s="95">
        <v>244582000</v>
      </c>
      <c r="L98" s="113">
        <v>101.9837</v>
      </c>
      <c r="M98" s="95">
        <v>249433.87414</v>
      </c>
      <c r="N98" s="85"/>
      <c r="O98" s="96">
        <v>1.5211513954850138E-2</v>
      </c>
      <c r="P98" s="96">
        <f>M98/'סכום נכסי הקרן'!$C$42</f>
        <v>4.5450645275498256E-3</v>
      </c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</row>
    <row r="99" spans="2:32" s="141" customFormat="1">
      <c r="B99" s="88" t="s">
        <v>1966</v>
      </c>
      <c r="C99" s="85">
        <v>8833000</v>
      </c>
      <c r="D99" s="85" t="s">
        <v>236</v>
      </c>
      <c r="E99" s="85"/>
      <c r="F99" s="112">
        <v>42339</v>
      </c>
      <c r="G99" s="95">
        <v>10.029999999999999</v>
      </c>
      <c r="H99" s="98" t="s">
        <v>157</v>
      </c>
      <c r="I99" s="99">
        <v>4.8000000000000001E-2</v>
      </c>
      <c r="J99" s="99">
        <v>4.8499999999999995E-2</v>
      </c>
      <c r="K99" s="95">
        <v>195315000</v>
      </c>
      <c r="L99" s="113">
        <v>101.5813</v>
      </c>
      <c r="M99" s="95">
        <v>198403.55011000001</v>
      </c>
      <c r="N99" s="85"/>
      <c r="O99" s="96">
        <v>1.209947278249845E-2</v>
      </c>
      <c r="P99" s="96">
        <f>M99/'סכום נכסי הקרן'!$C$42</f>
        <v>3.6152144164620773E-3</v>
      </c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</row>
    <row r="100" spans="2:32" s="141" customFormat="1">
      <c r="B100" s="88" t="s">
        <v>1967</v>
      </c>
      <c r="C100" s="85">
        <v>8834000</v>
      </c>
      <c r="D100" s="85" t="s">
        <v>236</v>
      </c>
      <c r="E100" s="85"/>
      <c r="F100" s="112">
        <v>42370</v>
      </c>
      <c r="G100" s="95">
        <v>10.11</v>
      </c>
      <c r="H100" s="98" t="s">
        <v>157</v>
      </c>
      <c r="I100" s="99">
        <v>4.8000000000000001E-2</v>
      </c>
      <c r="J100" s="99">
        <v>4.8499999999999988E-2</v>
      </c>
      <c r="K100" s="95">
        <v>104113000</v>
      </c>
      <c r="L100" s="113">
        <v>101.18049999999999</v>
      </c>
      <c r="M100" s="95">
        <v>105342.03493000001</v>
      </c>
      <c r="N100" s="85"/>
      <c r="O100" s="96">
        <v>6.4241949490413579E-3</v>
      </c>
      <c r="P100" s="96">
        <f>M100/'סכום נכסי הקרן'!$C$42</f>
        <v>1.9194920813021925E-3</v>
      </c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</row>
    <row r="101" spans="2:32" s="141" customFormat="1">
      <c r="B101" s="88" t="s">
        <v>1968</v>
      </c>
      <c r="C101" s="85">
        <v>8837000</v>
      </c>
      <c r="D101" s="85" t="s">
        <v>236</v>
      </c>
      <c r="E101" s="85"/>
      <c r="F101" s="112">
        <v>42461</v>
      </c>
      <c r="G101" s="95">
        <v>10.119999999999999</v>
      </c>
      <c r="H101" s="98" t="s">
        <v>157</v>
      </c>
      <c r="I101" s="99">
        <v>4.8000000000000001E-2</v>
      </c>
      <c r="J101" s="99">
        <v>4.8499999999999988E-2</v>
      </c>
      <c r="K101" s="95">
        <v>283638000</v>
      </c>
      <c r="L101" s="113">
        <v>102.80629999999999</v>
      </c>
      <c r="M101" s="95">
        <v>291597.78569000005</v>
      </c>
      <c r="N101" s="85"/>
      <c r="O101" s="96">
        <v>1.7782844457354004E-2</v>
      </c>
      <c r="P101" s="96">
        <f>M101/'סכום נכסי הקרן'!$C$42</f>
        <v>5.3133551191520429E-3</v>
      </c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</row>
    <row r="102" spans="2:32" s="141" customFormat="1">
      <c r="B102" s="88" t="s">
        <v>1969</v>
      </c>
      <c r="C102" s="85">
        <v>8838000</v>
      </c>
      <c r="D102" s="85" t="s">
        <v>236</v>
      </c>
      <c r="E102" s="85"/>
      <c r="F102" s="112">
        <v>42491</v>
      </c>
      <c r="G102" s="95">
        <v>10.199999999999999</v>
      </c>
      <c r="H102" s="98" t="s">
        <v>157</v>
      </c>
      <c r="I102" s="99">
        <v>4.8000000000000001E-2</v>
      </c>
      <c r="J102" s="99">
        <v>4.8600000000000011E-2</v>
      </c>
      <c r="K102" s="95">
        <v>304960000</v>
      </c>
      <c r="L102" s="113">
        <v>102.60939999999999</v>
      </c>
      <c r="M102" s="95">
        <v>312917.67747999995</v>
      </c>
      <c r="N102" s="85"/>
      <c r="O102" s="96">
        <v>1.9083020035340875E-2</v>
      </c>
      <c r="P102" s="96">
        <f>M102/'סכום נכסי הקרן'!$C$42</f>
        <v>5.7018359710011464E-3</v>
      </c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</row>
    <row r="103" spans="2:32" s="141" customFormat="1">
      <c r="B103" s="88" t="s">
        <v>1970</v>
      </c>
      <c r="C103" s="85">
        <v>8839000</v>
      </c>
      <c r="D103" s="85" t="s">
        <v>236</v>
      </c>
      <c r="E103" s="85"/>
      <c r="F103" s="112">
        <v>42522</v>
      </c>
      <c r="G103" s="95">
        <v>10.279999999999998</v>
      </c>
      <c r="H103" s="98" t="s">
        <v>157</v>
      </c>
      <c r="I103" s="99">
        <v>4.8000000000000001E-2</v>
      </c>
      <c r="J103" s="99">
        <v>4.8499999999999988E-2</v>
      </c>
      <c r="K103" s="95">
        <v>173660000</v>
      </c>
      <c r="L103" s="113">
        <v>101.7895</v>
      </c>
      <c r="M103" s="95">
        <v>176767.61176000006</v>
      </c>
      <c r="N103" s="85"/>
      <c r="O103" s="96">
        <v>1.0780023372220763E-2</v>
      </c>
      <c r="P103" s="96">
        <f>M103/'סכום נכסי הקרן'!$C$42</f>
        <v>3.2209747156440316E-3</v>
      </c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</row>
    <row r="104" spans="2:32" s="141" customFormat="1">
      <c r="B104" s="88" t="s">
        <v>1971</v>
      </c>
      <c r="C104" s="85">
        <v>8840000</v>
      </c>
      <c r="D104" s="85" t="s">
        <v>236</v>
      </c>
      <c r="E104" s="85"/>
      <c r="F104" s="112">
        <v>42552</v>
      </c>
      <c r="G104" s="95">
        <v>10.369999999999997</v>
      </c>
      <c r="H104" s="98" t="s">
        <v>157</v>
      </c>
      <c r="I104" s="99">
        <v>4.8000000000000001E-2</v>
      </c>
      <c r="J104" s="99">
        <v>4.8499999999999995E-2</v>
      </c>
      <c r="K104" s="95">
        <v>53454000</v>
      </c>
      <c r="L104" s="113">
        <v>101.1795</v>
      </c>
      <c r="M104" s="95">
        <v>54084.511700000003</v>
      </c>
      <c r="N104" s="85"/>
      <c r="O104" s="96">
        <v>3.298298225541106E-3</v>
      </c>
      <c r="P104" s="96">
        <f>M104/'סכום נכסי הקרן'!$C$42</f>
        <v>9.8550205526436738E-4</v>
      </c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</row>
    <row r="105" spans="2:32" s="141" customFormat="1">
      <c r="B105" s="88" t="s">
        <v>1972</v>
      </c>
      <c r="C105" s="85">
        <v>8841000</v>
      </c>
      <c r="D105" s="85" t="s">
        <v>236</v>
      </c>
      <c r="E105" s="85"/>
      <c r="F105" s="112">
        <v>42583</v>
      </c>
      <c r="G105" s="95">
        <v>10.450000000000001</v>
      </c>
      <c r="H105" s="98" t="s">
        <v>157</v>
      </c>
      <c r="I105" s="99">
        <v>4.8000000000000001E-2</v>
      </c>
      <c r="J105" s="99">
        <v>4.8500000000000008E-2</v>
      </c>
      <c r="K105" s="95">
        <v>457624000</v>
      </c>
      <c r="L105" s="113">
        <v>100.7938</v>
      </c>
      <c r="M105" s="95">
        <v>461256.78195999993</v>
      </c>
      <c r="N105" s="85"/>
      <c r="O105" s="96">
        <v>2.81293549232038E-2</v>
      </c>
      <c r="P105" s="96">
        <f>M105/'סכום נכסי הקרן'!$C$42</f>
        <v>8.4048000497378636E-3</v>
      </c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</row>
    <row r="106" spans="2:32" s="141" customFormat="1">
      <c r="B106" s="88" t="s">
        <v>1973</v>
      </c>
      <c r="C106" s="85">
        <v>8842000</v>
      </c>
      <c r="D106" s="85" t="s">
        <v>236</v>
      </c>
      <c r="E106" s="85"/>
      <c r="F106" s="112">
        <v>42614</v>
      </c>
      <c r="G106" s="95">
        <v>10.54</v>
      </c>
      <c r="H106" s="98" t="s">
        <v>157</v>
      </c>
      <c r="I106" s="99">
        <v>4.8000000000000001E-2</v>
      </c>
      <c r="J106" s="99">
        <v>4.8500000000000008E-2</v>
      </c>
      <c r="K106" s="95">
        <v>140188000</v>
      </c>
      <c r="L106" s="113">
        <v>100.3832</v>
      </c>
      <c r="M106" s="95">
        <v>140725.24997</v>
      </c>
      <c r="N106" s="85"/>
      <c r="O106" s="96">
        <v>8.5820104069623988E-3</v>
      </c>
      <c r="P106" s="96">
        <f>M106/'סכום נכסי הקרן'!$C$42</f>
        <v>2.5642280703631988E-3</v>
      </c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</row>
    <row r="107" spans="2:32" s="141" customFormat="1">
      <c r="B107" s="88" t="s">
        <v>1974</v>
      </c>
      <c r="C107" s="85">
        <v>8843000</v>
      </c>
      <c r="D107" s="85" t="s">
        <v>236</v>
      </c>
      <c r="E107" s="85"/>
      <c r="F107" s="112">
        <v>42644</v>
      </c>
      <c r="G107" s="95">
        <v>10.369999999999997</v>
      </c>
      <c r="H107" s="98" t="s">
        <v>157</v>
      </c>
      <c r="I107" s="99">
        <v>4.8000000000000001E-2</v>
      </c>
      <c r="J107" s="99">
        <v>4.8499999999999988E-2</v>
      </c>
      <c r="K107" s="95">
        <v>107831000</v>
      </c>
      <c r="L107" s="113">
        <v>102.3871</v>
      </c>
      <c r="M107" s="95">
        <v>110405.06571000002</v>
      </c>
      <c r="N107" s="85"/>
      <c r="O107" s="96">
        <v>6.7329596011133494E-3</v>
      </c>
      <c r="P107" s="96">
        <f>M107/'סכום נכסי הקרן'!$C$42</f>
        <v>2.0117482020051694E-3</v>
      </c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</row>
    <row r="108" spans="2:32" s="141" customFormat="1">
      <c r="B108" s="88" t="s">
        <v>1975</v>
      </c>
      <c r="C108" s="85">
        <v>8844000</v>
      </c>
      <c r="D108" s="85" t="s">
        <v>236</v>
      </c>
      <c r="E108" s="85"/>
      <c r="F108" s="112">
        <v>42675</v>
      </c>
      <c r="G108" s="95">
        <v>10.450000000000003</v>
      </c>
      <c r="H108" s="98" t="s">
        <v>157</v>
      </c>
      <c r="I108" s="99">
        <v>4.8000000000000001E-2</v>
      </c>
      <c r="J108" s="99">
        <v>4.8500000000000008E-2</v>
      </c>
      <c r="K108" s="95">
        <v>157278000</v>
      </c>
      <c r="L108" s="113">
        <v>101.98309999999999</v>
      </c>
      <c r="M108" s="95">
        <v>160396.99836</v>
      </c>
      <c r="N108" s="85"/>
      <c r="O108" s="96">
        <v>9.7816753529626054E-3</v>
      </c>
      <c r="P108" s="96">
        <f>M108/'סכום נכסי הקרן'!$C$42</f>
        <v>2.9226772429566993E-3</v>
      </c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</row>
    <row r="109" spans="2:32" s="141" customFormat="1">
      <c r="B109" s="88" t="s">
        <v>1976</v>
      </c>
      <c r="C109" s="85">
        <v>8845000</v>
      </c>
      <c r="D109" s="85" t="s">
        <v>236</v>
      </c>
      <c r="E109" s="85"/>
      <c r="F109" s="112">
        <v>42705</v>
      </c>
      <c r="G109" s="95">
        <v>10.539999999999996</v>
      </c>
      <c r="H109" s="98" t="s">
        <v>157</v>
      </c>
      <c r="I109" s="99">
        <v>4.8000000000000001E-2</v>
      </c>
      <c r="J109" s="99">
        <v>4.8499999999999988E-2</v>
      </c>
      <c r="K109" s="95">
        <v>175719000</v>
      </c>
      <c r="L109" s="113">
        <v>101.58069999999999</v>
      </c>
      <c r="M109" s="95">
        <v>178496.57351000005</v>
      </c>
      <c r="N109" s="85"/>
      <c r="O109" s="96">
        <v>1.0885462642962175E-2</v>
      </c>
      <c r="P109" s="96">
        <f>M109/'סכום נכסי הקרן'!$C$42</f>
        <v>3.2524790281457283E-3</v>
      </c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</row>
    <row r="110" spans="2:32" s="141" customFormat="1">
      <c r="B110" s="88" t="s">
        <v>1977</v>
      </c>
      <c r="C110" s="85">
        <v>8846000</v>
      </c>
      <c r="D110" s="85" t="s">
        <v>236</v>
      </c>
      <c r="E110" s="85"/>
      <c r="F110" s="112">
        <v>42736</v>
      </c>
      <c r="G110" s="95">
        <v>10.62</v>
      </c>
      <c r="H110" s="98" t="s">
        <v>157</v>
      </c>
      <c r="I110" s="99">
        <v>4.8000000000000001E-2</v>
      </c>
      <c r="J110" s="99">
        <v>4.8499999999999995E-2</v>
      </c>
      <c r="K110" s="95">
        <v>355923000</v>
      </c>
      <c r="L110" s="113">
        <v>101.1799</v>
      </c>
      <c r="M110" s="95">
        <v>360122.38300999999</v>
      </c>
      <c r="N110" s="85"/>
      <c r="O110" s="96">
        <v>2.1961759097466668E-2</v>
      </c>
      <c r="P110" s="96">
        <f>M110/'סכום נכסי הקרן'!$C$42</f>
        <v>6.5619774949924646E-3</v>
      </c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</row>
    <row r="111" spans="2:32" s="141" customFormat="1">
      <c r="B111" s="88" t="s">
        <v>1978</v>
      </c>
      <c r="C111" s="85">
        <v>8847000</v>
      </c>
      <c r="D111" s="85" t="s">
        <v>236</v>
      </c>
      <c r="E111" s="85"/>
      <c r="F111" s="112">
        <v>42767</v>
      </c>
      <c r="G111" s="95">
        <v>10.709999999999997</v>
      </c>
      <c r="H111" s="98" t="s">
        <v>157</v>
      </c>
      <c r="I111" s="99">
        <v>4.8000000000000001E-2</v>
      </c>
      <c r="J111" s="99">
        <v>4.8499999999999995E-2</v>
      </c>
      <c r="K111" s="95">
        <v>194559000</v>
      </c>
      <c r="L111" s="113">
        <v>100.78060000000001</v>
      </c>
      <c r="M111" s="95">
        <v>196077.73819</v>
      </c>
      <c r="N111" s="85"/>
      <c r="O111" s="96">
        <v>1.1957635108688436E-2</v>
      </c>
      <c r="P111" s="96">
        <f>M111/'סכום נכסי הקרן'!$C$42</f>
        <v>3.5728345861692143E-3</v>
      </c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</row>
    <row r="112" spans="2:32" s="141" customFormat="1">
      <c r="B112" s="88" t="s">
        <v>1979</v>
      </c>
      <c r="C112" s="85">
        <v>8848000</v>
      </c>
      <c r="D112" s="85" t="s">
        <v>236</v>
      </c>
      <c r="E112" s="85"/>
      <c r="F112" s="112">
        <v>42795</v>
      </c>
      <c r="G112" s="95">
        <v>10.790000000000001</v>
      </c>
      <c r="H112" s="98" t="s">
        <v>157</v>
      </c>
      <c r="I112" s="99">
        <v>4.8000000000000001E-2</v>
      </c>
      <c r="J112" s="99">
        <v>4.8499999999999988E-2</v>
      </c>
      <c r="K112" s="95">
        <v>241051000</v>
      </c>
      <c r="L112" s="113">
        <v>100.38290000000001</v>
      </c>
      <c r="M112" s="95">
        <v>241974.05236</v>
      </c>
      <c r="N112" s="85"/>
      <c r="O112" s="96">
        <v>1.4756583029776687E-2</v>
      </c>
      <c r="P112" s="96">
        <f>M112/'סכום נכסי הקרן'!$C$42</f>
        <v>4.4091352297709217E-3</v>
      </c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</row>
    <row r="113" spans="2:32" s="141" customFormat="1">
      <c r="B113" s="88" t="s">
        <v>1980</v>
      </c>
      <c r="C113" s="85">
        <v>8287583</v>
      </c>
      <c r="D113" s="85" t="s">
        <v>236</v>
      </c>
      <c r="E113" s="85"/>
      <c r="F113" s="112">
        <v>40057</v>
      </c>
      <c r="G113" s="95">
        <v>6.3099999999999978</v>
      </c>
      <c r="H113" s="98" t="s">
        <v>157</v>
      </c>
      <c r="I113" s="99">
        <v>4.8000000000000001E-2</v>
      </c>
      <c r="J113" s="99">
        <v>4.8499999999999995E-2</v>
      </c>
      <c r="K113" s="95">
        <v>108168000</v>
      </c>
      <c r="L113" s="113">
        <v>107.9517</v>
      </c>
      <c r="M113" s="95">
        <v>116769.18307000003</v>
      </c>
      <c r="N113" s="85"/>
      <c r="O113" s="96">
        <v>7.1210699183896975E-3</v>
      </c>
      <c r="P113" s="96">
        <f>M113/'סכום נכסי הקרן'!$C$42</f>
        <v>2.1277120988969968E-3</v>
      </c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</row>
    <row r="114" spans="2:32" s="141" customFormat="1">
      <c r="B114" s="88" t="s">
        <v>1981</v>
      </c>
      <c r="C114" s="85">
        <v>8287591</v>
      </c>
      <c r="D114" s="85" t="s">
        <v>236</v>
      </c>
      <c r="E114" s="85"/>
      <c r="F114" s="112">
        <v>40087</v>
      </c>
      <c r="G114" s="95">
        <v>6.25</v>
      </c>
      <c r="H114" s="98" t="s">
        <v>157</v>
      </c>
      <c r="I114" s="99">
        <v>4.8000000000000001E-2</v>
      </c>
      <c r="J114" s="99">
        <v>4.8499999999999995E-2</v>
      </c>
      <c r="K114" s="95">
        <v>100332000</v>
      </c>
      <c r="L114" s="113">
        <v>109.58029999999999</v>
      </c>
      <c r="M114" s="95">
        <v>109944.13148000001</v>
      </c>
      <c r="N114" s="85"/>
      <c r="O114" s="96">
        <v>6.7048499167487547E-3</v>
      </c>
      <c r="P114" s="96">
        <f>M114/'סכום נכסי הקרן'!$C$42</f>
        <v>2.0033492793426816E-3</v>
      </c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</row>
    <row r="115" spans="2:32" s="141" customFormat="1">
      <c r="B115" s="88" t="s">
        <v>1982</v>
      </c>
      <c r="C115" s="85">
        <v>8287609</v>
      </c>
      <c r="D115" s="85" t="s">
        <v>236</v>
      </c>
      <c r="E115" s="85"/>
      <c r="F115" s="112">
        <v>40118</v>
      </c>
      <c r="G115" s="95">
        <v>6.330000000000001</v>
      </c>
      <c r="H115" s="98" t="s">
        <v>157</v>
      </c>
      <c r="I115" s="99">
        <v>4.8000000000000001E-2</v>
      </c>
      <c r="J115" s="99">
        <v>4.8499999999999995E-2</v>
      </c>
      <c r="K115" s="95">
        <v>122827000</v>
      </c>
      <c r="L115" s="113">
        <v>109.4584</v>
      </c>
      <c r="M115" s="95">
        <v>134444.48762999999</v>
      </c>
      <c r="N115" s="85"/>
      <c r="O115" s="96">
        <v>8.1989834251163657E-3</v>
      </c>
      <c r="P115" s="96">
        <f>M115/'סכום נכסי הקרן'!$C$42</f>
        <v>2.449783028702648E-3</v>
      </c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</row>
    <row r="116" spans="2:32" s="141" customFormat="1">
      <c r="B116" s="88" t="s">
        <v>1983</v>
      </c>
      <c r="C116" s="85">
        <v>8287401</v>
      </c>
      <c r="D116" s="85" t="s">
        <v>236</v>
      </c>
      <c r="E116" s="85"/>
      <c r="F116" s="112">
        <v>39509</v>
      </c>
      <c r="G116" s="95">
        <v>5.21</v>
      </c>
      <c r="H116" s="98" t="s">
        <v>157</v>
      </c>
      <c r="I116" s="99">
        <v>4.8000000000000001E-2</v>
      </c>
      <c r="J116" s="99">
        <v>4.8499999999999995E-2</v>
      </c>
      <c r="K116" s="95">
        <v>14639000</v>
      </c>
      <c r="L116" s="113">
        <v>115.6557</v>
      </c>
      <c r="M116" s="95">
        <v>16930.83541</v>
      </c>
      <c r="N116" s="85"/>
      <c r="O116" s="96">
        <v>1.0325126849528628E-3</v>
      </c>
      <c r="P116" s="96">
        <f>M116/'סכום נכסי הקרן'!$C$42</f>
        <v>3.0850556969894442E-4</v>
      </c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</row>
    <row r="117" spans="2:32" s="141" customFormat="1">
      <c r="B117" s="88" t="s">
        <v>1984</v>
      </c>
      <c r="C117" s="85">
        <v>8287435</v>
      </c>
      <c r="D117" s="85" t="s">
        <v>236</v>
      </c>
      <c r="E117" s="85"/>
      <c r="F117" s="112">
        <v>39600</v>
      </c>
      <c r="G117" s="95">
        <v>5.33</v>
      </c>
      <c r="H117" s="98" t="s">
        <v>157</v>
      </c>
      <c r="I117" s="99">
        <v>4.8000000000000001E-2</v>
      </c>
      <c r="J117" s="99">
        <v>4.8521898940785249E-2</v>
      </c>
      <c r="K117" s="95">
        <v>43655000</v>
      </c>
      <c r="L117" s="113">
        <v>115.2381</v>
      </c>
      <c r="M117" s="95">
        <v>50307.171419999999</v>
      </c>
      <c r="N117" s="85"/>
      <c r="O117" s="96">
        <v>3.067940321749789E-3</v>
      </c>
      <c r="P117" s="96">
        <f>M117/'סכום נכסי הקרן'!$C$42</f>
        <v>9.1667317075817909E-4</v>
      </c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</row>
    <row r="118" spans="2:32" s="141" customFormat="1">
      <c r="B118" s="88" t="s">
        <v>1985</v>
      </c>
      <c r="C118" s="85">
        <v>8287443</v>
      </c>
      <c r="D118" s="85" t="s">
        <v>236</v>
      </c>
      <c r="E118" s="85"/>
      <c r="F118" s="112">
        <v>39630</v>
      </c>
      <c r="G118" s="95">
        <v>5.410000000000001</v>
      </c>
      <c r="H118" s="98" t="s">
        <v>157</v>
      </c>
      <c r="I118" s="99">
        <v>4.8000000000000001E-2</v>
      </c>
      <c r="J118" s="99">
        <v>4.8500000000000015E-2</v>
      </c>
      <c r="K118" s="95">
        <v>20479000</v>
      </c>
      <c r="L118" s="113">
        <v>114.0308</v>
      </c>
      <c r="M118" s="95">
        <v>23352.366529999992</v>
      </c>
      <c r="N118" s="85"/>
      <c r="O118" s="96">
        <v>1.4241243318479379E-3</v>
      </c>
      <c r="P118" s="96">
        <f>M118/'סכום נכסי הקרן'!$C$42</f>
        <v>4.2551563261320548E-4</v>
      </c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</row>
    <row r="119" spans="2:32" s="141" customFormat="1">
      <c r="B119" s="88" t="s">
        <v>1986</v>
      </c>
      <c r="C119" s="85">
        <v>8287534</v>
      </c>
      <c r="D119" s="85" t="s">
        <v>236</v>
      </c>
      <c r="E119" s="85"/>
      <c r="F119" s="112">
        <v>39904</v>
      </c>
      <c r="G119" s="95">
        <v>5.89</v>
      </c>
      <c r="H119" s="98" t="s">
        <v>157</v>
      </c>
      <c r="I119" s="99">
        <v>4.8000000000000001E-2</v>
      </c>
      <c r="J119" s="99">
        <v>4.8500070371888561E-2</v>
      </c>
      <c r="K119" s="95">
        <v>156290000</v>
      </c>
      <c r="L119" s="113">
        <v>114.37260000000001</v>
      </c>
      <c r="M119" s="95">
        <v>178752.89775999999</v>
      </c>
      <c r="N119" s="85"/>
      <c r="O119" s="96">
        <v>1.0901094360664047E-2</v>
      </c>
      <c r="P119" s="96">
        <f>M119/'סכום נכסי הקרן'!$C$42</f>
        <v>3.2571496458003763E-3</v>
      </c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</row>
    <row r="120" spans="2:32" s="141" customFormat="1">
      <c r="B120" s="88" t="s">
        <v>1987</v>
      </c>
      <c r="C120" s="85">
        <v>8287559</v>
      </c>
      <c r="D120" s="85" t="s">
        <v>236</v>
      </c>
      <c r="E120" s="85"/>
      <c r="F120" s="112">
        <v>39965</v>
      </c>
      <c r="G120" s="95">
        <v>6.06</v>
      </c>
      <c r="H120" s="98" t="s">
        <v>157</v>
      </c>
      <c r="I120" s="99">
        <v>4.8000000000000001E-2</v>
      </c>
      <c r="J120" s="99">
        <v>4.8518390888855525E-2</v>
      </c>
      <c r="K120" s="95">
        <v>73638000</v>
      </c>
      <c r="L120" s="113">
        <v>111.7945</v>
      </c>
      <c r="M120" s="95">
        <v>82323.269249999998</v>
      </c>
      <c r="N120" s="85"/>
      <c r="O120" s="96">
        <v>5.0204149830203179E-3</v>
      </c>
      <c r="P120" s="96">
        <f>M120/'סכום נכסי הקרן'!$C$42</f>
        <v>1.5000551635184105E-3</v>
      </c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</row>
    <row r="121" spans="2:32" s="141" customFormat="1">
      <c r="B121" s="88" t="s">
        <v>1988</v>
      </c>
      <c r="C121" s="85">
        <v>8287567</v>
      </c>
      <c r="D121" s="85" t="s">
        <v>236</v>
      </c>
      <c r="E121" s="85"/>
      <c r="F121" s="112">
        <v>39995</v>
      </c>
      <c r="G121" s="95">
        <v>6.1399999999999988</v>
      </c>
      <c r="H121" s="98" t="s">
        <v>157</v>
      </c>
      <c r="I121" s="99">
        <v>4.8000000000000001E-2</v>
      </c>
      <c r="J121" s="99">
        <v>4.8499999999999988E-2</v>
      </c>
      <c r="K121" s="95">
        <v>112496000</v>
      </c>
      <c r="L121" s="113">
        <v>110.9282</v>
      </c>
      <c r="M121" s="95">
        <v>124789.76386000002</v>
      </c>
      <c r="N121" s="85"/>
      <c r="O121" s="96">
        <v>7.6101982576489025E-3</v>
      </c>
      <c r="P121" s="96">
        <f>M121/'סכום נכסי הקרן'!$C$42</f>
        <v>2.2738592786441868E-3</v>
      </c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</row>
    <row r="122" spans="2:32" s="141" customFormat="1">
      <c r="B122" s="88" t="s">
        <v>1989</v>
      </c>
      <c r="C122" s="85">
        <v>8287575</v>
      </c>
      <c r="D122" s="85" t="s">
        <v>236</v>
      </c>
      <c r="E122" s="85"/>
      <c r="F122" s="112">
        <v>40027</v>
      </c>
      <c r="G122" s="95">
        <v>6.2300000000000013</v>
      </c>
      <c r="H122" s="98" t="s">
        <v>157</v>
      </c>
      <c r="I122" s="99">
        <v>4.8000000000000001E-2</v>
      </c>
      <c r="J122" s="99">
        <v>4.8500000000000015E-2</v>
      </c>
      <c r="K122" s="95">
        <v>141650000</v>
      </c>
      <c r="L122" s="113">
        <v>109.51860000000001</v>
      </c>
      <c r="M122" s="95">
        <v>155133.09669999999</v>
      </c>
      <c r="N122" s="85"/>
      <c r="O122" s="96">
        <v>9.4606607600805376E-3</v>
      </c>
      <c r="P122" s="96">
        <f>M122/'סכום נכסי הקרן'!$C$42</f>
        <v>2.8267609493343327E-3</v>
      </c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</row>
    <row r="123" spans="2:32" s="141" customFormat="1">
      <c r="B123" s="88" t="s">
        <v>1990</v>
      </c>
      <c r="C123" s="85">
        <v>8287625</v>
      </c>
      <c r="D123" s="85" t="s">
        <v>236</v>
      </c>
      <c r="E123" s="85"/>
      <c r="F123" s="112">
        <v>40179</v>
      </c>
      <c r="G123" s="95">
        <v>6.49</v>
      </c>
      <c r="H123" s="98" t="s">
        <v>157</v>
      </c>
      <c r="I123" s="99">
        <v>4.8000000000000001E-2</v>
      </c>
      <c r="J123" s="99">
        <v>4.8499999999999995E-2</v>
      </c>
      <c r="K123" s="95">
        <v>55112000</v>
      </c>
      <c r="L123" s="113">
        <v>108.0843</v>
      </c>
      <c r="M123" s="95">
        <v>59567.395629999999</v>
      </c>
      <c r="N123" s="85"/>
      <c r="O123" s="96">
        <v>3.6326672670418882E-3</v>
      </c>
      <c r="P123" s="96">
        <f>M123/'סכום נכסי הקרן'!$C$42</f>
        <v>1.0854085388758478E-3</v>
      </c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</row>
    <row r="124" spans="2:32" s="141" customFormat="1">
      <c r="B124" s="88" t="s">
        <v>1991</v>
      </c>
      <c r="C124" s="85">
        <v>8287633</v>
      </c>
      <c r="D124" s="85" t="s">
        <v>236</v>
      </c>
      <c r="E124" s="85"/>
      <c r="F124" s="112">
        <v>40210</v>
      </c>
      <c r="G124" s="95">
        <v>6.58</v>
      </c>
      <c r="H124" s="98" t="s">
        <v>157</v>
      </c>
      <c r="I124" s="99">
        <v>4.8000000000000001E-2</v>
      </c>
      <c r="J124" s="99">
        <v>4.8500000000000008E-2</v>
      </c>
      <c r="K124" s="95">
        <v>80740000</v>
      </c>
      <c r="L124" s="113">
        <v>107.65819999999999</v>
      </c>
      <c r="M124" s="95">
        <v>86923.227189999991</v>
      </c>
      <c r="N124" s="85"/>
      <c r="O124" s="96">
        <v>5.3009395294047442E-3</v>
      </c>
      <c r="P124" s="96">
        <f>M124/'סכום נכסי הקרן'!$C$42</f>
        <v>1.5838733928322871E-3</v>
      </c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</row>
    <row r="125" spans="2:32" s="141" customFormat="1">
      <c r="B125" s="88" t="s">
        <v>1992</v>
      </c>
      <c r="C125" s="85">
        <v>8287641</v>
      </c>
      <c r="D125" s="85" t="s">
        <v>236</v>
      </c>
      <c r="E125" s="85"/>
      <c r="F125" s="112">
        <v>40238</v>
      </c>
      <c r="G125" s="95">
        <v>6.660000000000001</v>
      </c>
      <c r="H125" s="98" t="s">
        <v>157</v>
      </c>
      <c r="I125" s="99">
        <v>4.8000000000000001E-2</v>
      </c>
      <c r="J125" s="99">
        <v>4.8500000000000008E-2</v>
      </c>
      <c r="K125" s="95">
        <v>115180000</v>
      </c>
      <c r="L125" s="113">
        <v>107.9515</v>
      </c>
      <c r="M125" s="95">
        <v>124338.51251999999</v>
      </c>
      <c r="N125" s="85"/>
      <c r="O125" s="96">
        <v>7.5826790761455007E-3</v>
      </c>
      <c r="P125" s="96">
        <f>M125/'סכום נכסי הקרן'!$C$42</f>
        <v>2.2656367929633032E-3</v>
      </c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</row>
    <row r="126" spans="2:32" s="141" customFormat="1">
      <c r="B126" s="88" t="s">
        <v>1993</v>
      </c>
      <c r="C126" s="85">
        <v>8287666</v>
      </c>
      <c r="D126" s="85" t="s">
        <v>236</v>
      </c>
      <c r="E126" s="85"/>
      <c r="F126" s="112">
        <v>40300</v>
      </c>
      <c r="G126" s="95">
        <v>6.6700000000000008</v>
      </c>
      <c r="H126" s="98" t="s">
        <v>157</v>
      </c>
      <c r="I126" s="99">
        <v>4.8000000000000001E-2</v>
      </c>
      <c r="J126" s="99">
        <v>4.8500000000000008E-2</v>
      </c>
      <c r="K126" s="95">
        <v>18001000</v>
      </c>
      <c r="L126" s="113">
        <v>109.8763</v>
      </c>
      <c r="M126" s="95">
        <v>19778.834309999998</v>
      </c>
      <c r="N126" s="85"/>
      <c r="O126" s="96">
        <v>1.2061954903060453E-3</v>
      </c>
      <c r="P126" s="96">
        <f>M126/'סכום נכסי הקרן'!$C$42</f>
        <v>3.6040044091289043E-4</v>
      </c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</row>
    <row r="127" spans="2:32" s="141" customFormat="1">
      <c r="B127" s="88" t="s">
        <v>1994</v>
      </c>
      <c r="C127" s="85">
        <v>8287682</v>
      </c>
      <c r="D127" s="85" t="s">
        <v>236</v>
      </c>
      <c r="E127" s="85"/>
      <c r="F127" s="112">
        <v>40360</v>
      </c>
      <c r="G127" s="95">
        <v>6.83</v>
      </c>
      <c r="H127" s="98" t="s">
        <v>157</v>
      </c>
      <c r="I127" s="99">
        <v>4.8000000000000001E-2</v>
      </c>
      <c r="J127" s="99">
        <v>4.8499999999999995E-2</v>
      </c>
      <c r="K127" s="95">
        <v>50554000</v>
      </c>
      <c r="L127" s="113">
        <v>107.6735</v>
      </c>
      <c r="M127" s="95">
        <v>54433.245909999998</v>
      </c>
      <c r="N127" s="85"/>
      <c r="O127" s="96">
        <v>3.3195654865345796E-3</v>
      </c>
      <c r="P127" s="96">
        <f>M127/'סכום נכסי הקרן'!$C$42</f>
        <v>9.9185652292790708E-4</v>
      </c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</row>
    <row r="128" spans="2:32" s="141" customFormat="1">
      <c r="B128" s="88" t="s">
        <v>1995</v>
      </c>
      <c r="C128" s="85">
        <v>8287708</v>
      </c>
      <c r="D128" s="85" t="s">
        <v>236</v>
      </c>
      <c r="E128" s="85"/>
      <c r="F128" s="112">
        <v>40422</v>
      </c>
      <c r="G128" s="95">
        <v>7</v>
      </c>
      <c r="H128" s="98" t="s">
        <v>157</v>
      </c>
      <c r="I128" s="99">
        <v>4.8000000000000001E-2</v>
      </c>
      <c r="J128" s="99">
        <v>4.8499999999999995E-2</v>
      </c>
      <c r="K128" s="95">
        <v>100420000</v>
      </c>
      <c r="L128" s="113">
        <v>106.01739999999999</v>
      </c>
      <c r="M128" s="95">
        <v>106462.63086000002</v>
      </c>
      <c r="N128" s="85"/>
      <c r="O128" s="96">
        <v>6.4925335445337089E-3</v>
      </c>
      <c r="P128" s="96">
        <f>M128/'סכום נכסי הקרן'!$C$42</f>
        <v>1.939911043356645E-3</v>
      </c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</row>
    <row r="129" spans="2:32" s="141" customFormat="1">
      <c r="B129" s="88" t="s">
        <v>1996</v>
      </c>
      <c r="C129" s="85">
        <v>8287724</v>
      </c>
      <c r="D129" s="85" t="s">
        <v>236</v>
      </c>
      <c r="E129" s="85"/>
      <c r="F129" s="112">
        <v>40483</v>
      </c>
      <c r="G129" s="95">
        <v>7.0000000000000018</v>
      </c>
      <c r="H129" s="98" t="s">
        <v>157</v>
      </c>
      <c r="I129" s="99">
        <v>4.8000000000000001E-2</v>
      </c>
      <c r="J129" s="99">
        <v>4.8500157214611664E-2</v>
      </c>
      <c r="K129" s="95">
        <v>195177000</v>
      </c>
      <c r="L129" s="113">
        <v>106.9038</v>
      </c>
      <c r="M129" s="95">
        <v>208651.64919</v>
      </c>
      <c r="N129" s="85"/>
      <c r="O129" s="96">
        <v>1.2724444441634893E-2</v>
      </c>
      <c r="P129" s="96">
        <f>M129/'סכום נכסי הקרן'!$C$42</f>
        <v>3.8019503670779142E-3</v>
      </c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</row>
    <row r="130" spans="2:32" s="141" customFormat="1">
      <c r="B130" s="88" t="s">
        <v>1997</v>
      </c>
      <c r="C130" s="85">
        <v>8287732</v>
      </c>
      <c r="D130" s="85" t="s">
        <v>236</v>
      </c>
      <c r="E130" s="85"/>
      <c r="F130" s="112">
        <v>40513</v>
      </c>
      <c r="G130" s="95">
        <v>7.0900000000000007</v>
      </c>
      <c r="H130" s="98" t="s">
        <v>157</v>
      </c>
      <c r="I130" s="99">
        <v>4.8000000000000001E-2</v>
      </c>
      <c r="J130" s="99">
        <v>4.8500000000000015E-2</v>
      </c>
      <c r="K130" s="95">
        <v>66342000</v>
      </c>
      <c r="L130" s="113">
        <v>106.188</v>
      </c>
      <c r="M130" s="95">
        <v>70447.247159999999</v>
      </c>
      <c r="N130" s="85"/>
      <c r="O130" s="96">
        <v>4.2961658152879971E-3</v>
      </c>
      <c r="P130" s="96">
        <f>M130/'סכום נכסי הקרן'!$C$42</f>
        <v>1.2836559799040742E-3</v>
      </c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</row>
    <row r="131" spans="2:32" s="141" customFormat="1">
      <c r="B131" s="88" t="s">
        <v>1998</v>
      </c>
      <c r="C131" s="85">
        <v>8287740</v>
      </c>
      <c r="D131" s="85" t="s">
        <v>236</v>
      </c>
      <c r="E131" s="85"/>
      <c r="F131" s="112">
        <v>40544</v>
      </c>
      <c r="G131" s="95">
        <v>7.1700000000000008</v>
      </c>
      <c r="H131" s="98" t="s">
        <v>157</v>
      </c>
      <c r="I131" s="99">
        <v>4.8000000000000001E-2</v>
      </c>
      <c r="J131" s="99">
        <v>4.8499999999999995E-2</v>
      </c>
      <c r="K131" s="95">
        <v>166735000</v>
      </c>
      <c r="L131" s="113">
        <v>105.6721</v>
      </c>
      <c r="M131" s="95">
        <v>176192.42158000002</v>
      </c>
      <c r="N131" s="85"/>
      <c r="O131" s="96">
        <v>1.0744945885331984E-2</v>
      </c>
      <c r="P131" s="96">
        <f>M131/'סכום נכסי הקרן'!$C$42</f>
        <v>3.2104938758113237E-3</v>
      </c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</row>
    <row r="132" spans="2:32" s="141" customFormat="1">
      <c r="B132" s="88" t="s">
        <v>1999</v>
      </c>
      <c r="C132" s="85">
        <v>8287757</v>
      </c>
      <c r="D132" s="85" t="s">
        <v>236</v>
      </c>
      <c r="E132" s="85"/>
      <c r="F132" s="112">
        <v>40575</v>
      </c>
      <c r="G132" s="95">
        <v>7.2600000000000016</v>
      </c>
      <c r="H132" s="98" t="s">
        <v>157</v>
      </c>
      <c r="I132" s="99">
        <v>4.8000000000000001E-2</v>
      </c>
      <c r="J132" s="99">
        <v>4.8499999999999988E-2</v>
      </c>
      <c r="K132" s="95">
        <v>65718000</v>
      </c>
      <c r="L132" s="113">
        <v>104.8672</v>
      </c>
      <c r="M132" s="95">
        <v>68916.655029999994</v>
      </c>
      <c r="N132" s="85"/>
      <c r="O132" s="96">
        <v>4.2028239481300064E-3</v>
      </c>
      <c r="P132" s="96">
        <f>M132/'סכום נכסי הקרן'!$C$42</f>
        <v>1.255766263560634E-3</v>
      </c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</row>
    <row r="133" spans="2:32" s="141" customFormat="1">
      <c r="B133" s="88" t="s">
        <v>2000</v>
      </c>
      <c r="C133" s="85">
        <v>8287765</v>
      </c>
      <c r="D133" s="85" t="s">
        <v>236</v>
      </c>
      <c r="E133" s="85"/>
      <c r="F133" s="112">
        <v>40603</v>
      </c>
      <c r="G133" s="95">
        <v>7.3400000000000016</v>
      </c>
      <c r="H133" s="98" t="s">
        <v>157</v>
      </c>
      <c r="I133" s="99">
        <v>4.8000000000000001E-2</v>
      </c>
      <c r="J133" s="99">
        <v>4.8598897803779344E-2</v>
      </c>
      <c r="K133" s="95">
        <v>101895000</v>
      </c>
      <c r="L133" s="113">
        <v>104.2302</v>
      </c>
      <c r="M133" s="95">
        <v>106205.33331999999</v>
      </c>
      <c r="N133" s="85"/>
      <c r="O133" s="96">
        <v>6.4768424715639554E-3</v>
      </c>
      <c r="P133" s="96">
        <f>M133/'סכום נכסי הקרן'!$C$42</f>
        <v>1.9352226908780094E-3</v>
      </c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</row>
    <row r="134" spans="2:32" s="141" customFormat="1">
      <c r="B134" s="88" t="s">
        <v>2001</v>
      </c>
      <c r="C134" s="85">
        <v>8287773</v>
      </c>
      <c r="D134" s="85" t="s">
        <v>236</v>
      </c>
      <c r="E134" s="85"/>
      <c r="F134" s="112">
        <v>40634</v>
      </c>
      <c r="G134" s="95">
        <v>7.25</v>
      </c>
      <c r="H134" s="98" t="s">
        <v>157</v>
      </c>
      <c r="I134" s="99">
        <v>4.8000000000000001E-2</v>
      </c>
      <c r="J134" s="99">
        <v>4.8500000000000008E-2</v>
      </c>
      <c r="K134" s="95">
        <v>36138000</v>
      </c>
      <c r="L134" s="113">
        <v>106.0057</v>
      </c>
      <c r="M134" s="95">
        <v>38308.329990000006</v>
      </c>
      <c r="N134" s="85"/>
      <c r="O134" s="96">
        <v>2.3362011203932188E-3</v>
      </c>
      <c r="P134" s="96">
        <f>M134/'סכום נכסי הקרן'!$C$42</f>
        <v>6.9803603198456178E-4</v>
      </c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</row>
    <row r="135" spans="2:32" s="141" customFormat="1">
      <c r="B135" s="88" t="s">
        <v>2002</v>
      </c>
      <c r="C135" s="85">
        <v>8287781</v>
      </c>
      <c r="D135" s="85" t="s">
        <v>236</v>
      </c>
      <c r="E135" s="85"/>
      <c r="F135" s="112">
        <v>40664</v>
      </c>
      <c r="G135" s="95">
        <v>7.3299999999999983</v>
      </c>
      <c r="H135" s="98" t="s">
        <v>157</v>
      </c>
      <c r="I135" s="99">
        <v>4.8000000000000001E-2</v>
      </c>
      <c r="J135" s="99">
        <v>4.8499999999999995E-2</v>
      </c>
      <c r="K135" s="95">
        <v>134113000</v>
      </c>
      <c r="L135" s="113">
        <v>105.38890000000001</v>
      </c>
      <c r="M135" s="95">
        <v>141340.19979000001</v>
      </c>
      <c r="N135" s="85"/>
      <c r="O135" s="96">
        <v>8.6195126018856604E-3</v>
      </c>
      <c r="P135" s="96">
        <f>M135/'סכום נכסי הקרן'!$C$42</f>
        <v>2.5754333913034348E-3</v>
      </c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</row>
    <row r="136" spans="2:32" s="141" customFormat="1">
      <c r="B136" s="88" t="s">
        <v>2003</v>
      </c>
      <c r="C136" s="85">
        <v>8287815</v>
      </c>
      <c r="D136" s="85" t="s">
        <v>236</v>
      </c>
      <c r="E136" s="85"/>
      <c r="F136" s="112">
        <v>40756</v>
      </c>
      <c r="G136" s="95">
        <v>7.580000000000001</v>
      </c>
      <c r="H136" s="98" t="s">
        <v>157</v>
      </c>
      <c r="I136" s="99">
        <v>4.8000000000000001E-2</v>
      </c>
      <c r="J136" s="99">
        <v>4.8499999999999988E-2</v>
      </c>
      <c r="K136" s="95">
        <v>73797000</v>
      </c>
      <c r="L136" s="113">
        <v>102.6397</v>
      </c>
      <c r="M136" s="95">
        <v>75744.995420000007</v>
      </c>
      <c r="N136" s="85"/>
      <c r="O136" s="96">
        <v>4.6192445144587523E-3</v>
      </c>
      <c r="P136" s="96">
        <f>M136/'סכום נכסי הקרן'!$C$42</f>
        <v>1.3801890100525783E-3</v>
      </c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</row>
    <row r="137" spans="2:32" s="141" customFormat="1">
      <c r="B137" s="88" t="s">
        <v>2004</v>
      </c>
      <c r="C137" s="85">
        <v>8287849</v>
      </c>
      <c r="D137" s="85" t="s">
        <v>236</v>
      </c>
      <c r="E137" s="85"/>
      <c r="F137" s="112">
        <v>40848</v>
      </c>
      <c r="G137" s="95">
        <v>7.6499999999999995</v>
      </c>
      <c r="H137" s="98" t="s">
        <v>157</v>
      </c>
      <c r="I137" s="99">
        <v>4.8000000000000001E-2</v>
      </c>
      <c r="J137" s="99">
        <v>4.8500000000000008E-2</v>
      </c>
      <c r="K137" s="95">
        <v>208107000</v>
      </c>
      <c r="L137" s="113">
        <v>103.85890000000001</v>
      </c>
      <c r="M137" s="95">
        <v>216137.66847</v>
      </c>
      <c r="N137" s="85"/>
      <c r="O137" s="96">
        <v>1.3180972999099719E-2</v>
      </c>
      <c r="P137" s="96">
        <f>M137/'סכום נכסי הקרן'!$C$42</f>
        <v>3.9383570231481526E-3</v>
      </c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</row>
    <row r="138" spans="2:32" s="141" customFormat="1">
      <c r="B138" s="88" t="s">
        <v>2005</v>
      </c>
      <c r="C138" s="85">
        <v>8287872</v>
      </c>
      <c r="D138" s="85" t="s">
        <v>236</v>
      </c>
      <c r="E138" s="85"/>
      <c r="F138" s="112">
        <v>40940</v>
      </c>
      <c r="G138" s="95">
        <v>7.8999999999999968</v>
      </c>
      <c r="H138" s="98" t="s">
        <v>157</v>
      </c>
      <c r="I138" s="99">
        <v>4.8000000000000001E-2</v>
      </c>
      <c r="J138" s="99">
        <v>4.8499999999999988E-2</v>
      </c>
      <c r="K138" s="95">
        <v>261737000</v>
      </c>
      <c r="L138" s="113">
        <v>102.6508</v>
      </c>
      <c r="M138" s="95">
        <v>268675.05301000003</v>
      </c>
      <c r="N138" s="85"/>
      <c r="O138" s="96">
        <v>1.6384920982656218E-2</v>
      </c>
      <c r="P138" s="96">
        <f>M138/'סכום נכסי הקרן'!$C$42</f>
        <v>4.8956680686758954E-3</v>
      </c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</row>
    <row r="139" spans="2:32" s="141" customFormat="1">
      <c r="B139" s="88" t="s">
        <v>2006</v>
      </c>
      <c r="C139" s="85">
        <v>71116727</v>
      </c>
      <c r="D139" s="85" t="s">
        <v>236</v>
      </c>
      <c r="E139" s="85"/>
      <c r="F139" s="112">
        <v>40969</v>
      </c>
      <c r="G139" s="95">
        <v>7.9799999999999986</v>
      </c>
      <c r="H139" s="98" t="s">
        <v>157</v>
      </c>
      <c r="I139" s="99">
        <v>4.8000000000000001E-2</v>
      </c>
      <c r="J139" s="99">
        <v>4.8524830496230742E-2</v>
      </c>
      <c r="K139" s="95">
        <v>159473000</v>
      </c>
      <c r="L139" s="113">
        <v>102.22029999999999</v>
      </c>
      <c r="M139" s="95">
        <v>163013.83663000001</v>
      </c>
      <c r="N139" s="85"/>
      <c r="O139" s="96">
        <v>9.9412610227074816E-3</v>
      </c>
      <c r="P139" s="96">
        <f>M139/'סכום נכסי הקרן'!$C$42</f>
        <v>2.9703600159413993E-3</v>
      </c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</row>
    <row r="140" spans="2:32" s="141" customFormat="1">
      <c r="B140" s="88" t="s">
        <v>2007</v>
      </c>
      <c r="C140" s="85">
        <v>8789</v>
      </c>
      <c r="D140" s="85" t="s">
        <v>236</v>
      </c>
      <c r="E140" s="85"/>
      <c r="F140" s="112">
        <v>41000</v>
      </c>
      <c r="G140" s="95">
        <v>7.8800000000000017</v>
      </c>
      <c r="H140" s="98" t="s">
        <v>157</v>
      </c>
      <c r="I140" s="99">
        <v>4.8000000000000001E-2</v>
      </c>
      <c r="J140" s="99">
        <v>4.8499999999999995E-2</v>
      </c>
      <c r="K140" s="95">
        <v>87131000</v>
      </c>
      <c r="L140" s="113">
        <v>104.273</v>
      </c>
      <c r="M140" s="95">
        <v>90854.118900000001</v>
      </c>
      <c r="N140" s="85"/>
      <c r="O140" s="96">
        <v>5.5406616373495088E-3</v>
      </c>
      <c r="P140" s="96">
        <f>M140/'סכום נכסי הקרן'!$C$42</f>
        <v>1.6555002179151263E-3</v>
      </c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</row>
    <row r="141" spans="2:32" s="141" customFormat="1">
      <c r="B141" s="88" t="s">
        <v>2008</v>
      </c>
      <c r="C141" s="85">
        <v>71121438</v>
      </c>
      <c r="D141" s="85" t="s">
        <v>236</v>
      </c>
      <c r="E141" s="85"/>
      <c r="F141" s="112">
        <v>41640</v>
      </c>
      <c r="G141" s="95">
        <v>9.02</v>
      </c>
      <c r="H141" s="98" t="s">
        <v>157</v>
      </c>
      <c r="I141" s="99">
        <v>4.8000000000000001E-2</v>
      </c>
      <c r="J141" s="99">
        <v>4.8499999999999988E-2</v>
      </c>
      <c r="K141" s="95">
        <v>163546000</v>
      </c>
      <c r="L141" s="113">
        <v>101.1812</v>
      </c>
      <c r="M141" s="95">
        <v>165477.85233000002</v>
      </c>
      <c r="N141" s="85"/>
      <c r="O141" s="96">
        <v>1.0091526937209867E-2</v>
      </c>
      <c r="P141" s="96">
        <f>M141/'סכום נכסי הקרן'!$C$42</f>
        <v>3.0152581292871039E-3</v>
      </c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</row>
    <row r="145" spans="2:2">
      <c r="B145" s="100" t="s">
        <v>59</v>
      </c>
    </row>
    <row r="146" spans="2:2">
      <c r="B146" s="100" t="s">
        <v>138</v>
      </c>
    </row>
  </sheetData>
  <sheetProtection password="CC13"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A1:XFD2 A1:B1048576 D1:Y2 D3:XFD1048576"/>
  </dataValidations>
  <pageMargins left="0" right="0" top="0.11811023622047245" bottom="0.11811023622047245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170</v>
      </c>
      <c r="C1" s="79" t="s" vm="1">
        <v>231</v>
      </c>
    </row>
    <row r="2" spans="2:65">
      <c r="B2" s="56" t="s">
        <v>169</v>
      </c>
      <c r="C2" s="79" t="s">
        <v>232</v>
      </c>
    </row>
    <row r="3" spans="2:65">
      <c r="B3" s="56" t="s">
        <v>171</v>
      </c>
      <c r="C3" s="79" t="s">
        <v>233</v>
      </c>
    </row>
    <row r="4" spans="2:65">
      <c r="B4" s="56" t="s">
        <v>172</v>
      </c>
      <c r="C4" s="79">
        <v>162</v>
      </c>
    </row>
    <row r="6" spans="2:65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9"/>
    </row>
    <row r="7" spans="2:65" ht="26.25" customHeight="1">
      <c r="B7" s="197" t="s">
        <v>114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9"/>
    </row>
    <row r="8" spans="2:65" s="3" customFormat="1" ht="78.75">
      <c r="B8" s="22" t="s">
        <v>142</v>
      </c>
      <c r="C8" s="30" t="s">
        <v>58</v>
      </c>
      <c r="D8" s="71" t="s">
        <v>144</v>
      </c>
      <c r="E8" s="71" t="s">
        <v>143</v>
      </c>
      <c r="F8" s="71" t="s">
        <v>83</v>
      </c>
      <c r="G8" s="30" t="s">
        <v>15</v>
      </c>
      <c r="H8" s="30" t="s">
        <v>84</v>
      </c>
      <c r="I8" s="30" t="s">
        <v>129</v>
      </c>
      <c r="J8" s="30" t="s">
        <v>18</v>
      </c>
      <c r="K8" s="30" t="s">
        <v>128</v>
      </c>
      <c r="L8" s="30" t="s">
        <v>17</v>
      </c>
      <c r="M8" s="71" t="s">
        <v>19</v>
      </c>
      <c r="N8" s="30" t="s">
        <v>0</v>
      </c>
      <c r="O8" s="30" t="s">
        <v>132</v>
      </c>
      <c r="P8" s="30" t="s">
        <v>136</v>
      </c>
      <c r="Q8" s="30" t="s">
        <v>74</v>
      </c>
      <c r="R8" s="71" t="s">
        <v>173</v>
      </c>
      <c r="S8" s="31" t="s">
        <v>175</v>
      </c>
      <c r="U8" s="1"/>
      <c r="BJ8" s="1"/>
    </row>
    <row r="9" spans="2:65" s="3" customFormat="1" ht="17.25" customHeight="1">
      <c r="B9" s="16"/>
      <c r="C9" s="32"/>
      <c r="D9" s="17"/>
      <c r="E9" s="17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80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139</v>
      </c>
      <c r="R10" s="21" t="s">
        <v>140</v>
      </c>
      <c r="S10" s="21" t="s">
        <v>176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59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138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13"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H1:XFD2 D3:XFD1048576 D1:AF2 A1:B1048576"/>
  </dataValidations>
  <pageMargins left="0" right="0" top="0.11811023622047245" bottom="0.11811023622047245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J540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31" width="5.7109375" style="1" customWidth="1"/>
    <col min="32" max="16384" width="9.140625" style="1"/>
  </cols>
  <sheetData>
    <row r="1" spans="2:62">
      <c r="B1" s="56" t="s">
        <v>170</v>
      </c>
      <c r="C1" s="79" t="s" vm="1">
        <v>231</v>
      </c>
    </row>
    <row r="2" spans="2:62">
      <c r="B2" s="56" t="s">
        <v>169</v>
      </c>
      <c r="C2" s="79" t="s">
        <v>232</v>
      </c>
    </row>
    <row r="3" spans="2:62">
      <c r="B3" s="56" t="s">
        <v>171</v>
      </c>
      <c r="C3" s="79" t="s">
        <v>233</v>
      </c>
    </row>
    <row r="4" spans="2:62">
      <c r="B4" s="56" t="s">
        <v>172</v>
      </c>
      <c r="C4" s="79">
        <v>162</v>
      </c>
    </row>
    <row r="6" spans="2:62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9"/>
    </row>
    <row r="7" spans="2:62" ht="26.25" customHeight="1">
      <c r="B7" s="197" t="s">
        <v>115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9"/>
    </row>
    <row r="8" spans="2:62" s="3" customFormat="1" ht="78.75">
      <c r="B8" s="22" t="s">
        <v>142</v>
      </c>
      <c r="C8" s="30" t="s">
        <v>58</v>
      </c>
      <c r="D8" s="71" t="s">
        <v>144</v>
      </c>
      <c r="E8" s="71" t="s">
        <v>143</v>
      </c>
      <c r="F8" s="71" t="s">
        <v>83</v>
      </c>
      <c r="G8" s="30" t="s">
        <v>15</v>
      </c>
      <c r="H8" s="30" t="s">
        <v>84</v>
      </c>
      <c r="I8" s="30" t="s">
        <v>129</v>
      </c>
      <c r="J8" s="30" t="s">
        <v>18</v>
      </c>
      <c r="K8" s="30" t="s">
        <v>128</v>
      </c>
      <c r="L8" s="30" t="s">
        <v>17</v>
      </c>
      <c r="M8" s="71" t="s">
        <v>19</v>
      </c>
      <c r="N8" s="30" t="s">
        <v>0</v>
      </c>
      <c r="O8" s="30" t="s">
        <v>132</v>
      </c>
      <c r="P8" s="30" t="s">
        <v>136</v>
      </c>
      <c r="Q8" s="30" t="s">
        <v>74</v>
      </c>
      <c r="R8" s="71" t="s">
        <v>173</v>
      </c>
      <c r="S8" s="31" t="s">
        <v>175</v>
      </c>
      <c r="BG8" s="1"/>
    </row>
    <row r="9" spans="2:62" s="3" customFormat="1" ht="27.75" customHeight="1">
      <c r="B9" s="16"/>
      <c r="C9" s="32"/>
      <c r="D9" s="17"/>
      <c r="E9" s="17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80</v>
      </c>
      <c r="P9" s="32" t="s">
        <v>23</v>
      </c>
      <c r="Q9" s="32" t="s">
        <v>20</v>
      </c>
      <c r="R9" s="32" t="s">
        <v>20</v>
      </c>
      <c r="S9" s="33" t="s">
        <v>20</v>
      </c>
      <c r="BG9" s="1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139</v>
      </c>
      <c r="R10" s="21" t="s">
        <v>140</v>
      </c>
      <c r="S10" s="21" t="s">
        <v>176</v>
      </c>
      <c r="T10" s="5"/>
      <c r="BG10" s="1"/>
    </row>
    <row r="11" spans="2:62" s="160" customFormat="1" ht="18" customHeight="1">
      <c r="B11" s="106" t="s">
        <v>67</v>
      </c>
      <c r="C11" s="81"/>
      <c r="D11" s="81"/>
      <c r="E11" s="81"/>
      <c r="F11" s="81"/>
      <c r="G11" s="81"/>
      <c r="H11" s="81"/>
      <c r="I11" s="81"/>
      <c r="J11" s="91">
        <v>6.5648186279124623</v>
      </c>
      <c r="K11" s="81"/>
      <c r="L11" s="81"/>
      <c r="M11" s="90">
        <v>2.5506439204239003E-2</v>
      </c>
      <c r="N11" s="89"/>
      <c r="O11" s="91"/>
      <c r="P11" s="89">
        <f>P12+P51</f>
        <v>789888.31653999991</v>
      </c>
      <c r="Q11" s="81"/>
      <c r="R11" s="90">
        <f>P11/$P$11</f>
        <v>1</v>
      </c>
      <c r="S11" s="90">
        <f>P11/'סכום נכסי הקרן'!$C$42</f>
        <v>1.4392966394840929E-2</v>
      </c>
      <c r="T11" s="159"/>
      <c r="BG11" s="141"/>
      <c r="BJ11" s="141"/>
    </row>
    <row r="12" spans="2:62" s="141" customFormat="1" ht="17.25" customHeight="1">
      <c r="B12" s="107" t="s">
        <v>226</v>
      </c>
      <c r="C12" s="83"/>
      <c r="D12" s="83"/>
      <c r="E12" s="83"/>
      <c r="F12" s="83"/>
      <c r="G12" s="83"/>
      <c r="H12" s="83"/>
      <c r="I12" s="83"/>
      <c r="J12" s="94">
        <v>6.1656939371072514</v>
      </c>
      <c r="K12" s="83"/>
      <c r="L12" s="83"/>
      <c r="M12" s="93">
        <v>2.3458713567980377E-2</v>
      </c>
      <c r="N12" s="92"/>
      <c r="O12" s="94"/>
      <c r="P12" s="92">
        <f>P13+P39+P45</f>
        <v>716222.04733999993</v>
      </c>
      <c r="Q12" s="83"/>
      <c r="R12" s="93">
        <f>P12/$P$11</f>
        <v>0.90673837344159591</v>
      </c>
      <c r="S12" s="93">
        <f>P12/'סכום נכסי הקרן'!$C$42</f>
        <v>1.3050654937857615E-2</v>
      </c>
    </row>
    <row r="13" spans="2:62" s="141" customFormat="1">
      <c r="B13" s="108" t="s">
        <v>75</v>
      </c>
      <c r="C13" s="83"/>
      <c r="D13" s="83"/>
      <c r="E13" s="83"/>
      <c r="F13" s="83"/>
      <c r="G13" s="83"/>
      <c r="H13" s="83"/>
      <c r="I13" s="83"/>
      <c r="J13" s="94">
        <v>6.2017155255356053</v>
      </c>
      <c r="K13" s="83"/>
      <c r="L13" s="83"/>
      <c r="M13" s="93">
        <v>1.7127628665941478E-2</v>
      </c>
      <c r="N13" s="92"/>
      <c r="O13" s="94"/>
      <c r="P13" s="92">
        <f>SUM(P14:P37)</f>
        <v>495288.52742</v>
      </c>
      <c r="Q13" s="83"/>
      <c r="R13" s="93">
        <f t="shared" ref="R13:R55" si="0">P13/$P$11</f>
        <v>0.62703614808425723</v>
      </c>
      <c r="S13" s="93">
        <f>P13/'סכום נכסי הקרן'!$C$42</f>
        <v>9.0249102077272145E-3</v>
      </c>
    </row>
    <row r="14" spans="2:62" s="141" customFormat="1">
      <c r="B14" s="109" t="s">
        <v>2009</v>
      </c>
      <c r="C14" s="85" t="s">
        <v>2010</v>
      </c>
      <c r="D14" s="98" t="s">
        <v>2011</v>
      </c>
      <c r="E14" s="85" t="s">
        <v>2012</v>
      </c>
      <c r="F14" s="98" t="s">
        <v>414</v>
      </c>
      <c r="G14" s="85" t="s">
        <v>320</v>
      </c>
      <c r="H14" s="85" t="s">
        <v>155</v>
      </c>
      <c r="I14" s="112">
        <v>39076</v>
      </c>
      <c r="J14" s="97">
        <v>9.51</v>
      </c>
      <c r="K14" s="98" t="s">
        <v>157</v>
      </c>
      <c r="L14" s="99">
        <v>4.9000000000000002E-2</v>
      </c>
      <c r="M14" s="96">
        <v>2.0099999999999996E-2</v>
      </c>
      <c r="N14" s="95">
        <v>38643866</v>
      </c>
      <c r="O14" s="97">
        <v>155.63</v>
      </c>
      <c r="P14" s="95">
        <v>60141.446380000001</v>
      </c>
      <c r="Q14" s="96">
        <v>1.9685165003230837E-2</v>
      </c>
      <c r="R14" s="96">
        <f t="shared" si="0"/>
        <v>7.6139177046498877E-2</v>
      </c>
      <c r="S14" s="96">
        <f>P14/'סכום נכסי הקרן'!$C$42</f>
        <v>1.0958686165611021E-3</v>
      </c>
    </row>
    <row r="15" spans="2:62" s="141" customFormat="1">
      <c r="B15" s="109" t="s">
        <v>2013</v>
      </c>
      <c r="C15" s="85" t="s">
        <v>2014</v>
      </c>
      <c r="D15" s="98" t="s">
        <v>2011</v>
      </c>
      <c r="E15" s="85" t="s">
        <v>2012</v>
      </c>
      <c r="F15" s="98" t="s">
        <v>414</v>
      </c>
      <c r="G15" s="85" t="s">
        <v>320</v>
      </c>
      <c r="H15" s="85" t="s">
        <v>155</v>
      </c>
      <c r="I15" s="112">
        <v>42639</v>
      </c>
      <c r="J15" s="97">
        <v>11.790000000000003</v>
      </c>
      <c r="K15" s="98" t="s">
        <v>157</v>
      </c>
      <c r="L15" s="99">
        <v>4.0999999999999995E-2</v>
      </c>
      <c r="M15" s="96">
        <v>2.4900000000000002E-2</v>
      </c>
      <c r="N15" s="95">
        <v>69610700</v>
      </c>
      <c r="O15" s="97">
        <v>125.23</v>
      </c>
      <c r="P15" s="95">
        <v>87173.484349999999</v>
      </c>
      <c r="Q15" s="96">
        <v>2.0077281278882489E-2</v>
      </c>
      <c r="R15" s="96">
        <f t="shared" si="0"/>
        <v>0.11036178472907636</v>
      </c>
      <c r="S15" s="96">
        <f>P15/'סכום נכסי הקרן'!$C$42</f>
        <v>1.5884334588802649E-3</v>
      </c>
    </row>
    <row r="16" spans="2:62" s="141" customFormat="1">
      <c r="B16" s="109" t="s">
        <v>2015</v>
      </c>
      <c r="C16" s="85" t="s">
        <v>2016</v>
      </c>
      <c r="D16" s="98" t="s">
        <v>2011</v>
      </c>
      <c r="E16" s="85" t="s">
        <v>2017</v>
      </c>
      <c r="F16" s="98" t="s">
        <v>489</v>
      </c>
      <c r="G16" s="85" t="s">
        <v>320</v>
      </c>
      <c r="H16" s="85" t="s">
        <v>155</v>
      </c>
      <c r="I16" s="112">
        <v>38918</v>
      </c>
      <c r="J16" s="97">
        <v>2.17</v>
      </c>
      <c r="K16" s="98" t="s">
        <v>157</v>
      </c>
      <c r="L16" s="99">
        <v>0.05</v>
      </c>
      <c r="M16" s="96">
        <v>6.9999999999999993E-3</v>
      </c>
      <c r="N16" s="95">
        <v>20860.91</v>
      </c>
      <c r="O16" s="97">
        <v>128.41999999999999</v>
      </c>
      <c r="P16" s="95">
        <v>26.78959</v>
      </c>
      <c r="Q16" s="96">
        <v>6.3892667695928762E-4</v>
      </c>
      <c r="R16" s="96">
        <f t="shared" si="0"/>
        <v>3.3915668125524649E-5</v>
      </c>
      <c r="S16" s="96">
        <f>P16/'סכום נכסי הקרן'!$C$42</f>
        <v>4.8814707158925393E-7</v>
      </c>
    </row>
    <row r="17" spans="2:19" s="141" customFormat="1">
      <c r="B17" s="109" t="s">
        <v>2018</v>
      </c>
      <c r="C17" s="85" t="s">
        <v>2019</v>
      </c>
      <c r="D17" s="98" t="s">
        <v>2011</v>
      </c>
      <c r="E17" s="85" t="s">
        <v>2020</v>
      </c>
      <c r="F17" s="98" t="s">
        <v>414</v>
      </c>
      <c r="G17" s="85" t="s">
        <v>320</v>
      </c>
      <c r="H17" s="85" t="s">
        <v>153</v>
      </c>
      <c r="I17" s="112">
        <v>42796</v>
      </c>
      <c r="J17" s="97">
        <v>9.2900000000000009</v>
      </c>
      <c r="K17" s="98" t="s">
        <v>157</v>
      </c>
      <c r="L17" s="99">
        <v>2.1400000000000002E-2</v>
      </c>
      <c r="M17" s="96">
        <v>2.0300000000000002E-2</v>
      </c>
      <c r="N17" s="95">
        <v>50498000</v>
      </c>
      <c r="O17" s="97">
        <v>101.27</v>
      </c>
      <c r="P17" s="95">
        <v>51139.326359999992</v>
      </c>
      <c r="Q17" s="96">
        <v>0.19448787965152553</v>
      </c>
      <c r="R17" s="96">
        <f t="shared" si="0"/>
        <v>6.4742477245402191E-2</v>
      </c>
      <c r="S17" s="96">
        <f>P17/'סכום נכסי הקרן'!$C$42</f>
        <v>9.3183629931182729E-4</v>
      </c>
    </row>
    <row r="18" spans="2:19" s="141" customFormat="1">
      <c r="B18" s="109" t="s">
        <v>2021</v>
      </c>
      <c r="C18" s="85" t="s">
        <v>2022</v>
      </c>
      <c r="D18" s="98" t="s">
        <v>2011</v>
      </c>
      <c r="E18" s="85" t="s">
        <v>318</v>
      </c>
      <c r="F18" s="98" t="s">
        <v>319</v>
      </c>
      <c r="G18" s="85" t="s">
        <v>344</v>
      </c>
      <c r="H18" s="85" t="s">
        <v>155</v>
      </c>
      <c r="I18" s="112">
        <v>38519</v>
      </c>
      <c r="J18" s="97">
        <v>5.83</v>
      </c>
      <c r="K18" s="98" t="s">
        <v>157</v>
      </c>
      <c r="L18" s="99">
        <v>6.0499999999999998E-2</v>
      </c>
      <c r="M18" s="96">
        <v>1.3599999999999999E-2</v>
      </c>
      <c r="N18" s="95">
        <v>129150</v>
      </c>
      <c r="O18" s="97">
        <v>170.93</v>
      </c>
      <c r="P18" s="95">
        <v>220.7561</v>
      </c>
      <c r="Q18" s="85"/>
      <c r="R18" s="96">
        <f t="shared" si="0"/>
        <v>2.7947761142612233E-4</v>
      </c>
      <c r="S18" s="96">
        <f>P18/'סכום נכסי הקרן'!$C$42</f>
        <v>4.0225118693665897E-6</v>
      </c>
    </row>
    <row r="19" spans="2:19" s="141" customFormat="1">
      <c r="B19" s="109" t="s">
        <v>2023</v>
      </c>
      <c r="C19" s="85" t="s">
        <v>2024</v>
      </c>
      <c r="D19" s="98" t="s">
        <v>2011</v>
      </c>
      <c r="E19" s="85" t="s">
        <v>334</v>
      </c>
      <c r="F19" s="98" t="s">
        <v>319</v>
      </c>
      <c r="G19" s="85" t="s">
        <v>344</v>
      </c>
      <c r="H19" s="85" t="s">
        <v>155</v>
      </c>
      <c r="I19" s="112">
        <v>37594</v>
      </c>
      <c r="J19" s="97">
        <v>0.68</v>
      </c>
      <c r="K19" s="98" t="s">
        <v>157</v>
      </c>
      <c r="L19" s="99">
        <v>6.5000000000000002E-2</v>
      </c>
      <c r="M19" s="96">
        <v>7.5000000000000015E-3</v>
      </c>
      <c r="N19" s="95">
        <v>254698.72</v>
      </c>
      <c r="O19" s="97">
        <v>126.81</v>
      </c>
      <c r="P19" s="95">
        <v>322.98345999999998</v>
      </c>
      <c r="Q19" s="85"/>
      <c r="R19" s="96">
        <f t="shared" si="0"/>
        <v>4.088976292430629E-4</v>
      </c>
      <c r="S19" s="96">
        <f>P19/'סכום נכסי הקרן'!$C$42</f>
        <v>5.8852498366255295E-6</v>
      </c>
    </row>
    <row r="20" spans="2:19" s="141" customFormat="1">
      <c r="B20" s="109" t="s">
        <v>2025</v>
      </c>
      <c r="C20" s="85" t="s">
        <v>2026</v>
      </c>
      <c r="D20" s="98" t="s">
        <v>2011</v>
      </c>
      <c r="E20" s="85" t="s">
        <v>2027</v>
      </c>
      <c r="F20" s="98" t="s">
        <v>414</v>
      </c>
      <c r="G20" s="85" t="s">
        <v>376</v>
      </c>
      <c r="H20" s="85" t="s">
        <v>155</v>
      </c>
      <c r="I20" s="112">
        <v>40196</v>
      </c>
      <c r="J20" s="97">
        <v>0.26</v>
      </c>
      <c r="K20" s="98" t="s">
        <v>157</v>
      </c>
      <c r="L20" s="99">
        <v>8.4000000000000005E-2</v>
      </c>
      <c r="M20" s="96">
        <v>2.0999999999999994E-3</v>
      </c>
      <c r="N20" s="95">
        <v>7148925.0199999996</v>
      </c>
      <c r="O20" s="97">
        <v>122.87</v>
      </c>
      <c r="P20" s="95">
        <v>8783.8845600000004</v>
      </c>
      <c r="Q20" s="96">
        <v>4.6891781939789386E-2</v>
      </c>
      <c r="R20" s="96">
        <f t="shared" si="0"/>
        <v>1.1120413324350247E-2</v>
      </c>
      <c r="S20" s="96">
        <f>P20/'סכום נכסי הקרן'!$C$42</f>
        <v>1.6005573527411439E-4</v>
      </c>
    </row>
    <row r="21" spans="2:19" s="141" customFormat="1">
      <c r="B21" s="109" t="s">
        <v>2028</v>
      </c>
      <c r="C21" s="85" t="s">
        <v>2029</v>
      </c>
      <c r="D21" s="98" t="s">
        <v>2011</v>
      </c>
      <c r="E21" s="85" t="s">
        <v>2030</v>
      </c>
      <c r="F21" s="98" t="s">
        <v>414</v>
      </c>
      <c r="G21" s="85" t="s">
        <v>376</v>
      </c>
      <c r="H21" s="85" t="s">
        <v>153</v>
      </c>
      <c r="I21" s="112">
        <v>38495</v>
      </c>
      <c r="J21" s="97">
        <v>1.73</v>
      </c>
      <c r="K21" s="98" t="s">
        <v>157</v>
      </c>
      <c r="L21" s="99">
        <v>4.9500000000000002E-2</v>
      </c>
      <c r="M21" s="96">
        <v>7.8000000000000014E-3</v>
      </c>
      <c r="N21" s="95">
        <v>1166863.1499999999</v>
      </c>
      <c r="O21" s="97">
        <v>130.66</v>
      </c>
      <c r="P21" s="95">
        <v>1524.62339</v>
      </c>
      <c r="Q21" s="96">
        <v>3.0793316459678057E-2</v>
      </c>
      <c r="R21" s="96">
        <f t="shared" si="0"/>
        <v>1.9301758971172138E-3</v>
      </c>
      <c r="S21" s="96">
        <f>P21/'סכום נכסי הקרן'!$C$42</f>
        <v>2.7780956823339999E-5</v>
      </c>
    </row>
    <row r="22" spans="2:19" s="141" customFormat="1">
      <c r="B22" s="109" t="s">
        <v>2031</v>
      </c>
      <c r="C22" s="85" t="s">
        <v>2032</v>
      </c>
      <c r="D22" s="98" t="s">
        <v>2011</v>
      </c>
      <c r="E22" s="85" t="s">
        <v>401</v>
      </c>
      <c r="F22" s="98" t="s">
        <v>319</v>
      </c>
      <c r="G22" s="85" t="s">
        <v>376</v>
      </c>
      <c r="H22" s="85" t="s">
        <v>155</v>
      </c>
      <c r="I22" s="112">
        <v>37787</v>
      </c>
      <c r="J22" s="97">
        <v>1.1500000000000001</v>
      </c>
      <c r="K22" s="98" t="s">
        <v>157</v>
      </c>
      <c r="L22" s="99">
        <v>6.2E-2</v>
      </c>
      <c r="M22" s="96">
        <v>1.1000000000000001E-2</v>
      </c>
      <c r="N22" s="95">
        <v>10000000</v>
      </c>
      <c r="O22" s="97">
        <v>133.52000000000001</v>
      </c>
      <c r="P22" s="95">
        <v>13352.000539999999</v>
      </c>
      <c r="Q22" s="85"/>
      <c r="R22" s="96">
        <f t="shared" si="0"/>
        <v>1.6903656201026813E-2</v>
      </c>
      <c r="S22" s="96">
        <f>P22/'סכום נכסי הקרן'!$C$42</f>
        <v>2.4329375565132339E-4</v>
      </c>
    </row>
    <row r="23" spans="2:19" s="141" customFormat="1">
      <c r="B23" s="109" t="s">
        <v>2033</v>
      </c>
      <c r="C23" s="85" t="s">
        <v>2034</v>
      </c>
      <c r="D23" s="98" t="s">
        <v>2011</v>
      </c>
      <c r="E23" s="85" t="s">
        <v>401</v>
      </c>
      <c r="F23" s="98" t="s">
        <v>319</v>
      </c>
      <c r="G23" s="85" t="s">
        <v>376</v>
      </c>
      <c r="H23" s="85" t="s">
        <v>155</v>
      </c>
      <c r="I23" s="112">
        <v>37431</v>
      </c>
      <c r="J23" s="97">
        <v>0.23</v>
      </c>
      <c r="K23" s="98" t="s">
        <v>157</v>
      </c>
      <c r="L23" s="99">
        <v>6.7000000000000004E-2</v>
      </c>
      <c r="M23" s="96">
        <v>0</v>
      </c>
      <c r="N23" s="95">
        <v>400000</v>
      </c>
      <c r="O23" s="97">
        <v>131.03</v>
      </c>
      <c r="P23" s="95">
        <v>524.11996999999997</v>
      </c>
      <c r="Q23" s="85"/>
      <c r="R23" s="96">
        <f t="shared" si="0"/>
        <v>6.6353680517245448E-4</v>
      </c>
      <c r="S23" s="96">
        <f>P23/'סכום נכסי הקרן'!$C$42</f>
        <v>9.5502629385872495E-6</v>
      </c>
    </row>
    <row r="24" spans="2:19" s="141" customFormat="1">
      <c r="B24" s="109" t="s">
        <v>2035</v>
      </c>
      <c r="C24" s="85" t="s">
        <v>2036</v>
      </c>
      <c r="D24" s="98" t="s">
        <v>2011</v>
      </c>
      <c r="E24" s="85" t="s">
        <v>406</v>
      </c>
      <c r="F24" s="98" t="s">
        <v>407</v>
      </c>
      <c r="G24" s="85" t="s">
        <v>376</v>
      </c>
      <c r="H24" s="85" t="s">
        <v>155</v>
      </c>
      <c r="I24" s="112">
        <v>38035</v>
      </c>
      <c r="J24" s="97">
        <v>1.4899999999999995</v>
      </c>
      <c r="K24" s="98" t="s">
        <v>157</v>
      </c>
      <c r="L24" s="99">
        <v>5.5500000000000001E-2</v>
      </c>
      <c r="M24" s="96">
        <v>7.6E-3</v>
      </c>
      <c r="N24" s="95">
        <v>1460000</v>
      </c>
      <c r="O24" s="97">
        <v>132.36000000000001</v>
      </c>
      <c r="P24" s="95">
        <v>1932.4560100000001</v>
      </c>
      <c r="Q24" s="96">
        <v>3.6499999999999998E-2</v>
      </c>
      <c r="R24" s="96">
        <f t="shared" si="0"/>
        <v>2.4464927123683321E-3</v>
      </c>
      <c r="S24" s="96">
        <f>P24/'סכום נכסי הקרן'!$C$42</f>
        <v>3.521228739434064E-5</v>
      </c>
    </row>
    <row r="25" spans="2:19" s="141" customFormat="1">
      <c r="B25" s="109" t="s">
        <v>2037</v>
      </c>
      <c r="C25" s="85" t="s">
        <v>2038</v>
      </c>
      <c r="D25" s="98" t="s">
        <v>2011</v>
      </c>
      <c r="E25" s="85" t="s">
        <v>413</v>
      </c>
      <c r="F25" s="98" t="s">
        <v>414</v>
      </c>
      <c r="G25" s="85" t="s">
        <v>376</v>
      </c>
      <c r="H25" s="85" t="s">
        <v>155</v>
      </c>
      <c r="I25" s="112">
        <v>38817</v>
      </c>
      <c r="J25" s="97">
        <v>0.03</v>
      </c>
      <c r="K25" s="98" t="s">
        <v>157</v>
      </c>
      <c r="L25" s="99">
        <v>6.5000000000000002E-2</v>
      </c>
      <c r="M25" s="96">
        <v>-4.000000000000001E-3</v>
      </c>
      <c r="N25" s="95">
        <v>24000000</v>
      </c>
      <c r="O25" s="97">
        <v>126.4</v>
      </c>
      <c r="P25" s="95">
        <v>30335.998820000001</v>
      </c>
      <c r="Q25" s="96">
        <v>5.522726271733136E-2</v>
      </c>
      <c r="R25" s="96">
        <f t="shared" si="0"/>
        <v>3.8405427938069503E-2</v>
      </c>
      <c r="S25" s="96">
        <f>P25/'סכום נכסי הקרן'!$C$42</f>
        <v>5.5276803369211933E-4</v>
      </c>
    </row>
    <row r="26" spans="2:19" s="141" customFormat="1">
      <c r="B26" s="109" t="s">
        <v>2039</v>
      </c>
      <c r="C26" s="85" t="s">
        <v>2040</v>
      </c>
      <c r="D26" s="98" t="s">
        <v>2011</v>
      </c>
      <c r="E26" s="85" t="s">
        <v>413</v>
      </c>
      <c r="F26" s="98" t="s">
        <v>414</v>
      </c>
      <c r="G26" s="85" t="s">
        <v>376</v>
      </c>
      <c r="H26" s="85" t="s">
        <v>155</v>
      </c>
      <c r="I26" s="112">
        <v>39856</v>
      </c>
      <c r="J26" s="97">
        <v>2.649999999999999</v>
      </c>
      <c r="K26" s="98" t="s">
        <v>157</v>
      </c>
      <c r="L26" s="99">
        <v>6.8499999999999991E-2</v>
      </c>
      <c r="M26" s="96">
        <v>1.8999999999999996E-2</v>
      </c>
      <c r="N26" s="95">
        <v>20647400</v>
      </c>
      <c r="O26" s="97">
        <v>127.29</v>
      </c>
      <c r="P26" s="95">
        <v>26282.075860000004</v>
      </c>
      <c r="Q26" s="96">
        <v>4.0881811935824304E-2</v>
      </c>
      <c r="R26" s="96">
        <f t="shared" si="0"/>
        <v>3.327315433038068E-2</v>
      </c>
      <c r="S26" s="96">
        <f>P26/'סכום נכסי הקרן'!$C$42</f>
        <v>4.7889939212752508E-4</v>
      </c>
    </row>
    <row r="27" spans="2:19" s="141" customFormat="1">
      <c r="B27" s="109" t="s">
        <v>2041</v>
      </c>
      <c r="C27" s="85" t="s">
        <v>2042</v>
      </c>
      <c r="D27" s="98" t="s">
        <v>2011</v>
      </c>
      <c r="E27" s="85" t="s">
        <v>2043</v>
      </c>
      <c r="F27" s="98" t="s">
        <v>414</v>
      </c>
      <c r="G27" s="85" t="s">
        <v>376</v>
      </c>
      <c r="H27" s="85" t="s">
        <v>155</v>
      </c>
      <c r="I27" s="112">
        <v>39350</v>
      </c>
      <c r="J27" s="97">
        <v>5.1000000000000005</v>
      </c>
      <c r="K27" s="98" t="s">
        <v>157</v>
      </c>
      <c r="L27" s="99">
        <v>5.5999999999999994E-2</v>
      </c>
      <c r="M27" s="96">
        <v>1.21E-2</v>
      </c>
      <c r="N27" s="95">
        <v>13130724.479999997</v>
      </c>
      <c r="O27" s="97">
        <v>149.47</v>
      </c>
      <c r="P27" s="95">
        <v>19626.493449999998</v>
      </c>
      <c r="Q27" s="96">
        <v>1.3933751654678335E-2</v>
      </c>
      <c r="R27" s="96">
        <f t="shared" si="0"/>
        <v>2.4847175276590021E-2</v>
      </c>
      <c r="S27" s="96">
        <f>P27/'סכום נכסי הקרן'!$C$42</f>
        <v>3.5762455876268252E-4</v>
      </c>
    </row>
    <row r="28" spans="2:19" s="141" customFormat="1">
      <c r="B28" s="109" t="s">
        <v>2044</v>
      </c>
      <c r="C28" s="85" t="s">
        <v>2045</v>
      </c>
      <c r="D28" s="98" t="s">
        <v>2011</v>
      </c>
      <c r="E28" s="85" t="s">
        <v>2046</v>
      </c>
      <c r="F28" s="98" t="s">
        <v>438</v>
      </c>
      <c r="G28" s="85" t="s">
        <v>439</v>
      </c>
      <c r="H28" s="85" t="s">
        <v>155</v>
      </c>
      <c r="I28" s="112">
        <v>38865</v>
      </c>
      <c r="J28" s="97">
        <v>1.0999999999999999</v>
      </c>
      <c r="K28" s="98" t="s">
        <v>157</v>
      </c>
      <c r="L28" s="99">
        <v>6.0999999999999999E-2</v>
      </c>
      <c r="M28" s="96">
        <v>8.3999999999999977E-3</v>
      </c>
      <c r="N28" s="95">
        <v>55813.919999999998</v>
      </c>
      <c r="O28" s="97">
        <v>130.58000000000001</v>
      </c>
      <c r="P28" s="95">
        <v>72.881820000000005</v>
      </c>
      <c r="Q28" s="96">
        <v>4.3707840382127385E-3</v>
      </c>
      <c r="R28" s="96">
        <f t="shared" si="0"/>
        <v>9.2268512489523914E-5</v>
      </c>
      <c r="S28" s="96">
        <f>P28/'סכום נכסי הקרן'!$C$42</f>
        <v>1.3280175995636782E-6</v>
      </c>
    </row>
    <row r="29" spans="2:19" s="141" customFormat="1">
      <c r="B29" s="109" t="s">
        <v>2047</v>
      </c>
      <c r="C29" s="85" t="s">
        <v>2048</v>
      </c>
      <c r="D29" s="98" t="s">
        <v>2011</v>
      </c>
      <c r="E29" s="85" t="s">
        <v>2049</v>
      </c>
      <c r="F29" s="98" t="s">
        <v>360</v>
      </c>
      <c r="G29" s="85" t="s">
        <v>439</v>
      </c>
      <c r="H29" s="85" t="s">
        <v>155</v>
      </c>
      <c r="I29" s="112">
        <v>38652</v>
      </c>
      <c r="J29" s="97">
        <v>2.8</v>
      </c>
      <c r="K29" s="98" t="s">
        <v>157</v>
      </c>
      <c r="L29" s="99">
        <v>5.2999999999999999E-2</v>
      </c>
      <c r="M29" s="96">
        <v>7.6000000000000009E-3</v>
      </c>
      <c r="N29" s="95">
        <v>5377035.3600000003</v>
      </c>
      <c r="O29" s="97">
        <v>136.88</v>
      </c>
      <c r="P29" s="95">
        <v>7360.0860999999995</v>
      </c>
      <c r="Q29" s="96">
        <v>2.519897267599211E-2</v>
      </c>
      <c r="R29" s="96">
        <f t="shared" si="0"/>
        <v>9.3178819661998199E-3</v>
      </c>
      <c r="S29" s="96">
        <f>P29/'סכום נכסי הקרן'!$C$42</f>
        <v>1.3411196201060832E-4</v>
      </c>
    </row>
    <row r="30" spans="2:19" s="141" customFormat="1">
      <c r="B30" s="109" t="s">
        <v>2050</v>
      </c>
      <c r="C30" s="85" t="s">
        <v>2051</v>
      </c>
      <c r="D30" s="98" t="s">
        <v>2011</v>
      </c>
      <c r="E30" s="85" t="s">
        <v>318</v>
      </c>
      <c r="F30" s="98" t="s">
        <v>319</v>
      </c>
      <c r="G30" s="85" t="s">
        <v>542</v>
      </c>
      <c r="H30" s="85" t="s">
        <v>155</v>
      </c>
      <c r="I30" s="112">
        <v>37437</v>
      </c>
      <c r="J30" s="97">
        <v>0.25</v>
      </c>
      <c r="K30" s="98" t="s">
        <v>157</v>
      </c>
      <c r="L30" s="99">
        <v>6.9000000000000006E-2</v>
      </c>
      <c r="M30" s="96">
        <v>2.6999999999999997E-3</v>
      </c>
      <c r="N30" s="95">
        <v>4000000</v>
      </c>
      <c r="O30" s="97">
        <v>132.44</v>
      </c>
      <c r="P30" s="95">
        <v>5297.5999099999999</v>
      </c>
      <c r="Q30" s="85"/>
      <c r="R30" s="96">
        <f t="shared" si="0"/>
        <v>6.7067708169243822E-3</v>
      </c>
      <c r="S30" s="96">
        <f>P30/'סכום נכסי הקרן'!$C$42</f>
        <v>9.6530326985892477E-5</v>
      </c>
    </row>
    <row r="31" spans="2:19" s="141" customFormat="1">
      <c r="B31" s="109" t="s">
        <v>2052</v>
      </c>
      <c r="C31" s="85" t="s">
        <v>2053</v>
      </c>
      <c r="D31" s="98" t="s">
        <v>2011</v>
      </c>
      <c r="E31" s="85" t="s">
        <v>334</v>
      </c>
      <c r="F31" s="98" t="s">
        <v>319</v>
      </c>
      <c r="G31" s="85" t="s">
        <v>542</v>
      </c>
      <c r="H31" s="85" t="s">
        <v>155</v>
      </c>
      <c r="I31" s="112">
        <v>38018</v>
      </c>
      <c r="J31" s="97">
        <v>1.7500000000000002</v>
      </c>
      <c r="K31" s="98" t="s">
        <v>157</v>
      </c>
      <c r="L31" s="99">
        <v>5.7500000000000002E-2</v>
      </c>
      <c r="M31" s="96">
        <v>1.1200000000000002E-2</v>
      </c>
      <c r="N31" s="95">
        <v>15000000</v>
      </c>
      <c r="O31" s="97">
        <v>134.86000000000001</v>
      </c>
      <c r="P31" s="95">
        <v>20229.00045</v>
      </c>
      <c r="Q31" s="96">
        <v>3.2651284283848496E-2</v>
      </c>
      <c r="R31" s="96">
        <f t="shared" si="0"/>
        <v>2.5609950199808537E-2</v>
      </c>
      <c r="S31" s="96">
        <f>P31/'סכום נכסי הקרן'!$C$42</f>
        <v>3.6860315259939401E-4</v>
      </c>
    </row>
    <row r="32" spans="2:19" s="141" customFormat="1">
      <c r="B32" s="109" t="s">
        <v>2054</v>
      </c>
      <c r="C32" s="85" t="s">
        <v>2055</v>
      </c>
      <c r="D32" s="98" t="s">
        <v>2011</v>
      </c>
      <c r="E32" s="85" t="s">
        <v>334</v>
      </c>
      <c r="F32" s="98" t="s">
        <v>319</v>
      </c>
      <c r="G32" s="85" t="s">
        <v>542</v>
      </c>
      <c r="H32" s="85" t="s">
        <v>155</v>
      </c>
      <c r="I32" s="112">
        <v>39656</v>
      </c>
      <c r="J32" s="97">
        <v>4.8899999999999988</v>
      </c>
      <c r="K32" s="98" t="s">
        <v>157</v>
      </c>
      <c r="L32" s="99">
        <v>5.7500000000000002E-2</v>
      </c>
      <c r="M32" s="96">
        <v>9.6999999999999986E-3</v>
      </c>
      <c r="N32" s="95">
        <v>98610651</v>
      </c>
      <c r="O32" s="97">
        <v>147.83000000000001</v>
      </c>
      <c r="P32" s="95">
        <v>145776.12580000001</v>
      </c>
      <c r="Q32" s="96">
        <v>7.5737827188940093E-2</v>
      </c>
      <c r="R32" s="96">
        <f t="shared" si="0"/>
        <v>0.18455283202383954</v>
      </c>
      <c r="S32" s="96">
        <f>P32/'סכום נכסי הקרן'!$C$42</f>
        <v>2.6562627093918456E-3</v>
      </c>
    </row>
    <row r="33" spans="2:19" s="141" customFormat="1">
      <c r="B33" s="109" t="s">
        <v>2056</v>
      </c>
      <c r="C33" s="85" t="s">
        <v>2057</v>
      </c>
      <c r="D33" s="98" t="s">
        <v>2011</v>
      </c>
      <c r="E33" s="85" t="s">
        <v>856</v>
      </c>
      <c r="F33" s="98" t="s">
        <v>414</v>
      </c>
      <c r="G33" s="85" t="s">
        <v>598</v>
      </c>
      <c r="H33" s="85" t="s">
        <v>155</v>
      </c>
      <c r="I33" s="112">
        <v>38280</v>
      </c>
      <c r="J33" s="97">
        <v>2.13</v>
      </c>
      <c r="K33" s="98" t="s">
        <v>157</v>
      </c>
      <c r="L33" s="99">
        <v>7.7456999999999998E-2</v>
      </c>
      <c r="M33" s="96">
        <v>9.7000000000000003E-3</v>
      </c>
      <c r="N33" s="95">
        <v>1317542.07</v>
      </c>
      <c r="O33" s="97">
        <v>141.34</v>
      </c>
      <c r="P33" s="95">
        <v>1862.2138600000001</v>
      </c>
      <c r="Q33" s="96">
        <v>2.5784123385507972E-2</v>
      </c>
      <c r="R33" s="96">
        <f t="shared" si="0"/>
        <v>2.3575660267481594E-3</v>
      </c>
      <c r="S33" s="96">
        <f>P33/'סכום נכסי הקרן'!$C$42</f>
        <v>3.3932368596604912E-5</v>
      </c>
    </row>
    <row r="34" spans="2:19" s="141" customFormat="1">
      <c r="B34" s="109" t="s">
        <v>2058</v>
      </c>
      <c r="C34" s="85" t="s">
        <v>2059</v>
      </c>
      <c r="D34" s="98" t="s">
        <v>2011</v>
      </c>
      <c r="E34" s="85"/>
      <c r="F34" s="98" t="s">
        <v>360</v>
      </c>
      <c r="G34" s="85" t="s">
        <v>637</v>
      </c>
      <c r="H34" s="85" t="s">
        <v>155</v>
      </c>
      <c r="I34" s="112">
        <v>38445</v>
      </c>
      <c r="J34" s="97">
        <v>1.8699999999999999</v>
      </c>
      <c r="K34" s="98" t="s">
        <v>157</v>
      </c>
      <c r="L34" s="99">
        <v>6.7000000000000004E-2</v>
      </c>
      <c r="M34" s="96">
        <v>3.8300000000000001E-2</v>
      </c>
      <c r="N34" s="95">
        <v>2837786.23</v>
      </c>
      <c r="O34" s="97">
        <v>131.12</v>
      </c>
      <c r="P34" s="95">
        <v>3720.9052499999998</v>
      </c>
      <c r="Q34" s="96">
        <v>1.4826832178066468E-2</v>
      </c>
      <c r="R34" s="96">
        <f t="shared" si="0"/>
        <v>4.7106726002720577E-3</v>
      </c>
      <c r="S34" s="96">
        <f>P34/'סכום נכסי הקרן'!$C$42</f>
        <v>6.7800552432813668E-5</v>
      </c>
    </row>
    <row r="35" spans="2:19" s="141" customFormat="1">
      <c r="B35" s="109" t="s">
        <v>2060</v>
      </c>
      <c r="C35" s="85" t="s">
        <v>2061</v>
      </c>
      <c r="D35" s="98" t="s">
        <v>2011</v>
      </c>
      <c r="E35" s="85"/>
      <c r="F35" s="98" t="s">
        <v>360</v>
      </c>
      <c r="G35" s="85" t="s">
        <v>637</v>
      </c>
      <c r="H35" s="85" t="s">
        <v>155</v>
      </c>
      <c r="I35" s="112">
        <v>38890</v>
      </c>
      <c r="J35" s="97">
        <v>1.99</v>
      </c>
      <c r="K35" s="98" t="s">
        <v>157</v>
      </c>
      <c r="L35" s="99">
        <v>6.7000000000000004E-2</v>
      </c>
      <c r="M35" s="96">
        <v>3.6199999999999996E-2</v>
      </c>
      <c r="N35" s="95">
        <v>1869342.99</v>
      </c>
      <c r="O35" s="97">
        <v>131.34</v>
      </c>
      <c r="P35" s="95">
        <v>2455.1951800000002</v>
      </c>
      <c r="Q35" s="96">
        <v>2.2795996425843613E-2</v>
      </c>
      <c r="R35" s="96">
        <f t="shared" si="0"/>
        <v>3.108281422308731E-3</v>
      </c>
      <c r="S35" s="96">
        <f>P35/'סכום נכסי הקרן'!$C$42</f>
        <v>4.4737390056997934E-5</v>
      </c>
    </row>
    <row r="36" spans="2:19" s="141" customFormat="1">
      <c r="B36" s="109" t="s">
        <v>2062</v>
      </c>
      <c r="C36" s="85" t="s">
        <v>2063</v>
      </c>
      <c r="D36" s="98" t="s">
        <v>2011</v>
      </c>
      <c r="E36" s="85"/>
      <c r="F36" s="98" t="s">
        <v>360</v>
      </c>
      <c r="G36" s="85" t="s">
        <v>637</v>
      </c>
      <c r="H36" s="85" t="s">
        <v>155</v>
      </c>
      <c r="I36" s="112">
        <v>38376</v>
      </c>
      <c r="J36" s="97">
        <v>1.8199999999999996</v>
      </c>
      <c r="K36" s="98" t="s">
        <v>157</v>
      </c>
      <c r="L36" s="99">
        <v>7.0000000000000007E-2</v>
      </c>
      <c r="M36" s="96">
        <v>3.2899999999999999E-2</v>
      </c>
      <c r="N36" s="95">
        <v>1669101.67</v>
      </c>
      <c r="O36" s="97">
        <v>131.88999999999999</v>
      </c>
      <c r="P36" s="95">
        <v>2201.3783100000001</v>
      </c>
      <c r="Q36" s="96">
        <v>1.8117942160305017E-2</v>
      </c>
      <c r="R36" s="96">
        <f t="shared" si="0"/>
        <v>2.7869488178314159E-3</v>
      </c>
      <c r="S36" s="96">
        <f>P36/'סכום נכסי הקרן'!$C$42</f>
        <v>4.0112460679189225E-5</v>
      </c>
    </row>
    <row r="37" spans="2:19" s="141" customFormat="1">
      <c r="B37" s="109" t="s">
        <v>2064</v>
      </c>
      <c r="C37" s="85" t="s">
        <v>2065</v>
      </c>
      <c r="D37" s="98" t="s">
        <v>2011</v>
      </c>
      <c r="E37" s="85" t="s">
        <v>2066</v>
      </c>
      <c r="F37" s="98" t="s">
        <v>1037</v>
      </c>
      <c r="G37" s="85" t="s">
        <v>2067</v>
      </c>
      <c r="H37" s="85" t="s">
        <v>155</v>
      </c>
      <c r="I37" s="112">
        <v>39104</v>
      </c>
      <c r="J37" s="97">
        <v>2.3499999999999996</v>
      </c>
      <c r="K37" s="98" t="s">
        <v>157</v>
      </c>
      <c r="L37" s="99">
        <v>5.5999999999999994E-2</v>
      </c>
      <c r="M37" s="96">
        <v>0.24319999999999997</v>
      </c>
      <c r="N37" s="95">
        <v>5912278.9199999999</v>
      </c>
      <c r="O37" s="97">
        <v>83.33</v>
      </c>
      <c r="P37" s="95">
        <v>4926.7019</v>
      </c>
      <c r="Q37" s="96">
        <v>4.7286422654072577E-3</v>
      </c>
      <c r="R37" s="96">
        <f t="shared" si="0"/>
        <v>6.2372132829875979E-3</v>
      </c>
      <c r="S37" s="96">
        <f>P37/'סכום נכסי הקרן'!$C$42</f>
        <v>8.9772001179495961E-5</v>
      </c>
    </row>
    <row r="38" spans="2:19" s="141" customFormat="1">
      <c r="B38" s="110"/>
      <c r="C38" s="85"/>
      <c r="D38" s="85"/>
      <c r="E38" s="85"/>
      <c r="F38" s="85"/>
      <c r="G38" s="85"/>
      <c r="H38" s="85"/>
      <c r="I38" s="85"/>
      <c r="J38" s="97"/>
      <c r="K38" s="85"/>
      <c r="L38" s="85"/>
      <c r="M38" s="96"/>
      <c r="N38" s="95"/>
      <c r="O38" s="97"/>
      <c r="P38" s="85"/>
      <c r="Q38" s="85"/>
      <c r="R38" s="96"/>
      <c r="S38" s="85"/>
    </row>
    <row r="39" spans="2:19" s="141" customFormat="1">
      <c r="B39" s="108" t="s">
        <v>76</v>
      </c>
      <c r="C39" s="83"/>
      <c r="D39" s="83"/>
      <c r="E39" s="83"/>
      <c r="F39" s="83"/>
      <c r="G39" s="83"/>
      <c r="H39" s="83"/>
      <c r="I39" s="83"/>
      <c r="J39" s="94">
        <v>6.4992818057368131</v>
      </c>
      <c r="K39" s="83"/>
      <c r="L39" s="83"/>
      <c r="M39" s="93">
        <v>2.8718605722603378E-2</v>
      </c>
      <c r="N39" s="92"/>
      <c r="O39" s="94"/>
      <c r="P39" s="92">
        <v>166009.09643999999</v>
      </c>
      <c r="Q39" s="83"/>
      <c r="R39" s="93">
        <f t="shared" si="0"/>
        <v>0.21016780849118091</v>
      </c>
      <c r="S39" s="93">
        <f>P39/'סכום נכסי הקרן'!$C$42</f>
        <v>3.0249382048909311E-3</v>
      </c>
    </row>
    <row r="40" spans="2:19" s="141" customFormat="1">
      <c r="B40" s="109" t="s">
        <v>2070</v>
      </c>
      <c r="C40" s="85" t="s">
        <v>2071</v>
      </c>
      <c r="D40" s="98" t="s">
        <v>2011</v>
      </c>
      <c r="E40" s="85" t="s">
        <v>2020</v>
      </c>
      <c r="F40" s="98" t="s">
        <v>414</v>
      </c>
      <c r="G40" s="85" t="s">
        <v>320</v>
      </c>
      <c r="H40" s="85" t="s">
        <v>153</v>
      </c>
      <c r="I40" s="112">
        <v>42796</v>
      </c>
      <c r="J40" s="97">
        <v>8.5399999999999974</v>
      </c>
      <c r="K40" s="98" t="s">
        <v>157</v>
      </c>
      <c r="L40" s="99">
        <v>3.7400000000000003E-2</v>
      </c>
      <c r="M40" s="96">
        <v>3.5500000000000004E-2</v>
      </c>
      <c r="N40" s="95">
        <v>50520000</v>
      </c>
      <c r="O40" s="97">
        <v>102.16</v>
      </c>
      <c r="P40" s="95">
        <v>51611.233930000009</v>
      </c>
      <c r="Q40" s="96">
        <v>9.808604079540556E-2</v>
      </c>
      <c r="R40" s="96">
        <f t="shared" si="0"/>
        <v>6.5339913060210988E-2</v>
      </c>
      <c r="S40" s="96">
        <f>P40/'סכום נכסי הקרן'!$C$42</f>
        <v>9.4043517291744468E-4</v>
      </c>
    </row>
    <row r="41" spans="2:19" s="141" customFormat="1">
      <c r="B41" s="109" t="s">
        <v>2072</v>
      </c>
      <c r="C41" s="85" t="s">
        <v>2073</v>
      </c>
      <c r="D41" s="98" t="s">
        <v>2011</v>
      </c>
      <c r="E41" s="85" t="s">
        <v>2020</v>
      </c>
      <c r="F41" s="98" t="s">
        <v>414</v>
      </c>
      <c r="G41" s="85" t="s">
        <v>320</v>
      </c>
      <c r="H41" s="85" t="s">
        <v>153</v>
      </c>
      <c r="I41" s="112">
        <v>42796</v>
      </c>
      <c r="J41" s="97">
        <v>5.53</v>
      </c>
      <c r="K41" s="98" t="s">
        <v>157</v>
      </c>
      <c r="L41" s="99">
        <v>2.5000000000000001E-2</v>
      </c>
      <c r="M41" s="96">
        <v>2.3299999999999998E-2</v>
      </c>
      <c r="N41" s="95">
        <v>67362000</v>
      </c>
      <c r="O41" s="97">
        <v>101.19</v>
      </c>
      <c r="P41" s="95">
        <v>68163.606969999993</v>
      </c>
      <c r="Q41" s="96">
        <v>9.2875184752156364E-2</v>
      </c>
      <c r="R41" s="96">
        <f t="shared" si="0"/>
        <v>8.6295246483175686E-2</v>
      </c>
      <c r="S41" s="96">
        <f>P41/'סכום נכסי הקרן'!$C$42</f>
        <v>1.2420445826668625E-3</v>
      </c>
    </row>
    <row r="42" spans="2:19" s="141" customFormat="1">
      <c r="B42" s="109" t="s">
        <v>2074</v>
      </c>
      <c r="C42" s="85" t="s">
        <v>2075</v>
      </c>
      <c r="D42" s="98" t="s">
        <v>2011</v>
      </c>
      <c r="E42" s="85" t="s">
        <v>2076</v>
      </c>
      <c r="F42" s="98" t="s">
        <v>360</v>
      </c>
      <c r="G42" s="85" t="s">
        <v>376</v>
      </c>
      <c r="H42" s="85" t="s">
        <v>153</v>
      </c>
      <c r="I42" s="112">
        <v>42598</v>
      </c>
      <c r="J42" s="97">
        <v>6.25</v>
      </c>
      <c r="K42" s="98" t="s">
        <v>157</v>
      </c>
      <c r="L42" s="99">
        <v>3.1E-2</v>
      </c>
      <c r="M42" s="96">
        <v>3.0099999999999995E-2</v>
      </c>
      <c r="N42" s="95">
        <v>38655000</v>
      </c>
      <c r="O42" s="97">
        <v>100.73</v>
      </c>
      <c r="P42" s="95">
        <v>38937.181499999999</v>
      </c>
      <c r="Q42" s="96">
        <v>9.6637500000000001E-2</v>
      </c>
      <c r="R42" s="96">
        <f t="shared" si="0"/>
        <v>4.9294540360539971E-2</v>
      </c>
      <c r="S42" s="96">
        <f>P42/'סכום נכסי הקרן'!$C$42</f>
        <v>7.0949466285838165E-4</v>
      </c>
    </row>
    <row r="43" spans="2:19" s="141" customFormat="1">
      <c r="B43" s="109" t="s">
        <v>2077</v>
      </c>
      <c r="C43" s="85" t="s">
        <v>2078</v>
      </c>
      <c r="D43" s="98" t="s">
        <v>2011</v>
      </c>
      <c r="E43" s="85" t="s">
        <v>2079</v>
      </c>
      <c r="F43" s="98" t="s">
        <v>360</v>
      </c>
      <c r="G43" s="85" t="s">
        <v>637</v>
      </c>
      <c r="H43" s="85" t="s">
        <v>153</v>
      </c>
      <c r="I43" s="112">
        <v>41903</v>
      </c>
      <c r="J43" s="97">
        <v>2.4500000000000002</v>
      </c>
      <c r="K43" s="98" t="s">
        <v>157</v>
      </c>
      <c r="L43" s="99">
        <v>5.1500000000000004E-2</v>
      </c>
      <c r="M43" s="96">
        <v>2.4E-2</v>
      </c>
      <c r="N43" s="95">
        <v>6778517.2400000002</v>
      </c>
      <c r="O43" s="97">
        <v>107.65</v>
      </c>
      <c r="P43" s="95">
        <v>7297.0740400000004</v>
      </c>
      <c r="Q43" s="96">
        <v>5.5823529741179108E-2</v>
      </c>
      <c r="R43" s="96">
        <f t="shared" si="0"/>
        <v>9.23810858725428E-3</v>
      </c>
      <c r="S43" s="96">
        <f>P43/'סכום נכסי הקרן'!$C$42</f>
        <v>1.3296378644824227E-4</v>
      </c>
    </row>
    <row r="44" spans="2:19" s="141" customFormat="1">
      <c r="B44" s="110"/>
      <c r="C44" s="85"/>
      <c r="D44" s="85"/>
      <c r="E44" s="85"/>
      <c r="F44" s="85"/>
      <c r="G44" s="85"/>
      <c r="H44" s="85"/>
      <c r="I44" s="85"/>
      <c r="J44" s="97"/>
      <c r="K44" s="85"/>
      <c r="L44" s="85"/>
      <c r="M44" s="96"/>
      <c r="N44" s="95"/>
      <c r="O44" s="97"/>
      <c r="P44" s="85"/>
      <c r="Q44" s="85"/>
      <c r="R44" s="96"/>
      <c r="S44" s="85"/>
    </row>
    <row r="45" spans="2:19" s="141" customFormat="1">
      <c r="B45" s="108" t="s">
        <v>61</v>
      </c>
      <c r="C45" s="83"/>
      <c r="D45" s="83"/>
      <c r="E45" s="83"/>
      <c r="F45" s="83"/>
      <c r="G45" s="83"/>
      <c r="H45" s="83"/>
      <c r="I45" s="83"/>
      <c r="J45" s="94">
        <v>4.8320563050596439</v>
      </c>
      <c r="K45" s="83"/>
      <c r="L45" s="83"/>
      <c r="M45" s="93">
        <v>6.4686348604855656E-2</v>
      </c>
      <c r="N45" s="92"/>
      <c r="O45" s="94"/>
      <c r="P45" s="92">
        <v>54924.423480000012</v>
      </c>
      <c r="Q45" s="83"/>
      <c r="R45" s="93">
        <f t="shared" si="0"/>
        <v>6.9534416866157869E-2</v>
      </c>
      <c r="S45" s="93">
        <f>P45/'סכום נכסי הקרן'!$C$42</f>
        <v>1.0008065252394705E-3</v>
      </c>
    </row>
    <row r="46" spans="2:19" s="141" customFormat="1">
      <c r="B46" s="109" t="s">
        <v>2080</v>
      </c>
      <c r="C46" s="85" t="s">
        <v>2081</v>
      </c>
      <c r="D46" s="98" t="s">
        <v>2011</v>
      </c>
      <c r="E46" s="85" t="s">
        <v>2082</v>
      </c>
      <c r="F46" s="98" t="s">
        <v>414</v>
      </c>
      <c r="G46" s="85" t="s">
        <v>376</v>
      </c>
      <c r="H46" s="85" t="s">
        <v>153</v>
      </c>
      <c r="I46" s="112">
        <v>38421</v>
      </c>
      <c r="J46" s="97">
        <v>4.91</v>
      </c>
      <c r="K46" s="98" t="s">
        <v>156</v>
      </c>
      <c r="L46" s="99">
        <v>7.9699999999999993E-2</v>
      </c>
      <c r="M46" s="96">
        <v>3.8399999999999997E-2</v>
      </c>
      <c r="N46" s="95">
        <v>654387.23</v>
      </c>
      <c r="O46" s="97">
        <v>123.43</v>
      </c>
      <c r="P46" s="95">
        <v>2933.60331</v>
      </c>
      <c r="Q46" s="96">
        <v>6.917454917615193E-3</v>
      </c>
      <c r="R46" s="96">
        <f t="shared" si="0"/>
        <v>3.7139469575271813E-3</v>
      </c>
      <c r="S46" s="96">
        <f>P46/'סכום נכסי הקרן'!$C$42</f>
        <v>5.3454713751910433E-5</v>
      </c>
    </row>
    <row r="47" spans="2:19" s="141" customFormat="1">
      <c r="B47" s="109" t="s">
        <v>2083</v>
      </c>
      <c r="C47" s="85" t="s">
        <v>2084</v>
      </c>
      <c r="D47" s="98" t="s">
        <v>2011</v>
      </c>
      <c r="E47" s="85" t="s">
        <v>1043</v>
      </c>
      <c r="F47" s="98" t="s">
        <v>906</v>
      </c>
      <c r="G47" s="85" t="s">
        <v>542</v>
      </c>
      <c r="H47" s="85" t="s">
        <v>155</v>
      </c>
      <c r="I47" s="112">
        <v>42625</v>
      </c>
      <c r="J47" s="97">
        <v>4.8999999999999986</v>
      </c>
      <c r="K47" s="98" t="s">
        <v>156</v>
      </c>
      <c r="L47" s="99">
        <v>4.4500000000000005E-2</v>
      </c>
      <c r="M47" s="96">
        <v>4.5799999999999993E-2</v>
      </c>
      <c r="N47" s="95">
        <v>13293588</v>
      </c>
      <c r="O47" s="97">
        <v>99.79</v>
      </c>
      <c r="P47" s="95">
        <v>48180.917690000009</v>
      </c>
      <c r="Q47" s="96">
        <v>9.694277962144196E-2</v>
      </c>
      <c r="R47" s="96">
        <f t="shared" si="0"/>
        <v>6.0997126658424411E-2</v>
      </c>
      <c r="S47" s="96">
        <f>P47/'סכום נכסי הקרן'!$C$42</f>
        <v>8.7792959417655827E-4</v>
      </c>
    </row>
    <row r="48" spans="2:19" s="141" customFormat="1">
      <c r="B48" s="109" t="s">
        <v>2085</v>
      </c>
      <c r="C48" s="85" t="s">
        <v>2086</v>
      </c>
      <c r="D48" s="98" t="s">
        <v>2011</v>
      </c>
      <c r="E48" s="85" t="s">
        <v>2087</v>
      </c>
      <c r="F48" s="98" t="s">
        <v>414</v>
      </c>
      <c r="G48" s="85" t="s">
        <v>712</v>
      </c>
      <c r="H48" s="85"/>
      <c r="I48" s="112">
        <v>41840</v>
      </c>
      <c r="J48" s="97">
        <v>4.9799999999999995</v>
      </c>
      <c r="K48" s="98" t="s">
        <v>156</v>
      </c>
      <c r="L48" s="99">
        <v>0.03</v>
      </c>
      <c r="M48" s="96">
        <v>0.31390000000000001</v>
      </c>
      <c r="N48" s="95">
        <v>2462462.66</v>
      </c>
      <c r="O48" s="97">
        <v>27.03</v>
      </c>
      <c r="P48" s="95">
        <v>2417.47217</v>
      </c>
      <c r="Q48" s="96">
        <v>6.9233375321587232E-3</v>
      </c>
      <c r="R48" s="96">
        <f t="shared" si="0"/>
        <v>3.0605240252057574E-3</v>
      </c>
      <c r="S48" s="96">
        <f>P48/'סכום נכסי הקרן'!$C$42</f>
        <v>4.4050019445389756E-5</v>
      </c>
    </row>
    <row r="49" spans="2:19" s="141" customFormat="1">
      <c r="B49" s="109" t="s">
        <v>2088</v>
      </c>
      <c r="C49" s="85" t="s">
        <v>2089</v>
      </c>
      <c r="D49" s="98" t="s">
        <v>2011</v>
      </c>
      <c r="E49" s="85" t="s">
        <v>2087</v>
      </c>
      <c r="F49" s="98" t="s">
        <v>414</v>
      </c>
      <c r="G49" s="85" t="s">
        <v>712</v>
      </c>
      <c r="H49" s="85"/>
      <c r="I49" s="112">
        <v>41840</v>
      </c>
      <c r="J49" s="97">
        <v>2.06</v>
      </c>
      <c r="K49" s="98" t="s">
        <v>156</v>
      </c>
      <c r="L49" s="99">
        <v>3.95E-2</v>
      </c>
      <c r="M49" s="96">
        <v>0.34089999999999998</v>
      </c>
      <c r="N49" s="95">
        <v>684482.09</v>
      </c>
      <c r="O49" s="97">
        <v>56.01</v>
      </c>
      <c r="P49" s="95">
        <v>1392.43031</v>
      </c>
      <c r="Q49" s="96">
        <v>1.8431570204066113E-2</v>
      </c>
      <c r="R49" s="96">
        <f t="shared" si="0"/>
        <v>1.7628192250005096E-3</v>
      </c>
      <c r="S49" s="96">
        <f>P49/'סכום נכסי הקרן'!$C$42</f>
        <v>2.5372197865611865E-5</v>
      </c>
    </row>
    <row r="50" spans="2:19" s="141" customFormat="1">
      <c r="B50" s="110"/>
      <c r="C50" s="85"/>
      <c r="D50" s="85"/>
      <c r="E50" s="85"/>
      <c r="F50" s="85"/>
      <c r="G50" s="85"/>
      <c r="H50" s="85"/>
      <c r="I50" s="85"/>
      <c r="J50" s="97"/>
      <c r="K50" s="85"/>
      <c r="L50" s="85"/>
      <c r="M50" s="96"/>
      <c r="N50" s="95"/>
      <c r="O50" s="97"/>
      <c r="P50" s="85"/>
      <c r="Q50" s="85"/>
      <c r="R50" s="96"/>
      <c r="S50" s="85"/>
    </row>
    <row r="51" spans="2:19" s="141" customFormat="1">
      <c r="B51" s="107" t="s">
        <v>225</v>
      </c>
      <c r="C51" s="83"/>
      <c r="D51" s="83"/>
      <c r="E51" s="83"/>
      <c r="F51" s="83"/>
      <c r="G51" s="83"/>
      <c r="H51" s="83"/>
      <c r="I51" s="83"/>
      <c r="J51" s="94">
        <v>10.449766708782912</v>
      </c>
      <c r="K51" s="83"/>
      <c r="L51" s="83"/>
      <c r="M51" s="93">
        <v>4.5423755927414336E-2</v>
      </c>
      <c r="N51" s="92"/>
      <c r="O51" s="94"/>
      <c r="P51" s="92">
        <v>73666.26920000001</v>
      </c>
      <c r="Q51" s="83"/>
      <c r="R51" s="93">
        <f t="shared" si="0"/>
        <v>9.3261626558404156E-2</v>
      </c>
      <c r="S51" s="93">
        <f>P51/'סכום נכסי הקרן'!$C$42</f>
        <v>1.3423114569833154E-3</v>
      </c>
    </row>
    <row r="52" spans="2:19" s="141" customFormat="1">
      <c r="B52" s="108" t="s">
        <v>90</v>
      </c>
      <c r="C52" s="83"/>
      <c r="D52" s="83"/>
      <c r="E52" s="83"/>
      <c r="F52" s="83"/>
      <c r="G52" s="83"/>
      <c r="H52" s="83"/>
      <c r="I52" s="83"/>
      <c r="J52" s="94">
        <v>10.449766708782912</v>
      </c>
      <c r="K52" s="83"/>
      <c r="L52" s="83"/>
      <c r="M52" s="93">
        <v>4.5423755927414336E-2</v>
      </c>
      <c r="N52" s="92"/>
      <c r="O52" s="94"/>
      <c r="P52" s="92">
        <v>73666.26920000001</v>
      </c>
      <c r="Q52" s="83"/>
      <c r="R52" s="93">
        <f t="shared" si="0"/>
        <v>9.3261626558404156E-2</v>
      </c>
      <c r="S52" s="93">
        <f>P52/'סכום נכסי הקרן'!$C$42</f>
        <v>1.3423114569833154E-3</v>
      </c>
    </row>
    <row r="53" spans="2:19" s="141" customFormat="1">
      <c r="B53" s="109" t="s">
        <v>2090</v>
      </c>
      <c r="C53" s="85" t="s">
        <v>2091</v>
      </c>
      <c r="D53" s="98" t="s">
        <v>2011</v>
      </c>
      <c r="E53" s="85"/>
      <c r="F53" s="98" t="s">
        <v>911</v>
      </c>
      <c r="G53" s="85" t="s">
        <v>691</v>
      </c>
      <c r="H53" s="85" t="s">
        <v>929</v>
      </c>
      <c r="I53" s="112">
        <v>42467</v>
      </c>
      <c r="J53" s="97">
        <v>17.220000000000002</v>
      </c>
      <c r="K53" s="98" t="s">
        <v>164</v>
      </c>
      <c r="L53" s="99">
        <v>4.555E-2</v>
      </c>
      <c r="M53" s="96">
        <v>4.9300000000000004E-2</v>
      </c>
      <c r="N53" s="95">
        <v>8688000</v>
      </c>
      <c r="O53" s="97">
        <v>94.72</v>
      </c>
      <c r="P53" s="95">
        <v>22411.602629999998</v>
      </c>
      <c r="Q53" s="96">
        <v>5.2155433758156788E-2</v>
      </c>
      <c r="R53" s="96">
        <f t="shared" si="0"/>
        <v>2.8373128403988836E-2</v>
      </c>
      <c r="S53" s="96">
        <f>P53/'סכום נכסי הקרן'!$C$42</f>
        <v>4.0837348363511797E-4</v>
      </c>
    </row>
    <row r="54" spans="2:19" s="141" customFormat="1">
      <c r="B54" s="109" t="s">
        <v>2092</v>
      </c>
      <c r="C54" s="85" t="s">
        <v>2093</v>
      </c>
      <c r="D54" s="98" t="s">
        <v>2011</v>
      </c>
      <c r="E54" s="85"/>
      <c r="F54" s="98" t="s">
        <v>886</v>
      </c>
      <c r="G54" s="85" t="s">
        <v>887</v>
      </c>
      <c r="H54" s="85" t="s">
        <v>894</v>
      </c>
      <c r="I54" s="112">
        <v>42135</v>
      </c>
      <c r="J54" s="97">
        <v>3.4599999999999995</v>
      </c>
      <c r="K54" s="98" t="s">
        <v>156</v>
      </c>
      <c r="L54" s="99">
        <v>0.06</v>
      </c>
      <c r="M54" s="96">
        <v>4.2099999999999999E-2</v>
      </c>
      <c r="N54" s="95">
        <v>7790000</v>
      </c>
      <c r="O54" s="97">
        <v>110.9</v>
      </c>
      <c r="P54" s="95">
        <v>31377.247530000001</v>
      </c>
      <c r="Q54" s="96">
        <v>9.4424242424242417E-3</v>
      </c>
      <c r="R54" s="96">
        <f t="shared" si="0"/>
        <v>3.9723650638920492E-2</v>
      </c>
      <c r="S54" s="96">
        <f>P54/'סכום נכסי הקרן'!$C$42</f>
        <v>5.7174116872638406E-4</v>
      </c>
    </row>
    <row r="55" spans="2:19" s="141" customFormat="1">
      <c r="B55" s="109" t="s">
        <v>2094</v>
      </c>
      <c r="C55" s="85" t="s">
        <v>2095</v>
      </c>
      <c r="D55" s="98" t="s">
        <v>2011</v>
      </c>
      <c r="E55" s="85"/>
      <c r="F55" s="98" t="s">
        <v>911</v>
      </c>
      <c r="G55" s="85" t="s">
        <v>712</v>
      </c>
      <c r="H55" s="85"/>
      <c r="I55" s="112">
        <v>42640</v>
      </c>
      <c r="J55" s="97">
        <v>13.85</v>
      </c>
      <c r="K55" s="98" t="s">
        <v>164</v>
      </c>
      <c r="L55" s="99">
        <v>3.9510000000000003E-2</v>
      </c>
      <c r="M55" s="96">
        <v>4.6300000000000008E-2</v>
      </c>
      <c r="N55" s="95">
        <v>7610000</v>
      </c>
      <c r="O55" s="97">
        <v>95.91</v>
      </c>
      <c r="P55" s="95">
        <v>19877.419040000001</v>
      </c>
      <c r="Q55" s="96">
        <v>1.9287942881329727E-2</v>
      </c>
      <c r="R55" s="96">
        <f t="shared" si="0"/>
        <v>2.5164847515494818E-2</v>
      </c>
      <c r="S55" s="96">
        <f>P55/'סכום נכסי הקרן'!$C$42</f>
        <v>3.6219680462181315E-4</v>
      </c>
    </row>
    <row r="56" spans="2:19" s="141" customFormat="1">
      <c r="B56" s="157"/>
    </row>
    <row r="57" spans="2:19" s="141" customFormat="1">
      <c r="B57" s="157"/>
    </row>
    <row r="58" spans="2:19" s="141" customFormat="1">
      <c r="B58" s="157"/>
    </row>
    <row r="59" spans="2:19" s="141" customFormat="1">
      <c r="B59" s="158" t="s">
        <v>59</v>
      </c>
    </row>
    <row r="60" spans="2:19" s="141" customFormat="1">
      <c r="B60" s="158" t="s">
        <v>138</v>
      </c>
    </row>
    <row r="61" spans="2:19" s="141" customFormat="1">
      <c r="B61" s="157"/>
    </row>
    <row r="62" spans="2:19" s="141" customFormat="1">
      <c r="B62" s="157"/>
    </row>
    <row r="63" spans="2:19" s="141" customFormat="1">
      <c r="B63" s="157"/>
    </row>
    <row r="64" spans="2:19" s="141" customFormat="1">
      <c r="B64" s="157"/>
    </row>
    <row r="65" spans="2:5" s="141" customFormat="1">
      <c r="B65" s="157"/>
    </row>
    <row r="66" spans="2:5" s="141" customFormat="1">
      <c r="B66" s="157"/>
    </row>
    <row r="67" spans="2:5" s="141" customFormat="1">
      <c r="B67" s="157"/>
    </row>
    <row r="68" spans="2:5">
      <c r="C68" s="1"/>
      <c r="D68" s="1"/>
      <c r="E68" s="1"/>
    </row>
    <row r="69" spans="2:5">
      <c r="C69" s="1"/>
      <c r="D69" s="1"/>
      <c r="E69" s="1"/>
    </row>
    <row r="70" spans="2:5">
      <c r="C70" s="1"/>
      <c r="D70" s="1"/>
      <c r="E70" s="1"/>
    </row>
    <row r="71" spans="2:5">
      <c r="C71" s="1"/>
      <c r="D71" s="1"/>
      <c r="E71" s="1"/>
    </row>
    <row r="72" spans="2:5">
      <c r="C72" s="1"/>
      <c r="D72" s="1"/>
      <c r="E72" s="1"/>
    </row>
    <row r="73" spans="2:5">
      <c r="C73" s="1"/>
      <c r="D73" s="1"/>
      <c r="E73" s="1"/>
    </row>
    <row r="74" spans="2:5">
      <c r="C74" s="1"/>
      <c r="D74" s="1"/>
      <c r="E74" s="1"/>
    </row>
    <row r="75" spans="2:5">
      <c r="C75" s="1"/>
      <c r="D75" s="1"/>
      <c r="E75" s="1"/>
    </row>
    <row r="76" spans="2:5">
      <c r="C76" s="1"/>
      <c r="D76" s="1"/>
      <c r="E76" s="1"/>
    </row>
    <row r="77" spans="2:5">
      <c r="C77" s="1"/>
      <c r="D77" s="1"/>
      <c r="E77" s="1"/>
    </row>
    <row r="78" spans="2:5">
      <c r="C78" s="1"/>
      <c r="D78" s="1"/>
      <c r="E78" s="1"/>
    </row>
    <row r="79" spans="2:5">
      <c r="C79" s="1"/>
      <c r="D79" s="1"/>
      <c r="E79" s="1"/>
    </row>
    <row r="80" spans="2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password="CC13" sheet="1" objects="1" scenarios="1"/>
  <mergeCells count="2">
    <mergeCell ref="B6:S6"/>
    <mergeCell ref="B7:S7"/>
  </mergeCells>
  <phoneticPr fontId="6" type="noConversion"/>
  <conditionalFormatting sqref="B12:B55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3:S1048576 T50:T1048576 T3:T45 U3:XFD1048576 D1:XFD2"/>
  </dataValidations>
  <pageMargins left="0" right="0" top="0.11811023622047245" bottom="0.11811023622047245" header="0" footer="0.23622047244094491"/>
  <pageSetup paperSize="9" scale="58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</sheetPr>
  <dimension ref="B1:CK404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5.42578125" style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6" t="s">
        <v>170</v>
      </c>
      <c r="C1" s="79" t="s" vm="1">
        <v>231</v>
      </c>
    </row>
    <row r="2" spans="2:89">
      <c r="B2" s="56" t="s">
        <v>169</v>
      </c>
      <c r="C2" s="79" t="s">
        <v>232</v>
      </c>
    </row>
    <row r="3" spans="2:89">
      <c r="B3" s="56" t="s">
        <v>171</v>
      </c>
      <c r="C3" s="79" t="s">
        <v>233</v>
      </c>
    </row>
    <row r="4" spans="2:89">
      <c r="B4" s="56" t="s">
        <v>172</v>
      </c>
      <c r="C4" s="79">
        <v>162</v>
      </c>
    </row>
    <row r="6" spans="2:89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/>
    </row>
    <row r="7" spans="2:89" ht="26.25" customHeight="1">
      <c r="B7" s="197" t="s">
        <v>116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9"/>
    </row>
    <row r="8" spans="2:89" s="3" customFormat="1" ht="63">
      <c r="B8" s="22" t="s">
        <v>142</v>
      </c>
      <c r="C8" s="30" t="s">
        <v>58</v>
      </c>
      <c r="D8" s="71" t="s">
        <v>144</v>
      </c>
      <c r="E8" s="71" t="s">
        <v>143</v>
      </c>
      <c r="F8" s="71" t="s">
        <v>83</v>
      </c>
      <c r="G8" s="30" t="s">
        <v>128</v>
      </c>
      <c r="H8" s="30" t="s">
        <v>0</v>
      </c>
      <c r="I8" s="30" t="s">
        <v>132</v>
      </c>
      <c r="J8" s="30" t="s">
        <v>136</v>
      </c>
      <c r="K8" s="30" t="s">
        <v>74</v>
      </c>
      <c r="L8" s="71" t="s">
        <v>173</v>
      </c>
      <c r="M8" s="31" t="s">
        <v>175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6"/>
      <c r="C9" s="32"/>
      <c r="D9" s="17"/>
      <c r="E9" s="17"/>
      <c r="F9" s="32"/>
      <c r="G9" s="32"/>
      <c r="H9" s="32" t="s">
        <v>22</v>
      </c>
      <c r="I9" s="32" t="s">
        <v>80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4" customFormat="1" ht="18" customHeight="1">
      <c r="B11" s="80" t="s">
        <v>34</v>
      </c>
      <c r="C11" s="81"/>
      <c r="D11" s="81"/>
      <c r="E11" s="81"/>
      <c r="F11" s="81"/>
      <c r="G11" s="81"/>
      <c r="H11" s="89"/>
      <c r="I11" s="89"/>
      <c r="J11" s="89">
        <v>412260.86919000006</v>
      </c>
      <c r="K11" s="81"/>
      <c r="L11" s="90">
        <v>1</v>
      </c>
      <c r="M11" s="90">
        <f>J11/'סכום נכסי הקרן'!$C$42</f>
        <v>7.5120200057536904E-3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CK11" s="1"/>
    </row>
    <row r="12" spans="2:89" s="141" customFormat="1" ht="17.25" customHeight="1">
      <c r="B12" s="82" t="s">
        <v>226</v>
      </c>
      <c r="C12" s="83"/>
      <c r="D12" s="83"/>
      <c r="E12" s="83"/>
      <c r="F12" s="83"/>
      <c r="G12" s="83"/>
      <c r="H12" s="92"/>
      <c r="I12" s="92"/>
      <c r="J12" s="92">
        <v>98103.49562999999</v>
      </c>
      <c r="K12" s="83"/>
      <c r="L12" s="93">
        <v>0.23796460678587156</v>
      </c>
      <c r="M12" s="93">
        <f>J12/'סכום נכסי הקרן'!$C$42</f>
        <v>1.7875948868367774E-3</v>
      </c>
    </row>
    <row r="13" spans="2:89" s="141" customFormat="1">
      <c r="B13" s="103" t="s">
        <v>226</v>
      </c>
      <c r="C13" s="83"/>
      <c r="D13" s="83"/>
      <c r="E13" s="83"/>
      <c r="F13" s="83"/>
      <c r="G13" s="83"/>
      <c r="H13" s="92"/>
      <c r="I13" s="92"/>
      <c r="J13" s="92">
        <v>98103.49562999999</v>
      </c>
      <c r="K13" s="83"/>
      <c r="L13" s="93">
        <v>0.23796460678587156</v>
      </c>
      <c r="M13" s="93">
        <f>J13/'סכום נכסי הקרן'!$C$42</f>
        <v>1.7875948868367774E-3</v>
      </c>
    </row>
    <row r="14" spans="2:89" s="141" customFormat="1">
      <c r="B14" s="88" t="s">
        <v>2096</v>
      </c>
      <c r="C14" s="85">
        <v>2007</v>
      </c>
      <c r="D14" s="98" t="s">
        <v>32</v>
      </c>
      <c r="E14" s="85" t="s">
        <v>2097</v>
      </c>
      <c r="F14" s="98" t="s">
        <v>360</v>
      </c>
      <c r="G14" s="98" t="s">
        <v>157</v>
      </c>
      <c r="H14" s="95">
        <v>546391.75</v>
      </c>
      <c r="I14" s="95">
        <v>518.30939999999998</v>
      </c>
      <c r="J14" s="95">
        <v>2831.9997999999996</v>
      </c>
      <c r="K14" s="96">
        <v>0.04</v>
      </c>
      <c r="L14" s="96">
        <v>6.8694363487959518E-3</v>
      </c>
      <c r="M14" s="96">
        <f>J14/'סכום נכסי הקרן'!$C$42</f>
        <v>5.160334328040678E-5</v>
      </c>
    </row>
    <row r="15" spans="2:89" s="141" customFormat="1">
      <c r="B15" s="88" t="s">
        <v>2098</v>
      </c>
      <c r="C15" s="85">
        <v>4960</v>
      </c>
      <c r="D15" s="98" t="s">
        <v>32</v>
      </c>
      <c r="E15" s="85" t="s">
        <v>2099</v>
      </c>
      <c r="F15" s="98" t="s">
        <v>180</v>
      </c>
      <c r="G15" s="98" t="s">
        <v>158</v>
      </c>
      <c r="H15" s="95">
        <v>2098667.4699999997</v>
      </c>
      <c r="I15" s="95">
        <v>100</v>
      </c>
      <c r="J15" s="95">
        <v>8147.4468499999994</v>
      </c>
      <c r="K15" s="96">
        <v>8.2055820874922455E-2</v>
      </c>
      <c r="L15" s="96">
        <v>1.9762843041610766E-2</v>
      </c>
      <c r="M15" s="96">
        <f>J15/'סכום נכסי הקרן'!$C$42</f>
        <v>1.484588722991502E-4</v>
      </c>
    </row>
    <row r="16" spans="2:89" s="141" customFormat="1">
      <c r="B16" s="88" t="s">
        <v>2100</v>
      </c>
      <c r="C16" s="85">
        <v>3549</v>
      </c>
      <c r="D16" s="98" t="s">
        <v>32</v>
      </c>
      <c r="E16" s="85" t="s">
        <v>2101</v>
      </c>
      <c r="F16" s="98" t="s">
        <v>886</v>
      </c>
      <c r="G16" s="98" t="s">
        <v>157</v>
      </c>
      <c r="H16" s="95">
        <v>683.75</v>
      </c>
      <c r="I16" s="95">
        <v>1100553.6921999999</v>
      </c>
      <c r="J16" s="95">
        <v>7525.0358699999997</v>
      </c>
      <c r="K16" s="96">
        <v>6.8375000000000005E-2</v>
      </c>
      <c r="L16" s="96">
        <v>1.8253092719629209E-2</v>
      </c>
      <c r="M16" s="96">
        <f>J16/'סכום נכסי הקרן'!$C$42</f>
        <v>1.3711759767673164E-4</v>
      </c>
    </row>
    <row r="17" spans="2:13" s="141" customFormat="1">
      <c r="B17" s="88" t="s">
        <v>2102</v>
      </c>
      <c r="C17" s="85" t="s">
        <v>2103</v>
      </c>
      <c r="D17" s="98" t="s">
        <v>32</v>
      </c>
      <c r="E17" s="85" t="s">
        <v>2104</v>
      </c>
      <c r="F17" s="98" t="s">
        <v>360</v>
      </c>
      <c r="G17" s="98" t="s">
        <v>156</v>
      </c>
      <c r="H17" s="95">
        <v>2557210.31</v>
      </c>
      <c r="I17" s="95">
        <v>837.66250000000002</v>
      </c>
      <c r="J17" s="95">
        <v>77800.315860000002</v>
      </c>
      <c r="K17" s="96">
        <v>4.7873286854821978E-2</v>
      </c>
      <c r="L17" s="96">
        <v>0.18871622721035866</v>
      </c>
      <c r="M17" s="96">
        <f>J17/'סכום נכסי הקרן'!$C$42</f>
        <v>1.4176400742145732E-3</v>
      </c>
    </row>
    <row r="18" spans="2:13" s="141" customFormat="1">
      <c r="B18" s="88" t="s">
        <v>2105</v>
      </c>
      <c r="C18" s="85" t="s">
        <v>2106</v>
      </c>
      <c r="D18" s="98" t="s">
        <v>32</v>
      </c>
      <c r="E18" s="85" t="s">
        <v>2087</v>
      </c>
      <c r="F18" s="98" t="s">
        <v>414</v>
      </c>
      <c r="G18" s="98" t="s">
        <v>156</v>
      </c>
      <c r="H18" s="95">
        <v>37772.880000000005</v>
      </c>
      <c r="I18" s="95">
        <v>1311.0867000000001</v>
      </c>
      <c r="J18" s="95">
        <v>1798.69425</v>
      </c>
      <c r="K18" s="96">
        <v>3.8523610555743926E-3</v>
      </c>
      <c r="L18" s="96">
        <v>4.3630001885311843E-3</v>
      </c>
      <c r="M18" s="96">
        <f>J18/'סכום נכסי הקרן'!$C$42</f>
        <v>3.2774944701353374E-5</v>
      </c>
    </row>
    <row r="19" spans="2:13" s="141" customFormat="1">
      <c r="B19" s="82" t="s">
        <v>225</v>
      </c>
      <c r="C19" s="83"/>
      <c r="D19" s="83"/>
      <c r="E19" s="83"/>
      <c r="F19" s="83"/>
      <c r="G19" s="83"/>
      <c r="H19" s="92"/>
      <c r="I19" s="92"/>
      <c r="J19" s="92">
        <v>314157.37355999998</v>
      </c>
      <c r="K19" s="83"/>
      <c r="L19" s="93">
        <v>0.76203539321412828</v>
      </c>
      <c r="M19" s="93">
        <f>J19/'סכום נכסי הקרן'!$C$42</f>
        <v>5.724425118916911E-3</v>
      </c>
    </row>
    <row r="20" spans="2:13" s="141" customFormat="1">
      <c r="B20" s="103" t="s">
        <v>81</v>
      </c>
      <c r="C20" s="83"/>
      <c r="D20" s="83"/>
      <c r="E20" s="83"/>
      <c r="F20" s="83"/>
      <c r="G20" s="83"/>
      <c r="H20" s="92"/>
      <c r="I20" s="92"/>
      <c r="J20" s="92">
        <v>314157.37355999998</v>
      </c>
      <c r="K20" s="83"/>
      <c r="L20" s="93">
        <v>0.76203539321412828</v>
      </c>
      <c r="M20" s="93">
        <f>J20/'סכום נכסי הקרן'!$C$42</f>
        <v>5.724425118916911E-3</v>
      </c>
    </row>
    <row r="21" spans="2:13" s="141" customFormat="1">
      <c r="B21" s="88" t="s">
        <v>2107</v>
      </c>
      <c r="C21" s="85">
        <v>3610</v>
      </c>
      <c r="D21" s="98" t="s">
        <v>32</v>
      </c>
      <c r="E21" s="85"/>
      <c r="F21" s="98" t="s">
        <v>360</v>
      </c>
      <c r="G21" s="98" t="s">
        <v>156</v>
      </c>
      <c r="H21" s="95">
        <v>667731</v>
      </c>
      <c r="I21" s="95">
        <v>377.19740000000002</v>
      </c>
      <c r="J21" s="95">
        <v>9147.7875399999994</v>
      </c>
      <c r="K21" s="96">
        <v>9.7750042394568928E-2</v>
      </c>
      <c r="L21" s="96">
        <v>2.2189318035382172E-2</v>
      </c>
      <c r="M21" s="96">
        <f>J21/'סכום נכסי הקרן'!$C$42</f>
        <v>1.6668660099582205E-4</v>
      </c>
    </row>
    <row r="22" spans="2:13" s="141" customFormat="1">
      <c r="B22" s="88" t="s">
        <v>2108</v>
      </c>
      <c r="C22" s="85" t="s">
        <v>2109</v>
      </c>
      <c r="D22" s="98" t="s">
        <v>32</v>
      </c>
      <c r="E22" s="85"/>
      <c r="F22" s="98" t="s">
        <v>790</v>
      </c>
      <c r="G22" s="98" t="s">
        <v>156</v>
      </c>
      <c r="H22" s="95">
        <v>6992.5099999999984</v>
      </c>
      <c r="I22" s="95">
        <v>74243.038</v>
      </c>
      <c r="J22" s="95">
        <v>18855.364160000001</v>
      </c>
      <c r="K22" s="96">
        <v>8.2500026251311517E-2</v>
      </c>
      <c r="L22" s="96">
        <v>4.5736487668709754E-2</v>
      </c>
      <c r="M22" s="96">
        <f>J22/'סכום נכסי הקרן'!$C$42</f>
        <v>3.4357341036025458E-4</v>
      </c>
    </row>
    <row r="23" spans="2:13" s="141" customFormat="1">
      <c r="B23" s="88" t="s">
        <v>2110</v>
      </c>
      <c r="C23" s="85" t="s">
        <v>2111</v>
      </c>
      <c r="D23" s="98" t="s">
        <v>32</v>
      </c>
      <c r="E23" s="85"/>
      <c r="F23" s="98" t="s">
        <v>790</v>
      </c>
      <c r="G23" s="98" t="s">
        <v>156</v>
      </c>
      <c r="H23" s="95">
        <v>2401791</v>
      </c>
      <c r="I23" s="95">
        <v>254.63800000000001</v>
      </c>
      <c r="J23" s="95">
        <v>22212.849140000002</v>
      </c>
      <c r="K23" s="96">
        <v>9.8999992456879626E-2</v>
      </c>
      <c r="L23" s="96">
        <v>5.3880566408457002E-2</v>
      </c>
      <c r="M23" s="96">
        <f>J23/'סכום נכסי הקרן'!$C$42</f>
        <v>4.0475189278166925E-4</v>
      </c>
    </row>
    <row r="24" spans="2:13" s="141" customFormat="1">
      <c r="B24" s="88" t="s">
        <v>2112</v>
      </c>
      <c r="C24" s="85" t="s">
        <v>2113</v>
      </c>
      <c r="D24" s="98" t="s">
        <v>32</v>
      </c>
      <c r="E24" s="85"/>
      <c r="F24" s="98" t="s">
        <v>790</v>
      </c>
      <c r="G24" s="98" t="s">
        <v>156</v>
      </c>
      <c r="H24" s="95">
        <v>5108.59</v>
      </c>
      <c r="I24" s="95">
        <v>29481.477999999999</v>
      </c>
      <c r="J24" s="95">
        <v>5470.1162300000005</v>
      </c>
      <c r="K24" s="96">
        <v>9.8000036448426919E-2</v>
      </c>
      <c r="L24" s="96">
        <v>1.3268579772675367E-2</v>
      </c>
      <c r="M24" s="96">
        <f>J24/'סכום נכסי הקרן'!$C$42</f>
        <v>9.9673836700276113E-5</v>
      </c>
    </row>
    <row r="25" spans="2:13" s="141" customFormat="1">
      <c r="B25" s="88" t="s">
        <v>2114</v>
      </c>
      <c r="C25" s="85">
        <v>2994</v>
      </c>
      <c r="D25" s="98" t="s">
        <v>32</v>
      </c>
      <c r="E25" s="85"/>
      <c r="F25" s="98" t="s">
        <v>360</v>
      </c>
      <c r="G25" s="98" t="s">
        <v>158</v>
      </c>
      <c r="H25" s="95">
        <v>26021.29</v>
      </c>
      <c r="I25" s="95">
        <v>21214.933099999998</v>
      </c>
      <c r="J25" s="95">
        <v>21431.294010000001</v>
      </c>
      <c r="K25" s="96">
        <v>4.8157996146292813E-2</v>
      </c>
      <c r="L25" s="96">
        <v>5.1984788301901362E-2</v>
      </c>
      <c r="M25" s="96">
        <f>J25/'סכום נכסי הקרן'!$C$42</f>
        <v>3.9051076971875342E-4</v>
      </c>
    </row>
    <row r="26" spans="2:13" s="141" customFormat="1">
      <c r="B26" s="88" t="s">
        <v>2115</v>
      </c>
      <c r="C26" s="85" t="s">
        <v>2116</v>
      </c>
      <c r="D26" s="98" t="s">
        <v>32</v>
      </c>
      <c r="E26" s="85"/>
      <c r="F26" s="98" t="s">
        <v>790</v>
      </c>
      <c r="G26" s="98" t="s">
        <v>158</v>
      </c>
      <c r="H26" s="95">
        <v>2903.21</v>
      </c>
      <c r="I26" s="95">
        <v>77777.335999999996</v>
      </c>
      <c r="J26" s="95">
        <v>8766.1722800000007</v>
      </c>
      <c r="K26" s="96">
        <v>9.8000072237335437E-2</v>
      </c>
      <c r="L26" s="96">
        <v>2.1263653514396259E-2</v>
      </c>
      <c r="M26" s="96">
        <f>J26/'סכום נכסי הקרן'!$C$42</f>
        <v>1.5973299059555946E-4</v>
      </c>
    </row>
    <row r="27" spans="2:13" s="141" customFormat="1">
      <c r="B27" s="88" t="s">
        <v>2755</v>
      </c>
      <c r="C27" s="85">
        <v>4654</v>
      </c>
      <c r="D27" s="98" t="s">
        <v>32</v>
      </c>
      <c r="E27" s="85"/>
      <c r="F27" s="98" t="s">
        <v>790</v>
      </c>
      <c r="G27" s="98" t="s">
        <v>159</v>
      </c>
      <c r="H27" s="95">
        <v>2914010</v>
      </c>
      <c r="I27" s="95">
        <v>413.66180000000003</v>
      </c>
      <c r="J27" s="95">
        <v>54541.395409999997</v>
      </c>
      <c r="K27" s="96">
        <v>0.29499999999999998</v>
      </c>
      <c r="L27" s="96">
        <v>0.13229825939377068</v>
      </c>
      <c r="M27" s="96">
        <f>J27/'סכום נכסי הקרן'!$C$42</f>
        <v>9.9382717129239658E-4</v>
      </c>
    </row>
    <row r="28" spans="2:13" s="141" customFormat="1">
      <c r="B28" s="88" t="s">
        <v>2117</v>
      </c>
      <c r="C28" s="85" t="s">
        <v>2118</v>
      </c>
      <c r="D28" s="98" t="s">
        <v>32</v>
      </c>
      <c r="E28" s="85"/>
      <c r="F28" s="98" t="s">
        <v>790</v>
      </c>
      <c r="G28" s="98" t="s">
        <v>156</v>
      </c>
      <c r="H28" s="95">
        <v>4164.4800000000005</v>
      </c>
      <c r="I28" s="95">
        <v>138324.17819999999</v>
      </c>
      <c r="J28" s="95">
        <v>20922.087149999999</v>
      </c>
      <c r="K28" s="96">
        <v>7.8674892698795101E-2</v>
      </c>
      <c r="L28" s="96">
        <v>5.0749631395061091E-2</v>
      </c>
      <c r="M28" s="96">
        <f>J28/'סכום נכסי הקרן'!$C$42</f>
        <v>3.8123224632432445E-4</v>
      </c>
    </row>
    <row r="29" spans="2:13" s="141" customFormat="1">
      <c r="B29" s="88" t="s">
        <v>2119</v>
      </c>
      <c r="C29" s="85" t="s">
        <v>2120</v>
      </c>
      <c r="D29" s="98" t="s">
        <v>32</v>
      </c>
      <c r="E29" s="85"/>
      <c r="F29" s="98" t="s">
        <v>790</v>
      </c>
      <c r="G29" s="98" t="s">
        <v>158</v>
      </c>
      <c r="H29" s="95">
        <v>1699.22</v>
      </c>
      <c r="I29" s="172">
        <v>0</v>
      </c>
      <c r="J29" s="173">
        <v>3.5E-4</v>
      </c>
      <c r="K29" s="96">
        <v>9.7999884653094185E-2</v>
      </c>
      <c r="L29" s="96">
        <v>0</v>
      </c>
      <c r="M29" s="96">
        <f>J29/'סכום נכסי הקרן'!$C$42</f>
        <v>6.3775322823618754E-12</v>
      </c>
    </row>
    <row r="30" spans="2:13" s="141" customFormat="1">
      <c r="B30" s="88" t="s">
        <v>2121</v>
      </c>
      <c r="C30" s="85" t="s">
        <v>2122</v>
      </c>
      <c r="D30" s="98" t="s">
        <v>32</v>
      </c>
      <c r="E30" s="85"/>
      <c r="F30" s="98" t="s">
        <v>790</v>
      </c>
      <c r="G30" s="98" t="s">
        <v>158</v>
      </c>
      <c r="H30" s="95">
        <v>649.74</v>
      </c>
      <c r="I30" s="172">
        <v>0</v>
      </c>
      <c r="J30" s="173">
        <v>3.5E-4</v>
      </c>
      <c r="K30" s="96">
        <v>9.8000000000000004E-2</v>
      </c>
      <c r="L30" s="96">
        <v>0</v>
      </c>
      <c r="M30" s="96">
        <f>J30/'סכום נכסי הקרן'!$C$42</f>
        <v>6.3775322823618754E-12</v>
      </c>
    </row>
    <row r="31" spans="2:13" s="141" customFormat="1">
      <c r="B31" s="88" t="s">
        <v>2123</v>
      </c>
      <c r="C31" s="85" t="s">
        <v>2124</v>
      </c>
      <c r="D31" s="98" t="s">
        <v>32</v>
      </c>
      <c r="E31" s="85"/>
      <c r="F31" s="98" t="s">
        <v>360</v>
      </c>
      <c r="G31" s="98" t="s">
        <v>156</v>
      </c>
      <c r="H31" s="95">
        <v>373590</v>
      </c>
      <c r="I31" s="95">
        <v>380.97840000000002</v>
      </c>
      <c r="J31" s="95">
        <v>5169.4154400000007</v>
      </c>
      <c r="K31" s="96">
        <v>0.10395392896767011</v>
      </c>
      <c r="L31" s="96">
        <v>1.2539185322528281E-2</v>
      </c>
      <c r="M31" s="96">
        <f>J31/'סכום נכסי הקרן'!$C$42</f>
        <v>9.4194610998685497E-5</v>
      </c>
    </row>
    <row r="32" spans="2:13" s="141" customFormat="1">
      <c r="B32" s="88" t="s">
        <v>2125</v>
      </c>
      <c r="C32" s="85" t="s">
        <v>2126</v>
      </c>
      <c r="D32" s="98" t="s">
        <v>32</v>
      </c>
      <c r="E32" s="85"/>
      <c r="F32" s="98" t="s">
        <v>886</v>
      </c>
      <c r="G32" s="98" t="s">
        <v>156</v>
      </c>
      <c r="H32" s="95">
        <v>89660</v>
      </c>
      <c r="I32" s="95">
        <v>1E-4</v>
      </c>
      <c r="J32" s="95">
        <v>3.3E-4</v>
      </c>
      <c r="K32" s="96">
        <v>3.1001587076563476E-3</v>
      </c>
      <c r="L32" s="96">
        <v>8.0046403785150853E-10</v>
      </c>
      <c r="M32" s="96">
        <f>J32/'סכום נכסי הקרן'!$C$42</f>
        <v>6.0131018662269113E-12</v>
      </c>
    </row>
    <row r="33" spans="2:13" s="141" customFormat="1">
      <c r="B33" s="88" t="s">
        <v>2127</v>
      </c>
      <c r="C33" s="85">
        <v>7021</v>
      </c>
      <c r="D33" s="98" t="s">
        <v>32</v>
      </c>
      <c r="E33" s="85"/>
      <c r="F33" s="98" t="s">
        <v>790</v>
      </c>
      <c r="G33" s="98" t="s">
        <v>156</v>
      </c>
      <c r="H33" s="95">
        <v>390000</v>
      </c>
      <c r="I33" s="95">
        <v>18.633199999999999</v>
      </c>
      <c r="J33" s="95">
        <v>263.93554999999998</v>
      </c>
      <c r="K33" s="96">
        <v>1.9700000004697692E-2</v>
      </c>
      <c r="L33" s="96">
        <v>6.4021489722896577E-4</v>
      </c>
      <c r="M33" s="96">
        <f>J33/'סכום נכסי הקרן'!$C$42</f>
        <v>4.8093071159655332E-6</v>
      </c>
    </row>
    <row r="34" spans="2:13" s="141" customFormat="1">
      <c r="B34" s="88" t="s">
        <v>2128</v>
      </c>
      <c r="C34" s="85" t="s">
        <v>2129</v>
      </c>
      <c r="D34" s="98" t="s">
        <v>32</v>
      </c>
      <c r="E34" s="85"/>
      <c r="F34" s="98" t="s">
        <v>790</v>
      </c>
      <c r="G34" s="98" t="s">
        <v>156</v>
      </c>
      <c r="H34" s="95">
        <v>2201731</v>
      </c>
      <c r="I34" s="95">
        <v>327.53949999999998</v>
      </c>
      <c r="J34" s="95">
        <v>26192.308590000001</v>
      </c>
      <c r="K34" s="96">
        <v>5.0064310267650111E-2</v>
      </c>
      <c r="L34" s="96">
        <v>6.3533336650315617E-2</v>
      </c>
      <c r="M34" s="96">
        <f>J34/'סכום נכסי הקרן'!$C$42</f>
        <v>4.7726369594945503E-4</v>
      </c>
    </row>
    <row r="35" spans="2:13" s="141" customFormat="1">
      <c r="B35" s="88" t="s">
        <v>2130</v>
      </c>
      <c r="C35" s="85" t="s">
        <v>2131</v>
      </c>
      <c r="D35" s="98" t="s">
        <v>32</v>
      </c>
      <c r="E35" s="85"/>
      <c r="F35" s="98" t="s">
        <v>790</v>
      </c>
      <c r="G35" s="98" t="s">
        <v>158</v>
      </c>
      <c r="H35" s="95">
        <v>1072.1199999999999</v>
      </c>
      <c r="I35" s="172">
        <v>0</v>
      </c>
      <c r="J35" s="173">
        <v>3.5E-4</v>
      </c>
      <c r="K35" s="96">
        <v>9.799999999999999E-2</v>
      </c>
      <c r="L35" s="96">
        <v>0</v>
      </c>
      <c r="M35" s="96">
        <f>J35/'סכום נכסי הקרן'!$C$42</f>
        <v>6.3775322823618754E-12</v>
      </c>
    </row>
    <row r="36" spans="2:13" s="141" customFormat="1">
      <c r="B36" s="88" t="s">
        <v>2132</v>
      </c>
      <c r="C36" s="85">
        <v>7022</v>
      </c>
      <c r="D36" s="98" t="s">
        <v>32</v>
      </c>
      <c r="E36" s="85"/>
      <c r="F36" s="98" t="s">
        <v>790</v>
      </c>
      <c r="G36" s="98" t="s">
        <v>156</v>
      </c>
      <c r="H36" s="95">
        <v>660000</v>
      </c>
      <c r="I36" s="95">
        <v>3.5836000000000001</v>
      </c>
      <c r="J36" s="95">
        <v>85.903190000000009</v>
      </c>
      <c r="K36" s="96">
        <v>0.02</v>
      </c>
      <c r="L36" s="96">
        <v>2.083709525203798E-4</v>
      </c>
      <c r="M36" s="96">
        <f>J36/'סכום נכסי הקרן'!$C$42</f>
        <v>1.5652867639510454E-6</v>
      </c>
    </row>
    <row r="37" spans="2:13" s="141" customFormat="1">
      <c r="B37" s="88" t="s">
        <v>2133</v>
      </c>
      <c r="C37" s="85">
        <v>4637</v>
      </c>
      <c r="D37" s="98" t="s">
        <v>32</v>
      </c>
      <c r="E37" s="85"/>
      <c r="F37" s="98" t="s">
        <v>790</v>
      </c>
      <c r="G37" s="98" t="s">
        <v>159</v>
      </c>
      <c r="H37" s="95">
        <v>10641724</v>
      </c>
      <c r="I37" s="95">
        <v>79.6661</v>
      </c>
      <c r="J37" s="95">
        <v>38359.712009999996</v>
      </c>
      <c r="K37" s="96">
        <v>8.3339258415954326E-2</v>
      </c>
      <c r="L37" s="96">
        <v>9.3047181716198787E-2</v>
      </c>
      <c r="M37" s="96">
        <f>J37/'סכום נכסי הקרן'!$C$42</f>
        <v>6.9897229053108429E-4</v>
      </c>
    </row>
    <row r="38" spans="2:13" s="141" customFormat="1">
      <c r="B38" s="88" t="s">
        <v>2134</v>
      </c>
      <c r="C38" s="85" t="s">
        <v>2135</v>
      </c>
      <c r="D38" s="98" t="s">
        <v>32</v>
      </c>
      <c r="E38" s="85"/>
      <c r="F38" s="98" t="s">
        <v>790</v>
      </c>
      <c r="G38" s="98" t="s">
        <v>158</v>
      </c>
      <c r="H38" s="95">
        <v>1006.17</v>
      </c>
      <c r="I38" s="172">
        <v>0</v>
      </c>
      <c r="J38" s="173">
        <v>3.5E-4</v>
      </c>
      <c r="K38" s="96">
        <v>9.8000389597740323E-2</v>
      </c>
      <c r="L38" s="96">
        <v>0</v>
      </c>
      <c r="M38" s="96">
        <f>J38/'סכום נכסי הקרן'!$C$42</f>
        <v>6.3775322823618754E-12</v>
      </c>
    </row>
    <row r="39" spans="2:13" s="141" customFormat="1">
      <c r="B39" s="88" t="s">
        <v>2136</v>
      </c>
      <c r="C39" s="85" t="s">
        <v>2137</v>
      </c>
      <c r="D39" s="98" t="s">
        <v>32</v>
      </c>
      <c r="E39" s="85"/>
      <c r="F39" s="98" t="s">
        <v>886</v>
      </c>
      <c r="G39" s="98" t="s">
        <v>163</v>
      </c>
      <c r="H39" s="95">
        <v>11596</v>
      </c>
      <c r="I39" s="172">
        <v>0</v>
      </c>
      <c r="J39" s="173">
        <v>3.5E-4</v>
      </c>
      <c r="K39" s="96">
        <v>1.3030652711417453E-4</v>
      </c>
      <c r="L39" s="96">
        <v>0</v>
      </c>
      <c r="M39" s="96">
        <f>J39/'סכום נכסי הקרן'!$C$42</f>
        <v>6.3775322823618754E-12</v>
      </c>
    </row>
    <row r="40" spans="2:13" s="141" customFormat="1">
      <c r="B40" s="88" t="s">
        <v>2138</v>
      </c>
      <c r="C40" s="85">
        <v>3865</v>
      </c>
      <c r="D40" s="98" t="s">
        <v>32</v>
      </c>
      <c r="E40" s="85"/>
      <c r="F40" s="98" t="s">
        <v>360</v>
      </c>
      <c r="G40" s="98" t="s">
        <v>156</v>
      </c>
      <c r="H40" s="95">
        <v>342654</v>
      </c>
      <c r="I40" s="95">
        <v>395.18439999999998</v>
      </c>
      <c r="J40" s="95">
        <v>4918.1462499999998</v>
      </c>
      <c r="K40" s="96">
        <v>7.9229139736482351E-2</v>
      </c>
      <c r="L40" s="96">
        <v>1.192969456369471E-2</v>
      </c>
      <c r="M40" s="96">
        <f>J40/'סכום נכסי הקרן'!$C$42</f>
        <v>8.9616104225005705E-5</v>
      </c>
    </row>
    <row r="41" spans="2:13" s="141" customFormat="1">
      <c r="B41" s="88" t="s">
        <v>2139</v>
      </c>
      <c r="C41" s="85">
        <v>7024</v>
      </c>
      <c r="D41" s="98" t="s">
        <v>32</v>
      </c>
      <c r="E41" s="85"/>
      <c r="F41" s="98" t="s">
        <v>790</v>
      </c>
      <c r="G41" s="98" t="s">
        <v>156</v>
      </c>
      <c r="H41" s="95">
        <v>170000</v>
      </c>
      <c r="I41" s="95">
        <v>143.11779999999999</v>
      </c>
      <c r="J41" s="95">
        <v>883.66654000000005</v>
      </c>
      <c r="K41" s="96">
        <v>0.02</v>
      </c>
      <c r="L41" s="96">
        <v>2.1434645052202171E-3</v>
      </c>
      <c r="M41" s="96">
        <f>J41/'סכום נכסי הקרן'!$C$42</f>
        <v>1.6101748244837204E-5</v>
      </c>
    </row>
    <row r="42" spans="2:13" s="141" customFormat="1">
      <c r="B42" s="88" t="s">
        <v>2140</v>
      </c>
      <c r="C42" s="85" t="s">
        <v>2141</v>
      </c>
      <c r="D42" s="98" t="s">
        <v>32</v>
      </c>
      <c r="E42" s="85"/>
      <c r="F42" s="98" t="s">
        <v>790</v>
      </c>
      <c r="G42" s="98" t="s">
        <v>156</v>
      </c>
      <c r="H42" s="95">
        <v>1214.26</v>
      </c>
      <c r="I42" s="95">
        <v>138232.29579999999</v>
      </c>
      <c r="J42" s="95">
        <v>6096.2921699999997</v>
      </c>
      <c r="K42" s="96">
        <v>9.8000222753458738E-2</v>
      </c>
      <c r="L42" s="96">
        <v>1.4787462564608287E-2</v>
      </c>
      <c r="M42" s="96">
        <f>J42/'סכום נכסי הקרן'!$C$42</f>
        <v>1.1108371461967123E-4</v>
      </c>
    </row>
    <row r="43" spans="2:13" s="141" customFormat="1">
      <c r="B43" s="88" t="s">
        <v>2142</v>
      </c>
      <c r="C43" s="85">
        <v>4811</v>
      </c>
      <c r="D43" s="98" t="s">
        <v>32</v>
      </c>
      <c r="E43" s="85"/>
      <c r="F43" s="98" t="s">
        <v>790</v>
      </c>
      <c r="G43" s="98" t="s">
        <v>156</v>
      </c>
      <c r="H43" s="95">
        <v>3114713</v>
      </c>
      <c r="I43" s="95">
        <v>293.64109999999999</v>
      </c>
      <c r="J43" s="95">
        <v>33218.553550000004</v>
      </c>
      <c r="K43" s="96">
        <v>0.16079897561893164</v>
      </c>
      <c r="L43" s="96">
        <v>8.0576537897635053E-2</v>
      </c>
      <c r="M43" s="96">
        <f>J43/'סכום נכסי הקרן'!$C$42</f>
        <v>6.0529256468140483E-4</v>
      </c>
    </row>
    <row r="44" spans="2:13" s="141" customFormat="1">
      <c r="B44" s="88" t="s">
        <v>2143</v>
      </c>
      <c r="C44" s="85">
        <v>5356</v>
      </c>
      <c r="D44" s="98" t="s">
        <v>32</v>
      </c>
      <c r="E44" s="85"/>
      <c r="F44" s="98" t="s">
        <v>790</v>
      </c>
      <c r="G44" s="98" t="s">
        <v>156</v>
      </c>
      <c r="H44" s="95">
        <v>4326402</v>
      </c>
      <c r="I44" s="95">
        <v>239.4272</v>
      </c>
      <c r="J44" s="95">
        <v>37622.374020000003</v>
      </c>
      <c r="K44" s="96">
        <v>0.18256437545665391</v>
      </c>
      <c r="L44" s="96">
        <v>9.1258658853360278E-2</v>
      </c>
      <c r="M44" s="96">
        <f>J44/'סכום נכסי הקרן'!$C$42</f>
        <v>6.8553687100469354E-4</v>
      </c>
    </row>
    <row r="45" spans="2:13" s="141" customFormat="1">
      <c r="B45" s="88" t="s">
        <v>2144</v>
      </c>
      <c r="C45" s="85">
        <v>5511</v>
      </c>
      <c r="D45" s="98" t="s">
        <v>32</v>
      </c>
      <c r="E45" s="85"/>
      <c r="F45" s="98" t="s">
        <v>2145</v>
      </c>
      <c r="G45" s="98" t="s">
        <v>159</v>
      </c>
      <c r="H45" s="95">
        <v>4009.44</v>
      </c>
      <c r="I45" s="172">
        <v>0</v>
      </c>
      <c r="J45" s="173">
        <v>3.5E-4</v>
      </c>
      <c r="K45" s="96">
        <v>4.1632660181448219E-2</v>
      </c>
      <c r="L45" s="96">
        <v>0</v>
      </c>
      <c r="M45" s="96">
        <f>J45/'סכום נכסי הקרן'!$C$42</f>
        <v>6.3775322823618754E-12</v>
      </c>
    </row>
    <row r="46" spans="2:13">
      <c r="C46" s="1"/>
      <c r="D46" s="1"/>
      <c r="E46" s="1"/>
    </row>
    <row r="47" spans="2:13">
      <c r="C47" s="1"/>
      <c r="D47" s="1"/>
      <c r="E47" s="1"/>
    </row>
    <row r="48" spans="2:13">
      <c r="C48" s="1"/>
      <c r="D48" s="1"/>
      <c r="E48" s="1"/>
    </row>
    <row r="49" spans="2:5">
      <c r="B49" s="100" t="s">
        <v>59</v>
      </c>
      <c r="C49" s="1"/>
      <c r="D49" s="1"/>
      <c r="E49" s="1"/>
    </row>
    <row r="50" spans="2:5">
      <c r="B50" s="100" t="s">
        <v>138</v>
      </c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13"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Y1:XFD2 C5:C1048576 A1:B1048576 D3:XFD1048576 D1:W2"/>
  </dataValidations>
  <pageMargins left="0" right="0" top="0.11811023622047245" bottom="0.11811023622047245" header="0" footer="0.23622047244094491"/>
  <pageSetup paperSize="9" scale="61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V634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0.5703125" style="2" bestFit="1" customWidth="1"/>
    <col min="3" max="3" width="28.85546875" style="2" customWidth="1"/>
    <col min="4" max="4" width="12.28515625" style="1" bestFit="1" customWidth="1"/>
    <col min="5" max="5" width="12.42578125" style="1" bestFit="1" customWidth="1"/>
    <col min="6" max="6" width="16.7109375" style="1" customWidth="1"/>
    <col min="7" max="8" width="12.42578125" style="1" bestFit="1" customWidth="1"/>
    <col min="9" max="9" width="16.140625" style="1" bestFit="1" customWidth="1"/>
    <col min="10" max="10" width="10.7109375" style="1" customWidth="1"/>
    <col min="11" max="11" width="10.140625" style="1" customWidth="1"/>
    <col min="12" max="12" width="7.5703125" style="3" customWidth="1"/>
    <col min="13" max="16384" width="9.140625" style="1"/>
  </cols>
  <sheetData>
    <row r="1" spans="2:22">
      <c r="B1" s="56" t="s">
        <v>170</v>
      </c>
      <c r="C1" s="79" t="s" vm="1">
        <v>231</v>
      </c>
    </row>
    <row r="2" spans="2:22">
      <c r="B2" s="56" t="s">
        <v>169</v>
      </c>
      <c r="C2" s="79" t="s">
        <v>232</v>
      </c>
    </row>
    <row r="3" spans="2:22">
      <c r="B3" s="56" t="s">
        <v>171</v>
      </c>
      <c r="C3" s="79" t="s">
        <v>233</v>
      </c>
    </row>
    <row r="4" spans="2:22">
      <c r="B4" s="56" t="s">
        <v>172</v>
      </c>
      <c r="C4" s="79">
        <v>162</v>
      </c>
    </row>
    <row r="6" spans="2:22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9"/>
    </row>
    <row r="7" spans="2:22" ht="26.25" customHeight="1">
      <c r="B7" s="197" t="s">
        <v>123</v>
      </c>
      <c r="C7" s="198"/>
      <c r="D7" s="198"/>
      <c r="E7" s="198"/>
      <c r="F7" s="198"/>
      <c r="G7" s="198"/>
      <c r="H7" s="198"/>
      <c r="I7" s="198"/>
      <c r="J7" s="198"/>
      <c r="K7" s="199"/>
    </row>
    <row r="8" spans="2:22" s="3" customFormat="1" ht="63">
      <c r="B8" s="22" t="s">
        <v>142</v>
      </c>
      <c r="C8" s="30" t="s">
        <v>58</v>
      </c>
      <c r="D8" s="30" t="s">
        <v>128</v>
      </c>
      <c r="E8" s="30" t="s">
        <v>129</v>
      </c>
      <c r="F8" s="30" t="s">
        <v>0</v>
      </c>
      <c r="G8" s="30" t="s">
        <v>132</v>
      </c>
      <c r="H8" s="30" t="s">
        <v>136</v>
      </c>
      <c r="I8" s="30" t="s">
        <v>74</v>
      </c>
      <c r="J8" s="71" t="s">
        <v>173</v>
      </c>
      <c r="K8" s="31" t="s">
        <v>175</v>
      </c>
      <c r="V8" s="1"/>
    </row>
    <row r="9" spans="2:22" s="3" customFormat="1" ht="21" customHeight="1">
      <c r="B9" s="16"/>
      <c r="C9" s="17"/>
      <c r="D9" s="17"/>
      <c r="E9" s="32" t="s">
        <v>24</v>
      </c>
      <c r="F9" s="32" t="s">
        <v>22</v>
      </c>
      <c r="G9" s="32" t="s">
        <v>80</v>
      </c>
      <c r="H9" s="32" t="s">
        <v>23</v>
      </c>
      <c r="I9" s="32" t="s">
        <v>20</v>
      </c>
      <c r="J9" s="32" t="s">
        <v>20</v>
      </c>
      <c r="K9" s="33" t="s">
        <v>20</v>
      </c>
      <c r="V9" s="1"/>
    </row>
    <row r="10" spans="2:2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V10" s="1"/>
    </row>
    <row r="11" spans="2:22" s="160" customFormat="1" ht="18" customHeight="1">
      <c r="B11" s="80" t="s">
        <v>2146</v>
      </c>
      <c r="C11" s="81"/>
      <c r="D11" s="81"/>
      <c r="E11" s="81"/>
      <c r="F11" s="89"/>
      <c r="G11" s="91"/>
      <c r="H11" s="89">
        <f>H12+H47</f>
        <v>732997.15009000013</v>
      </c>
      <c r="I11" s="81"/>
      <c r="J11" s="90">
        <f>H11/$H$11</f>
        <v>1</v>
      </c>
      <c r="K11" s="90">
        <f>H11/'סכום נכסי הקרן'!$C$42</f>
        <v>1.3356322821652082E-2</v>
      </c>
      <c r="L11" s="161"/>
      <c r="V11" s="141"/>
    </row>
    <row r="12" spans="2:22" s="141" customFormat="1" ht="21" customHeight="1">
      <c r="B12" s="82" t="s">
        <v>40</v>
      </c>
      <c r="C12" s="83"/>
      <c r="D12" s="83"/>
      <c r="E12" s="83"/>
      <c r="F12" s="92"/>
      <c r="G12" s="94"/>
      <c r="H12" s="92">
        <f>H13+H25+H28</f>
        <v>245082.33772999997</v>
      </c>
      <c r="I12" s="83"/>
      <c r="J12" s="93">
        <f t="shared" ref="J12:J75" si="0">H12/$H$11</f>
        <v>0.33435646741587993</v>
      </c>
      <c r="K12" s="93">
        <f>H12/'סכום נכסי הקרן'!$C$42</f>
        <v>4.4657729163136879E-3</v>
      </c>
      <c r="L12" s="161"/>
    </row>
    <row r="13" spans="2:22" s="162" customFormat="1">
      <c r="B13" s="103" t="s">
        <v>2820</v>
      </c>
      <c r="C13" s="83"/>
      <c r="D13" s="83"/>
      <c r="E13" s="83"/>
      <c r="F13" s="92"/>
      <c r="G13" s="94"/>
      <c r="H13" s="92">
        <f>SUM(H14:H23)</f>
        <v>76607.439859999984</v>
      </c>
      <c r="I13" s="83"/>
      <c r="J13" s="93">
        <f t="shared" si="0"/>
        <v>0.10451260260779163</v>
      </c>
      <c r="K13" s="93">
        <f>H13/'סכום נכסי הקרן'!$C$42</f>
        <v>1.3959040593607022E-3</v>
      </c>
      <c r="L13" s="161"/>
    </row>
    <row r="14" spans="2:22" s="141" customFormat="1">
      <c r="B14" s="88" t="s">
        <v>2149</v>
      </c>
      <c r="C14" s="85">
        <v>5224</v>
      </c>
      <c r="D14" s="98" t="s">
        <v>156</v>
      </c>
      <c r="E14" s="112">
        <v>40802</v>
      </c>
      <c r="F14" s="95">
        <v>6431053.8399999999</v>
      </c>
      <c r="G14" s="95">
        <v>168.5077</v>
      </c>
      <c r="H14" s="95">
        <v>39359.33354</v>
      </c>
      <c r="I14" s="156">
        <v>0.10290296354158364</v>
      </c>
      <c r="J14" s="96">
        <f t="shared" si="0"/>
        <v>5.3696434611195026E-2</v>
      </c>
      <c r="K14" s="96">
        <f>H14/'סכום נכסי הקרן'!$C$42</f>
        <v>7.1718691503885282E-4</v>
      </c>
      <c r="L14" s="161"/>
    </row>
    <row r="15" spans="2:22" s="141" customFormat="1">
      <c r="B15" s="88" t="s">
        <v>2150</v>
      </c>
      <c r="C15" s="85">
        <v>5260</v>
      </c>
      <c r="D15" s="98" t="s">
        <v>157</v>
      </c>
      <c r="E15" s="112">
        <v>42295</v>
      </c>
      <c r="F15" s="95">
        <v>583674</v>
      </c>
      <c r="G15" s="95">
        <v>88.102800000000002</v>
      </c>
      <c r="H15" s="95">
        <v>514.23314000000005</v>
      </c>
      <c r="I15" s="156">
        <v>6.4444439999999992E-2</v>
      </c>
      <c r="J15" s="96">
        <f t="shared" si="0"/>
        <v>7.0154862121477631E-4</v>
      </c>
      <c r="K15" s="96">
        <f>H15/'סכום נכסי הקרן'!$C$42</f>
        <v>9.3701098600294683E-6</v>
      </c>
      <c r="L15" s="161"/>
    </row>
    <row r="16" spans="2:22" s="141" customFormat="1">
      <c r="B16" s="88" t="s">
        <v>2151</v>
      </c>
      <c r="C16" s="85">
        <v>5226</v>
      </c>
      <c r="D16" s="98" t="s">
        <v>157</v>
      </c>
      <c r="E16" s="112">
        <v>40941</v>
      </c>
      <c r="F16" s="95">
        <v>3684907</v>
      </c>
      <c r="G16" s="95">
        <v>84.362099999999998</v>
      </c>
      <c r="H16" s="95">
        <v>3108.6649300000004</v>
      </c>
      <c r="I16" s="156">
        <v>6.4444439999999992E-2</v>
      </c>
      <c r="J16" s="96">
        <f t="shared" si="0"/>
        <v>4.2410327647499132E-3</v>
      </c>
      <c r="K16" s="96">
        <f>H16/'סכום נכסי הקרן'!$C$42</f>
        <v>5.6644602703203489E-5</v>
      </c>
      <c r="L16" s="161"/>
    </row>
    <row r="17" spans="2:12" s="141" customFormat="1">
      <c r="B17" s="88" t="s">
        <v>2153</v>
      </c>
      <c r="C17" s="85">
        <v>5028</v>
      </c>
      <c r="D17" s="98" t="s">
        <v>156</v>
      </c>
      <c r="E17" s="112">
        <v>39349</v>
      </c>
      <c r="F17" s="95">
        <v>1628250</v>
      </c>
      <c r="G17" s="95">
        <v>93.106099999999998</v>
      </c>
      <c r="H17" s="95">
        <v>5506.1122500000001</v>
      </c>
      <c r="I17" s="156">
        <v>0.1</v>
      </c>
      <c r="J17" s="96">
        <f t="shared" si="0"/>
        <v>7.511778523728147E-3</v>
      </c>
      <c r="K17" s="96">
        <f>H17/'סכום נכסי הקרן'!$C$42</f>
        <v>1.0032973892766623E-4</v>
      </c>
      <c r="L17" s="161"/>
    </row>
    <row r="18" spans="2:12" s="141" customFormat="1">
      <c r="B18" s="88" t="s">
        <v>2159</v>
      </c>
      <c r="C18" s="85">
        <v>5058</v>
      </c>
      <c r="D18" s="98" t="s">
        <v>156</v>
      </c>
      <c r="E18" s="112">
        <v>39226</v>
      </c>
      <c r="F18" s="95">
        <v>3221201</v>
      </c>
      <c r="G18" s="95">
        <v>105.3532</v>
      </c>
      <c r="H18" s="95">
        <v>12325.69442</v>
      </c>
      <c r="I18" s="156">
        <v>1.5209125475285171E-2</v>
      </c>
      <c r="J18" s="96">
        <f t="shared" si="0"/>
        <v>1.6815473864375333E-2</v>
      </c>
      <c r="K18" s="96">
        <f>H18/'סכום נכסי הקרן'!$C$42</f>
        <v>2.2459289733165036E-4</v>
      </c>
      <c r="L18" s="161"/>
    </row>
    <row r="19" spans="2:12" s="141" customFormat="1">
      <c r="B19" s="88" t="s">
        <v>2162</v>
      </c>
      <c r="C19" s="85">
        <v>5074</v>
      </c>
      <c r="D19" s="98" t="s">
        <v>156</v>
      </c>
      <c r="E19" s="112">
        <v>38925</v>
      </c>
      <c r="F19" s="95">
        <v>1220443</v>
      </c>
      <c r="G19" s="95">
        <v>64.095600000000005</v>
      </c>
      <c r="H19" s="95">
        <v>2841.13294</v>
      </c>
      <c r="I19" s="156">
        <v>1.7623785060317403E-2</v>
      </c>
      <c r="J19" s="96">
        <f t="shared" si="0"/>
        <v>3.8760490946672236E-3</v>
      </c>
      <c r="K19" s="96">
        <f>H19/'סכום נכסי הקרן'!$C$42</f>
        <v>5.1769762980947728E-5</v>
      </c>
      <c r="L19" s="161"/>
    </row>
    <row r="20" spans="2:12" s="141" customFormat="1">
      <c r="B20" s="88" t="s">
        <v>2165</v>
      </c>
      <c r="C20" s="85">
        <v>5277</v>
      </c>
      <c r="D20" s="98" t="s">
        <v>156</v>
      </c>
      <c r="E20" s="112">
        <v>42545</v>
      </c>
      <c r="F20" s="95">
        <v>1215719.5</v>
      </c>
      <c r="G20" s="95">
        <v>80.6404</v>
      </c>
      <c r="H20" s="95">
        <v>3560.6713999999997</v>
      </c>
      <c r="I20" s="156">
        <v>3.3416666666666664E-2</v>
      </c>
      <c r="J20" s="96">
        <f t="shared" si="0"/>
        <v>4.8576879181082859E-3</v>
      </c>
      <c r="K20" s="96">
        <f>H20/'סכום נכסי הקרן'!$C$42</f>
        <v>6.4880848001093298E-5</v>
      </c>
      <c r="L20" s="161"/>
    </row>
    <row r="21" spans="2:12" s="141" customFormat="1">
      <c r="B21" s="88" t="s">
        <v>2166</v>
      </c>
      <c r="C21" s="85">
        <v>5123</v>
      </c>
      <c r="D21" s="98" t="s">
        <v>156</v>
      </c>
      <c r="E21" s="112">
        <v>40668</v>
      </c>
      <c r="F21" s="95">
        <v>1439970</v>
      </c>
      <c r="G21" s="95">
        <v>88.241600000000005</v>
      </c>
      <c r="H21" s="95">
        <v>4615.0101399999994</v>
      </c>
      <c r="I21" s="156">
        <v>9.45945945945946E-3</v>
      </c>
      <c r="J21" s="96">
        <f t="shared" si="0"/>
        <v>6.2960819689863064E-3</v>
      </c>
      <c r="K21" s="96">
        <f>H21/'סכום נכסי הקרן'!$C$42</f>
        <v>8.4092503289363981E-5</v>
      </c>
      <c r="L21" s="161"/>
    </row>
    <row r="22" spans="2:12" s="141" customFormat="1" ht="16.5" customHeight="1">
      <c r="B22" s="88" t="s">
        <v>2180</v>
      </c>
      <c r="C22" s="85">
        <v>2162</v>
      </c>
      <c r="D22" s="98" t="s">
        <v>156</v>
      </c>
      <c r="E22" s="112">
        <v>38495</v>
      </c>
      <c r="F22" s="95">
        <v>895491</v>
      </c>
      <c r="G22" s="95">
        <v>38.972299999999997</v>
      </c>
      <c r="H22" s="95">
        <v>1267.5441699999999</v>
      </c>
      <c r="I22" s="156">
        <v>5.7574501404817832E-3</v>
      </c>
      <c r="J22" s="96">
        <f t="shared" si="0"/>
        <v>1.72926207127049E-3</v>
      </c>
      <c r="K22" s="96">
        <f>H22/'סכום נכסי הקרן'!$C$42</f>
        <v>2.3096582467127394E-5</v>
      </c>
      <c r="L22" s="161"/>
    </row>
    <row r="23" spans="2:12" s="141" customFormat="1" ht="16.5" customHeight="1">
      <c r="B23" s="88" t="s">
        <v>2181</v>
      </c>
      <c r="C23" s="85">
        <v>5275</v>
      </c>
      <c r="D23" s="98" t="s">
        <v>156</v>
      </c>
      <c r="E23" s="112">
        <v>42507</v>
      </c>
      <c r="F23" s="95">
        <v>1001000</v>
      </c>
      <c r="G23" s="95">
        <v>96.518100000000004</v>
      </c>
      <c r="H23" s="95">
        <v>3509.0429300000001</v>
      </c>
      <c r="I23" s="156">
        <v>6.1600000000000002E-2</v>
      </c>
      <c r="J23" s="96">
        <f t="shared" si="0"/>
        <v>4.7872531694961524E-3</v>
      </c>
      <c r="K23" s="96">
        <f>H23/'סכום נכסי הקרן'!$C$42</f>
        <v>6.3940098760767726E-5</v>
      </c>
      <c r="L23" s="161"/>
    </row>
    <row r="24" spans="2:12" s="141" customFormat="1" ht="16.5" customHeight="1">
      <c r="B24" s="84"/>
      <c r="C24" s="85"/>
      <c r="D24" s="85"/>
      <c r="E24" s="85"/>
      <c r="F24" s="95"/>
      <c r="G24" s="95"/>
      <c r="H24" s="95"/>
      <c r="I24" s="156"/>
      <c r="J24" s="96"/>
      <c r="K24" s="85"/>
      <c r="L24" s="161"/>
    </row>
    <row r="25" spans="2:12" s="141" customFormat="1">
      <c r="B25" s="127" t="s">
        <v>223</v>
      </c>
      <c r="C25" s="121"/>
      <c r="D25" s="121"/>
      <c r="E25" s="121"/>
      <c r="F25" s="95"/>
      <c r="G25" s="95"/>
      <c r="H25" s="122">
        <f>H26</f>
        <v>14064.312099999999</v>
      </c>
      <c r="I25" s="156"/>
      <c r="J25" s="124">
        <f t="shared" si="0"/>
        <v>1.9187403523019331E-2</v>
      </c>
      <c r="K25" s="124">
        <f>H25/'סכום נכסי הקרן'!$C$42</f>
        <v>2.5627315556275067E-4</v>
      </c>
      <c r="L25" s="161"/>
    </row>
    <row r="26" spans="2:12" s="141" customFormat="1">
      <c r="B26" s="88" t="s">
        <v>2147</v>
      </c>
      <c r="C26" s="85">
        <v>5265</v>
      </c>
      <c r="D26" s="98" t="s">
        <v>157</v>
      </c>
      <c r="E26" s="112">
        <v>42185</v>
      </c>
      <c r="F26" s="95">
        <v>15119876</v>
      </c>
      <c r="G26" s="95">
        <v>93.018699999999995</v>
      </c>
      <c r="H26" s="95">
        <v>14064.312099999999</v>
      </c>
      <c r="I26" s="156">
        <v>5.1162790697674418E-2</v>
      </c>
      <c r="J26" s="96">
        <f t="shared" si="0"/>
        <v>1.9187403523019331E-2</v>
      </c>
      <c r="K26" s="96">
        <f>H26/'סכום נכסי הקרן'!$C$42</f>
        <v>2.5627315556275067E-4</v>
      </c>
      <c r="L26" s="161"/>
    </row>
    <row r="27" spans="2:12" s="141" customFormat="1">
      <c r="B27" s="84"/>
      <c r="C27" s="85"/>
      <c r="D27" s="85"/>
      <c r="E27" s="85"/>
      <c r="F27" s="95"/>
      <c r="G27" s="95"/>
      <c r="H27" s="95"/>
      <c r="I27" s="156"/>
      <c r="J27" s="96"/>
      <c r="K27" s="85"/>
      <c r="L27" s="161"/>
    </row>
    <row r="28" spans="2:12" s="141" customFormat="1">
      <c r="B28" s="103" t="s">
        <v>224</v>
      </c>
      <c r="C28" s="83"/>
      <c r="D28" s="83"/>
      <c r="E28" s="83"/>
      <c r="F28" s="95"/>
      <c r="G28" s="95"/>
      <c r="H28" s="122">
        <f>SUM(H29:H45)</f>
        <v>154410.58576999998</v>
      </c>
      <c r="I28" s="156"/>
      <c r="J28" s="93">
        <f t="shared" si="0"/>
        <v>0.21065646128506893</v>
      </c>
      <c r="K28" s="93">
        <f>H28/'סכום נכסי הקרן'!$C$42</f>
        <v>2.8135957013902344E-3</v>
      </c>
      <c r="L28" s="161"/>
    </row>
    <row r="29" spans="2:12" s="141" customFormat="1">
      <c r="B29" s="88" t="s">
        <v>2148</v>
      </c>
      <c r="C29" s="85">
        <v>5271</v>
      </c>
      <c r="D29" s="98" t="s">
        <v>156</v>
      </c>
      <c r="E29" s="112">
        <v>42368</v>
      </c>
      <c r="F29" s="95">
        <v>3108854</v>
      </c>
      <c r="G29" s="95">
        <v>115.4422</v>
      </c>
      <c r="H29" s="95">
        <v>13034.991769999999</v>
      </c>
      <c r="I29" s="156">
        <v>6.3500000000000001E-2</v>
      </c>
      <c r="J29" s="96">
        <f t="shared" si="0"/>
        <v>1.7783141132812746E-2</v>
      </c>
      <c r="K29" s="96">
        <f>H29/'סכום נכסי הקרן'!$C$42</f>
        <v>2.3751737375284673E-4</v>
      </c>
      <c r="L29" s="161"/>
    </row>
    <row r="30" spans="2:12" s="141" customFormat="1">
      <c r="B30" s="88" t="s">
        <v>2154</v>
      </c>
      <c r="C30" s="85">
        <v>5272</v>
      </c>
      <c r="D30" s="98" t="s">
        <v>156</v>
      </c>
      <c r="E30" s="112">
        <v>42572</v>
      </c>
      <c r="F30" s="95">
        <v>899500</v>
      </c>
      <c r="G30" s="95">
        <v>97.757900000000006</v>
      </c>
      <c r="H30" s="95">
        <v>3193.73495</v>
      </c>
      <c r="I30" s="156">
        <v>1.1681818181818182E-2</v>
      </c>
      <c r="J30" s="96">
        <f t="shared" si="0"/>
        <v>4.3570905420407995E-3</v>
      </c>
      <c r="K30" s="96">
        <f>H30/'סכום נכסי הקרן'!$C$42</f>
        <v>5.8194707842663971E-5</v>
      </c>
      <c r="L30" s="161"/>
    </row>
    <row r="31" spans="2:12" s="141" customFormat="1">
      <c r="B31" s="88" t="s">
        <v>2155</v>
      </c>
      <c r="C31" s="85">
        <v>5072</v>
      </c>
      <c r="D31" s="98" t="s">
        <v>156</v>
      </c>
      <c r="E31" s="112">
        <v>38644</v>
      </c>
      <c r="F31" s="95">
        <v>1938383</v>
      </c>
      <c r="G31" s="95">
        <v>82.181899999999999</v>
      </c>
      <c r="H31" s="95">
        <v>5785.7759299999998</v>
      </c>
      <c r="I31" s="156">
        <v>1.3644705513143262E-2</v>
      </c>
      <c r="J31" s="96">
        <f t="shared" si="0"/>
        <v>7.8933129948589847E-3</v>
      </c>
      <c r="K31" s="96">
        <f>H31/'סכום נכסי הקרן'!$C$42</f>
        <v>1.05425636491678E-4</v>
      </c>
      <c r="L31" s="161"/>
    </row>
    <row r="32" spans="2:12" s="141" customFormat="1">
      <c r="B32" s="88" t="s">
        <v>2156</v>
      </c>
      <c r="C32" s="85">
        <v>5084</v>
      </c>
      <c r="D32" s="98" t="s">
        <v>156</v>
      </c>
      <c r="E32" s="112">
        <v>39456</v>
      </c>
      <c r="F32" s="95">
        <v>2430946</v>
      </c>
      <c r="G32" s="95">
        <v>85.257800000000003</v>
      </c>
      <c r="H32" s="95">
        <v>7527.57816</v>
      </c>
      <c r="I32" s="156">
        <v>5.8964002476488107E-3</v>
      </c>
      <c r="J32" s="96">
        <f t="shared" si="0"/>
        <v>1.026958721336875E-2</v>
      </c>
      <c r="K32" s="96">
        <f>H32/'סכום נכסי הקרן'!$C$42</f>
        <v>1.3716392206686344E-4</v>
      </c>
      <c r="L32" s="161"/>
    </row>
    <row r="33" spans="2:12" s="141" customFormat="1">
      <c r="B33" s="88" t="s">
        <v>2157</v>
      </c>
      <c r="C33" s="85">
        <v>5043</v>
      </c>
      <c r="D33" s="98" t="s">
        <v>156</v>
      </c>
      <c r="E33" s="112">
        <v>41508</v>
      </c>
      <c r="F33" s="95">
        <v>1925000</v>
      </c>
      <c r="G33" s="95">
        <v>87.441000000000003</v>
      </c>
      <c r="H33" s="95">
        <v>6113.5249599999997</v>
      </c>
      <c r="I33" s="156">
        <v>0</v>
      </c>
      <c r="J33" s="96">
        <f t="shared" si="0"/>
        <v>8.3404484713881337E-3</v>
      </c>
      <c r="K33" s="96">
        <f>H33/'סכום נכסי הקרן'!$C$42</f>
        <v>1.1139772226121455E-4</v>
      </c>
      <c r="L33" s="161"/>
    </row>
    <row r="34" spans="2:12" s="141" customFormat="1">
      <c r="B34" s="88" t="s">
        <v>2163</v>
      </c>
      <c r="C34" s="85">
        <v>5259</v>
      </c>
      <c r="D34" s="98" t="s">
        <v>157</v>
      </c>
      <c r="E34" s="112">
        <v>42094</v>
      </c>
      <c r="F34" s="95">
        <v>5815703</v>
      </c>
      <c r="G34" s="95">
        <v>73.086799999999997</v>
      </c>
      <c r="H34" s="95">
        <v>4250.5112199999994</v>
      </c>
      <c r="I34" s="156">
        <v>2.5336755999999998E-2</v>
      </c>
      <c r="J34" s="96">
        <f t="shared" si="0"/>
        <v>5.7988100219463412E-3</v>
      </c>
      <c r="K34" s="96">
        <f>H34/'סכום נכסי הקרן'!$C$42</f>
        <v>7.745077863454673E-5</v>
      </c>
      <c r="L34" s="161"/>
    </row>
    <row r="35" spans="2:12" s="141" customFormat="1">
      <c r="B35" s="88" t="s">
        <v>2164</v>
      </c>
      <c r="C35" s="85">
        <v>5279</v>
      </c>
      <c r="D35" s="98" t="s">
        <v>157</v>
      </c>
      <c r="E35" s="112">
        <v>42589</v>
      </c>
      <c r="F35" s="95">
        <v>14275210.77</v>
      </c>
      <c r="G35" s="95">
        <v>88.675600000000003</v>
      </c>
      <c r="H35" s="95">
        <v>12658.6288</v>
      </c>
      <c r="I35" s="156">
        <v>3.2386492489951339E-2</v>
      </c>
      <c r="J35" s="96">
        <f t="shared" si="0"/>
        <v>1.7269683515748632E-2</v>
      </c>
      <c r="K35" s="96">
        <f>H35/'סכום נכסי הקרן'!$C$42</f>
        <v>2.3065946806410221E-4</v>
      </c>
      <c r="L35" s="161"/>
    </row>
    <row r="36" spans="2:12" s="141" customFormat="1">
      <c r="B36" s="88" t="s">
        <v>2168</v>
      </c>
      <c r="C36" s="85">
        <v>5067</v>
      </c>
      <c r="D36" s="98" t="s">
        <v>156</v>
      </c>
      <c r="E36" s="112">
        <v>38727</v>
      </c>
      <c r="F36" s="95">
        <v>2149426.58</v>
      </c>
      <c r="G36" s="95">
        <v>58.261400000000002</v>
      </c>
      <c r="H36" s="95">
        <v>4548.3028299999996</v>
      </c>
      <c r="I36" s="156">
        <v>5.4199562790193494E-2</v>
      </c>
      <c r="J36" s="96">
        <f t="shared" si="0"/>
        <v>6.2050757352078954E-3</v>
      </c>
      <c r="K36" s="96">
        <f>H36/'סכום נכסי הקרן'!$C$42</f>
        <v>8.2876994652236779E-5</v>
      </c>
      <c r="L36" s="161"/>
    </row>
    <row r="37" spans="2:12" s="141" customFormat="1">
      <c r="B37" s="88" t="s">
        <v>2169</v>
      </c>
      <c r="C37" s="85">
        <v>5081</v>
      </c>
      <c r="D37" s="98" t="s">
        <v>156</v>
      </c>
      <c r="E37" s="112">
        <v>39379</v>
      </c>
      <c r="F37" s="95">
        <v>3039184</v>
      </c>
      <c r="G37" s="95">
        <v>68.449299999999994</v>
      </c>
      <c r="H37" s="95">
        <v>7555.6502199999995</v>
      </c>
      <c r="I37" s="156">
        <v>2.5000000000000001E-2</v>
      </c>
      <c r="J37" s="96">
        <f t="shared" si="0"/>
        <v>1.0307884852038358E-2</v>
      </c>
      <c r="K37" s="96">
        <f>H37/'סכום נכסי הקרן'!$C$42</f>
        <v>1.3767543769224172E-4</v>
      </c>
      <c r="L37" s="161"/>
    </row>
    <row r="38" spans="2:12" s="141" customFormat="1">
      <c r="B38" s="88" t="s">
        <v>2170</v>
      </c>
      <c r="C38" s="85">
        <v>5078</v>
      </c>
      <c r="D38" s="98" t="s">
        <v>156</v>
      </c>
      <c r="E38" s="112">
        <v>39080</v>
      </c>
      <c r="F38" s="95">
        <v>7462294.5599999996</v>
      </c>
      <c r="G38" s="95">
        <v>78.968100000000007</v>
      </c>
      <c r="H38" s="95">
        <v>21402.766660000001</v>
      </c>
      <c r="I38" s="156">
        <v>8.5387029288702926E-2</v>
      </c>
      <c r="J38" s="96">
        <f t="shared" si="0"/>
        <v>2.9198976636364941E-2</v>
      </c>
      <c r="K38" s="96">
        <f>H38/'סכום נכסי הקרן'!$C$42</f>
        <v>3.8999095801716701E-4</v>
      </c>
      <c r="L38" s="161"/>
    </row>
    <row r="39" spans="2:12" s="141" customFormat="1">
      <c r="B39" s="88" t="s">
        <v>2172</v>
      </c>
      <c r="C39" s="85">
        <v>5047</v>
      </c>
      <c r="D39" s="98" t="s">
        <v>156</v>
      </c>
      <c r="E39" s="112">
        <v>38176</v>
      </c>
      <c r="F39" s="95">
        <v>6341868.7599999998</v>
      </c>
      <c r="G39" s="95">
        <v>22.636700000000001</v>
      </c>
      <c r="H39" s="95">
        <v>5214.0621900000006</v>
      </c>
      <c r="I39" s="156">
        <v>4.8000000000000001E-2</v>
      </c>
      <c r="J39" s="96">
        <f t="shared" si="0"/>
        <v>7.1133457877152707E-3</v>
      </c>
      <c r="K39" s="96">
        <f>H39/'סכום נכסי הקרן'!$C$42</f>
        <v>9.5008142682764173E-5</v>
      </c>
      <c r="L39" s="161"/>
    </row>
    <row r="40" spans="2:12" s="141" customFormat="1">
      <c r="B40" s="88" t="s">
        <v>2173</v>
      </c>
      <c r="C40" s="85">
        <v>5049</v>
      </c>
      <c r="D40" s="98" t="s">
        <v>156</v>
      </c>
      <c r="E40" s="112">
        <v>38721</v>
      </c>
      <c r="F40" s="95">
        <v>1313941.82</v>
      </c>
      <c r="G40" s="95">
        <v>15.303699999999999</v>
      </c>
      <c r="H40" s="95">
        <v>730.32876999999996</v>
      </c>
      <c r="I40" s="156">
        <v>2.2484587837064411E-2</v>
      </c>
      <c r="J40" s="96">
        <f t="shared" si="0"/>
        <v>9.9635963101674736E-4</v>
      </c>
      <c r="K40" s="96">
        <f>H40/'סכום נכסי הקרן'!$C$42</f>
        <v>1.3307700878321831E-5</v>
      </c>
      <c r="L40" s="161"/>
    </row>
    <row r="41" spans="2:12" s="141" customFormat="1">
      <c r="B41" s="88" t="s">
        <v>2174</v>
      </c>
      <c r="C41" s="85">
        <v>5230</v>
      </c>
      <c r="D41" s="98" t="s">
        <v>156</v>
      </c>
      <c r="E41" s="112">
        <v>40372</v>
      </c>
      <c r="F41" s="95">
        <v>4230763.08</v>
      </c>
      <c r="G41" s="95">
        <v>105.6728</v>
      </c>
      <c r="H41" s="95">
        <v>16237.82142</v>
      </c>
      <c r="I41" s="156">
        <v>4.573170731707317E-2</v>
      </c>
      <c r="J41" s="96">
        <f t="shared" si="0"/>
        <v>2.2152639226504851E-2</v>
      </c>
      <c r="K41" s="96">
        <f>H41/'סכום נכסי הקרן'!$C$42</f>
        <v>2.9587780086079185E-4</v>
      </c>
      <c r="L41" s="161"/>
    </row>
    <row r="42" spans="2:12" s="141" customFormat="1">
      <c r="B42" s="88" t="s">
        <v>2175</v>
      </c>
      <c r="C42" s="85">
        <v>5289</v>
      </c>
      <c r="D42" s="98" t="s">
        <v>156</v>
      </c>
      <c r="E42" s="112">
        <v>42747</v>
      </c>
      <c r="F42" s="95">
        <v>178327.84</v>
      </c>
      <c r="G42" s="95">
        <v>100</v>
      </c>
      <c r="H42" s="95">
        <v>647.68670999999995</v>
      </c>
      <c r="I42" s="156">
        <v>4.8904761904761902E-2</v>
      </c>
      <c r="J42" s="96">
        <f t="shared" si="0"/>
        <v>8.8361422676810485E-4</v>
      </c>
      <c r="K42" s="96">
        <f>H42/'סכום נכסי הקרן'!$C$42</f>
        <v>1.1801836862519296E-5</v>
      </c>
      <c r="L42" s="161"/>
    </row>
    <row r="43" spans="2:12" s="141" customFormat="1">
      <c r="B43" s="88" t="s">
        <v>2177</v>
      </c>
      <c r="C43" s="85">
        <v>5261</v>
      </c>
      <c r="D43" s="98" t="s">
        <v>156</v>
      </c>
      <c r="E43" s="112">
        <v>42037</v>
      </c>
      <c r="F43" s="95">
        <v>2786173</v>
      </c>
      <c r="G43" s="95">
        <v>79.858599999999996</v>
      </c>
      <c r="H43" s="95">
        <v>8081.1954599999999</v>
      </c>
      <c r="I43" s="156">
        <v>0.14000000000000001</v>
      </c>
      <c r="J43" s="96">
        <f t="shared" si="0"/>
        <v>1.1024866138985344E-2</v>
      </c>
      <c r="K43" s="96">
        <f>H43/'סכום נכסי הקרן'!$C$42</f>
        <v>1.4725167121778921E-4</v>
      </c>
      <c r="L43" s="161"/>
    </row>
    <row r="44" spans="2:12" s="141" customFormat="1">
      <c r="B44" s="88" t="s">
        <v>2178</v>
      </c>
      <c r="C44" s="85">
        <v>5256</v>
      </c>
      <c r="D44" s="98" t="s">
        <v>156</v>
      </c>
      <c r="E44" s="112">
        <v>41638</v>
      </c>
      <c r="F44" s="95">
        <v>6122132</v>
      </c>
      <c r="G44" s="95">
        <v>112.621</v>
      </c>
      <c r="H44" s="95">
        <v>25041.936409999998</v>
      </c>
      <c r="I44" s="156">
        <v>2.7615053517973717E-2</v>
      </c>
      <c r="J44" s="96">
        <f t="shared" si="0"/>
        <v>3.4163756853522902E-2</v>
      </c>
      <c r="K44" s="96">
        <f>H44/'סכום נכסי הקרן'!$C$42</f>
        <v>4.5630216533608067E-4</v>
      </c>
      <c r="L44" s="161"/>
    </row>
    <row r="45" spans="2:12" s="141" customFormat="1">
      <c r="B45" s="88" t="s">
        <v>2179</v>
      </c>
      <c r="C45" s="85">
        <v>5221</v>
      </c>
      <c r="D45" s="98" t="s">
        <v>156</v>
      </c>
      <c r="E45" s="112">
        <v>41753</v>
      </c>
      <c r="F45" s="95">
        <v>1875000</v>
      </c>
      <c r="G45" s="95">
        <v>181.8809</v>
      </c>
      <c r="H45" s="95">
        <v>12386.089310000001</v>
      </c>
      <c r="I45" s="156">
        <v>2.6417380522993687E-2</v>
      </c>
      <c r="J45" s="96">
        <f t="shared" si="0"/>
        <v>1.6897868304780163E-2</v>
      </c>
      <c r="K45" s="96">
        <f>H45/'סכום נכסי הקרן'!$C$42</f>
        <v>2.2569338407640667E-4</v>
      </c>
      <c r="L45" s="161"/>
    </row>
    <row r="46" spans="2:12" s="141" customFormat="1">
      <c r="B46" s="84"/>
      <c r="C46" s="85"/>
      <c r="D46" s="85"/>
      <c r="E46" s="85"/>
      <c r="F46" s="95"/>
      <c r="G46" s="95"/>
      <c r="H46" s="95"/>
      <c r="I46" s="156"/>
      <c r="J46" s="96"/>
      <c r="K46" s="85"/>
      <c r="L46" s="161"/>
    </row>
    <row r="47" spans="2:12" s="141" customFormat="1">
      <c r="B47" s="82" t="s">
        <v>41</v>
      </c>
      <c r="C47" s="83"/>
      <c r="D47" s="83"/>
      <c r="E47" s="83"/>
      <c r="F47" s="95"/>
      <c r="G47" s="95"/>
      <c r="H47" s="122">
        <f>H48+H56+H66+H72</f>
        <v>487914.81236000021</v>
      </c>
      <c r="I47" s="156"/>
      <c r="J47" s="93">
        <f t="shared" si="0"/>
        <v>0.66564353258412012</v>
      </c>
      <c r="K47" s="93">
        <f>H47/'סכום נכסי הקרן'!$C$42</f>
        <v>8.8905499053383956E-3</v>
      </c>
      <c r="L47" s="161"/>
    </row>
    <row r="48" spans="2:12" s="141" customFormat="1">
      <c r="B48" s="103" t="s">
        <v>2820</v>
      </c>
      <c r="C48" s="83"/>
      <c r="D48" s="83"/>
      <c r="E48" s="83"/>
      <c r="F48" s="95"/>
      <c r="G48" s="95"/>
      <c r="H48" s="122">
        <f>SUM(H49:H54)</f>
        <v>37718.843609999996</v>
      </c>
      <c r="I48" s="156"/>
      <c r="J48" s="93">
        <f t="shared" si="0"/>
        <v>5.1458376891872958E-2</v>
      </c>
      <c r="K48" s="93">
        <f>H48/'סכום נכסי הקרן'!$C$42</f>
        <v>6.8729469364609691E-4</v>
      </c>
      <c r="L48" s="161"/>
    </row>
    <row r="49" spans="1:12" s="141" customFormat="1">
      <c r="B49" s="88" t="s">
        <v>2215</v>
      </c>
      <c r="C49" s="85">
        <v>5039</v>
      </c>
      <c r="D49" s="98" t="s">
        <v>156</v>
      </c>
      <c r="E49" s="112">
        <v>39182</v>
      </c>
      <c r="F49" s="95">
        <v>3512431</v>
      </c>
      <c r="G49" s="95">
        <v>109.07769999999999</v>
      </c>
      <c r="H49" s="95">
        <v>13915.20514</v>
      </c>
      <c r="I49" s="156">
        <v>2.0100502512562814E-2</v>
      </c>
      <c r="J49" s="96">
        <f t="shared" si="0"/>
        <v>1.8983982595691454E-2</v>
      </c>
      <c r="K49" s="96">
        <f>H49/'סכום נכסי הקרן'!$C$42</f>
        <v>2.5355619998867969E-4</v>
      </c>
      <c r="L49" s="161"/>
    </row>
    <row r="50" spans="1:12" s="141" customFormat="1">
      <c r="B50" s="88" t="s">
        <v>2224</v>
      </c>
      <c r="C50" s="85">
        <v>5086</v>
      </c>
      <c r="D50" s="98" t="s">
        <v>156</v>
      </c>
      <c r="E50" s="112">
        <v>39532</v>
      </c>
      <c r="F50" s="95">
        <v>979961</v>
      </c>
      <c r="G50" s="95">
        <v>66.827299999999994</v>
      </c>
      <c r="H50" s="95">
        <v>2378.52954</v>
      </c>
      <c r="I50" s="156">
        <v>1.3333333333333334E-2</v>
      </c>
      <c r="J50" s="96">
        <f t="shared" si="0"/>
        <v>3.2449369546770478E-3</v>
      </c>
      <c r="K50" s="96">
        <f>H50/'סכום נכסי הקרן'!$C$42</f>
        <v>4.334042550257526E-5</v>
      </c>
      <c r="L50" s="161"/>
    </row>
    <row r="51" spans="1:12" s="141" customFormat="1">
      <c r="B51" s="88" t="s">
        <v>2225</v>
      </c>
      <c r="C51" s="85">
        <v>5122</v>
      </c>
      <c r="D51" s="98" t="s">
        <v>156</v>
      </c>
      <c r="E51" s="112">
        <v>40653</v>
      </c>
      <c r="F51" s="95">
        <v>1428000</v>
      </c>
      <c r="G51" s="95">
        <v>135.58510000000001</v>
      </c>
      <c r="H51" s="95">
        <v>7032.1157899999998</v>
      </c>
      <c r="I51" s="156">
        <v>2.2969868936630184E-2</v>
      </c>
      <c r="J51" s="96">
        <f t="shared" si="0"/>
        <v>9.5936468363302229E-3</v>
      </c>
      <c r="K51" s="96">
        <f>H51/'סכום נכסי הקרן'!$C$42</f>
        <v>1.2813584418294767E-4</v>
      </c>
      <c r="L51" s="161"/>
    </row>
    <row r="52" spans="1:12" s="141" customFormat="1">
      <c r="B52" s="88" t="s">
        <v>2227</v>
      </c>
      <c r="C52" s="85">
        <v>5077</v>
      </c>
      <c r="D52" s="98" t="s">
        <v>156</v>
      </c>
      <c r="E52" s="112">
        <v>39041</v>
      </c>
      <c r="F52" s="95">
        <v>1938820</v>
      </c>
      <c r="G52" s="95">
        <v>131.77500000000001</v>
      </c>
      <c r="H52" s="95">
        <v>9279.32438</v>
      </c>
      <c r="I52" s="156">
        <v>1.8097909691430641E-2</v>
      </c>
      <c r="J52" s="96">
        <f t="shared" si="0"/>
        <v>1.2659427637420759E-2</v>
      </c>
      <c r="K52" s="96">
        <f>H52/'סכום נכסי הקרן'!$C$42</f>
        <v>1.6908340226273597E-4</v>
      </c>
      <c r="L52" s="161"/>
    </row>
    <row r="53" spans="1:12" s="141" customFormat="1">
      <c r="A53" s="162"/>
      <c r="B53" s="88" t="s">
        <v>2230</v>
      </c>
      <c r="C53" s="85">
        <v>4024</v>
      </c>
      <c r="D53" s="98" t="s">
        <v>158</v>
      </c>
      <c r="E53" s="112">
        <v>39223</v>
      </c>
      <c r="F53" s="95">
        <v>400683.15</v>
      </c>
      <c r="G53" s="95">
        <v>74.560100000000006</v>
      </c>
      <c r="H53" s="95">
        <v>1159.8063200000001</v>
      </c>
      <c r="I53" s="156">
        <v>7.5668790088457951E-3</v>
      </c>
      <c r="J53" s="96">
        <f t="shared" si="0"/>
        <v>1.582279439773531E-3</v>
      </c>
      <c r="K53" s="96">
        <f>H53/'סכום נכסי הקרן'!$C$42</f>
        <v>2.113343499167808E-5</v>
      </c>
      <c r="L53" s="161"/>
    </row>
    <row r="54" spans="1:12" s="141" customFormat="1">
      <c r="B54" s="88" t="s">
        <v>2233</v>
      </c>
      <c r="C54" s="85">
        <v>5288</v>
      </c>
      <c r="D54" s="98" t="s">
        <v>156</v>
      </c>
      <c r="E54" s="112">
        <v>42768</v>
      </c>
      <c r="F54" s="95">
        <v>1088618.51</v>
      </c>
      <c r="G54" s="95">
        <v>100</v>
      </c>
      <c r="H54" s="95">
        <v>3953.8624400000003</v>
      </c>
      <c r="I54" s="156">
        <v>2.7288918479768401E-2</v>
      </c>
      <c r="J54" s="96">
        <f t="shared" si="0"/>
        <v>5.3941034279799457E-3</v>
      </c>
      <c r="K54" s="96">
        <f>H54/'סכום נכסי הקרן'!$C$42</f>
        <v>7.2045386717480269E-5</v>
      </c>
      <c r="L54" s="161"/>
    </row>
    <row r="55" spans="1:12" s="162" customFormat="1">
      <c r="A55" s="141"/>
      <c r="B55" s="84"/>
      <c r="C55" s="85"/>
      <c r="D55" s="85"/>
      <c r="E55" s="85"/>
      <c r="F55" s="95"/>
      <c r="G55" s="95"/>
      <c r="H55" s="95"/>
      <c r="I55" s="156"/>
      <c r="J55" s="96"/>
      <c r="K55" s="85"/>
      <c r="L55" s="161"/>
    </row>
    <row r="56" spans="1:12" s="141" customFormat="1">
      <c r="B56" s="127" t="s">
        <v>2182</v>
      </c>
      <c r="C56" s="85"/>
      <c r="D56" s="85"/>
      <c r="E56" s="85"/>
      <c r="F56" s="95"/>
      <c r="G56" s="95"/>
      <c r="H56" s="122">
        <f>SUM(H57:H64)</f>
        <v>66732.056970000005</v>
      </c>
      <c r="I56" s="156"/>
      <c r="J56" s="96">
        <f t="shared" si="0"/>
        <v>9.1039995123864251E-2</v>
      </c>
      <c r="K56" s="96">
        <f>H56/'סכום נכסי הקרן'!$C$42</f>
        <v>1.2159595645559623E-3</v>
      </c>
      <c r="L56" s="161"/>
    </row>
    <row r="57" spans="1:12" s="141" customFormat="1">
      <c r="B57" s="88" t="s">
        <v>2183</v>
      </c>
      <c r="C57" s="85" t="s">
        <v>2184</v>
      </c>
      <c r="D57" s="98" t="s">
        <v>156</v>
      </c>
      <c r="E57" s="112">
        <v>41955</v>
      </c>
      <c r="F57" s="95">
        <v>653.95000000000005</v>
      </c>
      <c r="G57" s="95">
        <v>105286.15270000001</v>
      </c>
      <c r="H57" s="95">
        <v>2500.7090699999999</v>
      </c>
      <c r="I57" s="156">
        <v>2.4750673720258125E-4</v>
      </c>
      <c r="J57" s="96">
        <f t="shared" si="0"/>
        <v>3.4116218183016856E-3</v>
      </c>
      <c r="K57" s="96">
        <f>H57/'סכום נכסי הקרן'!$C$42</f>
        <v>4.5566722350628976E-5</v>
      </c>
      <c r="L57" s="161"/>
    </row>
    <row r="58" spans="1:12" s="141" customFormat="1">
      <c r="B58" s="88" t="s">
        <v>2187</v>
      </c>
      <c r="C58" s="85" t="s">
        <v>2188</v>
      </c>
      <c r="D58" s="98" t="s">
        <v>156</v>
      </c>
      <c r="E58" s="112">
        <v>41456</v>
      </c>
      <c r="F58" s="95">
        <v>823.52</v>
      </c>
      <c r="G58" s="95">
        <v>102308.376</v>
      </c>
      <c r="H58" s="95">
        <v>3060.0761499999999</v>
      </c>
      <c r="I58" s="156">
        <v>1.0146394740770375E-3</v>
      </c>
      <c r="J58" s="96">
        <f t="shared" si="0"/>
        <v>4.174744949041442E-3</v>
      </c>
      <c r="K58" s="96">
        <f>H58/'סכום נכסי הקרן'!$C$42</f>
        <v>5.575924123745897E-5</v>
      </c>
      <c r="L58" s="161"/>
    </row>
    <row r="59" spans="1:12" s="141" customFormat="1">
      <c r="B59" s="88" t="s">
        <v>2185</v>
      </c>
      <c r="C59" s="85" t="s">
        <v>2186</v>
      </c>
      <c r="D59" s="98" t="s">
        <v>159</v>
      </c>
      <c r="E59" s="112">
        <v>42268</v>
      </c>
      <c r="F59" s="95">
        <v>112292.26</v>
      </c>
      <c r="G59" s="95">
        <v>11281.56</v>
      </c>
      <c r="H59" s="95">
        <v>57320.342570000001</v>
      </c>
      <c r="I59" s="156">
        <v>3.965181224716241E-2</v>
      </c>
      <c r="J59" s="96">
        <f t="shared" si="0"/>
        <v>7.8199952841511045E-2</v>
      </c>
      <c r="K59" s="96">
        <f>H59/'סכום נכסי הקרן'!$C$42</f>
        <v>1.0444638147891906E-3</v>
      </c>
      <c r="L59" s="161"/>
    </row>
    <row r="60" spans="1:12" s="141" customFormat="1">
      <c r="B60" s="88" t="s">
        <v>2189</v>
      </c>
      <c r="C60" s="85" t="s">
        <v>2190</v>
      </c>
      <c r="D60" s="98" t="s">
        <v>156</v>
      </c>
      <c r="E60" s="112">
        <v>39070</v>
      </c>
      <c r="F60" s="95">
        <v>70155.41</v>
      </c>
      <c r="G60" s="95">
        <v>1E-4</v>
      </c>
      <c r="H60" s="95">
        <v>2.5000000000000001E-4</v>
      </c>
      <c r="I60" s="156">
        <v>2.0244882093806684E-9</v>
      </c>
      <c r="J60" s="96">
        <f t="shared" si="0"/>
        <v>3.410654461198165E-10</v>
      </c>
      <c r="K60" s="96">
        <f>H60/'סכום נכסי הקרן'!$C$42</f>
        <v>4.5553802016870539E-12</v>
      </c>
      <c r="L60" s="161"/>
    </row>
    <row r="61" spans="1:12" s="141" customFormat="1">
      <c r="B61" s="88" t="s">
        <v>2191</v>
      </c>
      <c r="C61" s="85" t="s">
        <v>2192</v>
      </c>
      <c r="D61" s="98" t="s">
        <v>156</v>
      </c>
      <c r="E61" s="112">
        <v>38757</v>
      </c>
      <c r="F61" s="95">
        <v>20660.14</v>
      </c>
      <c r="G61" s="95">
        <v>1E-4</v>
      </c>
      <c r="H61" s="95">
        <v>7.0000000000000007E-5</v>
      </c>
      <c r="I61" s="156">
        <v>7.8114728471168398E-12</v>
      </c>
      <c r="J61" s="96">
        <f t="shared" si="0"/>
        <v>9.5498324913548629E-11</v>
      </c>
      <c r="K61" s="96">
        <f>H61/'סכום נכסי הקרן'!$C$42</f>
        <v>1.2755064564723751E-12</v>
      </c>
      <c r="L61" s="161"/>
    </row>
    <row r="62" spans="1:12" s="141" customFormat="1">
      <c r="B62" s="88" t="s">
        <v>2193</v>
      </c>
      <c r="C62" s="85" t="s">
        <v>2194</v>
      </c>
      <c r="D62" s="98" t="s">
        <v>156</v>
      </c>
      <c r="E62" s="112">
        <v>42030</v>
      </c>
      <c r="F62" s="95">
        <v>362.5</v>
      </c>
      <c r="G62" s="95">
        <v>109586.6</v>
      </c>
      <c r="H62" s="95">
        <v>1442.82115</v>
      </c>
      <c r="I62" s="156">
        <v>4.6644091210038869E-4</v>
      </c>
      <c r="J62" s="96">
        <f t="shared" si="0"/>
        <v>1.9683857567834267E-3</v>
      </c>
      <c r="K62" s="96">
        <f>H62/'סכום נכסי הקרן'!$C$42</f>
        <v>2.6290395605141386E-5</v>
      </c>
      <c r="L62" s="161"/>
    </row>
    <row r="63" spans="1:12" s="141" customFormat="1">
      <c r="B63" s="88" t="s">
        <v>2195</v>
      </c>
      <c r="C63" s="85" t="s">
        <v>2196</v>
      </c>
      <c r="D63" s="98" t="s">
        <v>156</v>
      </c>
      <c r="E63" s="112">
        <v>39496</v>
      </c>
      <c r="F63" s="95">
        <v>14.98</v>
      </c>
      <c r="G63" s="95">
        <v>114832</v>
      </c>
      <c r="H63" s="95">
        <v>62.460480000000004</v>
      </c>
      <c r="I63" s="156">
        <v>1.4552089837379433E-3</v>
      </c>
      <c r="J63" s="96">
        <f t="shared" si="0"/>
        <v>8.5212445904231518E-5</v>
      </c>
      <c r="K63" s="96">
        <f>H63/'סכום נכסי הקרן'!$C$42</f>
        <v>1.1381249359194808E-6</v>
      </c>
      <c r="L63" s="161"/>
    </row>
    <row r="64" spans="1:12" s="141" customFormat="1">
      <c r="B64" s="88" t="s">
        <v>2197</v>
      </c>
      <c r="C64" s="85" t="s">
        <v>2198</v>
      </c>
      <c r="D64" s="98" t="s">
        <v>156</v>
      </c>
      <c r="E64" s="112">
        <v>38958</v>
      </c>
      <c r="F64" s="95">
        <v>5277.38</v>
      </c>
      <c r="G64" s="95">
        <v>12237.66</v>
      </c>
      <c r="H64" s="95">
        <v>2345.64723</v>
      </c>
      <c r="I64" s="156">
        <v>1.103500603582353E-3</v>
      </c>
      <c r="J64" s="96">
        <f t="shared" si="0"/>
        <v>3.2000768757586475E-3</v>
      </c>
      <c r="K64" s="96">
        <f>H64/'סכום נכסי הקרן'!$C$42</f>
        <v>4.2741259806736315E-5</v>
      </c>
      <c r="L64" s="161"/>
    </row>
    <row r="65" spans="2:12" s="141" customFormat="1">
      <c r="B65" s="84"/>
      <c r="C65" s="85"/>
      <c r="D65" s="85"/>
      <c r="E65" s="85"/>
      <c r="F65" s="95"/>
      <c r="G65" s="95"/>
      <c r="H65" s="95"/>
      <c r="I65" s="156"/>
      <c r="J65" s="96"/>
      <c r="K65" s="85"/>
      <c r="L65" s="161"/>
    </row>
    <row r="66" spans="2:12" s="141" customFormat="1">
      <c r="B66" s="103" t="s">
        <v>223</v>
      </c>
      <c r="C66" s="83"/>
      <c r="D66" s="83"/>
      <c r="E66" s="83"/>
      <c r="F66" s="95"/>
      <c r="G66" s="95"/>
      <c r="H66" s="122">
        <f>SUM(H67:H70)</f>
        <v>69862.521560000008</v>
      </c>
      <c r="I66" s="156"/>
      <c r="J66" s="93">
        <f t="shared" si="0"/>
        <v>9.5310768331666809E-2</v>
      </c>
      <c r="K66" s="93">
        <f>H66/'סכום נכסי הקרן'!$C$42</f>
        <v>1.273001390217436E-3</v>
      </c>
      <c r="L66" s="161"/>
    </row>
    <row r="67" spans="2:12" s="141" customFormat="1">
      <c r="B67" s="88" t="s">
        <v>2199</v>
      </c>
      <c r="C67" s="85">
        <v>5048</v>
      </c>
      <c r="D67" s="98" t="s">
        <v>158</v>
      </c>
      <c r="E67" s="112">
        <v>38200</v>
      </c>
      <c r="F67" s="95">
        <v>4692574</v>
      </c>
      <c r="G67" s="95">
        <v>0.55669999999999997</v>
      </c>
      <c r="H67" s="95">
        <v>101.41689</v>
      </c>
      <c r="I67" s="156">
        <v>2.5773195876288658E-2</v>
      </c>
      <c r="J67" s="96">
        <f t="shared" si="0"/>
        <v>1.3835918732773742E-4</v>
      </c>
      <c r="K67" s="96">
        <f>H67/'סכום נכסי הקרן'!$C$42</f>
        <v>1.8479699712906949E-6</v>
      </c>
      <c r="L67" s="161"/>
    </row>
    <row r="68" spans="2:12" s="141" customFormat="1">
      <c r="B68" s="88" t="s">
        <v>2200</v>
      </c>
      <c r="C68" s="85">
        <v>5264</v>
      </c>
      <c r="D68" s="98" t="s">
        <v>156</v>
      </c>
      <c r="E68" s="112">
        <v>42234</v>
      </c>
      <c r="F68" s="95">
        <v>7547536.8099999996</v>
      </c>
      <c r="G68" s="95">
        <v>87.810299999999998</v>
      </c>
      <c r="H68" s="95">
        <v>24071.133460000001</v>
      </c>
      <c r="I68" s="156">
        <v>1.0462025316455696E-3</v>
      </c>
      <c r="J68" s="96">
        <f t="shared" si="0"/>
        <v>3.2839327488578172E-2</v>
      </c>
      <c r="K68" s="96">
        <f>H68/'סכום נכסי הקרן'!$C$42</f>
        <v>4.3861265918340318E-4</v>
      </c>
      <c r="L68" s="161"/>
    </row>
    <row r="69" spans="2:12" s="141" customFormat="1">
      <c r="B69" s="88" t="s">
        <v>2201</v>
      </c>
      <c r="C69" s="85">
        <v>5274</v>
      </c>
      <c r="D69" s="98" t="s">
        <v>156</v>
      </c>
      <c r="E69" s="112">
        <v>42472</v>
      </c>
      <c r="F69" s="95">
        <v>7934921</v>
      </c>
      <c r="G69" s="95">
        <v>99.059200000000004</v>
      </c>
      <c r="H69" s="95">
        <v>28548.497950000001</v>
      </c>
      <c r="I69" s="156">
        <v>1.8934666666666666E-3</v>
      </c>
      <c r="J69" s="96">
        <f t="shared" si="0"/>
        <v>3.894762475746967E-2</v>
      </c>
      <c r="K69" s="96">
        <f>H69/'סכום נכסי הקרן'!$C$42</f>
        <v>5.2019704939733379E-4</v>
      </c>
      <c r="L69" s="161"/>
    </row>
    <row r="70" spans="2:12" s="141" customFormat="1">
      <c r="B70" s="88" t="s">
        <v>2202</v>
      </c>
      <c r="C70" s="85">
        <v>5079</v>
      </c>
      <c r="D70" s="98" t="s">
        <v>158</v>
      </c>
      <c r="E70" s="112">
        <v>39065</v>
      </c>
      <c r="F70" s="95">
        <v>9100000</v>
      </c>
      <c r="G70" s="95">
        <v>48.520899999999997</v>
      </c>
      <c r="H70" s="95">
        <v>17141.473260000002</v>
      </c>
      <c r="I70" s="156">
        <v>4.9968519832505519E-2</v>
      </c>
      <c r="J70" s="96">
        <f t="shared" si="0"/>
        <v>2.3385456898291225E-2</v>
      </c>
      <c r="K70" s="96">
        <f>H70/'סכום נכסי הקרן'!$C$42</f>
        <v>3.1234371166540822E-4</v>
      </c>
      <c r="L70" s="161"/>
    </row>
    <row r="71" spans="2:12" s="141" customFormat="1">
      <c r="B71" s="84"/>
      <c r="C71" s="85"/>
      <c r="D71" s="85"/>
      <c r="E71" s="85"/>
      <c r="F71" s="95"/>
      <c r="G71" s="95"/>
      <c r="H71" s="95"/>
      <c r="I71" s="156"/>
      <c r="J71" s="96"/>
      <c r="K71" s="85"/>
      <c r="L71" s="161"/>
    </row>
    <row r="72" spans="2:12" s="141" customFormat="1">
      <c r="B72" s="103" t="s">
        <v>224</v>
      </c>
      <c r="C72" s="83"/>
      <c r="D72" s="83"/>
      <c r="E72" s="83"/>
      <c r="F72" s="95"/>
      <c r="G72" s="95"/>
      <c r="H72" s="122">
        <f>SUM(H73:H111)</f>
        <v>313601.39022000018</v>
      </c>
      <c r="I72" s="156"/>
      <c r="J72" s="93">
        <f t="shared" si="0"/>
        <v>0.4278343922367161</v>
      </c>
      <c r="K72" s="93">
        <f>H72/'סכום נכסי הקרן'!$C$42</f>
        <v>5.7142942569188993E-3</v>
      </c>
      <c r="L72" s="161"/>
    </row>
    <row r="73" spans="2:12" s="141" customFormat="1">
      <c r="B73" s="88" t="s">
        <v>2203</v>
      </c>
      <c r="C73" s="85">
        <v>5273</v>
      </c>
      <c r="D73" s="98" t="s">
        <v>158</v>
      </c>
      <c r="E73" s="112">
        <v>42639</v>
      </c>
      <c r="F73" s="95">
        <v>2106000</v>
      </c>
      <c r="G73" s="95">
        <v>96.217100000000002</v>
      </c>
      <c r="H73" s="95">
        <v>7866.6265999999996</v>
      </c>
      <c r="I73" s="156">
        <v>6.9230769230769226E-4</v>
      </c>
      <c r="J73" s="96">
        <f t="shared" si="0"/>
        <v>1.0732138043148062E-2</v>
      </c>
      <c r="K73" s="96">
        <f>H73/'סכום נכסי הקרן'!$C$42</f>
        <v>1.4334190027081895E-4</v>
      </c>
      <c r="L73" s="161"/>
    </row>
    <row r="74" spans="2:12" s="141" customFormat="1">
      <c r="B74" s="88" t="s">
        <v>2204</v>
      </c>
      <c r="C74" s="85">
        <v>4020</v>
      </c>
      <c r="D74" s="98" t="s">
        <v>158</v>
      </c>
      <c r="E74" s="112">
        <v>39105</v>
      </c>
      <c r="F74" s="95">
        <v>799098.32</v>
      </c>
      <c r="G74" s="95">
        <v>27.7562</v>
      </c>
      <c r="H74" s="95">
        <v>861.06934999999999</v>
      </c>
      <c r="I74" s="156">
        <v>5.4421768707482989E-3</v>
      </c>
      <c r="J74" s="96">
        <f t="shared" si="0"/>
        <v>1.1747240079914016E-3</v>
      </c>
      <c r="K74" s="96">
        <f>H74/'סכום נכסי הקרן'!$C$42</f>
        <v>1.568999307707816E-5</v>
      </c>
      <c r="L74" s="161"/>
    </row>
    <row r="75" spans="2:12" s="141" customFormat="1">
      <c r="B75" s="88" t="s">
        <v>2205</v>
      </c>
      <c r="C75" s="85">
        <v>5281</v>
      </c>
      <c r="D75" s="98" t="s">
        <v>156</v>
      </c>
      <c r="E75" s="112">
        <v>42642</v>
      </c>
      <c r="F75" s="95">
        <v>7314769.4299999997</v>
      </c>
      <c r="G75" s="95">
        <v>107.8683</v>
      </c>
      <c r="H75" s="95">
        <v>28657.632949999999</v>
      </c>
      <c r="I75" s="156">
        <v>7.4320907143356103E-3</v>
      </c>
      <c r="J75" s="96">
        <f t="shared" si="0"/>
        <v>3.9096513467318815E-2</v>
      </c>
      <c r="K75" s="96">
        <f>H75/'סכום נכסי הקרן'!$C$42</f>
        <v>5.2218565507057817E-4</v>
      </c>
      <c r="L75" s="161"/>
    </row>
    <row r="76" spans="2:12" s="141" customFormat="1">
      <c r="B76" s="88" t="s">
        <v>2206</v>
      </c>
      <c r="C76" s="85">
        <v>5044</v>
      </c>
      <c r="D76" s="98" t="s">
        <v>156</v>
      </c>
      <c r="E76" s="112">
        <v>38168</v>
      </c>
      <c r="F76" s="95">
        <v>2788169.39</v>
      </c>
      <c r="G76" s="95">
        <v>1E-4</v>
      </c>
      <c r="H76" s="95">
        <v>1.013E-2</v>
      </c>
      <c r="I76" s="156">
        <v>6.2500000000000003E-3</v>
      </c>
      <c r="J76" s="96">
        <f t="shared" ref="J76:J111" si="1">H76/$H$11</f>
        <v>1.3819971876774965E-8</v>
      </c>
      <c r="K76" s="96">
        <f>H76/'סכום נכסי הקרן'!$C$42</f>
        <v>1.8458400577235943E-10</v>
      </c>
      <c r="L76" s="161"/>
    </row>
    <row r="77" spans="2:12" s="141" customFormat="1">
      <c r="B77" s="88" t="s">
        <v>2207</v>
      </c>
      <c r="C77" s="85">
        <v>5263</v>
      </c>
      <c r="D77" s="98" t="s">
        <v>156</v>
      </c>
      <c r="E77" s="112">
        <v>42082</v>
      </c>
      <c r="F77" s="95">
        <v>3258309.25</v>
      </c>
      <c r="G77" s="95">
        <v>54.566200000000002</v>
      </c>
      <c r="H77" s="95">
        <v>6457.4618799999998</v>
      </c>
      <c r="I77" s="156">
        <v>5.9405940594059407E-3</v>
      </c>
      <c r="J77" s="96">
        <f t="shared" si="1"/>
        <v>8.8096684676156368E-3</v>
      </c>
      <c r="K77" s="96">
        <f>H77/'סכום נכסי הקרן'!$C$42</f>
        <v>1.1766477600520345E-4</v>
      </c>
      <c r="L77" s="161"/>
    </row>
    <row r="78" spans="2:12" s="141" customFormat="1">
      <c r="B78" s="88" t="s">
        <v>2208</v>
      </c>
      <c r="C78" s="85">
        <v>4021</v>
      </c>
      <c r="D78" s="98" t="s">
        <v>158</v>
      </c>
      <c r="E78" s="112">
        <v>39126</v>
      </c>
      <c r="F78" s="95">
        <v>330048.71000000002</v>
      </c>
      <c r="G78" s="95">
        <v>105.8292</v>
      </c>
      <c r="H78" s="95">
        <v>1356.0055199999999</v>
      </c>
      <c r="I78" s="156">
        <v>1E-3</v>
      </c>
      <c r="J78" s="96">
        <f t="shared" si="1"/>
        <v>1.849946510478935E-3</v>
      </c>
      <c r="K78" s="96">
        <f>H78/'סכום נכסי הקרן'!$C$42</f>
        <v>2.4708482796745431E-5</v>
      </c>
      <c r="L78" s="161"/>
    </row>
    <row r="79" spans="2:12" s="141" customFormat="1">
      <c r="B79" s="88" t="s">
        <v>2209</v>
      </c>
      <c r="C79" s="85">
        <v>4025</v>
      </c>
      <c r="D79" s="98" t="s">
        <v>156</v>
      </c>
      <c r="E79" s="112">
        <v>39247</v>
      </c>
      <c r="F79" s="95">
        <v>695440.8</v>
      </c>
      <c r="G79" s="95">
        <v>50.530099999999997</v>
      </c>
      <c r="H79" s="95">
        <v>1276.30997</v>
      </c>
      <c r="I79" s="156">
        <v>2.0127731060541891E-3</v>
      </c>
      <c r="J79" s="96">
        <f t="shared" si="1"/>
        <v>1.7412209172208786E-3</v>
      </c>
      <c r="K79" s="96">
        <f>H79/'סכום נכסי הקרן'!$C$42</f>
        <v>2.3256308674215192E-5</v>
      </c>
      <c r="L79" s="161"/>
    </row>
    <row r="80" spans="2:12" s="141" customFormat="1">
      <c r="B80" s="88" t="s">
        <v>2176</v>
      </c>
      <c r="C80" s="85">
        <v>5284</v>
      </c>
      <c r="D80" s="98" t="s">
        <v>158</v>
      </c>
      <c r="E80" s="112">
        <v>42662</v>
      </c>
      <c r="F80" s="95">
        <v>2116609.5700000003</v>
      </c>
      <c r="G80" s="95">
        <v>99.968699999999998</v>
      </c>
      <c r="H80" s="95">
        <v>8214.5297200000005</v>
      </c>
      <c r="I80" s="156">
        <v>1.9651691464999999E-2</v>
      </c>
      <c r="J80" s="96">
        <f t="shared" si="1"/>
        <v>1.1206768974465167E-2</v>
      </c>
      <c r="K80" s="96">
        <f>H80/'סכום נכסי הקרן'!$C$42</f>
        <v>1.4968122421063159E-4</v>
      </c>
      <c r="L80" s="161"/>
    </row>
    <row r="81" spans="2:12" s="141" customFormat="1">
      <c r="B81" s="88" t="s">
        <v>2210</v>
      </c>
      <c r="C81" s="85">
        <v>5266</v>
      </c>
      <c r="D81" s="98" t="s">
        <v>156</v>
      </c>
      <c r="E81" s="112">
        <v>42228</v>
      </c>
      <c r="F81" s="95">
        <v>4950202.91</v>
      </c>
      <c r="G81" s="95">
        <v>103.45659999999999</v>
      </c>
      <c r="H81" s="95">
        <v>18600.603800000001</v>
      </c>
      <c r="I81" s="156">
        <v>3.3999999999999998E-3</v>
      </c>
      <c r="J81" s="96">
        <f t="shared" si="1"/>
        <v>2.5376092932579818E-2</v>
      </c>
      <c r="K81" s="96">
        <f>H81/'סכום נכסי הקרן'!$C$42</f>
        <v>3.3893128915977994E-4</v>
      </c>
      <c r="L81" s="161"/>
    </row>
    <row r="82" spans="2:12" s="141" customFormat="1">
      <c r="B82" s="88" t="s">
        <v>2211</v>
      </c>
      <c r="C82" s="85">
        <v>5222</v>
      </c>
      <c r="D82" s="98" t="s">
        <v>156</v>
      </c>
      <c r="E82" s="112">
        <v>40675</v>
      </c>
      <c r="F82" s="95">
        <v>3156890.43</v>
      </c>
      <c r="G82" s="95">
        <v>78.052300000000002</v>
      </c>
      <c r="H82" s="95">
        <v>8949.34094</v>
      </c>
      <c r="I82" s="156">
        <v>6.1033311475409838E-3</v>
      </c>
      <c r="J82" s="96">
        <f t="shared" si="1"/>
        <v>1.2209243840717752E-2</v>
      </c>
      <c r="K82" s="96">
        <f>H82/'סכום נכסי הקרן'!$C$42</f>
        <v>1.6307060214489362E-4</v>
      </c>
      <c r="L82" s="161"/>
    </row>
    <row r="83" spans="2:12" s="141" customFormat="1">
      <c r="B83" s="88" t="s">
        <v>2212</v>
      </c>
      <c r="C83" s="85">
        <v>4027</v>
      </c>
      <c r="D83" s="98" t="s">
        <v>156</v>
      </c>
      <c r="E83" s="112">
        <v>39294</v>
      </c>
      <c r="F83" s="95">
        <v>202346.58000019996</v>
      </c>
      <c r="G83" s="95">
        <v>0.42349999999999999</v>
      </c>
      <c r="H83" s="95">
        <v>3.1124100001000001</v>
      </c>
      <c r="I83" s="156">
        <v>3.9904226666666667E-3</v>
      </c>
      <c r="J83" s="96">
        <f t="shared" si="1"/>
        <v>4.2461420207675392E-6</v>
      </c>
      <c r="K83" s="96">
        <f>H83/'סכום נכסי הקרן'!$C$42</f>
        <v>5.6712843575953366E-8</v>
      </c>
      <c r="L83" s="161"/>
    </row>
    <row r="84" spans="2:12" s="141" customFormat="1">
      <c r="B84" s="88" t="s">
        <v>2152</v>
      </c>
      <c r="C84" s="85">
        <v>5290</v>
      </c>
      <c r="D84" s="98" t="s">
        <v>156</v>
      </c>
      <c r="E84" s="112">
        <v>42779</v>
      </c>
      <c r="F84" s="95">
        <v>2848628.84</v>
      </c>
      <c r="G84" s="95">
        <v>102.1358</v>
      </c>
      <c r="H84" s="95">
        <v>10567.1945</v>
      </c>
      <c r="I84" s="156">
        <v>5.6418673348897792E-3</v>
      </c>
      <c r="J84" s="96">
        <f t="shared" si="1"/>
        <v>1.4416419625509486E-2</v>
      </c>
      <c r="K84" s="96">
        <f>H84/'סכום נכסי הקרן'!$C$42</f>
        <v>1.925503544507053E-4</v>
      </c>
      <c r="L84" s="161"/>
    </row>
    <row r="85" spans="2:12" s="141" customFormat="1">
      <c r="B85" s="88" t="s">
        <v>2213</v>
      </c>
      <c r="C85" s="85">
        <v>5285</v>
      </c>
      <c r="D85" s="98" t="s">
        <v>156</v>
      </c>
      <c r="E85" s="112">
        <v>42718</v>
      </c>
      <c r="F85" s="95">
        <v>1803967.3199999996</v>
      </c>
      <c r="G85" s="95">
        <v>100</v>
      </c>
      <c r="H85" s="95">
        <v>6552.0093099999995</v>
      </c>
      <c r="I85" s="156">
        <v>3.9384861754385957E-3</v>
      </c>
      <c r="J85" s="96">
        <f t="shared" si="1"/>
        <v>8.9386559131853643E-3</v>
      </c>
      <c r="K85" s="96">
        <f>H85/'סכום נכסי הקרן'!$C$42</f>
        <v>1.1938757396817301E-4</v>
      </c>
      <c r="L85" s="161"/>
    </row>
    <row r="86" spans="2:12" s="141" customFormat="1">
      <c r="B86" s="88" t="s">
        <v>2214</v>
      </c>
      <c r="C86" s="85">
        <v>4028</v>
      </c>
      <c r="D86" s="98" t="s">
        <v>156</v>
      </c>
      <c r="E86" s="112">
        <v>39321</v>
      </c>
      <c r="F86" s="95">
        <v>375517.65</v>
      </c>
      <c r="G86" s="95">
        <v>11.4298</v>
      </c>
      <c r="H86" s="95">
        <v>155.88878</v>
      </c>
      <c r="I86" s="156">
        <v>1.8721967687484928E-3</v>
      </c>
      <c r="J86" s="96">
        <f t="shared" si="1"/>
        <v>2.1267310518309571E-4</v>
      </c>
      <c r="K86" s="96">
        <f>H86/'סכום נכסי הקרן'!$C$42</f>
        <v>2.8405306483085948E-6</v>
      </c>
      <c r="L86" s="161"/>
    </row>
    <row r="87" spans="2:12" s="141" customFormat="1">
      <c r="B87" s="88" t="s">
        <v>2216</v>
      </c>
      <c r="C87" s="85">
        <v>5099</v>
      </c>
      <c r="D87" s="98" t="s">
        <v>156</v>
      </c>
      <c r="E87" s="112">
        <v>39762</v>
      </c>
      <c r="F87" s="95">
        <v>3720536.41</v>
      </c>
      <c r="G87" s="95">
        <v>206.58269999999999</v>
      </c>
      <c r="H87" s="95">
        <v>27915.49596</v>
      </c>
      <c r="I87" s="156">
        <v>4.5509570662710365E-2</v>
      </c>
      <c r="J87" s="96">
        <f t="shared" si="1"/>
        <v>3.8084044333013344E-2</v>
      </c>
      <c r="K87" s="96">
        <f>H87/'סכום נכסי הקרן'!$C$42</f>
        <v>5.0866279046583569E-4</v>
      </c>
      <c r="L87" s="161"/>
    </row>
    <row r="88" spans="2:12" s="141" customFormat="1">
      <c r="B88" s="88" t="s">
        <v>2217</v>
      </c>
      <c r="C88" s="85">
        <v>5228</v>
      </c>
      <c r="D88" s="98" t="s">
        <v>156</v>
      </c>
      <c r="E88" s="112">
        <v>41086</v>
      </c>
      <c r="F88" s="95">
        <v>2640000</v>
      </c>
      <c r="G88" s="95">
        <v>97.427099999999996</v>
      </c>
      <c r="H88" s="95">
        <v>9341.7780000000002</v>
      </c>
      <c r="I88" s="156">
        <v>1.1320754716981131E-2</v>
      </c>
      <c r="J88" s="96">
        <f t="shared" si="1"/>
        <v>1.2744630724489149E-2</v>
      </c>
      <c r="K88" s="96">
        <f>H88/'סכום נכסי הקרן'!$C$42</f>
        <v>1.7022140219902273E-4</v>
      </c>
      <c r="L88" s="161"/>
    </row>
    <row r="89" spans="2:12" s="141" customFormat="1">
      <c r="B89" s="88" t="s">
        <v>2218</v>
      </c>
      <c r="C89" s="85">
        <v>5087</v>
      </c>
      <c r="D89" s="98" t="s">
        <v>156</v>
      </c>
      <c r="E89" s="112">
        <v>39713</v>
      </c>
      <c r="F89" s="95">
        <v>4800000</v>
      </c>
      <c r="G89" s="95">
        <v>4.7122000000000002</v>
      </c>
      <c r="H89" s="95">
        <v>821.50609999999995</v>
      </c>
      <c r="I89" s="156">
        <v>4.577497024626934E-3</v>
      </c>
      <c r="J89" s="96">
        <f t="shared" si="1"/>
        <v>1.1207493779466023E-3</v>
      </c>
      <c r="K89" s="96">
        <f>H89/'סכום נכסי הקרן'!$C$42</f>
        <v>1.4969090494020579E-5</v>
      </c>
      <c r="L89" s="161"/>
    </row>
    <row r="90" spans="2:12" s="141" customFormat="1">
      <c r="B90" s="88" t="s">
        <v>2219</v>
      </c>
      <c r="C90" s="85">
        <v>5223</v>
      </c>
      <c r="D90" s="98" t="s">
        <v>156</v>
      </c>
      <c r="E90" s="112">
        <v>40749</v>
      </c>
      <c r="F90" s="95">
        <v>5093397.0599999996</v>
      </c>
      <c r="G90" s="95">
        <v>35.445700000000002</v>
      </c>
      <c r="H90" s="95">
        <v>6557.1773499999999</v>
      </c>
      <c r="I90" s="156">
        <v>1.1223917147084332E-2</v>
      </c>
      <c r="J90" s="96">
        <f t="shared" si="1"/>
        <v>8.945706472658025E-3</v>
      </c>
      <c r="K90" s="96">
        <f>H90/'סכום נכסי הקרן'!$C$42</f>
        <v>1.1948174351656313E-4</v>
      </c>
      <c r="L90" s="161"/>
    </row>
    <row r="91" spans="2:12" s="141" customFormat="1">
      <c r="B91" s="88" t="s">
        <v>2220</v>
      </c>
      <c r="C91" s="85">
        <v>5270</v>
      </c>
      <c r="D91" s="98" t="s">
        <v>156</v>
      </c>
      <c r="E91" s="112">
        <v>42338</v>
      </c>
      <c r="F91" s="95">
        <v>4549523.5</v>
      </c>
      <c r="G91" s="95">
        <v>97.931600000000003</v>
      </c>
      <c r="H91" s="95">
        <v>16182.08965</v>
      </c>
      <c r="I91" s="156">
        <v>3.404529021669217E-2</v>
      </c>
      <c r="J91" s="96">
        <f t="shared" si="1"/>
        <v>2.2076606502512461E-2</v>
      </c>
      <c r="K91" s="96">
        <f>H91/'סכום נכסי הקרן'!$C$42</f>
        <v>2.9486228325413993E-4</v>
      </c>
      <c r="L91" s="161"/>
    </row>
    <row r="92" spans="2:12" s="141" customFormat="1">
      <c r="B92" s="88" t="s">
        <v>2221</v>
      </c>
      <c r="C92" s="85">
        <v>5280</v>
      </c>
      <c r="D92" s="98" t="s">
        <v>156</v>
      </c>
      <c r="E92" s="112">
        <v>42604</v>
      </c>
      <c r="F92" s="95">
        <v>701542.85</v>
      </c>
      <c r="G92" s="95">
        <v>90.658600000000007</v>
      </c>
      <c r="H92" s="95">
        <v>2309.9843999999998</v>
      </c>
      <c r="I92" s="156">
        <v>0.33406802380952377</v>
      </c>
      <c r="J92" s="96">
        <f t="shared" si="1"/>
        <v>3.1514234396632667E-3</v>
      </c>
      <c r="K92" s="96">
        <f>H92/'סכום נכסי הקרן'!$C$42</f>
        <v>4.2091428807863791E-5</v>
      </c>
      <c r="L92" s="161"/>
    </row>
    <row r="93" spans="2:12" s="141" customFormat="1">
      <c r="B93" s="88" t="s">
        <v>2223</v>
      </c>
      <c r="C93" s="85">
        <v>5059</v>
      </c>
      <c r="D93" s="98" t="s">
        <v>158</v>
      </c>
      <c r="E93" s="112">
        <v>39255</v>
      </c>
      <c r="F93" s="95">
        <v>2844600</v>
      </c>
      <c r="G93" s="95">
        <v>21.139600000000002</v>
      </c>
      <c r="H93" s="95">
        <v>2334.5107400000002</v>
      </c>
      <c r="I93" s="156">
        <v>6.2630480167014616E-3</v>
      </c>
      <c r="J93" s="96">
        <f t="shared" si="1"/>
        <v>3.1848837880384122E-3</v>
      </c>
      <c r="K93" s="96">
        <f>H93/'סכום נכסי הקרן'!$C$42</f>
        <v>4.2538336022487177E-5</v>
      </c>
      <c r="L93" s="161"/>
    </row>
    <row r="94" spans="2:12" s="141" customFormat="1">
      <c r="B94" s="88" t="s">
        <v>2222</v>
      </c>
      <c r="C94" s="85">
        <v>5292</v>
      </c>
      <c r="D94" s="98" t="s">
        <v>156</v>
      </c>
      <c r="E94" s="112">
        <v>42814</v>
      </c>
      <c r="F94" s="95">
        <v>601322.44000000006</v>
      </c>
      <c r="G94" s="95">
        <v>100</v>
      </c>
      <c r="H94" s="95">
        <v>2184.0030999999999</v>
      </c>
      <c r="I94" s="156">
        <v>0.33406802380952383</v>
      </c>
      <c r="J94" s="96">
        <f t="shared" si="1"/>
        <v>2.9795519665142488E-3</v>
      </c>
      <c r="K94" s="96">
        <f>H94/'סכום נכסי הקרן'!$C$42</f>
        <v>3.97958579286526E-5</v>
      </c>
      <c r="L94" s="161"/>
    </row>
    <row r="95" spans="2:12" s="141" customFormat="1">
      <c r="B95" s="88" t="s">
        <v>2158</v>
      </c>
      <c r="C95" s="85">
        <v>4023</v>
      </c>
      <c r="D95" s="98" t="s">
        <v>158</v>
      </c>
      <c r="E95" s="112">
        <v>39205</v>
      </c>
      <c r="F95" s="95">
        <v>2534941</v>
      </c>
      <c r="G95" s="95">
        <v>31.260200000000001</v>
      </c>
      <c r="H95" s="95">
        <v>3076.3625400000001</v>
      </c>
      <c r="I95" s="156">
        <v>3.9999999999999994E-2</v>
      </c>
      <c r="J95" s="96">
        <f t="shared" si="1"/>
        <v>4.1969638485255673E-3</v>
      </c>
      <c r="K95" s="96">
        <f>H95/'סכום נכסי הקרן'!$C$42</f>
        <v>5.605600403171079E-5</v>
      </c>
      <c r="L95" s="161"/>
    </row>
    <row r="96" spans="2:12" s="141" customFormat="1">
      <c r="B96" s="88" t="s">
        <v>2160</v>
      </c>
      <c r="C96" s="85">
        <v>5121</v>
      </c>
      <c r="D96" s="98" t="s">
        <v>157</v>
      </c>
      <c r="E96" s="112">
        <v>39988</v>
      </c>
      <c r="F96" s="95">
        <v>38610484.789999999</v>
      </c>
      <c r="G96" s="95">
        <v>6.1349999999999998</v>
      </c>
      <c r="H96" s="95">
        <v>2368.75324</v>
      </c>
      <c r="I96" s="156">
        <v>0.10322448979591836</v>
      </c>
      <c r="J96" s="96">
        <f t="shared" si="1"/>
        <v>3.2315995221934434E-3</v>
      </c>
      <c r="K96" s="96">
        <f>H96/'סכום נכסי הקרן'!$C$42</f>
        <v>4.3162286448712248E-5</v>
      </c>
      <c r="L96" s="161"/>
    </row>
    <row r="97" spans="2:12" s="141" customFormat="1">
      <c r="B97" s="88" t="s">
        <v>2161</v>
      </c>
      <c r="C97" s="85">
        <v>5258</v>
      </c>
      <c r="D97" s="98" t="s">
        <v>157</v>
      </c>
      <c r="E97" s="112">
        <v>42036</v>
      </c>
      <c r="F97" s="95">
        <v>30189891</v>
      </c>
      <c r="G97" s="95">
        <v>84.290899999999993</v>
      </c>
      <c r="H97" s="95">
        <v>25447.330829999999</v>
      </c>
      <c r="I97" s="156">
        <v>5.6495050356632381E-2</v>
      </c>
      <c r="J97" s="96">
        <f t="shared" si="1"/>
        <v>3.4716820968370039E-2</v>
      </c>
      <c r="K97" s="96">
        <f>H97/'סכום נכסי הקרן'!$C$42</f>
        <v>4.6368906819505029E-4</v>
      </c>
      <c r="L97" s="161"/>
    </row>
    <row r="98" spans="2:12" s="141" customFormat="1">
      <c r="B98" s="88" t="s">
        <v>2226</v>
      </c>
      <c r="C98" s="85">
        <v>5255</v>
      </c>
      <c r="D98" s="98" t="s">
        <v>156</v>
      </c>
      <c r="E98" s="112">
        <v>41407</v>
      </c>
      <c r="F98" s="95">
        <v>935874</v>
      </c>
      <c r="G98" s="95">
        <v>76.433899999999994</v>
      </c>
      <c r="H98" s="95">
        <v>2598.0603999999998</v>
      </c>
      <c r="I98" s="156">
        <v>2.8089887640449437E-2</v>
      </c>
      <c r="J98" s="96">
        <f t="shared" si="1"/>
        <v>3.5444345174889154E-3</v>
      </c>
      <c r="K98" s="96">
        <f>H98/'סכום נכסי הקרן'!$C$42</f>
        <v>4.7340611635788591E-5</v>
      </c>
      <c r="L98" s="161"/>
    </row>
    <row r="99" spans="2:12" s="141" customFormat="1">
      <c r="B99" s="88" t="s">
        <v>2228</v>
      </c>
      <c r="C99" s="85">
        <v>5278</v>
      </c>
      <c r="D99" s="98" t="s">
        <v>158</v>
      </c>
      <c r="E99" s="112">
        <v>42562</v>
      </c>
      <c r="F99" s="95">
        <v>520125.15</v>
      </c>
      <c r="G99" s="95">
        <v>44.790300000000002</v>
      </c>
      <c r="H99" s="95">
        <v>904.41913</v>
      </c>
      <c r="I99" s="156">
        <v>1.8980667838312829E-2</v>
      </c>
      <c r="J99" s="96">
        <f t="shared" si="1"/>
        <v>1.2338644562109853E-3</v>
      </c>
      <c r="K99" s="96">
        <f>H99/'סכום נכסי הקרן'!$C$42</f>
        <v>1.6479891995316117E-5</v>
      </c>
      <c r="L99" s="161"/>
    </row>
    <row r="100" spans="2:12" s="141" customFormat="1">
      <c r="B100" s="88" t="s">
        <v>2229</v>
      </c>
      <c r="C100" s="85">
        <v>4029</v>
      </c>
      <c r="D100" s="98" t="s">
        <v>156</v>
      </c>
      <c r="E100" s="112">
        <v>39321</v>
      </c>
      <c r="F100" s="95">
        <v>929488.21999979997</v>
      </c>
      <c r="G100" s="95">
        <v>75.443700000000007</v>
      </c>
      <c r="H100" s="95">
        <v>2546.9047700000001</v>
      </c>
      <c r="I100" s="156">
        <v>4.4885831966234328E-3</v>
      </c>
      <c r="J100" s="96">
        <f t="shared" si="1"/>
        <v>3.4746448464189547E-3</v>
      </c>
      <c r="K100" s="96">
        <f>H100/'סכום נכסי הקרן'!$C$42</f>
        <v>4.6408478259361279E-5</v>
      </c>
      <c r="L100" s="161"/>
    </row>
    <row r="101" spans="2:12" s="141" customFormat="1">
      <c r="B101" s="88" t="s">
        <v>2167</v>
      </c>
      <c r="C101" s="85">
        <v>5287</v>
      </c>
      <c r="D101" s="98" t="s">
        <v>158</v>
      </c>
      <c r="E101" s="112">
        <v>42809</v>
      </c>
      <c r="F101" s="95">
        <v>1841473.01</v>
      </c>
      <c r="G101" s="95">
        <v>98.898499999999999</v>
      </c>
      <c r="H101" s="95">
        <v>7070.2206399999995</v>
      </c>
      <c r="I101" s="156">
        <v>2.2759522881199441E-2</v>
      </c>
      <c r="J101" s="96">
        <f t="shared" si="1"/>
        <v>9.6456318269885384E-3</v>
      </c>
      <c r="K101" s="96">
        <f>H101/'סכום נכסי הקרן'!$C$42</f>
        <v>1.2883017250006067E-4</v>
      </c>
      <c r="L101" s="161"/>
    </row>
    <row r="102" spans="2:12" s="141" customFormat="1">
      <c r="B102" s="88" t="s">
        <v>2231</v>
      </c>
      <c r="C102" s="85">
        <v>5268</v>
      </c>
      <c r="D102" s="98" t="s">
        <v>158</v>
      </c>
      <c r="E102" s="112">
        <v>42206</v>
      </c>
      <c r="F102" s="95">
        <v>2312566</v>
      </c>
      <c r="G102" s="95">
        <v>85.218199999999996</v>
      </c>
      <c r="H102" s="95">
        <v>7650.7568300000003</v>
      </c>
      <c r="I102" s="156">
        <v>3.9035591274397246E-3</v>
      </c>
      <c r="J102" s="96">
        <f t="shared" si="1"/>
        <v>1.0437635165512733E-2</v>
      </c>
      <c r="K102" s="96">
        <f>H102/'סכום נכסי הקרן'!$C$42</f>
        <v>1.3940842476521602E-4</v>
      </c>
      <c r="L102" s="161"/>
    </row>
    <row r="103" spans="2:12" s="141" customFormat="1">
      <c r="B103" s="88" t="s">
        <v>2171</v>
      </c>
      <c r="C103" s="85">
        <v>5233</v>
      </c>
      <c r="D103" s="98" t="s">
        <v>156</v>
      </c>
      <c r="E103" s="112">
        <v>41269</v>
      </c>
      <c r="F103" s="95">
        <v>7372770</v>
      </c>
      <c r="G103" s="95">
        <v>30.325099999999999</v>
      </c>
      <c r="H103" s="95">
        <v>8120.4251599999998</v>
      </c>
      <c r="I103" s="156">
        <v>8.5047385835919521E-3</v>
      </c>
      <c r="J103" s="96">
        <f t="shared" si="1"/>
        <v>1.1078385719511929E-2</v>
      </c>
      <c r="K103" s="96">
        <f>H103/'סכום נכסי הקרן'!$C$42</f>
        <v>1.479664960125817E-4</v>
      </c>
      <c r="L103" s="161"/>
    </row>
    <row r="104" spans="2:12" s="141" customFormat="1">
      <c r="B104" s="88" t="s">
        <v>2232</v>
      </c>
      <c r="C104" s="85">
        <v>5267</v>
      </c>
      <c r="D104" s="98" t="s">
        <v>158</v>
      </c>
      <c r="E104" s="112">
        <v>42446</v>
      </c>
      <c r="F104" s="95">
        <v>1796056.53</v>
      </c>
      <c r="G104" s="95">
        <v>66.753299999999996</v>
      </c>
      <c r="H104" s="95">
        <v>4654.4744000000001</v>
      </c>
      <c r="I104" s="156">
        <v>1.0688340629370871E-2</v>
      </c>
      <c r="J104" s="96">
        <f t="shared" si="1"/>
        <v>6.3499215507570612E-3</v>
      </c>
      <c r="K104" s="96">
        <f>H104/'סכום נכסי הקרן'!$C$42</f>
        <v>8.4811602124076915E-5</v>
      </c>
      <c r="L104" s="161"/>
    </row>
    <row r="105" spans="2:12" s="141" customFormat="1">
      <c r="B105" s="88" t="s">
        <v>2234</v>
      </c>
      <c r="C105" s="85">
        <v>5083</v>
      </c>
      <c r="D105" s="98" t="s">
        <v>156</v>
      </c>
      <c r="E105" s="112">
        <v>39415</v>
      </c>
      <c r="F105" s="95">
        <v>3693864</v>
      </c>
      <c r="G105" s="95">
        <v>81.037199999999999</v>
      </c>
      <c r="H105" s="95">
        <v>10872.04319</v>
      </c>
      <c r="I105" s="156">
        <v>2.9136892404740572E-2</v>
      </c>
      <c r="J105" s="96">
        <f t="shared" si="1"/>
        <v>1.4832313043325053E-2</v>
      </c>
      <c r="K105" s="96">
        <f>H105/'סכום נכסי הקרן'!$C$42</f>
        <v>1.9810516119845025E-4</v>
      </c>
      <c r="L105" s="161"/>
    </row>
    <row r="106" spans="2:12" s="141" customFormat="1">
      <c r="B106" s="88" t="s">
        <v>2235</v>
      </c>
      <c r="C106" s="85">
        <v>5276</v>
      </c>
      <c r="D106" s="98" t="s">
        <v>156</v>
      </c>
      <c r="E106" s="112">
        <v>42521</v>
      </c>
      <c r="F106" s="95">
        <v>6136795.1799999997</v>
      </c>
      <c r="G106" s="95">
        <v>95.614000000000004</v>
      </c>
      <c r="H106" s="95">
        <v>21311.251560000001</v>
      </c>
      <c r="I106" s="156">
        <v>2.2240000000000003E-3</v>
      </c>
      <c r="J106" s="96">
        <f t="shared" si="1"/>
        <v>2.9074126082732143E-2</v>
      </c>
      <c r="K106" s="96">
        <f>H106/'סכום נכסי הקרן'!$C$42</f>
        <v>3.8832341371838539E-4</v>
      </c>
      <c r="L106" s="161"/>
    </row>
    <row r="107" spans="2:12" s="141" customFormat="1">
      <c r="B107" s="88" t="s">
        <v>2236</v>
      </c>
      <c r="C107" s="85">
        <v>5269</v>
      </c>
      <c r="D107" s="98" t="s">
        <v>158</v>
      </c>
      <c r="E107" s="112">
        <v>42271</v>
      </c>
      <c r="F107" s="95">
        <v>4175549.02</v>
      </c>
      <c r="G107" s="95">
        <v>96.637</v>
      </c>
      <c r="H107" s="95">
        <v>15665.163480000001</v>
      </c>
      <c r="I107" s="156">
        <v>2.2184807368525305E-2</v>
      </c>
      <c r="J107" s="96">
        <f t="shared" si="1"/>
        <v>2.1371383883384231E-2</v>
      </c>
      <c r="K107" s="96">
        <f>H107/'סכום נכסי הקרן'!$C$42</f>
        <v>2.8544310229193227E-4</v>
      </c>
      <c r="L107" s="161"/>
    </row>
    <row r="108" spans="2:12" s="141" customFormat="1">
      <c r="B108" s="88" t="s">
        <v>2237</v>
      </c>
      <c r="C108" s="85">
        <v>5227</v>
      </c>
      <c r="D108" s="98" t="s">
        <v>156</v>
      </c>
      <c r="E108" s="112">
        <v>40997</v>
      </c>
      <c r="F108" s="95">
        <v>1680375.2700000999</v>
      </c>
      <c r="G108" s="95">
        <v>77.506900000000002</v>
      </c>
      <c r="H108" s="95">
        <v>4730.3414200001007</v>
      </c>
      <c r="I108" s="156">
        <v>3.0303030303030303E-3</v>
      </c>
      <c r="J108" s="96">
        <f t="shared" si="1"/>
        <v>6.4534240268455225E-3</v>
      </c>
      <c r="K108" s="96">
        <f>H108/'סכום נכסי הקרן'!$C$42</f>
        <v>8.6194014607554731E-5</v>
      </c>
      <c r="L108" s="161"/>
    </row>
    <row r="109" spans="2:12" s="141" customFormat="1">
      <c r="B109" s="88" t="s">
        <v>2238</v>
      </c>
      <c r="C109" s="85">
        <v>5257</v>
      </c>
      <c r="D109" s="98" t="s">
        <v>156</v>
      </c>
      <c r="E109" s="112">
        <v>42033</v>
      </c>
      <c r="F109" s="95">
        <v>3859966</v>
      </c>
      <c r="G109" s="95">
        <v>106.0729</v>
      </c>
      <c r="H109" s="95">
        <v>14870.780460000002</v>
      </c>
      <c r="I109" s="156">
        <v>2.4990949283073514E-2</v>
      </c>
      <c r="J109" s="96">
        <f t="shared" si="1"/>
        <v>2.0287637486959005E-2</v>
      </c>
      <c r="K109" s="96">
        <f>H109/'סכום נכסי הקרן'!$C$42</f>
        <v>2.7096823556447484E-4</v>
      </c>
      <c r="L109" s="161"/>
    </row>
    <row r="110" spans="2:12" s="141" customFormat="1">
      <c r="B110" s="88" t="s">
        <v>2239</v>
      </c>
      <c r="C110" s="85">
        <v>5094</v>
      </c>
      <c r="D110" s="98" t="s">
        <v>156</v>
      </c>
      <c r="E110" s="112">
        <v>39717</v>
      </c>
      <c r="F110" s="95">
        <v>4491636</v>
      </c>
      <c r="G110" s="95">
        <v>60.94</v>
      </c>
      <c r="H110" s="95">
        <v>9941.5212200000005</v>
      </c>
      <c r="I110" s="156">
        <v>3.0500079300206182E-2</v>
      </c>
      <c r="J110" s="96">
        <f t="shared" si="1"/>
        <v>1.3562837480035691E-2</v>
      </c>
      <c r="K110" s="96">
        <f>H110/'סכום נכסי הקרן'!$C$42</f>
        <v>1.811496357609589E-4</v>
      </c>
      <c r="L110" s="161"/>
    </row>
    <row r="111" spans="2:12" s="141" customFormat="1">
      <c r="B111" s="88" t="s">
        <v>2240</v>
      </c>
      <c r="C111" s="85">
        <v>5286</v>
      </c>
      <c r="D111" s="98" t="s">
        <v>156</v>
      </c>
      <c r="E111" s="112">
        <v>42727</v>
      </c>
      <c r="F111" s="95">
        <v>1303640</v>
      </c>
      <c r="G111" s="95">
        <v>97.326599999999999</v>
      </c>
      <c r="H111" s="95">
        <v>4608.2397900000005</v>
      </c>
      <c r="I111" s="156">
        <v>6.7476190476190492E-3</v>
      </c>
      <c r="J111" s="96">
        <f t="shared" si="1"/>
        <v>6.2868454392137592E-3</v>
      </c>
      <c r="K111" s="96">
        <f>H111/'סכום נכסי הקרן'!$C$42</f>
        <v>8.396913721597004E-5</v>
      </c>
      <c r="L111" s="161"/>
    </row>
    <row r="112" spans="2:12" s="141" customFormat="1">
      <c r="B112" s="157"/>
      <c r="L112" s="161"/>
    </row>
    <row r="113" spans="2:12" s="141" customFormat="1">
      <c r="B113" s="157"/>
      <c r="L113" s="161"/>
    </row>
    <row r="114" spans="2:12">
      <c r="B114" s="157"/>
      <c r="C114" s="141"/>
      <c r="D114" s="141"/>
      <c r="E114" s="141"/>
      <c r="F114" s="141"/>
      <c r="G114" s="141"/>
      <c r="H114" s="141"/>
      <c r="I114" s="141"/>
      <c r="J114" s="141"/>
      <c r="K114" s="141"/>
    </row>
    <row r="115" spans="2:12">
      <c r="B115" s="158" t="s">
        <v>59</v>
      </c>
      <c r="C115" s="141"/>
      <c r="D115" s="141"/>
      <c r="E115" s="141"/>
      <c r="F115" s="141"/>
      <c r="G115" s="141"/>
      <c r="H115" s="141"/>
      <c r="I115" s="141"/>
      <c r="J115" s="141"/>
      <c r="K115" s="141"/>
    </row>
    <row r="116" spans="2:12">
      <c r="B116" s="158" t="s">
        <v>138</v>
      </c>
      <c r="C116" s="141"/>
      <c r="D116" s="141"/>
      <c r="E116" s="141"/>
      <c r="F116" s="141"/>
      <c r="G116" s="141"/>
      <c r="H116" s="141"/>
      <c r="I116" s="141"/>
      <c r="J116" s="141"/>
      <c r="K116" s="141"/>
    </row>
    <row r="117" spans="2:12">
      <c r="C117" s="1"/>
    </row>
    <row r="118" spans="2:12">
      <c r="C118" s="1"/>
    </row>
    <row r="119" spans="2:12">
      <c r="C119" s="1"/>
    </row>
    <row r="120" spans="2:12">
      <c r="C120" s="1"/>
    </row>
    <row r="121" spans="2:12">
      <c r="C121" s="1"/>
    </row>
    <row r="122" spans="2:12">
      <c r="C122" s="1"/>
    </row>
    <row r="123" spans="2:12">
      <c r="C123" s="1"/>
    </row>
    <row r="124" spans="2:12">
      <c r="C124" s="1"/>
    </row>
    <row r="125" spans="2:12">
      <c r="C125" s="1"/>
    </row>
    <row r="126" spans="2:12">
      <c r="C126" s="1"/>
    </row>
    <row r="127" spans="2:12">
      <c r="C127" s="1"/>
    </row>
    <row r="128" spans="2:12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F11:K116 D3:K10 C5:C94 A1:A1048576 B1:B94 B117:K1048576 D11:E94 B95:E116 L3:XFD1048576 D1:XFD2"/>
  </dataValidations>
  <pageMargins left="0" right="0" top="0.11811023622047245" bottom="0.11811023622047245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AY574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9" width="7.28515625" style="1" bestFit="1" customWidth="1"/>
    <col min="10" max="10" width="10" style="1" customWidth="1"/>
    <col min="11" max="11" width="9.140625" style="1" bestFit="1" customWidth="1"/>
    <col min="12" max="12" width="11.7109375" style="1" customWidth="1"/>
    <col min="13" max="13" width="7.5703125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1">
      <c r="B1" s="56" t="s">
        <v>170</v>
      </c>
      <c r="C1" s="79" t="s" vm="1">
        <v>231</v>
      </c>
    </row>
    <row r="2" spans="2:51">
      <c r="B2" s="56" t="s">
        <v>169</v>
      </c>
      <c r="C2" s="79" t="s">
        <v>232</v>
      </c>
    </row>
    <row r="3" spans="2:51">
      <c r="B3" s="56" t="s">
        <v>171</v>
      </c>
      <c r="C3" s="79" t="s">
        <v>233</v>
      </c>
    </row>
    <row r="4" spans="2:51">
      <c r="B4" s="56" t="s">
        <v>172</v>
      </c>
      <c r="C4" s="79">
        <v>162</v>
      </c>
    </row>
    <row r="6" spans="2:51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2:51" ht="26.25" customHeight="1">
      <c r="B7" s="197" t="s">
        <v>124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</row>
    <row r="8" spans="2:51" s="3" customFormat="1" ht="63">
      <c r="B8" s="22" t="s">
        <v>142</v>
      </c>
      <c r="C8" s="30" t="s">
        <v>58</v>
      </c>
      <c r="D8" s="71" t="s">
        <v>83</v>
      </c>
      <c r="E8" s="30" t="s">
        <v>128</v>
      </c>
      <c r="F8" s="30" t="s">
        <v>129</v>
      </c>
      <c r="G8" s="30" t="s">
        <v>0</v>
      </c>
      <c r="H8" s="30" t="s">
        <v>132</v>
      </c>
      <c r="I8" s="30" t="s">
        <v>136</v>
      </c>
      <c r="J8" s="30" t="s">
        <v>74</v>
      </c>
      <c r="K8" s="71" t="s">
        <v>173</v>
      </c>
      <c r="L8" s="31" t="s">
        <v>175</v>
      </c>
      <c r="M8" s="1"/>
      <c r="AY8" s="1"/>
    </row>
    <row r="9" spans="2:51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80</v>
      </c>
      <c r="I9" s="17" t="s">
        <v>23</v>
      </c>
      <c r="J9" s="32" t="s">
        <v>20</v>
      </c>
      <c r="K9" s="32" t="s">
        <v>20</v>
      </c>
      <c r="L9" s="33" t="s">
        <v>20</v>
      </c>
      <c r="M9" s="1"/>
      <c r="AY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AY10" s="1"/>
    </row>
    <row r="11" spans="2:51" s="4" customFormat="1" ht="18" customHeight="1">
      <c r="B11" s="120" t="s">
        <v>62</v>
      </c>
      <c r="C11" s="121"/>
      <c r="D11" s="121"/>
      <c r="E11" s="121"/>
      <c r="F11" s="121"/>
      <c r="G11" s="122"/>
      <c r="H11" s="123"/>
      <c r="I11" s="122">
        <v>388.60006000000004</v>
      </c>
      <c r="J11" s="121"/>
      <c r="K11" s="124">
        <v>1</v>
      </c>
      <c r="L11" s="124">
        <f>I11/'סכום נכסי הקרן'!$C$42</f>
        <v>7.0808840787936058E-6</v>
      </c>
      <c r="M11" s="125"/>
      <c r="AY11" s="125"/>
    </row>
    <row r="12" spans="2:51" s="125" customFormat="1" ht="21" customHeight="1">
      <c r="B12" s="126" t="s">
        <v>2241</v>
      </c>
      <c r="C12" s="121"/>
      <c r="D12" s="121"/>
      <c r="E12" s="121"/>
      <c r="F12" s="121"/>
      <c r="G12" s="122"/>
      <c r="H12" s="123"/>
      <c r="I12" s="122">
        <v>2.9999999999999997E-5</v>
      </c>
      <c r="J12" s="121"/>
      <c r="K12" s="124">
        <v>7.7200193947473904E-8</v>
      </c>
      <c r="L12" s="124">
        <f>I12/'סכום נכסי הקרן'!$C$42</f>
        <v>5.4664562420244643E-13</v>
      </c>
    </row>
    <row r="13" spans="2:51" s="141" customFormat="1">
      <c r="B13" s="84" t="s">
        <v>2242</v>
      </c>
      <c r="C13" s="85" t="s">
        <v>2243</v>
      </c>
      <c r="D13" s="98" t="s">
        <v>1118</v>
      </c>
      <c r="E13" s="98" t="s">
        <v>157</v>
      </c>
      <c r="F13" s="112">
        <v>41546</v>
      </c>
      <c r="G13" s="95">
        <v>26322</v>
      </c>
      <c r="H13" s="97">
        <v>0</v>
      </c>
      <c r="I13" s="95">
        <v>2.9999999999999997E-5</v>
      </c>
      <c r="J13" s="96">
        <v>0</v>
      </c>
      <c r="K13" s="96">
        <v>7.7200193947473904E-8</v>
      </c>
      <c r="L13" s="96">
        <f>I13/'סכום נכסי הקרן'!$C$42</f>
        <v>5.4664562420244643E-13</v>
      </c>
    </row>
    <row r="14" spans="2:51" s="141" customFormat="1">
      <c r="B14" s="84" t="s">
        <v>2819</v>
      </c>
      <c r="C14" s="85" t="s">
        <v>2244</v>
      </c>
      <c r="D14" s="98" t="s">
        <v>1221</v>
      </c>
      <c r="E14" s="98" t="s">
        <v>157</v>
      </c>
      <c r="F14" s="112">
        <v>41879</v>
      </c>
      <c r="G14" s="95">
        <v>2607606</v>
      </c>
      <c r="H14" s="97">
        <v>0</v>
      </c>
      <c r="I14" s="95">
        <v>2.9999999999999997E-5</v>
      </c>
      <c r="J14" s="96">
        <v>7.6450072113748158E-2</v>
      </c>
      <c r="K14" s="96">
        <v>0</v>
      </c>
      <c r="L14" s="96">
        <f>I14/'סכום נכסי הקרן'!$C$42</f>
        <v>5.4664562420244643E-13</v>
      </c>
    </row>
    <row r="15" spans="2:51" s="162" customFormat="1">
      <c r="B15" s="126" t="s">
        <v>227</v>
      </c>
      <c r="C15" s="121"/>
      <c r="D15" s="121"/>
      <c r="E15" s="121"/>
      <c r="F15" s="121"/>
      <c r="G15" s="122"/>
      <c r="H15" s="123"/>
      <c r="I15" s="122">
        <v>388.60003</v>
      </c>
      <c r="J15" s="121"/>
      <c r="K15" s="124">
        <v>0.99999992279980598</v>
      </c>
      <c r="L15" s="124">
        <f>I15/'סכום נכסי הקרן'!$C$42</f>
        <v>7.0808835321479803E-6</v>
      </c>
    </row>
    <row r="16" spans="2:51" s="141" customFormat="1">
      <c r="B16" s="84" t="s">
        <v>2245</v>
      </c>
      <c r="C16" s="85" t="s">
        <v>2246</v>
      </c>
      <c r="D16" s="98" t="s">
        <v>1221</v>
      </c>
      <c r="E16" s="98" t="s">
        <v>156</v>
      </c>
      <c r="F16" s="112">
        <v>42731</v>
      </c>
      <c r="G16" s="95">
        <v>75933</v>
      </c>
      <c r="H16" s="97">
        <v>140.91</v>
      </c>
      <c r="I16" s="95">
        <v>388.60003</v>
      </c>
      <c r="J16" s="96">
        <v>3.748929871663594E-3</v>
      </c>
      <c r="K16" s="96">
        <v>0.99999992279980598</v>
      </c>
      <c r="L16" s="96">
        <f>I16/'סכום נכסי הקרן'!$C$42</f>
        <v>7.0808835321479803E-6</v>
      </c>
    </row>
    <row r="17" spans="2:12" s="141" customFormat="1">
      <c r="B17" s="102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12" s="141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0" t="s">
        <v>59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0" t="s">
        <v>138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Z1:XFD2 D3:XFD1048576 D1:X2"/>
  </dataValidations>
  <pageMargins left="0" right="0" top="0.11811023622047245" bottom="0.11811023622047245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108</v>
      </c>
      <c r="C6" s="14" t="s">
        <v>58</v>
      </c>
      <c r="E6" s="14" t="s">
        <v>143</v>
      </c>
      <c r="I6" s="14" t="s">
        <v>15</v>
      </c>
      <c r="J6" s="14" t="s">
        <v>84</v>
      </c>
      <c r="M6" s="14" t="s">
        <v>128</v>
      </c>
      <c r="Q6" s="14" t="s">
        <v>17</v>
      </c>
      <c r="R6" s="14" t="s">
        <v>19</v>
      </c>
      <c r="U6" s="14" t="s">
        <v>79</v>
      </c>
      <c r="W6" s="15" t="s">
        <v>73</v>
      </c>
    </row>
    <row r="7" spans="2:25" ht="18">
      <c r="B7" s="52" t="str">
        <f>'תעודות התחייבות ממשלתיות'!B6:Q6</f>
        <v>1.ב. ניירות ערך סחירים</v>
      </c>
      <c r="C7" s="14"/>
      <c r="E7" s="46"/>
      <c r="I7" s="14"/>
      <c r="J7" s="14"/>
      <c r="K7" s="14"/>
      <c r="L7" s="14"/>
      <c r="M7" s="14"/>
      <c r="Q7" s="14"/>
      <c r="R7" s="51"/>
    </row>
    <row r="8" spans="2:25" ht="37.5">
      <c r="B8" s="47" t="s">
        <v>113</v>
      </c>
      <c r="C8" s="30" t="s">
        <v>58</v>
      </c>
      <c r="D8" s="30" t="s">
        <v>145</v>
      </c>
      <c r="I8" s="30" t="s">
        <v>15</v>
      </c>
      <c r="J8" s="30" t="s">
        <v>84</v>
      </c>
      <c r="K8" s="30" t="s">
        <v>129</v>
      </c>
      <c r="L8" s="30" t="s">
        <v>18</v>
      </c>
      <c r="M8" s="30" t="s">
        <v>128</v>
      </c>
      <c r="Q8" s="30" t="s">
        <v>17</v>
      </c>
      <c r="R8" s="30" t="s">
        <v>19</v>
      </c>
      <c r="S8" s="30" t="s">
        <v>0</v>
      </c>
      <c r="T8" s="30" t="s">
        <v>132</v>
      </c>
      <c r="U8" s="30" t="s">
        <v>79</v>
      </c>
      <c r="V8" s="30" t="s">
        <v>74</v>
      </c>
      <c r="W8" s="31" t="s">
        <v>137</v>
      </c>
    </row>
    <row r="9" spans="2:25" ht="31.5">
      <c r="B9" s="48" t="str">
        <f>'תעודות חוב מסחריות '!B7:T7</f>
        <v>2. תעודות חוב מסחריות</v>
      </c>
      <c r="C9" s="14" t="s">
        <v>58</v>
      </c>
      <c r="D9" s="14" t="s">
        <v>145</v>
      </c>
      <c r="E9" s="41" t="s">
        <v>143</v>
      </c>
      <c r="G9" s="14" t="s">
        <v>83</v>
      </c>
      <c r="I9" s="14" t="s">
        <v>15</v>
      </c>
      <c r="J9" s="14" t="s">
        <v>84</v>
      </c>
      <c r="K9" s="14" t="s">
        <v>129</v>
      </c>
      <c r="L9" s="14" t="s">
        <v>18</v>
      </c>
      <c r="M9" s="14" t="s">
        <v>128</v>
      </c>
      <c r="Q9" s="14" t="s">
        <v>17</v>
      </c>
      <c r="R9" s="14" t="s">
        <v>19</v>
      </c>
      <c r="S9" s="14" t="s">
        <v>0</v>
      </c>
      <c r="T9" s="14" t="s">
        <v>132</v>
      </c>
      <c r="U9" s="14" t="s">
        <v>79</v>
      </c>
      <c r="V9" s="14" t="s">
        <v>74</v>
      </c>
      <c r="W9" s="38" t="s">
        <v>137</v>
      </c>
    </row>
    <row r="10" spans="2:25" ht="31.5">
      <c r="B10" s="48" t="str">
        <f>'אג"ח קונצרני'!B7:T7</f>
        <v>3. אג"ח קונצרני</v>
      </c>
      <c r="C10" s="30" t="s">
        <v>58</v>
      </c>
      <c r="D10" s="14" t="s">
        <v>145</v>
      </c>
      <c r="E10" s="41" t="s">
        <v>143</v>
      </c>
      <c r="G10" s="30" t="s">
        <v>83</v>
      </c>
      <c r="I10" s="30" t="s">
        <v>15</v>
      </c>
      <c r="J10" s="30" t="s">
        <v>84</v>
      </c>
      <c r="K10" s="30" t="s">
        <v>129</v>
      </c>
      <c r="L10" s="30" t="s">
        <v>18</v>
      </c>
      <c r="M10" s="30" t="s">
        <v>128</v>
      </c>
      <c r="Q10" s="30" t="s">
        <v>17</v>
      </c>
      <c r="R10" s="30" t="s">
        <v>19</v>
      </c>
      <c r="S10" s="30" t="s">
        <v>0</v>
      </c>
      <c r="T10" s="30" t="s">
        <v>132</v>
      </c>
      <c r="U10" s="30" t="s">
        <v>79</v>
      </c>
      <c r="V10" s="14" t="s">
        <v>74</v>
      </c>
      <c r="W10" s="31" t="s">
        <v>137</v>
      </c>
    </row>
    <row r="11" spans="2:25" ht="31.5">
      <c r="B11" s="48" t="str">
        <f>מניות!B7</f>
        <v>4. מניות</v>
      </c>
      <c r="C11" s="30" t="s">
        <v>58</v>
      </c>
      <c r="D11" s="14" t="s">
        <v>145</v>
      </c>
      <c r="E11" s="41" t="s">
        <v>143</v>
      </c>
      <c r="H11" s="30" t="s">
        <v>128</v>
      </c>
      <c r="S11" s="30" t="s">
        <v>0</v>
      </c>
      <c r="T11" s="14" t="s">
        <v>132</v>
      </c>
      <c r="U11" s="14" t="s">
        <v>79</v>
      </c>
      <c r="V11" s="14" t="s">
        <v>74</v>
      </c>
      <c r="W11" s="15" t="s">
        <v>137</v>
      </c>
    </row>
    <row r="12" spans="2:25" ht="31.5">
      <c r="B12" s="48" t="str">
        <f>'תעודות סל'!B7:M7</f>
        <v>5. תעודות סל</v>
      </c>
      <c r="C12" s="30" t="s">
        <v>58</v>
      </c>
      <c r="D12" s="14" t="s">
        <v>145</v>
      </c>
      <c r="E12" s="41" t="s">
        <v>143</v>
      </c>
      <c r="H12" s="30" t="s">
        <v>128</v>
      </c>
      <c r="S12" s="30" t="s">
        <v>0</v>
      </c>
      <c r="T12" s="30" t="s">
        <v>132</v>
      </c>
      <c r="U12" s="30" t="s">
        <v>79</v>
      </c>
      <c r="V12" s="30" t="s">
        <v>74</v>
      </c>
      <c r="W12" s="31" t="s">
        <v>137</v>
      </c>
    </row>
    <row r="13" spans="2:25" ht="31.5">
      <c r="B13" s="48" t="str">
        <f>'קרנות נאמנות'!B7:O7</f>
        <v>6. קרנות נאמנות</v>
      </c>
      <c r="C13" s="30" t="s">
        <v>58</v>
      </c>
      <c r="D13" s="30" t="s">
        <v>145</v>
      </c>
      <c r="G13" s="30" t="s">
        <v>83</v>
      </c>
      <c r="H13" s="30" t="s">
        <v>128</v>
      </c>
      <c r="S13" s="30" t="s">
        <v>0</v>
      </c>
      <c r="T13" s="30" t="s">
        <v>132</v>
      </c>
      <c r="U13" s="30" t="s">
        <v>79</v>
      </c>
      <c r="V13" s="30" t="s">
        <v>74</v>
      </c>
      <c r="W13" s="31" t="s">
        <v>137</v>
      </c>
    </row>
    <row r="14" spans="2:25" ht="31.5">
      <c r="B14" s="48" t="str">
        <f>'כתבי אופציה'!B7:L7</f>
        <v>7. כתבי אופציה</v>
      </c>
      <c r="C14" s="30" t="s">
        <v>58</v>
      </c>
      <c r="D14" s="30" t="s">
        <v>145</v>
      </c>
      <c r="G14" s="30" t="s">
        <v>83</v>
      </c>
      <c r="H14" s="30" t="s">
        <v>128</v>
      </c>
      <c r="S14" s="30" t="s">
        <v>0</v>
      </c>
      <c r="T14" s="30" t="s">
        <v>132</v>
      </c>
      <c r="U14" s="30" t="s">
        <v>79</v>
      </c>
      <c r="V14" s="30" t="s">
        <v>74</v>
      </c>
      <c r="W14" s="31" t="s">
        <v>137</v>
      </c>
    </row>
    <row r="15" spans="2:25" ht="31.5">
      <c r="B15" s="48" t="str">
        <f>אופציות!B7</f>
        <v>8. אופציות</v>
      </c>
      <c r="C15" s="30" t="s">
        <v>58</v>
      </c>
      <c r="D15" s="30" t="s">
        <v>145</v>
      </c>
      <c r="G15" s="30" t="s">
        <v>83</v>
      </c>
      <c r="H15" s="30" t="s">
        <v>128</v>
      </c>
      <c r="S15" s="30" t="s">
        <v>0</v>
      </c>
      <c r="T15" s="30" t="s">
        <v>132</v>
      </c>
      <c r="U15" s="30" t="s">
        <v>79</v>
      </c>
      <c r="V15" s="30" t="s">
        <v>74</v>
      </c>
      <c r="W15" s="31" t="s">
        <v>137</v>
      </c>
    </row>
    <row r="16" spans="2:25" ht="31.5">
      <c r="B16" s="48" t="str">
        <f>'חוזים עתידיים'!B7:I7</f>
        <v>9. חוזים עתידיים</v>
      </c>
      <c r="C16" s="30" t="s">
        <v>58</v>
      </c>
      <c r="D16" s="30" t="s">
        <v>145</v>
      </c>
      <c r="G16" s="30" t="s">
        <v>83</v>
      </c>
      <c r="H16" s="30" t="s">
        <v>128</v>
      </c>
      <c r="S16" s="30" t="s">
        <v>0</v>
      </c>
      <c r="T16" s="31" t="s">
        <v>132</v>
      </c>
    </row>
    <row r="17" spans="2:25" ht="31.5">
      <c r="B17" s="48" t="str">
        <f>'מוצרים מובנים'!B7:Q7</f>
        <v>10. מוצרים מובנים</v>
      </c>
      <c r="C17" s="30" t="s">
        <v>58</v>
      </c>
      <c r="F17" s="14" t="s">
        <v>66</v>
      </c>
      <c r="I17" s="30" t="s">
        <v>15</v>
      </c>
      <c r="J17" s="30" t="s">
        <v>84</v>
      </c>
      <c r="K17" s="30" t="s">
        <v>129</v>
      </c>
      <c r="L17" s="30" t="s">
        <v>18</v>
      </c>
      <c r="M17" s="30" t="s">
        <v>128</v>
      </c>
      <c r="Q17" s="30" t="s">
        <v>17</v>
      </c>
      <c r="R17" s="30" t="s">
        <v>19</v>
      </c>
      <c r="S17" s="30" t="s">
        <v>0</v>
      </c>
      <c r="T17" s="30" t="s">
        <v>132</v>
      </c>
      <c r="U17" s="30" t="s">
        <v>79</v>
      </c>
      <c r="V17" s="30" t="s">
        <v>74</v>
      </c>
      <c r="W17" s="31" t="s">
        <v>137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58</v>
      </c>
      <c r="I19" s="30" t="s">
        <v>15</v>
      </c>
      <c r="J19" s="30" t="s">
        <v>84</v>
      </c>
      <c r="K19" s="30" t="s">
        <v>129</v>
      </c>
      <c r="L19" s="30" t="s">
        <v>18</v>
      </c>
      <c r="M19" s="30" t="s">
        <v>128</v>
      </c>
      <c r="Q19" s="30" t="s">
        <v>17</v>
      </c>
      <c r="R19" s="30" t="s">
        <v>19</v>
      </c>
      <c r="S19" s="30" t="s">
        <v>0</v>
      </c>
      <c r="T19" s="30" t="s">
        <v>132</v>
      </c>
      <c r="U19" s="30" t="s">
        <v>136</v>
      </c>
      <c r="V19" s="30" t="s">
        <v>74</v>
      </c>
      <c r="W19" s="31" t="s">
        <v>137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58</v>
      </c>
      <c r="D20" s="41" t="s">
        <v>144</v>
      </c>
      <c r="E20" s="41" t="s">
        <v>143</v>
      </c>
      <c r="G20" s="30" t="s">
        <v>83</v>
      </c>
      <c r="I20" s="30" t="s">
        <v>15</v>
      </c>
      <c r="J20" s="30" t="s">
        <v>84</v>
      </c>
      <c r="K20" s="30" t="s">
        <v>129</v>
      </c>
      <c r="L20" s="30" t="s">
        <v>18</v>
      </c>
      <c r="M20" s="30" t="s">
        <v>128</v>
      </c>
      <c r="Q20" s="30" t="s">
        <v>17</v>
      </c>
      <c r="R20" s="30" t="s">
        <v>19</v>
      </c>
      <c r="S20" s="30" t="s">
        <v>0</v>
      </c>
      <c r="T20" s="30" t="s">
        <v>132</v>
      </c>
      <c r="U20" s="30" t="s">
        <v>136</v>
      </c>
      <c r="V20" s="30" t="s">
        <v>74</v>
      </c>
      <c r="W20" s="31" t="s">
        <v>137</v>
      </c>
    </row>
    <row r="21" spans="2:25" ht="31.5">
      <c r="B21" s="48" t="str">
        <f>'לא סחיר - אג"ח קונצרני'!B7:S7</f>
        <v>3. אג"ח קונצרני</v>
      </c>
      <c r="C21" s="30" t="s">
        <v>58</v>
      </c>
      <c r="D21" s="41" t="s">
        <v>144</v>
      </c>
      <c r="E21" s="41" t="s">
        <v>143</v>
      </c>
      <c r="G21" s="30" t="s">
        <v>83</v>
      </c>
      <c r="I21" s="30" t="s">
        <v>15</v>
      </c>
      <c r="J21" s="30" t="s">
        <v>84</v>
      </c>
      <c r="K21" s="30" t="s">
        <v>129</v>
      </c>
      <c r="L21" s="30" t="s">
        <v>18</v>
      </c>
      <c r="M21" s="30" t="s">
        <v>128</v>
      </c>
      <c r="Q21" s="30" t="s">
        <v>17</v>
      </c>
      <c r="R21" s="30" t="s">
        <v>19</v>
      </c>
      <c r="S21" s="30" t="s">
        <v>0</v>
      </c>
      <c r="T21" s="30" t="s">
        <v>132</v>
      </c>
      <c r="U21" s="30" t="s">
        <v>136</v>
      </c>
      <c r="V21" s="30" t="s">
        <v>74</v>
      </c>
      <c r="W21" s="31" t="s">
        <v>137</v>
      </c>
    </row>
    <row r="22" spans="2:25" ht="31.5">
      <c r="B22" s="48" t="str">
        <f>'לא סחיר - מניות'!B7:M7</f>
        <v>4. מניות</v>
      </c>
      <c r="C22" s="30" t="s">
        <v>58</v>
      </c>
      <c r="D22" s="41" t="s">
        <v>144</v>
      </c>
      <c r="E22" s="41" t="s">
        <v>143</v>
      </c>
      <c r="G22" s="30" t="s">
        <v>83</v>
      </c>
      <c r="H22" s="30" t="s">
        <v>128</v>
      </c>
      <c r="S22" s="30" t="s">
        <v>0</v>
      </c>
      <c r="T22" s="30" t="s">
        <v>132</v>
      </c>
      <c r="U22" s="30" t="s">
        <v>136</v>
      </c>
      <c r="V22" s="30" t="s">
        <v>74</v>
      </c>
      <c r="W22" s="31" t="s">
        <v>137</v>
      </c>
    </row>
    <row r="23" spans="2:25" ht="31.5">
      <c r="B23" s="48" t="str">
        <f>'לא סחיר - קרנות השקעה'!B7:K7</f>
        <v>5. קרנות השקעה</v>
      </c>
      <c r="C23" s="30" t="s">
        <v>58</v>
      </c>
      <c r="G23" s="30" t="s">
        <v>83</v>
      </c>
      <c r="H23" s="30" t="s">
        <v>128</v>
      </c>
      <c r="K23" s="30" t="s">
        <v>129</v>
      </c>
      <c r="S23" s="30" t="s">
        <v>0</v>
      </c>
      <c r="T23" s="30" t="s">
        <v>132</v>
      </c>
      <c r="U23" s="30" t="s">
        <v>136</v>
      </c>
      <c r="V23" s="30" t="s">
        <v>74</v>
      </c>
      <c r="W23" s="31" t="s">
        <v>137</v>
      </c>
    </row>
    <row r="24" spans="2:25" ht="31.5">
      <c r="B24" s="48" t="str">
        <f>'לא סחיר - כתבי אופציה'!B7:L7</f>
        <v>6. כתבי אופציה</v>
      </c>
      <c r="C24" s="30" t="s">
        <v>58</v>
      </c>
      <c r="G24" s="30" t="s">
        <v>83</v>
      </c>
      <c r="H24" s="30" t="s">
        <v>128</v>
      </c>
      <c r="K24" s="30" t="s">
        <v>129</v>
      </c>
      <c r="S24" s="30" t="s">
        <v>0</v>
      </c>
      <c r="T24" s="30" t="s">
        <v>132</v>
      </c>
      <c r="U24" s="30" t="s">
        <v>136</v>
      </c>
      <c r="V24" s="30" t="s">
        <v>74</v>
      </c>
      <c r="W24" s="31" t="s">
        <v>137</v>
      </c>
    </row>
    <row r="25" spans="2:25" ht="31.5">
      <c r="B25" s="48" t="str">
        <f>'לא סחיר - אופציות'!B7:L7</f>
        <v>7. אופציות</v>
      </c>
      <c r="C25" s="30" t="s">
        <v>58</v>
      </c>
      <c r="G25" s="30" t="s">
        <v>83</v>
      </c>
      <c r="H25" s="30" t="s">
        <v>128</v>
      </c>
      <c r="K25" s="30" t="s">
        <v>129</v>
      </c>
      <c r="S25" s="30" t="s">
        <v>0</v>
      </c>
      <c r="T25" s="30" t="s">
        <v>132</v>
      </c>
      <c r="U25" s="30" t="s">
        <v>136</v>
      </c>
      <c r="V25" s="30" t="s">
        <v>74</v>
      </c>
      <c r="W25" s="31" t="s">
        <v>137</v>
      </c>
    </row>
    <row r="26" spans="2:25" ht="31.5">
      <c r="B26" s="48" t="str">
        <f>'לא סחיר - חוזים עתידיים'!B7:K7</f>
        <v>8. חוזים עתידיים</v>
      </c>
      <c r="C26" s="30" t="s">
        <v>58</v>
      </c>
      <c r="G26" s="30" t="s">
        <v>83</v>
      </c>
      <c r="H26" s="30" t="s">
        <v>128</v>
      </c>
      <c r="K26" s="30" t="s">
        <v>129</v>
      </c>
      <c r="S26" s="30" t="s">
        <v>0</v>
      </c>
      <c r="T26" s="30" t="s">
        <v>132</v>
      </c>
      <c r="U26" s="30" t="s">
        <v>136</v>
      </c>
      <c r="V26" s="31" t="s">
        <v>137</v>
      </c>
    </row>
    <row r="27" spans="2:25" ht="31.5">
      <c r="B27" s="48" t="str">
        <f>'לא סחיר - מוצרים מובנים'!B7:Q7</f>
        <v>9. מוצרים מובנים</v>
      </c>
      <c r="C27" s="30" t="s">
        <v>58</v>
      </c>
      <c r="F27" s="30" t="s">
        <v>66</v>
      </c>
      <c r="I27" s="30" t="s">
        <v>15</v>
      </c>
      <c r="J27" s="30" t="s">
        <v>84</v>
      </c>
      <c r="K27" s="30" t="s">
        <v>129</v>
      </c>
      <c r="L27" s="30" t="s">
        <v>18</v>
      </c>
      <c r="M27" s="30" t="s">
        <v>128</v>
      </c>
      <c r="Q27" s="30" t="s">
        <v>17</v>
      </c>
      <c r="R27" s="30" t="s">
        <v>19</v>
      </c>
      <c r="S27" s="30" t="s">
        <v>0</v>
      </c>
      <c r="T27" s="30" t="s">
        <v>132</v>
      </c>
      <c r="U27" s="30" t="s">
        <v>136</v>
      </c>
      <c r="V27" s="30" t="s">
        <v>74</v>
      </c>
      <c r="W27" s="31" t="s">
        <v>137</v>
      </c>
    </row>
    <row r="28" spans="2:25" ht="31.5">
      <c r="B28" s="52" t="str">
        <f>הלוואות!B6</f>
        <v>1.ד. הלוואות:</v>
      </c>
      <c r="C28" s="30" t="s">
        <v>58</v>
      </c>
      <c r="I28" s="30" t="s">
        <v>15</v>
      </c>
      <c r="J28" s="30" t="s">
        <v>84</v>
      </c>
      <c r="L28" s="30" t="s">
        <v>18</v>
      </c>
      <c r="M28" s="30" t="s">
        <v>128</v>
      </c>
      <c r="Q28" s="14" t="s">
        <v>44</v>
      </c>
      <c r="R28" s="30" t="s">
        <v>19</v>
      </c>
      <c r="S28" s="30" t="s">
        <v>0</v>
      </c>
      <c r="T28" s="30" t="s">
        <v>132</v>
      </c>
      <c r="U28" s="30" t="s">
        <v>136</v>
      </c>
      <c r="V28" s="31" t="s">
        <v>137</v>
      </c>
    </row>
    <row r="29" spans="2:25" ht="47.25">
      <c r="B29" s="52" t="str">
        <f>'פקדונות מעל 3 חודשים'!B6:O6</f>
        <v>1.ה. פקדונות מעל 3 חודשים:</v>
      </c>
      <c r="C29" s="30" t="s">
        <v>58</v>
      </c>
      <c r="E29" s="30" t="s">
        <v>143</v>
      </c>
      <c r="I29" s="30" t="s">
        <v>15</v>
      </c>
      <c r="J29" s="30" t="s">
        <v>84</v>
      </c>
      <c r="L29" s="30" t="s">
        <v>18</v>
      </c>
      <c r="M29" s="30" t="s">
        <v>128</v>
      </c>
      <c r="O29" s="49" t="s">
        <v>68</v>
      </c>
      <c r="P29" s="50"/>
      <c r="R29" s="30" t="s">
        <v>19</v>
      </c>
      <c r="S29" s="30" t="s">
        <v>0</v>
      </c>
      <c r="T29" s="30" t="s">
        <v>132</v>
      </c>
      <c r="U29" s="30" t="s">
        <v>136</v>
      </c>
      <c r="V29" s="31" t="s">
        <v>137</v>
      </c>
    </row>
    <row r="30" spans="2:25" ht="63">
      <c r="B30" s="52" t="str">
        <f>'זכויות מקרקעין'!B6</f>
        <v>1. ו. זכויות במקרקעין:</v>
      </c>
      <c r="C30" s="14" t="s">
        <v>70</v>
      </c>
      <c r="N30" s="49" t="s">
        <v>110</v>
      </c>
      <c r="P30" s="50" t="s">
        <v>71</v>
      </c>
      <c r="U30" s="30" t="s">
        <v>136</v>
      </c>
      <c r="V30" s="15" t="s">
        <v>73</v>
      </c>
    </row>
    <row r="31" spans="2:25" ht="31.5">
      <c r="B31" s="52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72</v>
      </c>
      <c r="R31" s="14" t="s">
        <v>69</v>
      </c>
      <c r="U31" s="30" t="s">
        <v>136</v>
      </c>
      <c r="V31" s="15" t="s">
        <v>73</v>
      </c>
    </row>
    <row r="32" spans="2:25" ht="47.25">
      <c r="B32" s="52" t="str">
        <f>'יתרת התחייבות להשקעה'!B6:D6</f>
        <v>1. ט. יתרות התחייבות להשקעה:</v>
      </c>
      <c r="X32" s="14" t="s">
        <v>134</v>
      </c>
      <c r="Y32" s="15" t="s">
        <v>133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170</v>
      </c>
      <c r="C1" s="79" t="s" vm="1">
        <v>231</v>
      </c>
    </row>
    <row r="2" spans="2:54">
      <c r="B2" s="56" t="s">
        <v>169</v>
      </c>
      <c r="C2" s="79" t="s">
        <v>232</v>
      </c>
    </row>
    <row r="3" spans="2:54">
      <c r="B3" s="56" t="s">
        <v>171</v>
      </c>
      <c r="C3" s="79" t="s">
        <v>233</v>
      </c>
    </row>
    <row r="4" spans="2:54">
      <c r="B4" s="56" t="s">
        <v>172</v>
      </c>
      <c r="C4" s="79">
        <v>162</v>
      </c>
    </row>
    <row r="6" spans="2:54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2:54" ht="26.25" customHeight="1">
      <c r="B7" s="197" t="s">
        <v>125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</row>
    <row r="8" spans="2:54" s="3" customFormat="1" ht="78.75">
      <c r="B8" s="22" t="s">
        <v>142</v>
      </c>
      <c r="C8" s="30" t="s">
        <v>58</v>
      </c>
      <c r="D8" s="71" t="s">
        <v>83</v>
      </c>
      <c r="E8" s="30" t="s">
        <v>128</v>
      </c>
      <c r="F8" s="30" t="s">
        <v>129</v>
      </c>
      <c r="G8" s="30" t="s">
        <v>0</v>
      </c>
      <c r="H8" s="30" t="s">
        <v>132</v>
      </c>
      <c r="I8" s="30" t="s">
        <v>136</v>
      </c>
      <c r="J8" s="30" t="s">
        <v>74</v>
      </c>
      <c r="K8" s="71" t="s">
        <v>173</v>
      </c>
      <c r="L8" s="31" t="s">
        <v>175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80</v>
      </c>
      <c r="I9" s="17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59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138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H1:XFD2 D3:XFD1048576 D1:AF2 A1:B1048576"/>
  </dataValidations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30.28515625" style="2" customWidth="1"/>
    <col min="4" max="4" width="12.7109375" style="2" bestFit="1" customWidth="1"/>
    <col min="5" max="5" width="16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170</v>
      </c>
      <c r="C1" s="79" t="s" vm="1">
        <v>231</v>
      </c>
    </row>
    <row r="2" spans="2:51">
      <c r="B2" s="56" t="s">
        <v>169</v>
      </c>
      <c r="C2" s="79" t="s">
        <v>232</v>
      </c>
    </row>
    <row r="3" spans="2:51">
      <c r="B3" s="56" t="s">
        <v>171</v>
      </c>
      <c r="C3" s="79" t="s">
        <v>233</v>
      </c>
    </row>
    <row r="4" spans="2:51">
      <c r="B4" s="56" t="s">
        <v>172</v>
      </c>
      <c r="C4" s="79">
        <v>162</v>
      </c>
    </row>
    <row r="6" spans="2:51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9"/>
    </row>
    <row r="7" spans="2:51" ht="26.25" customHeight="1">
      <c r="B7" s="197" t="s">
        <v>126</v>
      </c>
      <c r="C7" s="198"/>
      <c r="D7" s="198"/>
      <c r="E7" s="198"/>
      <c r="F7" s="198"/>
      <c r="G7" s="198"/>
      <c r="H7" s="198"/>
      <c r="I7" s="198"/>
      <c r="J7" s="198"/>
      <c r="K7" s="199"/>
    </row>
    <row r="8" spans="2:51" s="3" customFormat="1" ht="63">
      <c r="B8" s="22" t="s">
        <v>142</v>
      </c>
      <c r="C8" s="30" t="s">
        <v>58</v>
      </c>
      <c r="D8" s="71" t="s">
        <v>83</v>
      </c>
      <c r="E8" s="30" t="s">
        <v>128</v>
      </c>
      <c r="F8" s="30" t="s">
        <v>129</v>
      </c>
      <c r="G8" s="30" t="s">
        <v>0</v>
      </c>
      <c r="H8" s="30" t="s">
        <v>132</v>
      </c>
      <c r="I8" s="30" t="s">
        <v>136</v>
      </c>
      <c r="J8" s="71" t="s">
        <v>173</v>
      </c>
      <c r="K8" s="31" t="s">
        <v>175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80</v>
      </c>
      <c r="I9" s="17" t="s">
        <v>23</v>
      </c>
      <c r="J9" s="32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63</v>
      </c>
      <c r="C11" s="81"/>
      <c r="D11" s="81"/>
      <c r="E11" s="81"/>
      <c r="F11" s="81"/>
      <c r="G11" s="89"/>
      <c r="H11" s="91"/>
      <c r="I11" s="89">
        <v>80249.527940000029</v>
      </c>
      <c r="J11" s="90">
        <v>1</v>
      </c>
      <c r="K11" s="90">
        <f>I11/'סכום נכסי הקרן'!$C$42</f>
        <v>1.4622684430904327E-3</v>
      </c>
      <c r="AW11" s="1"/>
    </row>
    <row r="12" spans="2:51" ht="19.5" customHeight="1">
      <c r="B12" s="82" t="s">
        <v>43</v>
      </c>
      <c r="C12" s="83"/>
      <c r="D12" s="83"/>
      <c r="E12" s="83"/>
      <c r="F12" s="83"/>
      <c r="G12" s="92"/>
      <c r="H12" s="94"/>
      <c r="I12" s="92">
        <v>80249.527940000029</v>
      </c>
      <c r="J12" s="93">
        <v>1</v>
      </c>
      <c r="K12" s="93">
        <f>I12/'סכום נכסי הקרן'!$C$42</f>
        <v>1.4622684430904327E-3</v>
      </c>
    </row>
    <row r="13" spans="2:51" s="162" customFormat="1">
      <c r="B13" s="127" t="s">
        <v>219</v>
      </c>
      <c r="C13" s="121"/>
      <c r="D13" s="121"/>
      <c r="E13" s="121"/>
      <c r="F13" s="121"/>
      <c r="G13" s="122"/>
      <c r="H13" s="123"/>
      <c r="I13" s="122">
        <v>-61.397460000000002</v>
      </c>
      <c r="J13" s="124">
        <v>-7.6508188367045466E-4</v>
      </c>
      <c r="K13" s="124">
        <f>I13/'סכום נכסי הקרן'!$C$42</f>
        <v>-1.1187550948714914E-6</v>
      </c>
    </row>
    <row r="14" spans="2:51" s="141" customFormat="1">
      <c r="B14" s="88" t="s">
        <v>2247</v>
      </c>
      <c r="C14" s="85" t="s">
        <v>2248</v>
      </c>
      <c r="D14" s="98"/>
      <c r="E14" s="98" t="s">
        <v>157</v>
      </c>
      <c r="F14" s="112">
        <v>42495</v>
      </c>
      <c r="G14" s="95">
        <v>1896460.71</v>
      </c>
      <c r="H14" s="97">
        <v>-0.19289999999999999</v>
      </c>
      <c r="I14" s="95">
        <v>-3.6574</v>
      </c>
      <c r="J14" s="96">
        <v>-4.5575345972558487E-5</v>
      </c>
      <c r="K14" s="96">
        <f>I14/'סכום נכסי הקרן'!$C$42</f>
        <v>-6.6643390198600925E-8</v>
      </c>
    </row>
    <row r="15" spans="2:51" s="141" customFormat="1">
      <c r="B15" s="88" t="s">
        <v>2247</v>
      </c>
      <c r="C15" s="85" t="s">
        <v>2249</v>
      </c>
      <c r="D15" s="98"/>
      <c r="E15" s="98" t="s">
        <v>157</v>
      </c>
      <c r="F15" s="112">
        <v>42495</v>
      </c>
      <c r="G15" s="95">
        <v>29944124.940000001</v>
      </c>
      <c r="H15" s="97">
        <v>-0.1928</v>
      </c>
      <c r="I15" s="95">
        <v>-57.74006</v>
      </c>
      <c r="J15" s="96">
        <v>-7.1950653769789616E-4</v>
      </c>
      <c r="K15" s="96">
        <f>I15/'סכום נכסי הקרן'!$C$42</f>
        <v>-1.0521117046728903E-6</v>
      </c>
    </row>
    <row r="16" spans="2:51" s="174" customFormat="1">
      <c r="B16" s="84"/>
      <c r="C16" s="85"/>
      <c r="D16" s="85"/>
      <c r="E16" s="85"/>
      <c r="F16" s="85"/>
      <c r="G16" s="95"/>
      <c r="H16" s="97"/>
      <c r="I16" s="85"/>
      <c r="J16" s="96"/>
      <c r="K16" s="85"/>
      <c r="AW16" s="141"/>
      <c r="AY16" s="141"/>
    </row>
    <row r="17" spans="2:51" s="174" customFormat="1">
      <c r="B17" s="103" t="s">
        <v>42</v>
      </c>
      <c r="C17" s="83"/>
      <c r="D17" s="83"/>
      <c r="E17" s="83"/>
      <c r="F17" s="83"/>
      <c r="G17" s="92"/>
      <c r="H17" s="94"/>
      <c r="I17" s="92">
        <v>89974.413720000011</v>
      </c>
      <c r="J17" s="93">
        <v>1.1211830901643554</v>
      </c>
      <c r="K17" s="93">
        <f>I17/'סכום נכסי הקרן'!$C$42</f>
        <v>1.6394706516739523E-3</v>
      </c>
      <c r="AW17" s="141"/>
      <c r="AY17" s="141"/>
    </row>
    <row r="18" spans="2:51" s="174" customFormat="1">
      <c r="B18" s="88" t="s">
        <v>2250</v>
      </c>
      <c r="C18" s="85" t="s">
        <v>2251</v>
      </c>
      <c r="D18" s="98"/>
      <c r="E18" s="98" t="s">
        <v>158</v>
      </c>
      <c r="F18" s="112">
        <v>42796</v>
      </c>
      <c r="G18" s="95">
        <v>136125500</v>
      </c>
      <c r="H18" s="97">
        <v>9.8299999999999998E-2</v>
      </c>
      <c r="I18" s="95">
        <v>133.74376000000001</v>
      </c>
      <c r="J18" s="96">
        <v>1.6665987132035952E-3</v>
      </c>
      <c r="K18" s="96">
        <f>I18/'סכום נכסי הקרן'!$C$42</f>
        <v>2.4370147056127398E-6</v>
      </c>
      <c r="AW18" s="141"/>
      <c r="AY18" s="141"/>
    </row>
    <row r="19" spans="2:51" s="141" customFormat="1">
      <c r="B19" s="88" t="s">
        <v>2252</v>
      </c>
      <c r="C19" s="85" t="s">
        <v>2253</v>
      </c>
      <c r="D19" s="98"/>
      <c r="E19" s="98" t="s">
        <v>158</v>
      </c>
      <c r="F19" s="112">
        <v>42816</v>
      </c>
      <c r="G19" s="95">
        <v>7900000</v>
      </c>
      <c r="H19" s="97">
        <v>1.6233</v>
      </c>
      <c r="I19" s="95">
        <v>128.24261999999999</v>
      </c>
      <c r="J19" s="96">
        <v>1.5980482788120927E-3</v>
      </c>
      <c r="K19" s="96">
        <f>I19/'סכום נכסי הקרן'!$C$42</f>
        <v>2.3367755686419046E-6</v>
      </c>
    </row>
    <row r="20" spans="2:51" s="141" customFormat="1">
      <c r="B20" s="88" t="s">
        <v>2254</v>
      </c>
      <c r="C20" s="85" t="s">
        <v>2255</v>
      </c>
      <c r="D20" s="98"/>
      <c r="E20" s="98" t="s">
        <v>158</v>
      </c>
      <c r="F20" s="112">
        <v>42816</v>
      </c>
      <c r="G20" s="95">
        <v>1082656.2</v>
      </c>
      <c r="H20" s="97">
        <v>1.6556999999999999</v>
      </c>
      <c r="I20" s="95">
        <v>17.925349999999998</v>
      </c>
      <c r="J20" s="96">
        <v>2.2337016129742471E-4</v>
      </c>
      <c r="K20" s="96">
        <f>I20/'סכום נכסי הקרן'!$C$42</f>
        <v>3.2662713799324407E-7</v>
      </c>
    </row>
    <row r="21" spans="2:51" s="141" customFormat="1">
      <c r="B21" s="88" t="s">
        <v>2256</v>
      </c>
      <c r="C21" s="85" t="s">
        <v>2257</v>
      </c>
      <c r="D21" s="98"/>
      <c r="E21" s="98" t="s">
        <v>158</v>
      </c>
      <c r="F21" s="112">
        <v>42753</v>
      </c>
      <c r="G21" s="95">
        <v>16321200</v>
      </c>
      <c r="H21" s="97">
        <v>4.8487999999999998</v>
      </c>
      <c r="I21" s="95">
        <v>791.37549999999999</v>
      </c>
      <c r="J21" s="96">
        <v>9.8614349556259799E-3</v>
      </c>
      <c r="K21" s="96">
        <f>I21/'סכום נכסי הקרן'!$C$42</f>
        <v>1.4420065139200771E-5</v>
      </c>
    </row>
    <row r="22" spans="2:51" s="141" customFormat="1">
      <c r="B22" s="88" t="s">
        <v>2258</v>
      </c>
      <c r="C22" s="85" t="s">
        <v>2259</v>
      </c>
      <c r="D22" s="98"/>
      <c r="E22" s="98" t="s">
        <v>156</v>
      </c>
      <c r="F22" s="112">
        <v>42821</v>
      </c>
      <c r="G22" s="95">
        <v>108000000</v>
      </c>
      <c r="H22" s="97">
        <v>-0.47949999999999998</v>
      </c>
      <c r="I22" s="95">
        <v>-517.86058000000003</v>
      </c>
      <c r="J22" s="96">
        <v>-6.4531292992425771E-3</v>
      </c>
      <c r="K22" s="96">
        <f>I22/'סכום נכסי הקרן'!$C$42</f>
        <v>-9.4362073334646998E-6</v>
      </c>
    </row>
    <row r="23" spans="2:51" s="141" customFormat="1">
      <c r="B23" s="88" t="s">
        <v>2260</v>
      </c>
      <c r="C23" s="85" t="s">
        <v>2261</v>
      </c>
      <c r="D23" s="98"/>
      <c r="E23" s="98" t="s">
        <v>156</v>
      </c>
      <c r="F23" s="112">
        <v>42821</v>
      </c>
      <c r="G23" s="95">
        <v>2881720</v>
      </c>
      <c r="H23" s="97">
        <v>-0.41959999999999997</v>
      </c>
      <c r="I23" s="95">
        <v>-12.09037</v>
      </c>
      <c r="J23" s="96">
        <v>-1.506597024351293E-4</v>
      </c>
      <c r="K23" s="96">
        <f>I23/'סכום נכסי הקרן'!$C$42</f>
        <v>-2.2030492851628441E-7</v>
      </c>
    </row>
    <row r="24" spans="2:51" s="141" customFormat="1">
      <c r="B24" s="88" t="s">
        <v>2262</v>
      </c>
      <c r="C24" s="85" t="s">
        <v>2263</v>
      </c>
      <c r="D24" s="98"/>
      <c r="E24" s="98" t="s">
        <v>156</v>
      </c>
      <c r="F24" s="112">
        <v>42821</v>
      </c>
      <c r="G24" s="95">
        <v>252224000</v>
      </c>
      <c r="H24" s="97">
        <v>-0.39029999999999998</v>
      </c>
      <c r="I24" s="95">
        <v>-984.43977000000007</v>
      </c>
      <c r="J24" s="96">
        <v>-1.2267234403372861E-2</v>
      </c>
      <c r="K24" s="96">
        <f>I24/'סכום נכסי הקרן'!$C$42</f>
        <v>-1.7937989752045429E-5</v>
      </c>
    </row>
    <row r="25" spans="2:51" s="141" customFormat="1">
      <c r="B25" s="88" t="s">
        <v>2264</v>
      </c>
      <c r="C25" s="85" t="s">
        <v>2265</v>
      </c>
      <c r="D25" s="98"/>
      <c r="E25" s="98" t="s">
        <v>156</v>
      </c>
      <c r="F25" s="112">
        <v>42823</v>
      </c>
      <c r="G25" s="95">
        <v>2524620</v>
      </c>
      <c r="H25" s="97">
        <v>-0.29570000000000002</v>
      </c>
      <c r="I25" s="95">
        <v>-7.4654399999999992</v>
      </c>
      <c r="J25" s="96">
        <v>-9.3027836943560181E-5</v>
      </c>
      <c r="K25" s="96">
        <f>I25/'סכום נכסי הקרן'!$C$42</f>
        <v>-1.3603167029153037E-7</v>
      </c>
    </row>
    <row r="26" spans="2:51" s="141" customFormat="1">
      <c r="B26" s="88" t="s">
        <v>2266</v>
      </c>
      <c r="C26" s="85" t="s">
        <v>2267</v>
      </c>
      <c r="D26" s="98"/>
      <c r="E26" s="98" t="s">
        <v>156</v>
      </c>
      <c r="F26" s="112">
        <v>42823</v>
      </c>
      <c r="G26" s="95">
        <v>2669933.1</v>
      </c>
      <c r="H26" s="97">
        <v>-0.28239999999999998</v>
      </c>
      <c r="I26" s="95">
        <v>-7.5411099999999998</v>
      </c>
      <c r="J26" s="96">
        <v>-9.397077083915364E-5</v>
      </c>
      <c r="K26" s="96">
        <f>I26/'סכום נכסי הקרן'!$C$42</f>
        <v>-1.3741049277097703E-7</v>
      </c>
    </row>
    <row r="27" spans="2:51" s="141" customFormat="1">
      <c r="B27" s="88" t="s">
        <v>2266</v>
      </c>
      <c r="C27" s="85" t="s">
        <v>2268</v>
      </c>
      <c r="D27" s="98"/>
      <c r="E27" s="98" t="s">
        <v>156</v>
      </c>
      <c r="F27" s="112">
        <v>42823</v>
      </c>
      <c r="G27" s="95">
        <v>36327709.5</v>
      </c>
      <c r="H27" s="97">
        <v>-0.28239999999999998</v>
      </c>
      <c r="I27" s="95">
        <v>-102.60603</v>
      </c>
      <c r="J27" s="96">
        <v>-1.2785873342048219E-3</v>
      </c>
      <c r="K27" s="96">
        <f>I27/'סכום נכסי הקרן'!$C$42</f>
        <v>-1.8696379105428316E-6</v>
      </c>
    </row>
    <row r="28" spans="2:51" s="141" customFormat="1">
      <c r="B28" s="88" t="s">
        <v>2269</v>
      </c>
      <c r="C28" s="85" t="s">
        <v>2270</v>
      </c>
      <c r="D28" s="98"/>
      <c r="E28" s="98" t="s">
        <v>156</v>
      </c>
      <c r="F28" s="112">
        <v>42810</v>
      </c>
      <c r="G28" s="95">
        <v>36150000</v>
      </c>
      <c r="H28" s="97">
        <v>-8.3299999999999999E-2</v>
      </c>
      <c r="I28" s="95">
        <v>-30.097380000000001</v>
      </c>
      <c r="J28" s="96">
        <v>-3.7504743981176859E-4</v>
      </c>
      <c r="K28" s="96">
        <f>I28/'סכום נכסי הקרן'!$C$42</f>
        <v>-5.4842003589860757E-7</v>
      </c>
    </row>
    <row r="29" spans="2:51" s="141" customFormat="1">
      <c r="B29" s="88" t="s">
        <v>2271</v>
      </c>
      <c r="C29" s="85" t="s">
        <v>2272</v>
      </c>
      <c r="D29" s="98"/>
      <c r="E29" s="98" t="s">
        <v>156</v>
      </c>
      <c r="F29" s="112">
        <v>42810</v>
      </c>
      <c r="G29" s="95">
        <v>90377500</v>
      </c>
      <c r="H29" s="97">
        <v>-8.0500000000000002E-2</v>
      </c>
      <c r="I29" s="95">
        <v>-72.744489999999999</v>
      </c>
      <c r="J29" s="96">
        <v>-9.0647872787972899E-4</v>
      </c>
      <c r="K29" s="96">
        <f>I29/'סכום נכסי הקרן'!$C$42</f>
        <v>-1.3255152381112875E-6</v>
      </c>
    </row>
    <row r="30" spans="2:51" s="141" customFormat="1">
      <c r="B30" s="88" t="s">
        <v>2271</v>
      </c>
      <c r="C30" s="85" t="s">
        <v>2273</v>
      </c>
      <c r="D30" s="98"/>
      <c r="E30" s="98" t="s">
        <v>156</v>
      </c>
      <c r="F30" s="112">
        <v>42810</v>
      </c>
      <c r="G30" s="95">
        <v>5169593</v>
      </c>
      <c r="H30" s="97">
        <v>-8.0500000000000002E-2</v>
      </c>
      <c r="I30" s="95">
        <v>-4.1609799999999995</v>
      </c>
      <c r="J30" s="96">
        <v>-5.185052307237283E-5</v>
      </c>
      <c r="K30" s="96">
        <f>I30/'סכום נכסי הקרן'!$C$42</f>
        <v>-7.581938364646318E-8</v>
      </c>
    </row>
    <row r="31" spans="2:51" s="141" customFormat="1">
      <c r="B31" s="88" t="s">
        <v>2274</v>
      </c>
      <c r="C31" s="85" t="s">
        <v>2275</v>
      </c>
      <c r="D31" s="98"/>
      <c r="E31" s="98" t="s">
        <v>156</v>
      </c>
      <c r="F31" s="112">
        <v>42823</v>
      </c>
      <c r="G31" s="95">
        <v>8314730</v>
      </c>
      <c r="H31" s="97">
        <v>-0.29520000000000002</v>
      </c>
      <c r="I31" s="95">
        <v>-24.547599999999999</v>
      </c>
      <c r="J31" s="96">
        <v>-3.0589089593590436E-4</v>
      </c>
      <c r="K31" s="96">
        <f>I31/'סכום נכסי הקרן'!$C$42</f>
        <v>-4.4729460415573246E-7</v>
      </c>
    </row>
    <row r="32" spans="2:51" s="141" customFormat="1">
      <c r="B32" s="88" t="s">
        <v>2274</v>
      </c>
      <c r="C32" s="85" t="s">
        <v>2276</v>
      </c>
      <c r="D32" s="98"/>
      <c r="E32" s="98" t="s">
        <v>156</v>
      </c>
      <c r="F32" s="112">
        <v>42823</v>
      </c>
      <c r="G32" s="95">
        <v>795322</v>
      </c>
      <c r="H32" s="97">
        <v>-0.29520000000000002</v>
      </c>
      <c r="I32" s="95">
        <v>-2.3480300000000001</v>
      </c>
      <c r="J32" s="96">
        <v>-2.9259112922826735E-5</v>
      </c>
      <c r="K32" s="96">
        <f>I32/'סכום נכסי הקרן'!$C$42</f>
        <v>-4.2784677499869011E-8</v>
      </c>
    </row>
    <row r="33" spans="2:11" s="141" customFormat="1">
      <c r="B33" s="88" t="s">
        <v>2277</v>
      </c>
      <c r="C33" s="85" t="s">
        <v>2278</v>
      </c>
      <c r="D33" s="98"/>
      <c r="E33" s="98" t="s">
        <v>156</v>
      </c>
      <c r="F33" s="112">
        <v>42795</v>
      </c>
      <c r="G33" s="95">
        <v>76356000</v>
      </c>
      <c r="H33" s="97">
        <v>0.24879999999999999</v>
      </c>
      <c r="I33" s="95">
        <v>189.99326000000002</v>
      </c>
      <c r="J33" s="96">
        <v>2.3675311852557166E-3</v>
      </c>
      <c r="K33" s="96">
        <f>I33/'סכום נכסי הקרן'!$C$42</f>
        <v>3.4619661402319236E-6</v>
      </c>
    </row>
    <row r="34" spans="2:11" s="141" customFormat="1">
      <c r="B34" s="88" t="s">
        <v>2279</v>
      </c>
      <c r="C34" s="85" t="s">
        <v>2280</v>
      </c>
      <c r="D34" s="98"/>
      <c r="E34" s="98" t="s">
        <v>156</v>
      </c>
      <c r="F34" s="112">
        <v>42817</v>
      </c>
      <c r="G34" s="95">
        <v>142057500</v>
      </c>
      <c r="H34" s="97">
        <v>0.51400000000000001</v>
      </c>
      <c r="I34" s="95">
        <v>730.18690000000004</v>
      </c>
      <c r="J34" s="96">
        <v>9.0989557040875944E-3</v>
      </c>
      <c r="K34" s="96">
        <f>I34/'סכום נכסי הקרן'!$C$42</f>
        <v>1.3305115791164978E-5</v>
      </c>
    </row>
    <row r="35" spans="2:11" s="141" customFormat="1">
      <c r="B35" s="88" t="s">
        <v>2281</v>
      </c>
      <c r="C35" s="85" t="s">
        <v>2282</v>
      </c>
      <c r="D35" s="98"/>
      <c r="E35" s="98" t="s">
        <v>156</v>
      </c>
      <c r="F35" s="112">
        <v>42816</v>
      </c>
      <c r="G35" s="95">
        <v>83881000</v>
      </c>
      <c r="H35" s="97">
        <v>0.6331</v>
      </c>
      <c r="I35" s="95">
        <v>531.09119999999996</v>
      </c>
      <c r="J35" s="96">
        <v>6.617997808000561E-3</v>
      </c>
      <c r="K35" s="96">
        <f>I35/'סכום נכסי הקרן'!$C$42</f>
        <v>9.6772893510808769E-6</v>
      </c>
    </row>
    <row r="36" spans="2:11" s="141" customFormat="1">
      <c r="B36" s="88" t="s">
        <v>2281</v>
      </c>
      <c r="C36" s="85" t="s">
        <v>2283</v>
      </c>
      <c r="D36" s="98"/>
      <c r="E36" s="98" t="s">
        <v>156</v>
      </c>
      <c r="F36" s="112">
        <v>42816</v>
      </c>
      <c r="G36" s="95">
        <v>21517300</v>
      </c>
      <c r="H36" s="97">
        <v>0.6331</v>
      </c>
      <c r="I36" s="95">
        <v>136.23644000000002</v>
      </c>
      <c r="J36" s="96">
        <v>1.6976603289412442E-3</v>
      </c>
      <c r="K36" s="96">
        <f>I36/'סכום נכסי הקרן'!$C$42</f>
        <v>2.4824351260973049E-6</v>
      </c>
    </row>
    <row r="37" spans="2:11" s="141" customFormat="1">
      <c r="B37" s="88" t="s">
        <v>2284</v>
      </c>
      <c r="C37" s="85" t="s">
        <v>2285</v>
      </c>
      <c r="D37" s="98"/>
      <c r="E37" s="98" t="s">
        <v>156</v>
      </c>
      <c r="F37" s="112">
        <v>42816</v>
      </c>
      <c r="G37" s="95">
        <v>103948050</v>
      </c>
      <c r="H37" s="97">
        <v>0.64129999999999998</v>
      </c>
      <c r="I37" s="95">
        <v>666.63907999999992</v>
      </c>
      <c r="J37" s="96">
        <v>8.307077899553806E-3</v>
      </c>
      <c r="K37" s="96">
        <f>I37/'סכום נכסי הקרן'!$C$42</f>
        <v>1.2147177866811487E-5</v>
      </c>
    </row>
    <row r="38" spans="2:11" s="141" customFormat="1">
      <c r="B38" s="88" t="s">
        <v>2284</v>
      </c>
      <c r="C38" s="85" t="s">
        <v>2286</v>
      </c>
      <c r="D38" s="98"/>
      <c r="E38" s="98" t="s">
        <v>156</v>
      </c>
      <c r="F38" s="112">
        <v>42816</v>
      </c>
      <c r="G38" s="95">
        <v>237074.5</v>
      </c>
      <c r="H38" s="97">
        <v>0.64129999999999998</v>
      </c>
      <c r="I38" s="95">
        <v>1.5204000000000002</v>
      </c>
      <c r="J38" s="96">
        <v>1.8945905839306046E-5</v>
      </c>
      <c r="K38" s="96">
        <f>I38/'סכום נכסי הקרן'!$C$42</f>
        <v>2.7704000234579989E-8</v>
      </c>
    </row>
    <row r="39" spans="2:11" s="141" customFormat="1">
      <c r="B39" s="88" t="s">
        <v>2284</v>
      </c>
      <c r="C39" s="85" t="s">
        <v>2287</v>
      </c>
      <c r="D39" s="98"/>
      <c r="E39" s="98" t="s">
        <v>156</v>
      </c>
      <c r="F39" s="112">
        <v>42816</v>
      </c>
      <c r="G39" s="95">
        <v>34649350</v>
      </c>
      <c r="H39" s="97">
        <v>0.64129999999999998</v>
      </c>
      <c r="I39" s="95">
        <v>222.21303</v>
      </c>
      <c r="J39" s="96">
        <v>2.769026008055044E-3</v>
      </c>
      <c r="K39" s="96">
        <f>I39/'סכום נכסי הקרן'!$C$42</f>
        <v>4.0490593496755653E-6</v>
      </c>
    </row>
    <row r="40" spans="2:11" s="141" customFormat="1">
      <c r="B40" s="88" t="s">
        <v>2284</v>
      </c>
      <c r="C40" s="85" t="s">
        <v>2288</v>
      </c>
      <c r="D40" s="98"/>
      <c r="E40" s="98" t="s">
        <v>156</v>
      </c>
      <c r="F40" s="112">
        <v>42816</v>
      </c>
      <c r="G40" s="95">
        <v>3680125.7</v>
      </c>
      <c r="H40" s="97">
        <v>0.64129999999999998</v>
      </c>
      <c r="I40" s="95">
        <v>23.60136</v>
      </c>
      <c r="J40" s="96">
        <v>2.9409967392762701E-4</v>
      </c>
      <c r="K40" s="96">
        <f>I40/'סכום נכסי הקרן'!$C$42</f>
        <v>4.3005267230755504E-7</v>
      </c>
    </row>
    <row r="41" spans="2:11" s="141" customFormat="1">
      <c r="B41" s="88" t="s">
        <v>2284</v>
      </c>
      <c r="C41" s="85" t="s">
        <v>2289</v>
      </c>
      <c r="D41" s="98"/>
      <c r="E41" s="98" t="s">
        <v>156</v>
      </c>
      <c r="F41" s="112">
        <v>42816</v>
      </c>
      <c r="G41" s="95">
        <v>2414512.6</v>
      </c>
      <c r="H41" s="97">
        <v>0.64129999999999998</v>
      </c>
      <c r="I41" s="95">
        <v>15.48474</v>
      </c>
      <c r="J41" s="96">
        <v>1.9295739672858187E-4</v>
      </c>
      <c r="K41" s="96">
        <f>I41/'סכום נכסי הקרן'!$C$42</f>
        <v>2.8215551209708634E-7</v>
      </c>
    </row>
    <row r="42" spans="2:11" s="141" customFormat="1">
      <c r="B42" s="88" t="s">
        <v>2290</v>
      </c>
      <c r="C42" s="85" t="s">
        <v>2291</v>
      </c>
      <c r="D42" s="98"/>
      <c r="E42" s="98" t="s">
        <v>156</v>
      </c>
      <c r="F42" s="112">
        <v>42808</v>
      </c>
      <c r="G42" s="95">
        <v>116758400</v>
      </c>
      <c r="H42" s="97">
        <v>0.65149999999999997</v>
      </c>
      <c r="I42" s="95">
        <v>760.71003000000007</v>
      </c>
      <c r="J42" s="96">
        <v>9.4793084710574037E-3</v>
      </c>
      <c r="K42" s="96">
        <f>I42/'סכום נכסי הקרן'!$C$42</f>
        <v>1.386129363954706E-5</v>
      </c>
    </row>
    <row r="43" spans="2:11" s="141" customFormat="1">
      <c r="B43" s="88" t="s">
        <v>2292</v>
      </c>
      <c r="C43" s="85" t="s">
        <v>2293</v>
      </c>
      <c r="D43" s="98"/>
      <c r="E43" s="98" t="s">
        <v>156</v>
      </c>
      <c r="F43" s="112">
        <v>42796</v>
      </c>
      <c r="G43" s="95">
        <v>36612000</v>
      </c>
      <c r="H43" s="97">
        <v>0.96740000000000004</v>
      </c>
      <c r="I43" s="95">
        <v>354.17902000000004</v>
      </c>
      <c r="J43" s="96">
        <v>4.4134716937501263E-3</v>
      </c>
      <c r="K43" s="96">
        <f>I43/'סכום נכסי הקרן'!$C$42</f>
        <v>6.453680382243693E-6</v>
      </c>
    </row>
    <row r="44" spans="2:11" s="141" customFormat="1">
      <c r="B44" s="88" t="s">
        <v>2294</v>
      </c>
      <c r="C44" s="85" t="s">
        <v>2295</v>
      </c>
      <c r="D44" s="98"/>
      <c r="E44" s="98" t="s">
        <v>156</v>
      </c>
      <c r="F44" s="112">
        <v>42793</v>
      </c>
      <c r="G44" s="95">
        <v>7560200</v>
      </c>
      <c r="H44" s="97">
        <v>1.2048000000000001</v>
      </c>
      <c r="I44" s="95">
        <v>91.085250000000002</v>
      </c>
      <c r="J44" s="96">
        <v>1.1350253682252372E-3</v>
      </c>
      <c r="K44" s="96">
        <f>I44/'סכום נכסי הקרן'!$C$42</f>
        <v>1.6597117780628629E-6</v>
      </c>
    </row>
    <row r="45" spans="2:11" s="141" customFormat="1">
      <c r="B45" s="88" t="s">
        <v>2294</v>
      </c>
      <c r="C45" s="85" t="s">
        <v>2296</v>
      </c>
      <c r="D45" s="98"/>
      <c r="E45" s="98" t="s">
        <v>156</v>
      </c>
      <c r="F45" s="112">
        <v>42793</v>
      </c>
      <c r="G45" s="95">
        <v>130321700</v>
      </c>
      <c r="H45" s="97">
        <v>1.2048000000000001</v>
      </c>
      <c r="I45" s="95">
        <v>1570.1151299999999</v>
      </c>
      <c r="J45" s="96">
        <v>1.9565412661042992E-2</v>
      </c>
      <c r="K45" s="96">
        <f>I45/'סכום נכסי הקרן'!$C$42</f>
        <v>2.8609885510285178E-5</v>
      </c>
    </row>
    <row r="46" spans="2:11" s="141" customFormat="1">
      <c r="B46" s="88" t="s">
        <v>2294</v>
      </c>
      <c r="C46" s="85" t="s">
        <v>2297</v>
      </c>
      <c r="D46" s="98"/>
      <c r="E46" s="98" t="s">
        <v>156</v>
      </c>
      <c r="F46" s="112">
        <v>42793</v>
      </c>
      <c r="G46" s="95">
        <v>40186500</v>
      </c>
      <c r="H46" s="97">
        <v>1.2048000000000001</v>
      </c>
      <c r="I46" s="95">
        <v>484.16672999999997</v>
      </c>
      <c r="J46" s="96">
        <v>6.0332657702609257E-3</v>
      </c>
      <c r="K46" s="96">
        <f>I46/'סכום נכסי הקרן'!$C$42</f>
        <v>8.8222541446302449E-6</v>
      </c>
    </row>
    <row r="47" spans="2:11" s="141" customFormat="1">
      <c r="B47" s="88" t="s">
        <v>2294</v>
      </c>
      <c r="C47" s="85" t="s">
        <v>2298</v>
      </c>
      <c r="D47" s="98"/>
      <c r="E47" s="98" t="s">
        <v>156</v>
      </c>
      <c r="F47" s="112">
        <v>42793</v>
      </c>
      <c r="G47" s="95">
        <v>17616</v>
      </c>
      <c r="H47" s="97">
        <v>1.2048000000000001</v>
      </c>
      <c r="I47" s="95">
        <v>0.21224000000000001</v>
      </c>
      <c r="J47" s="96">
        <v>2.6447507598883943E-6</v>
      </c>
      <c r="K47" s="96">
        <f>I47/'סכום נכסי הקרן'!$C$42</f>
        <v>3.8673355760242413E-9</v>
      </c>
    </row>
    <row r="48" spans="2:11" s="141" customFormat="1">
      <c r="B48" s="88" t="s">
        <v>2294</v>
      </c>
      <c r="C48" s="85" t="s">
        <v>2299</v>
      </c>
      <c r="D48" s="98"/>
      <c r="E48" s="98" t="s">
        <v>156</v>
      </c>
      <c r="F48" s="112">
        <v>42793</v>
      </c>
      <c r="G48" s="95">
        <v>25386307.5</v>
      </c>
      <c r="H48" s="97">
        <v>1.2048000000000001</v>
      </c>
      <c r="I48" s="95">
        <v>305.85409000000004</v>
      </c>
      <c r="J48" s="96">
        <v>3.8112883384021552E-3</v>
      </c>
      <c r="K48" s="96">
        <f>I48/'סכום נכסי הקרן'!$C$42</f>
        <v>5.5731266647640417E-6</v>
      </c>
    </row>
    <row r="49" spans="2:11" s="141" customFormat="1">
      <c r="B49" s="88" t="s">
        <v>2300</v>
      </c>
      <c r="C49" s="85" t="s">
        <v>2301</v>
      </c>
      <c r="D49" s="98"/>
      <c r="E49" s="98" t="s">
        <v>156</v>
      </c>
      <c r="F49" s="112">
        <v>42793</v>
      </c>
      <c r="G49" s="95">
        <v>91835000</v>
      </c>
      <c r="H49" s="97">
        <v>1.2277</v>
      </c>
      <c r="I49" s="95">
        <v>1127.4295099999999</v>
      </c>
      <c r="J49" s="96">
        <v>1.4049048498365529E-2</v>
      </c>
      <c r="K49" s="96">
        <f>I49/'סכום נכסי הקרן'!$C$42</f>
        <v>2.0543480274606942E-5</v>
      </c>
    </row>
    <row r="50" spans="2:11" s="141" customFormat="1">
      <c r="B50" s="88" t="s">
        <v>2302</v>
      </c>
      <c r="C50" s="85" t="s">
        <v>2303</v>
      </c>
      <c r="D50" s="98"/>
      <c r="E50" s="98" t="s">
        <v>156</v>
      </c>
      <c r="F50" s="112">
        <v>42793</v>
      </c>
      <c r="G50" s="95">
        <v>132253200</v>
      </c>
      <c r="H50" s="97">
        <v>1.2513000000000001</v>
      </c>
      <c r="I50" s="95">
        <v>1654.85148</v>
      </c>
      <c r="J50" s="96">
        <v>2.0621323545196163E-2</v>
      </c>
      <c r="K50" s="96">
        <f>I50/'סכום נכסי הקרן'!$C$42</f>
        <v>3.0153910674898078E-5</v>
      </c>
    </row>
    <row r="51" spans="2:11" s="141" customFormat="1">
      <c r="B51" s="88" t="s">
        <v>2304</v>
      </c>
      <c r="C51" s="85" t="s">
        <v>2305</v>
      </c>
      <c r="D51" s="98"/>
      <c r="E51" s="98" t="s">
        <v>156</v>
      </c>
      <c r="F51" s="112">
        <v>42793</v>
      </c>
      <c r="G51" s="95">
        <v>174515000</v>
      </c>
      <c r="H51" s="97">
        <v>1.2593000000000001</v>
      </c>
      <c r="I51" s="95">
        <v>2197.7326600000001</v>
      </c>
      <c r="J51" s="96">
        <v>2.7386237856042887E-2</v>
      </c>
      <c r="K51" s="96">
        <f>I51/'סכום נכסי הקרן'!$C$42</f>
        <v>4.0046031391860102E-5</v>
      </c>
    </row>
    <row r="52" spans="2:11" s="141" customFormat="1">
      <c r="B52" s="88" t="s">
        <v>2306</v>
      </c>
      <c r="C52" s="85" t="s">
        <v>2307</v>
      </c>
      <c r="D52" s="98"/>
      <c r="E52" s="98" t="s">
        <v>156</v>
      </c>
      <c r="F52" s="112">
        <v>42800</v>
      </c>
      <c r="G52" s="95">
        <v>47814000</v>
      </c>
      <c r="H52" s="97">
        <v>1.4261999999999999</v>
      </c>
      <c r="I52" s="95">
        <v>681.90141000000006</v>
      </c>
      <c r="J52" s="96">
        <v>8.4972638158050673E-3</v>
      </c>
      <c r="K52" s="96">
        <f>I52/'סכום נכסי הקרן'!$C$42</f>
        <v>1.2425280730465947E-5</v>
      </c>
    </row>
    <row r="53" spans="2:11" s="141" customFormat="1">
      <c r="B53" s="88" t="s">
        <v>2308</v>
      </c>
      <c r="C53" s="85" t="s">
        <v>2309</v>
      </c>
      <c r="D53" s="98"/>
      <c r="E53" s="98" t="s">
        <v>156</v>
      </c>
      <c r="F53" s="112">
        <v>42800</v>
      </c>
      <c r="G53" s="95">
        <v>294280000</v>
      </c>
      <c r="H53" s="97">
        <v>1.4396</v>
      </c>
      <c r="I53" s="95">
        <v>4236.30807</v>
      </c>
      <c r="J53" s="96">
        <v>5.2789196132933647E-2</v>
      </c>
      <c r="K53" s="96">
        <f>I53/'סכום נכסי הקרן'!$C$42</f>
        <v>7.7191975641300375E-5</v>
      </c>
    </row>
    <row r="54" spans="2:11" s="141" customFormat="1">
      <c r="B54" s="88" t="s">
        <v>2310</v>
      </c>
      <c r="C54" s="85" t="s">
        <v>2311</v>
      </c>
      <c r="D54" s="98"/>
      <c r="E54" s="98" t="s">
        <v>156</v>
      </c>
      <c r="F54" s="112">
        <v>42793</v>
      </c>
      <c r="G54" s="95">
        <v>80960000</v>
      </c>
      <c r="H54" s="97">
        <v>1.3521000000000001</v>
      </c>
      <c r="I54" s="95">
        <v>1094.6635800000001</v>
      </c>
      <c r="J54" s="96">
        <v>1.3640747903444923E-2</v>
      </c>
      <c r="K54" s="96">
        <f>I54/'סכום נכסי הקרן'!$C$42</f>
        <v>1.9946435199359492E-5</v>
      </c>
    </row>
    <row r="55" spans="2:11" s="141" customFormat="1">
      <c r="B55" s="88" t="s">
        <v>2310</v>
      </c>
      <c r="C55" s="85" t="s">
        <v>2312</v>
      </c>
      <c r="D55" s="98"/>
      <c r="E55" s="98" t="s">
        <v>156</v>
      </c>
      <c r="F55" s="112">
        <v>42793</v>
      </c>
      <c r="G55" s="95">
        <v>1840000</v>
      </c>
      <c r="H55" s="97">
        <v>1.3521000000000001</v>
      </c>
      <c r="I55" s="95">
        <v>24.878720000000001</v>
      </c>
      <c r="J55" s="96">
        <v>3.1001702612632208E-4</v>
      </c>
      <c r="K55" s="96">
        <f>I55/'סכום נכסי הקרן'!$C$42</f>
        <v>4.5332811412526298E-7</v>
      </c>
    </row>
    <row r="56" spans="2:11" s="141" customFormat="1">
      <c r="B56" s="88" t="s">
        <v>2313</v>
      </c>
      <c r="C56" s="85" t="s">
        <v>2314</v>
      </c>
      <c r="D56" s="98"/>
      <c r="E56" s="98" t="s">
        <v>156</v>
      </c>
      <c r="F56" s="112">
        <v>42796</v>
      </c>
      <c r="G56" s="95">
        <v>1657035</v>
      </c>
      <c r="H56" s="97">
        <v>1.5347</v>
      </c>
      <c r="I56" s="95">
        <v>25.431150000000002</v>
      </c>
      <c r="J56" s="96">
        <v>3.1690092954832146E-4</v>
      </c>
      <c r="K56" s="96">
        <f>I56/'סכום נכסי הקרן'!$C$42</f>
        <v>4.6339422886453493E-7</v>
      </c>
    </row>
    <row r="57" spans="2:11" s="141" customFormat="1">
      <c r="B57" s="88" t="s">
        <v>2313</v>
      </c>
      <c r="C57" s="85" t="s">
        <v>2315</v>
      </c>
      <c r="D57" s="98"/>
      <c r="E57" s="98" t="s">
        <v>156</v>
      </c>
      <c r="F57" s="112">
        <v>42796</v>
      </c>
      <c r="G57" s="95">
        <v>7364600</v>
      </c>
      <c r="H57" s="97">
        <v>1.5347</v>
      </c>
      <c r="I57" s="95">
        <v>113.02735000000001</v>
      </c>
      <c r="J57" s="96">
        <v>1.4084487834558591E-3</v>
      </c>
      <c r="K57" s="96">
        <f>I57/'סכום נכסי הקרן'!$C$42</f>
        <v>2.0595302097566132E-6</v>
      </c>
    </row>
    <row r="58" spans="2:11" s="141" customFormat="1">
      <c r="B58" s="88" t="s">
        <v>2316</v>
      </c>
      <c r="C58" s="85" t="s">
        <v>2317</v>
      </c>
      <c r="D58" s="98"/>
      <c r="E58" s="98" t="s">
        <v>156</v>
      </c>
      <c r="F58" s="112">
        <v>42800</v>
      </c>
      <c r="G58" s="95">
        <v>372185000</v>
      </c>
      <c r="H58" s="97">
        <v>1.6101000000000001</v>
      </c>
      <c r="I58" s="95">
        <v>5992.5770199999997</v>
      </c>
      <c r="J58" s="96">
        <v>7.4674296208701127E-2</v>
      </c>
      <c r="K58" s="96">
        <f>I58/'סכום נכסי הקרן'!$C$42</f>
        <v>1.0919386685597121E-4</v>
      </c>
    </row>
    <row r="59" spans="2:11" s="141" customFormat="1">
      <c r="B59" s="88" t="s">
        <v>2318</v>
      </c>
      <c r="C59" s="85" t="s">
        <v>2319</v>
      </c>
      <c r="D59" s="98"/>
      <c r="E59" s="98" t="s">
        <v>156</v>
      </c>
      <c r="F59" s="112">
        <v>42787</v>
      </c>
      <c r="G59" s="95">
        <v>92500000</v>
      </c>
      <c r="H59" s="97">
        <v>1.9713000000000001</v>
      </c>
      <c r="I59" s="95">
        <v>1823.4912199999999</v>
      </c>
      <c r="J59" s="96">
        <v>2.2722765688582804E-2</v>
      </c>
      <c r="K59" s="96">
        <f>I59/'סכום נכסי הקרן'!$C$42</f>
        <v>3.3226783206152687E-5</v>
      </c>
    </row>
    <row r="60" spans="2:11" s="141" customFormat="1">
      <c r="B60" s="88" t="s">
        <v>2320</v>
      </c>
      <c r="C60" s="85" t="s">
        <v>2321</v>
      </c>
      <c r="D60" s="98"/>
      <c r="E60" s="98" t="s">
        <v>156</v>
      </c>
      <c r="F60" s="112">
        <v>42788</v>
      </c>
      <c r="G60" s="95">
        <v>114731000</v>
      </c>
      <c r="H60" s="97">
        <v>2.0005000000000002</v>
      </c>
      <c r="I60" s="95">
        <v>2295.1399900000001</v>
      </c>
      <c r="J60" s="96">
        <v>2.8600043500766781E-2</v>
      </c>
      <c r="K60" s="96">
        <f>I60/'סכום נכסי הקרן'!$C$42</f>
        <v>4.1820941082184893E-5</v>
      </c>
    </row>
    <row r="61" spans="2:11" s="141" customFormat="1">
      <c r="B61" s="88" t="s">
        <v>2322</v>
      </c>
      <c r="C61" s="85" t="s">
        <v>2323</v>
      </c>
      <c r="D61" s="98"/>
      <c r="E61" s="98" t="s">
        <v>156</v>
      </c>
      <c r="F61" s="112">
        <v>42787</v>
      </c>
      <c r="G61" s="95">
        <v>4443600</v>
      </c>
      <c r="H61" s="97">
        <v>2.0507</v>
      </c>
      <c r="I61" s="95">
        <v>91.127009999999999</v>
      </c>
      <c r="J61" s="96">
        <v>1.1355457451180612E-3</v>
      </c>
      <c r="K61" s="96">
        <f>I61/'סכום נכסי הקרן'!$C$42</f>
        <v>1.6604727087717526E-6</v>
      </c>
    </row>
    <row r="62" spans="2:11" s="141" customFormat="1">
      <c r="B62" s="88" t="s">
        <v>2324</v>
      </c>
      <c r="C62" s="85" t="s">
        <v>2325</v>
      </c>
      <c r="D62" s="98"/>
      <c r="E62" s="98" t="s">
        <v>156</v>
      </c>
      <c r="F62" s="112">
        <v>42782</v>
      </c>
      <c r="G62" s="95">
        <v>122354100</v>
      </c>
      <c r="H62" s="97">
        <v>2.1722999999999999</v>
      </c>
      <c r="I62" s="95">
        <v>2657.8654700000002</v>
      </c>
      <c r="J62" s="96">
        <v>3.3120013764905885E-2</v>
      </c>
      <c r="K62" s="96">
        <f>I62/'סכום נכסי הקרן'!$C$42</f>
        <v>4.8430350963142631E-5</v>
      </c>
    </row>
    <row r="63" spans="2:11" s="141" customFormat="1">
      <c r="B63" s="88" t="s">
        <v>2326</v>
      </c>
      <c r="C63" s="85" t="s">
        <v>2327</v>
      </c>
      <c r="D63" s="98"/>
      <c r="E63" s="98" t="s">
        <v>156</v>
      </c>
      <c r="F63" s="112">
        <v>42772</v>
      </c>
      <c r="G63" s="95">
        <v>134496000</v>
      </c>
      <c r="H63" s="97">
        <v>2.88</v>
      </c>
      <c r="I63" s="95">
        <v>3873.44508</v>
      </c>
      <c r="J63" s="96">
        <v>4.8267512338465705E-2</v>
      </c>
      <c r="K63" s="96">
        <f>I63/'סכום נכסי הקרן'!$C$42</f>
        <v>7.05800601190165E-5</v>
      </c>
    </row>
    <row r="64" spans="2:11" s="141" customFormat="1">
      <c r="B64" s="88" t="s">
        <v>2328</v>
      </c>
      <c r="C64" s="85" t="s">
        <v>2329</v>
      </c>
      <c r="D64" s="98"/>
      <c r="E64" s="98" t="s">
        <v>156</v>
      </c>
      <c r="F64" s="112">
        <v>42772</v>
      </c>
      <c r="G64" s="95">
        <v>336343500</v>
      </c>
      <c r="H64" s="97">
        <v>2.9098999999999999</v>
      </c>
      <c r="I64" s="95">
        <v>9787.1010299999998</v>
      </c>
      <c r="J64" s="96">
        <v>0.12195836263756589</v>
      </c>
      <c r="K64" s="96">
        <f>I64/'סכום נכסי הקרן'!$C$42</f>
        <v>1.7833586505589189E-4</v>
      </c>
    </row>
    <row r="65" spans="2:11" s="141" customFormat="1">
      <c r="B65" s="88" t="s">
        <v>2330</v>
      </c>
      <c r="C65" s="85" t="s">
        <v>2331</v>
      </c>
      <c r="D65" s="98"/>
      <c r="E65" s="98" t="s">
        <v>156</v>
      </c>
      <c r="F65" s="112">
        <v>42781</v>
      </c>
      <c r="G65" s="95">
        <v>1682550</v>
      </c>
      <c r="H65" s="97">
        <v>2.9085999999999999</v>
      </c>
      <c r="I65" s="95">
        <v>48.939389999999996</v>
      </c>
      <c r="J65" s="96">
        <v>6.0984022281838706E-4</v>
      </c>
      <c r="K65" s="96">
        <f>I65/'סכום נכסי הקרן'!$C$42</f>
        <v>8.9175011315456547E-7</v>
      </c>
    </row>
    <row r="66" spans="2:11" s="141" customFormat="1">
      <c r="B66" s="88" t="s">
        <v>2332</v>
      </c>
      <c r="C66" s="85" t="s">
        <v>2333</v>
      </c>
      <c r="D66" s="98"/>
      <c r="E66" s="98" t="s">
        <v>156</v>
      </c>
      <c r="F66" s="112">
        <v>42772</v>
      </c>
      <c r="G66" s="95">
        <v>22440000</v>
      </c>
      <c r="H66" s="97">
        <v>2.9838</v>
      </c>
      <c r="I66" s="95">
        <v>669.57146999999998</v>
      </c>
      <c r="J66" s="96">
        <v>8.3436187998590702E-3</v>
      </c>
      <c r="K66" s="96">
        <f>I66/'סכום נכסי הקרן'!$C$42</f>
        <v>1.2200610472209988E-5</v>
      </c>
    </row>
    <row r="67" spans="2:11" s="141" customFormat="1">
      <c r="B67" s="88" t="s">
        <v>2334</v>
      </c>
      <c r="C67" s="85" t="s">
        <v>2335</v>
      </c>
      <c r="D67" s="98"/>
      <c r="E67" s="98" t="s">
        <v>156</v>
      </c>
      <c r="F67" s="112">
        <v>42780</v>
      </c>
      <c r="G67" s="95">
        <v>26180000</v>
      </c>
      <c r="H67" s="97">
        <v>3.0015999999999998</v>
      </c>
      <c r="I67" s="95">
        <v>785.81389000000001</v>
      </c>
      <c r="J67" s="96">
        <v>9.7921309965527479E-3</v>
      </c>
      <c r="K67" s="96">
        <f>I67/'סכום נכסי הקרן'!$C$42</f>
        <v>1.4318724146866753E-5</v>
      </c>
    </row>
    <row r="68" spans="2:11" s="141" customFormat="1">
      <c r="B68" s="88" t="s">
        <v>2336</v>
      </c>
      <c r="C68" s="85" t="s">
        <v>2337</v>
      </c>
      <c r="D68" s="98"/>
      <c r="E68" s="98" t="s">
        <v>156</v>
      </c>
      <c r="F68" s="112">
        <v>42774</v>
      </c>
      <c r="G68" s="95">
        <v>7490000</v>
      </c>
      <c r="H68" s="97">
        <v>3.1158999999999999</v>
      </c>
      <c r="I68" s="95">
        <v>233.37774999999999</v>
      </c>
      <c r="J68" s="96">
        <v>2.9081510631998853E-3</v>
      </c>
      <c r="K68" s="96">
        <f>I68/'סכום נכסי הקרן'!$C$42</f>
        <v>4.2524975274570831E-6</v>
      </c>
    </row>
    <row r="69" spans="2:11" s="141" customFormat="1">
      <c r="B69" s="88" t="s">
        <v>2338</v>
      </c>
      <c r="C69" s="85" t="s">
        <v>2339</v>
      </c>
      <c r="D69" s="98"/>
      <c r="E69" s="98" t="s">
        <v>156</v>
      </c>
      <c r="F69" s="112">
        <v>42774</v>
      </c>
      <c r="G69" s="95">
        <v>74920000</v>
      </c>
      <c r="H69" s="97">
        <v>3.1417000000000002</v>
      </c>
      <c r="I69" s="95">
        <v>2353.7751699999999</v>
      </c>
      <c r="J69" s="96">
        <v>2.9330704247380011E-2</v>
      </c>
      <c r="K69" s="96">
        <f>I69/'סכום נכסי הקרן'!$C$42</f>
        <v>4.2889363234562317E-5</v>
      </c>
    </row>
    <row r="70" spans="2:11" s="141" customFormat="1">
      <c r="B70" s="88" t="s">
        <v>2340</v>
      </c>
      <c r="C70" s="85" t="s">
        <v>2341</v>
      </c>
      <c r="D70" s="98"/>
      <c r="E70" s="98" t="s">
        <v>156</v>
      </c>
      <c r="F70" s="112">
        <v>42766</v>
      </c>
      <c r="G70" s="95">
        <v>202883400</v>
      </c>
      <c r="H70" s="97">
        <v>3.4228000000000001</v>
      </c>
      <c r="I70" s="95">
        <v>6944.3660199999995</v>
      </c>
      <c r="J70" s="96">
        <v>8.6534665041171049E-2</v>
      </c>
      <c r="K70" s="96">
        <f>I70/'סכום נכסי הקרן'!$C$42</f>
        <v>1.2653690992310527E-4</v>
      </c>
    </row>
    <row r="71" spans="2:11" s="141" customFormat="1">
      <c r="B71" s="88" t="s">
        <v>2342</v>
      </c>
      <c r="C71" s="85" t="s">
        <v>2343</v>
      </c>
      <c r="D71" s="98"/>
      <c r="E71" s="98" t="s">
        <v>156</v>
      </c>
      <c r="F71" s="112">
        <v>42767</v>
      </c>
      <c r="G71" s="95">
        <v>75160000</v>
      </c>
      <c r="H71" s="97">
        <v>3.4460000000000002</v>
      </c>
      <c r="I71" s="95">
        <v>2589.9854399999999</v>
      </c>
      <c r="J71" s="96">
        <v>3.2274151717583285E-2</v>
      </c>
      <c r="K71" s="96">
        <f>I71/'סכום נכסי הקרן'!$C$42</f>
        <v>4.7193473584134928E-5</v>
      </c>
    </row>
    <row r="72" spans="2:11" s="141" customFormat="1">
      <c r="B72" s="88" t="s">
        <v>2344</v>
      </c>
      <c r="C72" s="85" t="s">
        <v>2345</v>
      </c>
      <c r="D72" s="98"/>
      <c r="E72" s="98" t="s">
        <v>156</v>
      </c>
      <c r="F72" s="112">
        <v>42767</v>
      </c>
      <c r="G72" s="95">
        <v>940000</v>
      </c>
      <c r="H72" s="97">
        <v>3.4178999999999999</v>
      </c>
      <c r="I72" s="95">
        <v>32.128540000000001</v>
      </c>
      <c r="J72" s="96">
        <v>4.0035799368217431E-4</v>
      </c>
      <c r="K72" s="96">
        <f>I72/'סכום נכסי הקרן'!$C$42</f>
        <v>5.854308601004423E-7</v>
      </c>
    </row>
    <row r="73" spans="2:11" s="141" customFormat="1">
      <c r="B73" s="88" t="s">
        <v>2346</v>
      </c>
      <c r="C73" s="85" t="s">
        <v>2347</v>
      </c>
      <c r="D73" s="98"/>
      <c r="E73" s="98" t="s">
        <v>156</v>
      </c>
      <c r="F73" s="112">
        <v>42760</v>
      </c>
      <c r="G73" s="95">
        <v>75500000</v>
      </c>
      <c r="H73" s="97">
        <v>3.8489</v>
      </c>
      <c r="I73" s="95">
        <v>2905.9066699999998</v>
      </c>
      <c r="J73" s="96">
        <v>3.6210888021330816E-2</v>
      </c>
      <c r="K73" s="96">
        <f>I73/'סכום נכסי הקרן'!$C$42</f>
        <v>5.2950038849873418E-5</v>
      </c>
    </row>
    <row r="74" spans="2:11" s="141" customFormat="1">
      <c r="B74" s="88" t="s">
        <v>2348</v>
      </c>
      <c r="C74" s="85" t="s">
        <v>2349</v>
      </c>
      <c r="D74" s="98"/>
      <c r="E74" s="98" t="s">
        <v>156</v>
      </c>
      <c r="F74" s="112">
        <v>42760</v>
      </c>
      <c r="G74" s="95">
        <v>2643200</v>
      </c>
      <c r="H74" s="97">
        <v>3.8742999999999999</v>
      </c>
      <c r="I74" s="95">
        <v>102.40667999999999</v>
      </c>
      <c r="J74" s="96">
        <v>1.2761032074427422E-3</v>
      </c>
      <c r="K74" s="96">
        <f>I74/'סכום נכסי הקרן'!$C$42</f>
        <v>1.8660054503700063E-6</v>
      </c>
    </row>
    <row r="75" spans="2:11" s="141" customFormat="1">
      <c r="B75" s="88" t="s">
        <v>2350</v>
      </c>
      <c r="C75" s="85" t="s">
        <v>2351</v>
      </c>
      <c r="D75" s="98"/>
      <c r="E75" s="98" t="s">
        <v>156</v>
      </c>
      <c r="F75" s="112">
        <v>42760</v>
      </c>
      <c r="G75" s="95">
        <v>151080000</v>
      </c>
      <c r="H75" s="97">
        <v>3.8997999999999999</v>
      </c>
      <c r="I75" s="95">
        <v>5891.80764</v>
      </c>
      <c r="J75" s="96">
        <v>7.341859561348589E-2</v>
      </c>
      <c r="K75" s="96">
        <f>I75/'סכום נכסי הקרן'!$C$42</f>
        <v>1.073576955016181E-4</v>
      </c>
    </row>
    <row r="76" spans="2:11" s="141" customFormat="1">
      <c r="B76" s="88" t="s">
        <v>2352</v>
      </c>
      <c r="C76" s="85" t="s">
        <v>2353</v>
      </c>
      <c r="D76" s="98"/>
      <c r="E76" s="98" t="s">
        <v>156</v>
      </c>
      <c r="F76" s="112">
        <v>42759</v>
      </c>
      <c r="G76" s="95">
        <v>20627880</v>
      </c>
      <c r="H76" s="97">
        <v>3.9108999999999998</v>
      </c>
      <c r="I76" s="95">
        <v>806.72627999999997</v>
      </c>
      <c r="J76" s="96">
        <v>1.0052723059046068E-2</v>
      </c>
      <c r="K76" s="96">
        <f>I76/'סכום נכסי הקרן'!$C$42</f>
        <v>1.4699779696370586E-5</v>
      </c>
    </row>
    <row r="77" spans="2:11" s="141" customFormat="1">
      <c r="B77" s="88" t="s">
        <v>2354</v>
      </c>
      <c r="C77" s="85" t="s">
        <v>2355</v>
      </c>
      <c r="D77" s="98"/>
      <c r="E77" s="98" t="s">
        <v>156</v>
      </c>
      <c r="F77" s="112">
        <v>42759</v>
      </c>
      <c r="G77" s="95">
        <v>41563500</v>
      </c>
      <c r="H77" s="97">
        <v>3.9236</v>
      </c>
      <c r="I77" s="95">
        <v>1630.77242</v>
      </c>
      <c r="J77" s="96">
        <v>2.032127118827759E-2</v>
      </c>
      <c r="K77" s="96">
        <f>I77/'סכום נכסי הקרן'!$C$42</f>
        <v>2.9715153582101141E-5</v>
      </c>
    </row>
    <row r="78" spans="2:11" s="141" customFormat="1">
      <c r="B78" s="88" t="s">
        <v>2356</v>
      </c>
      <c r="C78" s="85" t="s">
        <v>2357</v>
      </c>
      <c r="D78" s="98"/>
      <c r="E78" s="98" t="s">
        <v>156</v>
      </c>
      <c r="F78" s="112">
        <v>42759</v>
      </c>
      <c r="G78" s="95">
        <v>33685327.5</v>
      </c>
      <c r="H78" s="97">
        <v>3.9236</v>
      </c>
      <c r="I78" s="95">
        <v>1321.6669199999999</v>
      </c>
      <c r="J78" s="96">
        <v>1.6469466599082893E-2</v>
      </c>
      <c r="K78" s="96">
        <f>I78/'סכום נכסי הקרן'!$C$42</f>
        <v>2.4082781282370827E-5</v>
      </c>
    </row>
    <row r="79" spans="2:11" s="141" customFormat="1">
      <c r="B79" s="88" t="s">
        <v>2356</v>
      </c>
      <c r="C79" s="85" t="s">
        <v>2358</v>
      </c>
      <c r="D79" s="98"/>
      <c r="E79" s="98" t="s">
        <v>156</v>
      </c>
      <c r="F79" s="112">
        <v>42759</v>
      </c>
      <c r="G79" s="95">
        <v>30530280</v>
      </c>
      <c r="H79" s="97">
        <v>3.9236</v>
      </c>
      <c r="I79" s="95">
        <v>1197.8764699999999</v>
      </c>
      <c r="J79" s="96">
        <v>1.4926897400513226E-2</v>
      </c>
      <c r="K79" s="96">
        <f>I79/'סכום נכסי הקרן'!$C$42</f>
        <v>2.1827131022019104E-5</v>
      </c>
    </row>
    <row r="80" spans="2:11" s="141" customFormat="1">
      <c r="B80" s="88" t="s">
        <v>2359</v>
      </c>
      <c r="C80" s="85" t="s">
        <v>2360</v>
      </c>
      <c r="D80" s="98"/>
      <c r="E80" s="98" t="s">
        <v>156</v>
      </c>
      <c r="F80" s="112">
        <v>42759</v>
      </c>
      <c r="G80" s="95">
        <v>185220000</v>
      </c>
      <c r="H80" s="97">
        <v>3.9617</v>
      </c>
      <c r="I80" s="95">
        <v>7337.8458600000004</v>
      </c>
      <c r="J80" s="96">
        <v>9.143786945994585E-2</v>
      </c>
      <c r="K80" s="96">
        <f>I80/'סכום נכסי הקרן'!$C$42</f>
        <v>1.3370671101470125E-4</v>
      </c>
    </row>
    <row r="81" spans="2:11" s="141" customFormat="1">
      <c r="B81" s="88" t="s">
        <v>2361</v>
      </c>
      <c r="C81" s="85" t="s">
        <v>2362</v>
      </c>
      <c r="D81" s="98"/>
      <c r="E81" s="98" t="s">
        <v>156</v>
      </c>
      <c r="F81" s="112">
        <v>42761</v>
      </c>
      <c r="G81" s="95">
        <v>9074880</v>
      </c>
      <c r="H81" s="97">
        <v>3.9922</v>
      </c>
      <c r="I81" s="95">
        <v>362.28453999999999</v>
      </c>
      <c r="J81" s="96">
        <v>4.5144756523785214E-3</v>
      </c>
      <c r="K81" s="96">
        <f>I81/'סכום נכסי הקרן'!$C$42</f>
        <v>6.6013752835732061E-6</v>
      </c>
    </row>
    <row r="82" spans="2:11" s="141" customFormat="1">
      <c r="B82" s="88" t="s">
        <v>2363</v>
      </c>
      <c r="C82" s="85" t="s">
        <v>2364</v>
      </c>
      <c r="D82" s="98"/>
      <c r="E82" s="98" t="s">
        <v>156</v>
      </c>
      <c r="F82" s="112">
        <v>42758</v>
      </c>
      <c r="G82" s="95">
        <v>231318100</v>
      </c>
      <c r="H82" s="97">
        <v>4.2355</v>
      </c>
      <c r="I82" s="95">
        <v>9797.4327300000004</v>
      </c>
      <c r="J82" s="96">
        <v>0.12208710732012309</v>
      </c>
      <c r="K82" s="96">
        <f>I82/'סכום נכסי הקרן'!$C$42</f>
        <v>1.7852412434241099E-4</v>
      </c>
    </row>
    <row r="83" spans="2:11" s="141" customFormat="1">
      <c r="B83" s="88" t="s">
        <v>2365</v>
      </c>
      <c r="C83" s="85" t="s">
        <v>2366</v>
      </c>
      <c r="D83" s="98"/>
      <c r="E83" s="98" t="s">
        <v>156</v>
      </c>
      <c r="F83" s="112">
        <v>42758</v>
      </c>
      <c r="G83" s="95">
        <v>9066704</v>
      </c>
      <c r="H83" s="97">
        <v>4.2732999999999999</v>
      </c>
      <c r="I83" s="95">
        <v>387.45157</v>
      </c>
      <c r="J83" s="96">
        <v>4.828085347613322E-3</v>
      </c>
      <c r="K83" s="96">
        <f>I83/'סכום נכסי הקרן'!$C$42</f>
        <v>7.0599568443622623E-6</v>
      </c>
    </row>
    <row r="84" spans="2:11" s="141" customFormat="1">
      <c r="B84" s="88" t="s">
        <v>2367</v>
      </c>
      <c r="C84" s="85" t="s">
        <v>2368</v>
      </c>
      <c r="D84" s="98"/>
      <c r="E84" s="98" t="s">
        <v>156</v>
      </c>
      <c r="F84" s="112">
        <v>42822</v>
      </c>
      <c r="G84" s="95">
        <v>3632000</v>
      </c>
      <c r="H84" s="97">
        <v>0.60219999999999996</v>
      </c>
      <c r="I84" s="95">
        <v>21.870619999999999</v>
      </c>
      <c r="J84" s="96">
        <v>2.7253269348016541E-4</v>
      </c>
      <c r="K84" s="96">
        <f>I84/'סכום נכסי הקרן'!$C$42</f>
        <v>3.9851595738648361E-7</v>
      </c>
    </row>
    <row r="85" spans="2:11" s="141" customFormat="1">
      <c r="B85" s="88" t="s">
        <v>2369</v>
      </c>
      <c r="C85" s="85" t="s">
        <v>2370</v>
      </c>
      <c r="D85" s="98"/>
      <c r="E85" s="98" t="s">
        <v>156</v>
      </c>
      <c r="F85" s="112">
        <v>42822</v>
      </c>
      <c r="G85" s="95">
        <v>108960000</v>
      </c>
      <c r="H85" s="97">
        <v>0.62749999999999995</v>
      </c>
      <c r="I85" s="95">
        <v>683.68763000000001</v>
      </c>
      <c r="J85" s="96">
        <v>8.5195221398831292E-3</v>
      </c>
      <c r="K85" s="96">
        <f>I85/'סכום נכסי הקרן'!$C$42</f>
        <v>1.2457828375361376E-5</v>
      </c>
    </row>
    <row r="86" spans="2:11" s="141" customFormat="1">
      <c r="B86" s="88" t="s">
        <v>2371</v>
      </c>
      <c r="C86" s="85" t="s">
        <v>2372</v>
      </c>
      <c r="D86" s="98"/>
      <c r="E86" s="98" t="s">
        <v>156</v>
      </c>
      <c r="F86" s="112">
        <v>42821</v>
      </c>
      <c r="G86" s="95">
        <v>108960000</v>
      </c>
      <c r="H86" s="97">
        <v>0.56140000000000001</v>
      </c>
      <c r="I86" s="95">
        <v>611.69574999999998</v>
      </c>
      <c r="J86" s="96">
        <v>7.6224217849274458E-3</v>
      </c>
      <c r="K86" s="96">
        <f>I86/'סכום נכסי הקרן'!$C$42</f>
        <v>1.1146026836024454E-5</v>
      </c>
    </row>
    <row r="87" spans="2:11" s="141" customFormat="1">
      <c r="B87" s="88" t="s">
        <v>2373</v>
      </c>
      <c r="C87" s="85" t="s">
        <v>2374</v>
      </c>
      <c r="D87" s="98"/>
      <c r="E87" s="98" t="s">
        <v>156</v>
      </c>
      <c r="F87" s="112">
        <v>42822</v>
      </c>
      <c r="G87" s="95">
        <v>54480000</v>
      </c>
      <c r="H87" s="97">
        <v>0.60940000000000005</v>
      </c>
      <c r="I87" s="95">
        <v>332.00016999999997</v>
      </c>
      <c r="J87" s="96">
        <v>4.1370981054022612E-3</v>
      </c>
      <c r="K87" s="96">
        <f>I87/'סכום נכסי הקרן'!$C$42</f>
        <v>6.0495480054989437E-6</v>
      </c>
    </row>
    <row r="88" spans="2:11" s="141" customFormat="1">
      <c r="B88" s="88" t="s">
        <v>2375</v>
      </c>
      <c r="C88" s="85" t="s">
        <v>2376</v>
      </c>
      <c r="D88" s="98"/>
      <c r="E88" s="98" t="s">
        <v>156</v>
      </c>
      <c r="F88" s="112">
        <v>42766</v>
      </c>
      <c r="G88" s="95">
        <v>2542400</v>
      </c>
      <c r="H88" s="97">
        <v>-3.7761999999999998</v>
      </c>
      <c r="I88" s="95">
        <v>-96.00685</v>
      </c>
      <c r="J88" s="96">
        <v>-1.1963540778929093E-3</v>
      </c>
      <c r="K88" s="96">
        <f>I88/'סכום נכסי הקרן'!$C$42</f>
        <v>-1.749390814865355E-6</v>
      </c>
    </row>
    <row r="89" spans="2:11" s="141" customFormat="1">
      <c r="B89" s="88" t="s">
        <v>2377</v>
      </c>
      <c r="C89" s="85" t="s">
        <v>2378</v>
      </c>
      <c r="D89" s="98"/>
      <c r="E89" s="98" t="s">
        <v>156</v>
      </c>
      <c r="F89" s="112">
        <v>42760</v>
      </c>
      <c r="G89" s="95">
        <v>1089600</v>
      </c>
      <c r="H89" s="97">
        <v>-4.0945</v>
      </c>
      <c r="I89" s="95">
        <v>-44.614150000000002</v>
      </c>
      <c r="J89" s="96">
        <v>-5.5594283412304377E-4</v>
      </c>
      <c r="K89" s="96">
        <f>I89/'סכום נכסי הקרן'!$C$42</f>
        <v>-8.1293766250038589E-7</v>
      </c>
    </row>
    <row r="90" spans="2:11" s="141" customFormat="1">
      <c r="B90" s="84"/>
      <c r="C90" s="85"/>
      <c r="D90" s="85"/>
      <c r="E90" s="85"/>
      <c r="F90" s="85"/>
      <c r="G90" s="95"/>
      <c r="H90" s="97"/>
      <c r="I90" s="85"/>
      <c r="J90" s="96"/>
      <c r="K90" s="85"/>
    </row>
    <row r="91" spans="2:11" s="141" customFormat="1">
      <c r="B91" s="103" t="s">
        <v>221</v>
      </c>
      <c r="C91" s="83"/>
      <c r="D91" s="83"/>
      <c r="E91" s="83"/>
      <c r="F91" s="83"/>
      <c r="G91" s="92"/>
      <c r="H91" s="94"/>
      <c r="I91" s="92">
        <v>-11581.41264</v>
      </c>
      <c r="J91" s="93">
        <v>-0.1443175173399032</v>
      </c>
      <c r="K91" s="93">
        <f>I91/'סכום נכסי הקרן'!$C$42</f>
        <v>-2.1103095139129679E-4</v>
      </c>
    </row>
    <row r="92" spans="2:11" s="141" customFormat="1">
      <c r="B92" s="88" t="s">
        <v>2379</v>
      </c>
      <c r="C92" s="85" t="s">
        <v>2380</v>
      </c>
      <c r="D92" s="98"/>
      <c r="E92" s="98" t="s">
        <v>158</v>
      </c>
      <c r="F92" s="112">
        <v>42732</v>
      </c>
      <c r="G92" s="95">
        <v>37978371.200000003</v>
      </c>
      <c r="H92" s="97">
        <v>-2.3119000000000001</v>
      </c>
      <c r="I92" s="95">
        <v>-878.01986999999997</v>
      </c>
      <c r="J92" s="96">
        <v>-1.0941121929794614E-2</v>
      </c>
      <c r="K92" s="96">
        <f>I92/'סכום נכסי הקרן'!$C$42</f>
        <v>-1.5998857329943361E-5</v>
      </c>
    </row>
    <row r="93" spans="2:11" s="141" customFormat="1">
      <c r="B93" s="88" t="s">
        <v>2381</v>
      </c>
      <c r="C93" s="85" t="s">
        <v>2382</v>
      </c>
      <c r="D93" s="98"/>
      <c r="E93" s="98" t="s">
        <v>158</v>
      </c>
      <c r="F93" s="112">
        <v>42725</v>
      </c>
      <c r="G93" s="95">
        <v>24803036.960000001</v>
      </c>
      <c r="H93" s="97">
        <v>-1.8291999999999999</v>
      </c>
      <c r="I93" s="95">
        <v>-453.69337000000002</v>
      </c>
      <c r="J93" s="96">
        <v>-5.6535331938551946E-3</v>
      </c>
      <c r="K93" s="96">
        <f>I93/'סכום נכסי הקרן'!$C$42</f>
        <v>-8.2669831813387163E-6</v>
      </c>
    </row>
    <row r="94" spans="2:11" s="141" customFormat="1">
      <c r="B94" s="88" t="s">
        <v>2381</v>
      </c>
      <c r="C94" s="85" t="s">
        <v>2383</v>
      </c>
      <c r="D94" s="98"/>
      <c r="E94" s="98" t="s">
        <v>158</v>
      </c>
      <c r="F94" s="112">
        <v>42725</v>
      </c>
      <c r="G94" s="95">
        <v>572377.78</v>
      </c>
      <c r="H94" s="97">
        <v>-1.8291999999999999</v>
      </c>
      <c r="I94" s="95">
        <v>-10.469850000000001</v>
      </c>
      <c r="J94" s="96">
        <v>-1.3046618801082504E-4</v>
      </c>
      <c r="K94" s="96">
        <f>I94/'סכום נכסי הקרן'!$C$42</f>
        <v>-1.9077658961853282E-7</v>
      </c>
    </row>
    <row r="95" spans="2:11" s="141" customFormat="1">
      <c r="B95" s="88" t="s">
        <v>2384</v>
      </c>
      <c r="C95" s="85" t="s">
        <v>2385</v>
      </c>
      <c r="D95" s="98"/>
      <c r="E95" s="98" t="s">
        <v>158</v>
      </c>
      <c r="F95" s="112">
        <v>42717</v>
      </c>
      <c r="G95" s="95">
        <v>42711884.159999996</v>
      </c>
      <c r="H95" s="97">
        <v>-7.1999999999999995E-2</v>
      </c>
      <c r="I95" s="95">
        <v>-30.75441</v>
      </c>
      <c r="J95" s="96">
        <v>-3.8323477769232583E-4</v>
      </c>
      <c r="K95" s="96">
        <f>I95/'סכום נכסי הקרן'!$C$42</f>
        <v>-5.6039212171426537E-7</v>
      </c>
    </row>
    <row r="96" spans="2:11" s="141" customFormat="1">
      <c r="B96" s="88" t="s">
        <v>2386</v>
      </c>
      <c r="C96" s="85" t="s">
        <v>2387</v>
      </c>
      <c r="D96" s="98"/>
      <c r="E96" s="98" t="s">
        <v>158</v>
      </c>
      <c r="F96" s="112">
        <v>42717</v>
      </c>
      <c r="G96" s="95">
        <v>1553275.65</v>
      </c>
      <c r="H96" s="97">
        <v>-6.4500000000000002E-2</v>
      </c>
      <c r="I96" s="95">
        <v>-1.0021900000000001</v>
      </c>
      <c r="J96" s="96">
        <v>-1.2488422371148464E-5</v>
      </c>
      <c r="K96" s="96">
        <f>I96/'סכום נכסי הקרן'!$C$42</f>
        <v>-1.8261425937314997E-8</v>
      </c>
    </row>
    <row r="97" spans="2:11" s="141" customFormat="1">
      <c r="B97" s="88" t="s">
        <v>2386</v>
      </c>
      <c r="C97" s="85" t="s">
        <v>2388</v>
      </c>
      <c r="D97" s="98"/>
      <c r="E97" s="98" t="s">
        <v>158</v>
      </c>
      <c r="F97" s="112">
        <v>42717</v>
      </c>
      <c r="G97" s="95">
        <v>34948702.079999998</v>
      </c>
      <c r="H97" s="97">
        <v>-6.4500000000000002E-2</v>
      </c>
      <c r="I97" s="95">
        <v>-22.54936</v>
      </c>
      <c r="J97" s="96">
        <v>-2.8099056254710217E-4</v>
      </c>
      <c r="K97" s="96">
        <f>I97/'סכום נכסי הקרן'!$C$42</f>
        <v>-4.1088363241885592E-7</v>
      </c>
    </row>
    <row r="98" spans="2:11" s="141" customFormat="1">
      <c r="B98" s="88" t="s">
        <v>2389</v>
      </c>
      <c r="C98" s="85" t="s">
        <v>2390</v>
      </c>
      <c r="D98" s="98"/>
      <c r="E98" s="98" t="s">
        <v>159</v>
      </c>
      <c r="F98" s="112">
        <v>42726</v>
      </c>
      <c r="G98" s="95">
        <v>897496.26</v>
      </c>
      <c r="H98" s="97">
        <v>-0.83730000000000004</v>
      </c>
      <c r="I98" s="95">
        <v>-7.5145400000000002</v>
      </c>
      <c r="J98" s="96">
        <v>-9.3639678548867948E-5</v>
      </c>
      <c r="K98" s="96">
        <f>I98/'סכום נכסי הקרן'!$C$42</f>
        <v>-1.3692634696314174E-7</v>
      </c>
    </row>
    <row r="99" spans="2:11" s="141" customFormat="1">
      <c r="B99" s="88" t="s">
        <v>2391</v>
      </c>
      <c r="C99" s="85" t="s">
        <v>2392</v>
      </c>
      <c r="D99" s="98"/>
      <c r="E99" s="98" t="s">
        <v>159</v>
      </c>
      <c r="F99" s="112">
        <v>42724</v>
      </c>
      <c r="G99" s="95">
        <v>87548379.359999999</v>
      </c>
      <c r="H99" s="97">
        <v>-0.84670000000000001</v>
      </c>
      <c r="I99" s="95">
        <v>-741.22996000000001</v>
      </c>
      <c r="J99" s="96">
        <v>-9.2365647378535812E-3</v>
      </c>
      <c r="K99" s="96">
        <f>I99/'סכום נכסי הקרן'!$C$42</f>
        <v>-1.3506337138725148E-5</v>
      </c>
    </row>
    <row r="100" spans="2:11" s="141" customFormat="1">
      <c r="B100" s="88" t="s">
        <v>2393</v>
      </c>
      <c r="C100" s="85" t="s">
        <v>2394</v>
      </c>
      <c r="D100" s="98"/>
      <c r="E100" s="98" t="s">
        <v>159</v>
      </c>
      <c r="F100" s="112">
        <v>42724</v>
      </c>
      <c r="G100" s="95">
        <v>76360657.120000005</v>
      </c>
      <c r="H100" s="97">
        <v>-0.79859999999999998</v>
      </c>
      <c r="I100" s="95">
        <v>-609.80444</v>
      </c>
      <c r="J100" s="96">
        <v>-7.5988539204359063E-3</v>
      </c>
      <c r="K100" s="96">
        <f>I100/'סכום נכסי הקרן'!$C$42</f>
        <v>-1.1111564291507443E-5</v>
      </c>
    </row>
    <row r="101" spans="2:11" s="141" customFormat="1">
      <c r="B101" s="88" t="s">
        <v>2395</v>
      </c>
      <c r="C101" s="85" t="s">
        <v>2396</v>
      </c>
      <c r="D101" s="98"/>
      <c r="E101" s="98" t="s">
        <v>159</v>
      </c>
      <c r="F101" s="112">
        <v>42723</v>
      </c>
      <c r="G101" s="95">
        <v>270318.86</v>
      </c>
      <c r="H101" s="97">
        <v>-0.43819999999999998</v>
      </c>
      <c r="I101" s="95">
        <v>-1.18449</v>
      </c>
      <c r="J101" s="96">
        <v>-1.4760086824256522E-5</v>
      </c>
      <c r="K101" s="96">
        <f>I101/'סכום נכסי הקרן'!$C$42</f>
        <v>-2.1583209180385194E-8</v>
      </c>
    </row>
    <row r="102" spans="2:11" s="141" customFormat="1">
      <c r="B102" s="88" t="s">
        <v>2397</v>
      </c>
      <c r="C102" s="85" t="s">
        <v>2398</v>
      </c>
      <c r="D102" s="98"/>
      <c r="E102" s="98" t="s">
        <v>159</v>
      </c>
      <c r="F102" s="112">
        <v>42716</v>
      </c>
      <c r="G102" s="95">
        <v>3487940.35</v>
      </c>
      <c r="H102" s="97">
        <v>1.4016999999999999</v>
      </c>
      <c r="I102" s="95">
        <v>48.891210000000001</v>
      </c>
      <c r="J102" s="96">
        <v>6.0923984545497103E-4</v>
      </c>
      <c r="K102" s="96">
        <f>I102/'סכום נכסי הקרן'!$C$42</f>
        <v>8.9087220028209646E-7</v>
      </c>
    </row>
    <row r="103" spans="2:11" s="141" customFormat="1">
      <c r="B103" s="88" t="s">
        <v>2397</v>
      </c>
      <c r="C103" s="85" t="s">
        <v>2399</v>
      </c>
      <c r="D103" s="98"/>
      <c r="E103" s="98" t="s">
        <v>159</v>
      </c>
      <c r="F103" s="112">
        <v>42716</v>
      </c>
      <c r="G103" s="95">
        <v>2271750.62</v>
      </c>
      <c r="H103" s="97">
        <v>1.4016999999999999</v>
      </c>
      <c r="I103" s="95">
        <v>31.843610000000002</v>
      </c>
      <c r="J103" s="96">
        <v>3.9680744320151563E-4</v>
      </c>
      <c r="K103" s="96">
        <f>I103/'סכום נכסי הקרן'!$C$42</f>
        <v>5.8023900217697556E-7</v>
      </c>
    </row>
    <row r="104" spans="2:11" s="141" customFormat="1">
      <c r="B104" s="88" t="s">
        <v>2400</v>
      </c>
      <c r="C104" s="85" t="s">
        <v>2401</v>
      </c>
      <c r="D104" s="98"/>
      <c r="E104" s="98" t="s">
        <v>159</v>
      </c>
      <c r="F104" s="112">
        <v>42716</v>
      </c>
      <c r="G104" s="95">
        <v>794405.2</v>
      </c>
      <c r="H104" s="97">
        <v>1.4562999999999999</v>
      </c>
      <c r="I104" s="95">
        <v>11.56897</v>
      </c>
      <c r="J104" s="96">
        <v>1.4416246795432547E-4</v>
      </c>
      <c r="K104" s="96">
        <f>I104/'סכום נכסי הקרן'!$C$42</f>
        <v>2.108042275676459E-7</v>
      </c>
    </row>
    <row r="105" spans="2:11" s="141" customFormat="1">
      <c r="B105" s="88" t="s">
        <v>2402</v>
      </c>
      <c r="C105" s="85" t="s">
        <v>2403</v>
      </c>
      <c r="D105" s="98"/>
      <c r="E105" s="98" t="s">
        <v>159</v>
      </c>
      <c r="F105" s="112">
        <v>42718</v>
      </c>
      <c r="G105" s="95">
        <v>42934707.359999999</v>
      </c>
      <c r="H105" s="97">
        <v>1.9367000000000001</v>
      </c>
      <c r="I105" s="95">
        <v>831.49651000000006</v>
      </c>
      <c r="J105" s="96">
        <v>1.0361388176908444E-2</v>
      </c>
      <c r="K105" s="96">
        <f>I105/'סכום נכסי הקרן'!$C$42</f>
        <v>1.5151130957703526E-5</v>
      </c>
    </row>
    <row r="106" spans="2:11" s="141" customFormat="1">
      <c r="B106" s="88" t="s">
        <v>2404</v>
      </c>
      <c r="C106" s="85" t="s">
        <v>2405</v>
      </c>
      <c r="D106" s="98"/>
      <c r="E106" s="98" t="s">
        <v>159</v>
      </c>
      <c r="F106" s="112">
        <v>42718</v>
      </c>
      <c r="G106" s="95">
        <v>62358897.600000001</v>
      </c>
      <c r="H106" s="97">
        <v>1.9905999999999999</v>
      </c>
      <c r="I106" s="95">
        <v>1241.30826</v>
      </c>
      <c r="J106" s="96">
        <v>1.5468106690024221E-2</v>
      </c>
      <c r="K106" s="96">
        <f>I106/'סכום נכסי הקרן'!$C$42</f>
        <v>2.2618524287178422E-5</v>
      </c>
    </row>
    <row r="107" spans="2:11" s="141" customFormat="1">
      <c r="B107" s="88" t="s">
        <v>2406</v>
      </c>
      <c r="C107" s="85" t="s">
        <v>2407</v>
      </c>
      <c r="D107" s="98"/>
      <c r="E107" s="98" t="s">
        <v>156</v>
      </c>
      <c r="F107" s="112">
        <v>42723</v>
      </c>
      <c r="G107" s="95">
        <v>22850110.559999999</v>
      </c>
      <c r="H107" s="97">
        <v>-4.2121000000000004</v>
      </c>
      <c r="I107" s="95">
        <v>-962.47451000000001</v>
      </c>
      <c r="J107" s="96">
        <v>-1.1993522388313749E-2</v>
      </c>
      <c r="K107" s="96">
        <f>I107/'סכום נכסי הקרן'!$C$42</f>
        <v>-1.7537749309929793E-5</v>
      </c>
    </row>
    <row r="108" spans="2:11" s="141" customFormat="1">
      <c r="B108" s="88" t="s">
        <v>2408</v>
      </c>
      <c r="C108" s="85" t="s">
        <v>2409</v>
      </c>
      <c r="D108" s="98"/>
      <c r="E108" s="98" t="s">
        <v>156</v>
      </c>
      <c r="F108" s="112">
        <v>42723</v>
      </c>
      <c r="G108" s="95">
        <v>78296506.109999999</v>
      </c>
      <c r="H108" s="97">
        <v>-4.2192999999999996</v>
      </c>
      <c r="I108" s="95">
        <v>-3303.5375800000002</v>
      </c>
      <c r="J108" s="96">
        <v>-4.1165819473355007E-2</v>
      </c>
      <c r="K108" s="96">
        <f>I108/'סכום נכסי הקרן'!$C$42</f>
        <v>-6.0195478749844647E-5</v>
      </c>
    </row>
    <row r="109" spans="2:11" s="141" customFormat="1">
      <c r="B109" s="88" t="s">
        <v>2410</v>
      </c>
      <c r="C109" s="85" t="s">
        <v>2411</v>
      </c>
      <c r="D109" s="98"/>
      <c r="E109" s="98" t="s">
        <v>156</v>
      </c>
      <c r="F109" s="112">
        <v>42723</v>
      </c>
      <c r="G109" s="95">
        <v>4188324.12</v>
      </c>
      <c r="H109" s="97">
        <v>-4.2549999999999999</v>
      </c>
      <c r="I109" s="95">
        <v>-178.21417000000002</v>
      </c>
      <c r="J109" s="96">
        <v>-2.2207503841423838E-3</v>
      </c>
      <c r="K109" s="96">
        <f>I109/'סכום נכסי הקרן'!$C$42</f>
        <v>-3.2473332067123638E-6</v>
      </c>
    </row>
    <row r="110" spans="2:11" s="141" customFormat="1">
      <c r="B110" s="88" t="s">
        <v>2412</v>
      </c>
      <c r="C110" s="85" t="s">
        <v>2413</v>
      </c>
      <c r="D110" s="98"/>
      <c r="E110" s="98" t="s">
        <v>158</v>
      </c>
      <c r="F110" s="112">
        <v>42809</v>
      </c>
      <c r="G110" s="95">
        <v>38822</v>
      </c>
      <c r="H110" s="97">
        <v>0.53959999999999997</v>
      </c>
      <c r="I110" s="95">
        <v>0.20948</v>
      </c>
      <c r="J110" s="96">
        <v>2.6103580342132529E-6</v>
      </c>
      <c r="K110" s="96">
        <f>I110/'סכום נכסי הקרן'!$C$42</f>
        <v>3.8170441785976161E-9</v>
      </c>
    </row>
    <row r="111" spans="2:11" s="141" customFormat="1">
      <c r="B111" s="88" t="s">
        <v>2414</v>
      </c>
      <c r="C111" s="85" t="s">
        <v>2415</v>
      </c>
      <c r="D111" s="98"/>
      <c r="E111" s="98" t="s">
        <v>159</v>
      </c>
      <c r="F111" s="112">
        <v>42807</v>
      </c>
      <c r="G111" s="95">
        <v>429846.5</v>
      </c>
      <c r="H111" s="97">
        <v>1.7992999999999999</v>
      </c>
      <c r="I111" s="95">
        <v>7.7340400000000002</v>
      </c>
      <c r="J111" s="96">
        <v>9.6374897130640957E-5</v>
      </c>
      <c r="K111" s="96">
        <f>I111/'סכום נכסי הקרן'!$C$42</f>
        <v>1.4092597078022298E-7</v>
      </c>
    </row>
    <row r="112" spans="2:11" s="141" customFormat="1">
      <c r="B112" s="88" t="s">
        <v>2416</v>
      </c>
      <c r="C112" s="85" t="s">
        <v>2417</v>
      </c>
      <c r="D112" s="98"/>
      <c r="E112" s="98" t="s">
        <v>158</v>
      </c>
      <c r="F112" s="112">
        <v>42738</v>
      </c>
      <c r="G112" s="95">
        <v>37973286.399999999</v>
      </c>
      <c r="H112" s="97">
        <v>-2.2458999999999998</v>
      </c>
      <c r="I112" s="95">
        <v>-852.85395999999992</v>
      </c>
      <c r="J112" s="96">
        <v>-1.0627526191028204E-2</v>
      </c>
      <c r="K112" s="96">
        <f>I112/'סכום נכסי הקרן'!$C$42</f>
        <v>-1.5540296177257609E-5</v>
      </c>
    </row>
    <row r="113" spans="2:11" s="141" customFormat="1">
      <c r="B113" s="88" t="s">
        <v>2418</v>
      </c>
      <c r="C113" s="85" t="s">
        <v>2419</v>
      </c>
      <c r="D113" s="98"/>
      <c r="E113" s="98" t="s">
        <v>158</v>
      </c>
      <c r="F113" s="112">
        <v>42738</v>
      </c>
      <c r="G113" s="95">
        <v>2468759.38</v>
      </c>
      <c r="H113" s="97">
        <v>-2.2254</v>
      </c>
      <c r="I113" s="95">
        <v>-54.939779999999999</v>
      </c>
      <c r="J113" s="96">
        <v>-6.8461187760601771E-4</v>
      </c>
      <c r="K113" s="96">
        <f>I113/'סכום נכסי הקרן'!$C$42</f>
        <v>-1.0010863443881694E-6</v>
      </c>
    </row>
    <row r="114" spans="2:11" s="141" customFormat="1">
      <c r="B114" s="88" t="s">
        <v>2420</v>
      </c>
      <c r="C114" s="85" t="s">
        <v>2421</v>
      </c>
      <c r="D114" s="98"/>
      <c r="E114" s="98" t="s">
        <v>158</v>
      </c>
      <c r="F114" s="112">
        <v>42738</v>
      </c>
      <c r="G114" s="95">
        <v>68423829.120000005</v>
      </c>
      <c r="H114" s="97">
        <v>-2.1385000000000001</v>
      </c>
      <c r="I114" s="95">
        <v>-1463.2291499999999</v>
      </c>
      <c r="J114" s="96">
        <v>-1.8233492302833342E-2</v>
      </c>
      <c r="K114" s="96">
        <f>I114/'סכום נכסי הקרן'!$C$42</f>
        <v>-2.6662260401765502E-5</v>
      </c>
    </row>
    <row r="115" spans="2:11" s="141" customFormat="1">
      <c r="B115" s="88" t="s">
        <v>2422</v>
      </c>
      <c r="C115" s="85" t="s">
        <v>2423</v>
      </c>
      <c r="D115" s="98"/>
      <c r="E115" s="98" t="s">
        <v>158</v>
      </c>
      <c r="F115" s="112">
        <v>42740</v>
      </c>
      <c r="G115" s="95">
        <v>3528660.88</v>
      </c>
      <c r="H115" s="97">
        <v>-1.2887999999999999</v>
      </c>
      <c r="I115" s="95">
        <v>-45.477879999999999</v>
      </c>
      <c r="J115" s="96">
        <v>-5.6670588808948924E-4</v>
      </c>
      <c r="K115" s="96">
        <f>I115/'סכום נכסי הקרן'!$C$42</f>
        <v>-8.2867613666679846E-7</v>
      </c>
    </row>
    <row r="116" spans="2:11" s="141" customFormat="1">
      <c r="B116" s="88" t="s">
        <v>2422</v>
      </c>
      <c r="C116" s="85" t="s">
        <v>2424</v>
      </c>
      <c r="D116" s="98"/>
      <c r="E116" s="98" t="s">
        <v>158</v>
      </c>
      <c r="F116" s="112">
        <v>42740</v>
      </c>
      <c r="G116" s="95">
        <v>42190510.560000002</v>
      </c>
      <c r="H116" s="97">
        <v>-1.2887999999999999</v>
      </c>
      <c r="I116" s="95">
        <v>-543.75725</v>
      </c>
      <c r="J116" s="96">
        <v>-6.7758311351881059E-3</v>
      </c>
      <c r="K116" s="96">
        <f>I116/'סכום נכסי הקרן'!$C$42</f>
        <v>-9.9080840446951915E-6</v>
      </c>
    </row>
    <row r="117" spans="2:11" s="141" customFormat="1">
      <c r="B117" s="88" t="s">
        <v>2425</v>
      </c>
      <c r="C117" s="85" t="s">
        <v>2426</v>
      </c>
      <c r="D117" s="98"/>
      <c r="E117" s="98" t="s">
        <v>158</v>
      </c>
      <c r="F117" s="112">
        <v>42740</v>
      </c>
      <c r="G117" s="95">
        <v>69052092.480000004</v>
      </c>
      <c r="H117" s="97">
        <v>-1.2696000000000001</v>
      </c>
      <c r="I117" s="95">
        <v>-876.71607999999992</v>
      </c>
      <c r="J117" s="96">
        <v>-1.0924875229864182E-2</v>
      </c>
      <c r="K117" s="96">
        <f>I117/'סכום נכסי הקרן'!$C$42</f>
        <v>-1.5975100293330731E-5</v>
      </c>
    </row>
    <row r="118" spans="2:11" s="141" customFormat="1">
      <c r="B118" s="88" t="s">
        <v>2427</v>
      </c>
      <c r="C118" s="85" t="s">
        <v>2428</v>
      </c>
      <c r="D118" s="98"/>
      <c r="E118" s="98" t="s">
        <v>158</v>
      </c>
      <c r="F118" s="112">
        <v>42795</v>
      </c>
      <c r="G118" s="95">
        <v>38397140.799999997</v>
      </c>
      <c r="H118" s="97">
        <v>-1.3974</v>
      </c>
      <c r="I118" s="95">
        <v>-536.54978000000006</v>
      </c>
      <c r="J118" s="96">
        <v>-6.6860178965932474E-3</v>
      </c>
      <c r="K118" s="96">
        <f>I118/'סכום נכסי הקרן'!$C$42</f>
        <v>-9.7767529801261785E-6</v>
      </c>
    </row>
    <row r="119" spans="2:11" s="141" customFormat="1">
      <c r="B119" s="88" t="s">
        <v>2429</v>
      </c>
      <c r="C119" s="85" t="s">
        <v>2430</v>
      </c>
      <c r="D119" s="98"/>
      <c r="E119" s="98" t="s">
        <v>158</v>
      </c>
      <c r="F119" s="112">
        <v>42781</v>
      </c>
      <c r="G119" s="95">
        <v>3017796.48</v>
      </c>
      <c r="H119" s="97">
        <v>-1.0564</v>
      </c>
      <c r="I119" s="95">
        <v>-31.879819999999999</v>
      </c>
      <c r="J119" s="96">
        <v>-3.9725866080901444E-4</v>
      </c>
      <c r="K119" s="96">
        <f>I119/'סכום נכסי הקרן'!$C$42</f>
        <v>-5.8089880344538784E-7</v>
      </c>
    </row>
    <row r="120" spans="2:11" s="141" customFormat="1">
      <c r="B120" s="88" t="s">
        <v>2431</v>
      </c>
      <c r="C120" s="85" t="s">
        <v>2432</v>
      </c>
      <c r="D120" s="98"/>
      <c r="E120" s="98" t="s">
        <v>158</v>
      </c>
      <c r="F120" s="112">
        <v>42802</v>
      </c>
      <c r="G120" s="95">
        <v>1116708.52</v>
      </c>
      <c r="H120" s="97">
        <v>-1.0759000000000001</v>
      </c>
      <c r="I120" s="95">
        <v>-12.014379999999999</v>
      </c>
      <c r="J120" s="96">
        <v>-1.4971278097713873E-4</v>
      </c>
      <c r="K120" s="96">
        <f>I120/'סכום נכסי הקרן'!$C$42</f>
        <v>-2.189202751501796E-7</v>
      </c>
    </row>
    <row r="121" spans="2:11" s="141" customFormat="1">
      <c r="B121" s="88" t="s">
        <v>2433</v>
      </c>
      <c r="C121" s="85" t="s">
        <v>2434</v>
      </c>
      <c r="D121" s="98"/>
      <c r="E121" s="98" t="s">
        <v>158</v>
      </c>
      <c r="F121" s="112">
        <v>42794</v>
      </c>
      <c r="G121" s="95">
        <v>9589689.5600000005</v>
      </c>
      <c r="H121" s="97">
        <v>-0.79790000000000005</v>
      </c>
      <c r="I121" s="95">
        <v>-76.511350000000007</v>
      </c>
      <c r="J121" s="96">
        <v>-9.5341806941475176E-4</v>
      </c>
      <c r="K121" s="96">
        <f>I121/'סכום נכסי הקרן'!$C$42</f>
        <v>-1.3941531559773953E-6</v>
      </c>
    </row>
    <row r="122" spans="2:11" s="141" customFormat="1">
      <c r="B122" s="88" t="s">
        <v>2433</v>
      </c>
      <c r="C122" s="85" t="s">
        <v>2435</v>
      </c>
      <c r="D122" s="98"/>
      <c r="E122" s="98" t="s">
        <v>158</v>
      </c>
      <c r="F122" s="112">
        <v>42794</v>
      </c>
      <c r="G122" s="95">
        <v>2702952.56</v>
      </c>
      <c r="H122" s="97">
        <v>-0.79790000000000005</v>
      </c>
      <c r="I122" s="95">
        <v>-21.565519999999999</v>
      </c>
      <c r="J122" s="96">
        <v>-2.6873080195716339E-4</v>
      </c>
      <c r="K122" s="96">
        <f>I122/'סכום נכסי הקרן'!$C$42</f>
        <v>-3.9295657138834475E-7</v>
      </c>
    </row>
    <row r="123" spans="2:11" s="141" customFormat="1">
      <c r="B123" s="88" t="s">
        <v>2433</v>
      </c>
      <c r="C123" s="85" t="s">
        <v>2436</v>
      </c>
      <c r="D123" s="98"/>
      <c r="E123" s="98" t="s">
        <v>158</v>
      </c>
      <c r="F123" s="112">
        <v>42794</v>
      </c>
      <c r="G123" s="95">
        <v>849499.38</v>
      </c>
      <c r="H123" s="97">
        <v>-0.79779999999999995</v>
      </c>
      <c r="I123" s="95">
        <v>-6.7777299999999991</v>
      </c>
      <c r="J123" s="96">
        <v>-8.4458191518179256E-5</v>
      </c>
      <c r="K123" s="96">
        <f>I123/'סכום נכסי הקרן'!$C$42</f>
        <v>-1.2350054821752157E-7</v>
      </c>
    </row>
    <row r="124" spans="2:11" s="141" customFormat="1">
      <c r="B124" s="88" t="s">
        <v>2433</v>
      </c>
      <c r="C124" s="85" t="s">
        <v>2437</v>
      </c>
      <c r="D124" s="98"/>
      <c r="E124" s="98" t="s">
        <v>158</v>
      </c>
      <c r="F124" s="112">
        <v>42794</v>
      </c>
      <c r="G124" s="95">
        <v>386.15</v>
      </c>
      <c r="H124" s="97">
        <v>-0.79239999999999999</v>
      </c>
      <c r="I124" s="95">
        <v>-3.0600000000000002E-3</v>
      </c>
      <c r="J124" s="96">
        <v>-3.8131065422439157E-8</v>
      </c>
      <c r="K124" s="96">
        <f>I124/'סכום נכסי הקרן'!$C$42</f>
        <v>-5.575785366864954E-11</v>
      </c>
    </row>
    <row r="125" spans="2:11" s="141" customFormat="1">
      <c r="B125" s="88" t="s">
        <v>2433</v>
      </c>
      <c r="C125" s="85" t="s">
        <v>2438</v>
      </c>
      <c r="D125" s="98"/>
      <c r="E125" s="98" t="s">
        <v>158</v>
      </c>
      <c r="F125" s="112">
        <v>42794</v>
      </c>
      <c r="G125" s="95">
        <v>28875256.059999999</v>
      </c>
      <c r="H125" s="97">
        <v>-0.79790000000000005</v>
      </c>
      <c r="I125" s="95">
        <v>-230.38132999999999</v>
      </c>
      <c r="J125" s="96">
        <v>-2.8708122765812236E-3</v>
      </c>
      <c r="K125" s="96">
        <f>I125/'סכום נכסי הקרן'!$C$42</f>
        <v>-4.1978981980813267E-6</v>
      </c>
    </row>
    <row r="126" spans="2:11" s="141" customFormat="1">
      <c r="B126" s="88" t="s">
        <v>2433</v>
      </c>
      <c r="C126" s="85" t="s">
        <v>2439</v>
      </c>
      <c r="D126" s="98"/>
      <c r="E126" s="98" t="s">
        <v>158</v>
      </c>
      <c r="F126" s="112">
        <v>42794</v>
      </c>
      <c r="G126" s="95">
        <v>38613.61</v>
      </c>
      <c r="H126" s="97">
        <v>-0.79790000000000005</v>
      </c>
      <c r="I126" s="95">
        <v>-0.30807999999999996</v>
      </c>
      <c r="J126" s="96">
        <v>-3.8390256978251807E-6</v>
      </c>
      <c r="K126" s="96">
        <f>I126/'סכום נכסי הקרן'!$C$42</f>
        <v>-5.6136861301429891E-9</v>
      </c>
    </row>
    <row r="127" spans="2:11" s="141" customFormat="1">
      <c r="B127" s="88" t="s">
        <v>2433</v>
      </c>
      <c r="C127" s="85" t="s">
        <v>2440</v>
      </c>
      <c r="D127" s="98"/>
      <c r="E127" s="98" t="s">
        <v>158</v>
      </c>
      <c r="F127" s="112">
        <v>42794</v>
      </c>
      <c r="G127" s="95">
        <v>1804413.92</v>
      </c>
      <c r="H127" s="97">
        <v>-0.79779999999999995</v>
      </c>
      <c r="I127" s="95">
        <v>-14.3965</v>
      </c>
      <c r="J127" s="96">
        <v>-1.7939669390658341E-4</v>
      </c>
      <c r="K127" s="96">
        <f>I127/'סכום נכסי הקרן'!$C$42</f>
        <v>-2.6232612429435069E-7</v>
      </c>
    </row>
    <row r="128" spans="2:11" s="141" customFormat="1">
      <c r="B128" s="88" t="s">
        <v>2433</v>
      </c>
      <c r="C128" s="85" t="s">
        <v>2441</v>
      </c>
      <c r="D128" s="98"/>
      <c r="E128" s="98" t="s">
        <v>158</v>
      </c>
      <c r="F128" s="112">
        <v>42794</v>
      </c>
      <c r="G128" s="95">
        <v>791578.96</v>
      </c>
      <c r="H128" s="97">
        <v>-0.79790000000000005</v>
      </c>
      <c r="I128" s="95">
        <v>-6.31562</v>
      </c>
      <c r="J128" s="96">
        <v>-7.8699777582766405E-5</v>
      </c>
      <c r="K128" s="96">
        <f>I128/'סכום נכסי הקרן'!$C$42</f>
        <v>-1.1508020123751517E-7</v>
      </c>
    </row>
    <row r="129" spans="2:11" s="141" customFormat="1">
      <c r="B129" s="88" t="s">
        <v>2442</v>
      </c>
      <c r="C129" s="85" t="s">
        <v>2443</v>
      </c>
      <c r="D129" s="98"/>
      <c r="E129" s="98" t="s">
        <v>158</v>
      </c>
      <c r="F129" s="112">
        <v>42794</v>
      </c>
      <c r="G129" s="95">
        <v>22397156.579999998</v>
      </c>
      <c r="H129" s="97">
        <v>-0.79220000000000002</v>
      </c>
      <c r="I129" s="95">
        <v>-177.42423000000002</v>
      </c>
      <c r="J129" s="96">
        <v>-2.2109068371424486E-3</v>
      </c>
      <c r="K129" s="96">
        <f>I129/'סכום נכסי הקרן'!$C$42</f>
        <v>-3.2329392985662814E-6</v>
      </c>
    </row>
    <row r="130" spans="2:11" s="141" customFormat="1">
      <c r="B130" s="88" t="s">
        <v>2444</v>
      </c>
      <c r="C130" s="85" t="s">
        <v>2445</v>
      </c>
      <c r="D130" s="98"/>
      <c r="E130" s="98" t="s">
        <v>158</v>
      </c>
      <c r="F130" s="112">
        <v>42810</v>
      </c>
      <c r="G130" s="95">
        <v>15589270.4</v>
      </c>
      <c r="H130" s="97">
        <v>0.37709999999999999</v>
      </c>
      <c r="I130" s="95">
        <v>58.78304</v>
      </c>
      <c r="J130" s="96">
        <v>7.3250324966335218E-4</v>
      </c>
      <c r="K130" s="96">
        <f>I130/'סכום נכסי הקרן'!$C$42</f>
        <v>1.0711163864439125E-6</v>
      </c>
    </row>
    <row r="131" spans="2:11" s="141" customFormat="1">
      <c r="B131" s="88" t="s">
        <v>2446</v>
      </c>
      <c r="C131" s="85" t="s">
        <v>2447</v>
      </c>
      <c r="D131" s="98"/>
      <c r="E131" s="98" t="s">
        <v>158</v>
      </c>
      <c r="F131" s="112">
        <v>42775</v>
      </c>
      <c r="G131" s="95">
        <v>21077876.16</v>
      </c>
      <c r="H131" s="97">
        <v>0.34460000000000002</v>
      </c>
      <c r="I131" s="95">
        <v>72.625810000000001</v>
      </c>
      <c r="J131" s="96">
        <v>9.0499984067569797E-4</v>
      </c>
      <c r="K131" s="96">
        <f>I131/'סכום נכסי הקרן'!$C$42</f>
        <v>1.3233527080219427E-6</v>
      </c>
    </row>
    <row r="132" spans="2:11" s="141" customFormat="1">
      <c r="B132" s="88" t="s">
        <v>2446</v>
      </c>
      <c r="C132" s="85" t="s">
        <v>2448</v>
      </c>
      <c r="D132" s="98"/>
      <c r="E132" s="98" t="s">
        <v>158</v>
      </c>
      <c r="F132" s="112">
        <v>42775</v>
      </c>
      <c r="G132" s="95">
        <v>273231.73</v>
      </c>
      <c r="H132" s="97">
        <v>0.34460000000000002</v>
      </c>
      <c r="I132" s="95">
        <v>0.94145000000000001</v>
      </c>
      <c r="J132" s="96">
        <v>1.1731533183645537E-5</v>
      </c>
      <c r="K132" s="96">
        <f>I132/'סכום נכסי הקרן'!$C$42</f>
        <v>1.7154650763513108E-8</v>
      </c>
    </row>
    <row r="133" spans="2:11" s="141" customFormat="1">
      <c r="B133" s="88" t="s">
        <v>2449</v>
      </c>
      <c r="C133" s="85" t="s">
        <v>2450</v>
      </c>
      <c r="D133" s="98"/>
      <c r="E133" s="98" t="s">
        <v>158</v>
      </c>
      <c r="F133" s="112">
        <v>42761</v>
      </c>
      <c r="G133" s="95">
        <v>66529160</v>
      </c>
      <c r="H133" s="97">
        <v>0.65629999999999999</v>
      </c>
      <c r="I133" s="95">
        <v>436.65875</v>
      </c>
      <c r="J133" s="96">
        <v>5.4412625371014715E-3</v>
      </c>
      <c r="K133" s="96">
        <f>I133/'סכום נכסי הקרן'!$C$42</f>
        <v>7.9565864985736667E-6</v>
      </c>
    </row>
    <row r="134" spans="2:11" s="141" customFormat="1">
      <c r="B134" s="88" t="s">
        <v>2451</v>
      </c>
      <c r="C134" s="85" t="s">
        <v>2452</v>
      </c>
      <c r="D134" s="98"/>
      <c r="E134" s="98" t="s">
        <v>158</v>
      </c>
      <c r="F134" s="112">
        <v>42810</v>
      </c>
      <c r="G134" s="95">
        <v>814086.94</v>
      </c>
      <c r="H134" s="97">
        <v>0.55210000000000004</v>
      </c>
      <c r="I134" s="95">
        <v>4.4945500000000003</v>
      </c>
      <c r="J134" s="96">
        <v>5.6007183037393437E-5</v>
      </c>
      <c r="K134" s="96">
        <f>I134/'סכום נכסי הקרן'!$C$42</f>
        <v>8.1897536341970197E-8</v>
      </c>
    </row>
    <row r="135" spans="2:11" s="141" customFormat="1">
      <c r="B135" s="88" t="s">
        <v>2451</v>
      </c>
      <c r="C135" s="85" t="s">
        <v>2453</v>
      </c>
      <c r="D135" s="98"/>
      <c r="E135" s="98" t="s">
        <v>158</v>
      </c>
      <c r="F135" s="112">
        <v>42810</v>
      </c>
      <c r="G135" s="95">
        <v>1174163.8600000001</v>
      </c>
      <c r="H135" s="97">
        <v>0.55210000000000004</v>
      </c>
      <c r="I135" s="95">
        <v>6.4825200000000001</v>
      </c>
      <c r="J135" s="96">
        <v>8.0779540595513158E-5</v>
      </c>
      <c r="K135" s="96">
        <f>I135/'סכום נכסי הקרן'!$C$42</f>
        <v>1.1812137306016145E-7</v>
      </c>
    </row>
    <row r="136" spans="2:11" s="141" customFormat="1">
      <c r="B136" s="88" t="s">
        <v>2451</v>
      </c>
      <c r="C136" s="85" t="s">
        <v>2454</v>
      </c>
      <c r="D136" s="98"/>
      <c r="E136" s="98" t="s">
        <v>158</v>
      </c>
      <c r="F136" s="112">
        <v>42810</v>
      </c>
      <c r="G136" s="95">
        <v>281799.33</v>
      </c>
      <c r="H136" s="97">
        <v>0.55210000000000004</v>
      </c>
      <c r="I136" s="95">
        <v>1.5558099999999999</v>
      </c>
      <c r="J136" s="96">
        <v>1.9387154540812109E-5</v>
      </c>
      <c r="K136" s="96">
        <f>I136/'סכום נכסי הקרן'!$C$42</f>
        <v>2.8349224286346939E-8</v>
      </c>
    </row>
    <row r="137" spans="2:11" s="141" customFormat="1">
      <c r="B137" s="88" t="s">
        <v>2455</v>
      </c>
      <c r="C137" s="85" t="s">
        <v>2456</v>
      </c>
      <c r="D137" s="98"/>
      <c r="E137" s="98" t="s">
        <v>158</v>
      </c>
      <c r="F137" s="112">
        <v>42761</v>
      </c>
      <c r="G137" s="95">
        <v>44834297.840000004</v>
      </c>
      <c r="H137" s="97">
        <v>0.71160000000000001</v>
      </c>
      <c r="I137" s="95">
        <v>319.02820000000003</v>
      </c>
      <c r="J137" s="96">
        <v>3.9754526685630729E-3</v>
      </c>
      <c r="K137" s="96">
        <f>I137/'סכום נכסי הקרן'!$C$42</f>
        <v>5.8131789842394313E-6</v>
      </c>
    </row>
    <row r="138" spans="2:11" s="141" customFormat="1">
      <c r="B138" s="88" t="s">
        <v>2455</v>
      </c>
      <c r="C138" s="85" t="s">
        <v>2457</v>
      </c>
      <c r="D138" s="98"/>
      <c r="E138" s="98" t="s">
        <v>158</v>
      </c>
      <c r="F138" s="112">
        <v>42761</v>
      </c>
      <c r="G138" s="95">
        <v>3739454.54</v>
      </c>
      <c r="H138" s="97">
        <v>0.71160000000000001</v>
      </c>
      <c r="I138" s="95">
        <v>26.608900000000002</v>
      </c>
      <c r="J138" s="96">
        <v>3.3157702833958865E-4</v>
      </c>
      <c r="K138" s="96">
        <f>I138/'סכום נכסי הקרן'!$C$42</f>
        <v>4.8485462499468259E-7</v>
      </c>
    </row>
    <row r="139" spans="2:11" s="141" customFormat="1">
      <c r="B139" s="88" t="s">
        <v>2458</v>
      </c>
      <c r="C139" s="85" t="s">
        <v>2459</v>
      </c>
      <c r="D139" s="98"/>
      <c r="E139" s="98" t="s">
        <v>158</v>
      </c>
      <c r="F139" s="112">
        <v>42814</v>
      </c>
      <c r="G139" s="95">
        <v>588.20000000000005</v>
      </c>
      <c r="H139" s="97">
        <v>0.74119999999999997</v>
      </c>
      <c r="I139" s="95">
        <v>4.3600000000000002E-3</v>
      </c>
      <c r="J139" s="96">
        <v>5.43305376607303E-8</v>
      </c>
      <c r="K139" s="96">
        <f>I139/'סכום נכסי הקרן'!$C$42</f>
        <v>7.9445830717422215E-11</v>
      </c>
    </row>
    <row r="140" spans="2:11" s="141" customFormat="1">
      <c r="B140" s="88" t="s">
        <v>2458</v>
      </c>
      <c r="C140" s="85" t="s">
        <v>2460</v>
      </c>
      <c r="D140" s="98"/>
      <c r="E140" s="98" t="s">
        <v>158</v>
      </c>
      <c r="F140" s="112">
        <v>42814</v>
      </c>
      <c r="G140" s="95">
        <v>333309.55</v>
      </c>
      <c r="H140" s="97">
        <v>0.73960000000000004</v>
      </c>
      <c r="I140" s="95">
        <v>2.4652800000000004</v>
      </c>
      <c r="J140" s="96">
        <v>3.0720180707395693E-5</v>
      </c>
      <c r="K140" s="96">
        <f>I140/'סכום נכסי הקרן'!$C$42</f>
        <v>4.4921150814460246E-8</v>
      </c>
    </row>
    <row r="141" spans="2:11" s="141" customFormat="1">
      <c r="B141" s="88" t="s">
        <v>2461</v>
      </c>
      <c r="C141" s="85" t="s">
        <v>2462</v>
      </c>
      <c r="D141" s="98"/>
      <c r="E141" s="98" t="s">
        <v>158</v>
      </c>
      <c r="F141" s="112">
        <v>42824</v>
      </c>
      <c r="G141" s="95">
        <v>86321889.280000001</v>
      </c>
      <c r="H141" s="97">
        <v>0.69940000000000002</v>
      </c>
      <c r="I141" s="95">
        <v>603.76256000000001</v>
      </c>
      <c r="J141" s="96">
        <v>7.5235652532612239E-3</v>
      </c>
      <c r="K141" s="96">
        <f>I141/'סכום נכסי הקרן'!$C$42</f>
        <v>1.1001472049375568E-5</v>
      </c>
    </row>
    <row r="142" spans="2:11" s="141" customFormat="1">
      <c r="B142" s="88" t="s">
        <v>2463</v>
      </c>
      <c r="C142" s="85" t="s">
        <v>2464</v>
      </c>
      <c r="D142" s="98"/>
      <c r="E142" s="98" t="s">
        <v>158</v>
      </c>
      <c r="F142" s="112">
        <v>42824</v>
      </c>
      <c r="G142" s="95">
        <v>2551623.46</v>
      </c>
      <c r="H142" s="97">
        <v>0.74609999999999999</v>
      </c>
      <c r="I142" s="95">
        <v>19.038139999999999</v>
      </c>
      <c r="J142" s="96">
        <v>2.3723678492207703E-4</v>
      </c>
      <c r="K142" s="96">
        <f>I142/'סכום נכסי הקרן'!$C$42</f>
        <v>3.4690386413178541E-7</v>
      </c>
    </row>
    <row r="143" spans="2:11" s="141" customFormat="1">
      <c r="B143" s="88" t="s">
        <v>2465</v>
      </c>
      <c r="C143" s="85" t="s">
        <v>2466</v>
      </c>
      <c r="D143" s="98"/>
      <c r="E143" s="98" t="s">
        <v>158</v>
      </c>
      <c r="F143" s="112">
        <v>42824</v>
      </c>
      <c r="G143" s="95">
        <v>39255745.600000001</v>
      </c>
      <c r="H143" s="97">
        <v>0.74609999999999999</v>
      </c>
      <c r="I143" s="95">
        <v>292.89440999999999</v>
      </c>
      <c r="J143" s="96">
        <v>3.64979604888128E-3</v>
      </c>
      <c r="K143" s="96">
        <f>I143/'סכום נכסי הקרן'!$C$42</f>
        <v>5.336981585995242E-6</v>
      </c>
    </row>
    <row r="144" spans="2:11" s="141" customFormat="1">
      <c r="B144" s="88" t="s">
        <v>2467</v>
      </c>
      <c r="C144" s="85" t="s">
        <v>2468</v>
      </c>
      <c r="D144" s="98"/>
      <c r="E144" s="98" t="s">
        <v>158</v>
      </c>
      <c r="F144" s="112">
        <v>42815</v>
      </c>
      <c r="G144" s="95">
        <v>3366800.26</v>
      </c>
      <c r="H144" s="97">
        <v>1.0939000000000001</v>
      </c>
      <c r="I144" s="95">
        <v>36.82779</v>
      </c>
      <c r="J144" s="96">
        <v>4.58915970540474E-4</v>
      </c>
      <c r="K144" s="96">
        <f>I144/'סכום נכסי הקרן'!$C$42</f>
        <v>6.710583417515539E-7</v>
      </c>
    </row>
    <row r="145" spans="2:11" s="141" customFormat="1">
      <c r="B145" s="88" t="s">
        <v>2467</v>
      </c>
      <c r="C145" s="85" t="s">
        <v>2469</v>
      </c>
      <c r="D145" s="98"/>
      <c r="E145" s="98" t="s">
        <v>158</v>
      </c>
      <c r="F145" s="112">
        <v>42815</v>
      </c>
      <c r="G145" s="95">
        <v>10145685.24</v>
      </c>
      <c r="H145" s="97">
        <v>1.0939000000000001</v>
      </c>
      <c r="I145" s="95">
        <v>110.97872</v>
      </c>
      <c r="J145" s="96">
        <v>1.3829205336008355E-3</v>
      </c>
      <c r="K145" s="96">
        <f>I145/'סכום נכסי הקרן'!$C$42</f>
        <v>2.022201055586284E-6</v>
      </c>
    </row>
    <row r="146" spans="2:11" s="141" customFormat="1">
      <c r="B146" s="88" t="s">
        <v>2467</v>
      </c>
      <c r="C146" s="85" t="s">
        <v>2470</v>
      </c>
      <c r="D146" s="98"/>
      <c r="E146" s="98" t="s">
        <v>158</v>
      </c>
      <c r="F146" s="112">
        <v>42815</v>
      </c>
      <c r="G146" s="95">
        <v>1513528.31</v>
      </c>
      <c r="H146" s="97">
        <v>1.0939000000000001</v>
      </c>
      <c r="I146" s="95">
        <v>16.55574</v>
      </c>
      <c r="J146" s="96">
        <v>2.0630326962643556E-4</v>
      </c>
      <c r="K146" s="96">
        <f>I146/'סכום נכסי הקרן'!$C$42</f>
        <v>3.0167076088111372E-7</v>
      </c>
    </row>
    <row r="147" spans="2:11" s="141" customFormat="1">
      <c r="B147" s="88" t="s">
        <v>2471</v>
      </c>
      <c r="C147" s="85" t="s">
        <v>2472</v>
      </c>
      <c r="D147" s="98"/>
      <c r="E147" s="98" t="s">
        <v>158</v>
      </c>
      <c r="F147" s="112">
        <v>42815</v>
      </c>
      <c r="G147" s="95">
        <v>47274475.200000003</v>
      </c>
      <c r="H147" s="97">
        <v>1.1379999999999999</v>
      </c>
      <c r="I147" s="95">
        <v>537.96778000000006</v>
      </c>
      <c r="J147" s="96">
        <v>6.7036877824654759E-3</v>
      </c>
      <c r="K147" s="96">
        <f>I147/'סכום נכסי הקרן'!$C$42</f>
        <v>9.8025910966301475E-6</v>
      </c>
    </row>
    <row r="148" spans="2:11" s="141" customFormat="1">
      <c r="B148" s="88" t="s">
        <v>2473</v>
      </c>
      <c r="C148" s="85" t="s">
        <v>2474</v>
      </c>
      <c r="D148" s="98"/>
      <c r="E148" s="98" t="s">
        <v>158</v>
      </c>
      <c r="F148" s="112">
        <v>42768</v>
      </c>
      <c r="G148" s="95">
        <v>9859608.8000000007</v>
      </c>
      <c r="H148" s="97">
        <v>1.3900999999999999</v>
      </c>
      <c r="I148" s="95">
        <v>137.05529000000001</v>
      </c>
      <c r="J148" s="96">
        <v>1.7078641272814938E-3</v>
      </c>
      <c r="K148" s="96">
        <f>I148/'סכום נכסי הקרן'!$C$42</f>
        <v>2.4973558184099106E-6</v>
      </c>
    </row>
    <row r="149" spans="2:11" s="141" customFormat="1">
      <c r="B149" s="88" t="s">
        <v>2475</v>
      </c>
      <c r="C149" s="85" t="s">
        <v>2476</v>
      </c>
      <c r="D149" s="98"/>
      <c r="E149" s="98" t="s">
        <v>158</v>
      </c>
      <c r="F149" s="112">
        <v>42768</v>
      </c>
      <c r="G149" s="95">
        <v>15775228.800000001</v>
      </c>
      <c r="H149" s="97">
        <v>1.3892</v>
      </c>
      <c r="I149" s="95">
        <v>219.14337</v>
      </c>
      <c r="J149" s="96">
        <v>2.7307745680927417E-3</v>
      </c>
      <c r="K149" s="96">
        <f>I149/'סכום נכסי הקרן'!$C$42</f>
        <v>3.9931254761159228E-6</v>
      </c>
    </row>
    <row r="150" spans="2:11" s="141" customFormat="1">
      <c r="B150" s="88" t="s">
        <v>2477</v>
      </c>
      <c r="C150" s="85" t="s">
        <v>2478</v>
      </c>
      <c r="D150" s="98"/>
      <c r="E150" s="98" t="s">
        <v>158</v>
      </c>
      <c r="F150" s="112">
        <v>42815</v>
      </c>
      <c r="G150" s="95">
        <v>17750401.199999999</v>
      </c>
      <c r="H150" s="97">
        <v>1.2627999999999999</v>
      </c>
      <c r="I150" s="95">
        <v>224.15597</v>
      </c>
      <c r="J150" s="96">
        <v>2.7932372408170942E-3</v>
      </c>
      <c r="K150" s="96">
        <f>I150/'סכום נכסי הקרן'!$C$42</f>
        <v>4.0844626713118287E-6</v>
      </c>
    </row>
    <row r="151" spans="2:11" s="141" customFormat="1">
      <c r="B151" s="88" t="s">
        <v>2479</v>
      </c>
      <c r="C151" s="85" t="s">
        <v>2480</v>
      </c>
      <c r="D151" s="98"/>
      <c r="E151" s="98" t="s">
        <v>158</v>
      </c>
      <c r="F151" s="112">
        <v>42822</v>
      </c>
      <c r="G151" s="95">
        <v>790628.29</v>
      </c>
      <c r="H151" s="97">
        <v>1.5989</v>
      </c>
      <c r="I151" s="95">
        <v>12.641489999999999</v>
      </c>
      <c r="J151" s="96">
        <v>1.5752728177356547E-4</v>
      </c>
      <c r="K151" s="96">
        <f>I151/'סכום נכסי הקרן'!$C$42</f>
        <v>2.3034717306329947E-7</v>
      </c>
    </row>
    <row r="152" spans="2:11" s="141" customFormat="1">
      <c r="B152" s="88" t="s">
        <v>2481</v>
      </c>
      <c r="C152" s="85" t="s">
        <v>2482</v>
      </c>
      <c r="D152" s="98"/>
      <c r="E152" s="98" t="s">
        <v>158</v>
      </c>
      <c r="F152" s="112">
        <v>42821</v>
      </c>
      <c r="G152" s="95">
        <v>18216194.300000001</v>
      </c>
      <c r="H152" s="97">
        <v>1.6485000000000001</v>
      </c>
      <c r="I152" s="95">
        <v>300.30255</v>
      </c>
      <c r="J152" s="96">
        <v>3.7421098629331065E-3</v>
      </c>
      <c r="K152" s="96">
        <f>I152/'סכום נכסי הקרן'!$C$42</f>
        <v>5.4719691631445465E-6</v>
      </c>
    </row>
    <row r="153" spans="2:11" s="141" customFormat="1">
      <c r="B153" s="88" t="s">
        <v>2481</v>
      </c>
      <c r="C153" s="85" t="s">
        <v>2483</v>
      </c>
      <c r="D153" s="98"/>
      <c r="E153" s="98" t="s">
        <v>158</v>
      </c>
      <c r="F153" s="112">
        <v>42821</v>
      </c>
      <c r="G153" s="95">
        <v>158401.69</v>
      </c>
      <c r="H153" s="97">
        <v>1.6485000000000001</v>
      </c>
      <c r="I153" s="95">
        <v>2.6113299999999997</v>
      </c>
      <c r="J153" s="96">
        <v>3.2540129107705236E-5</v>
      </c>
      <c r="K153" s="96">
        <f>I153/'סכום נכסי הקרן'!$C$42</f>
        <v>4.7582403928285809E-8</v>
      </c>
    </row>
    <row r="154" spans="2:11" s="141" customFormat="1">
      <c r="B154" s="88" t="s">
        <v>2484</v>
      </c>
      <c r="C154" s="85" t="s">
        <v>2485</v>
      </c>
      <c r="D154" s="98"/>
      <c r="E154" s="98" t="s">
        <v>159</v>
      </c>
      <c r="F154" s="112">
        <v>42801</v>
      </c>
      <c r="G154" s="95">
        <v>665391.48</v>
      </c>
      <c r="H154" s="97">
        <v>-2.0668000000000002</v>
      </c>
      <c r="I154" s="95">
        <v>-13.752079999999999</v>
      </c>
      <c r="J154" s="96">
        <v>-1.713664909067376E-4</v>
      </c>
      <c r="K154" s="96">
        <f>I154/'סכום נכסי הקרן'!$C$42</f>
        <v>-2.5058381185606599E-7</v>
      </c>
    </row>
    <row r="155" spans="2:11" s="141" customFormat="1">
      <c r="B155" s="88" t="s">
        <v>2486</v>
      </c>
      <c r="C155" s="85" t="s">
        <v>2487</v>
      </c>
      <c r="D155" s="98"/>
      <c r="E155" s="98" t="s">
        <v>159</v>
      </c>
      <c r="F155" s="112">
        <v>42801</v>
      </c>
      <c r="G155" s="95">
        <v>35487545.600000001</v>
      </c>
      <c r="H155" s="97">
        <v>-2.0668000000000002</v>
      </c>
      <c r="I155" s="95">
        <v>-733.44416000000001</v>
      </c>
      <c r="J155" s="96">
        <v>-9.1395448525052065E-3</v>
      </c>
      <c r="K155" s="96">
        <f>I155/'סכום נכסי הקרן'!$C$42</f>
        <v>-1.3364468022027967E-5</v>
      </c>
    </row>
    <row r="156" spans="2:11" s="141" customFormat="1">
      <c r="B156" s="88" t="s">
        <v>2488</v>
      </c>
      <c r="C156" s="85" t="s">
        <v>2489</v>
      </c>
      <c r="D156" s="98"/>
      <c r="E156" s="98" t="s">
        <v>159</v>
      </c>
      <c r="F156" s="112">
        <v>42807</v>
      </c>
      <c r="G156" s="95">
        <v>578440.86</v>
      </c>
      <c r="H156" s="97">
        <v>-1.8295999999999999</v>
      </c>
      <c r="I156" s="95">
        <v>-10.583440000000001</v>
      </c>
      <c r="J156" s="96">
        <v>-1.3188164805047695E-4</v>
      </c>
      <c r="K156" s="96">
        <f>I156/'סכום נכסי הקרן'!$C$42</f>
        <v>-1.9284637216697135E-7</v>
      </c>
    </row>
    <row r="157" spans="2:11" s="141" customFormat="1">
      <c r="B157" s="88" t="s">
        <v>2488</v>
      </c>
      <c r="C157" s="85" t="s">
        <v>2490</v>
      </c>
      <c r="D157" s="98"/>
      <c r="E157" s="98" t="s">
        <v>159</v>
      </c>
      <c r="F157" s="112">
        <v>42807</v>
      </c>
      <c r="G157" s="95">
        <v>10242852.68</v>
      </c>
      <c r="H157" s="97">
        <v>-1.8295999999999999</v>
      </c>
      <c r="I157" s="95">
        <v>-187.40832999999998</v>
      </c>
      <c r="J157" s="96">
        <v>-2.3353200300457733E-3</v>
      </c>
      <c r="K157" s="96">
        <f>I157/'סכום נכסי הקרן'!$C$42</f>
        <v>-3.4148647844529355E-6</v>
      </c>
    </row>
    <row r="158" spans="2:11" s="141" customFormat="1">
      <c r="B158" s="88" t="s">
        <v>2491</v>
      </c>
      <c r="C158" s="85" t="s">
        <v>2492</v>
      </c>
      <c r="D158" s="98"/>
      <c r="E158" s="98" t="s">
        <v>159</v>
      </c>
      <c r="F158" s="112">
        <v>42807</v>
      </c>
      <c r="G158" s="95">
        <v>129087890.23999999</v>
      </c>
      <c r="H158" s="97">
        <v>-1.7894000000000001</v>
      </c>
      <c r="I158" s="95">
        <v>-2309.9409900000001</v>
      </c>
      <c r="J158" s="96">
        <v>-2.878448072276597E-2</v>
      </c>
      <c r="K158" s="96">
        <f>I158/'סכום נכסי הקרן'!$C$42</f>
        <v>-4.2090637811645572E-5</v>
      </c>
    </row>
    <row r="159" spans="2:11" s="141" customFormat="1">
      <c r="B159" s="88" t="s">
        <v>2493</v>
      </c>
      <c r="C159" s="85" t="s">
        <v>2494</v>
      </c>
      <c r="D159" s="98"/>
      <c r="E159" s="98" t="s">
        <v>159</v>
      </c>
      <c r="F159" s="112">
        <v>42739</v>
      </c>
      <c r="G159" s="95">
        <v>38021955.200000003</v>
      </c>
      <c r="H159" s="97">
        <v>-1.1879999999999999</v>
      </c>
      <c r="I159" s="95">
        <v>-451.68624</v>
      </c>
      <c r="J159" s="96">
        <v>-5.6285220809985468E-3</v>
      </c>
      <c r="K159" s="96">
        <f>I159/'סכום נכסי הקרן'!$C$42</f>
        <v>-8.2304102202818674E-6</v>
      </c>
    </row>
    <row r="160" spans="2:11" s="141" customFormat="1">
      <c r="B160" s="88" t="s">
        <v>2495</v>
      </c>
      <c r="C160" s="85" t="s">
        <v>2496</v>
      </c>
      <c r="D160" s="98"/>
      <c r="E160" s="98" t="s">
        <v>159</v>
      </c>
      <c r="F160" s="112">
        <v>42810</v>
      </c>
      <c r="G160" s="95">
        <v>1033657.76</v>
      </c>
      <c r="H160" s="97">
        <v>-0.74570000000000003</v>
      </c>
      <c r="I160" s="95">
        <v>-7.7077999999999998</v>
      </c>
      <c r="J160" s="96">
        <v>-9.6047917014077287E-5</v>
      </c>
      <c r="K160" s="96">
        <f>I160/'סכום נכסי הקרן'!$C$42</f>
        <v>-1.4044783807425388E-7</v>
      </c>
    </row>
    <row r="161" spans="2:11" s="141" customFormat="1">
      <c r="B161" s="88" t="s">
        <v>2497</v>
      </c>
      <c r="C161" s="85" t="s">
        <v>2498</v>
      </c>
      <c r="D161" s="98"/>
      <c r="E161" s="98" t="s">
        <v>159</v>
      </c>
      <c r="F161" s="112">
        <v>42810</v>
      </c>
      <c r="G161" s="95">
        <v>314857.17</v>
      </c>
      <c r="H161" s="97">
        <v>-0.73580000000000001</v>
      </c>
      <c r="I161" s="95">
        <v>-2.3166199999999999</v>
      </c>
      <c r="J161" s="96">
        <v>-2.8867708751284638E-5</v>
      </c>
      <c r="K161" s="96">
        <f>I161/'סכום נכסי הקרן'!$C$42</f>
        <v>-4.2212339531329051E-8</v>
      </c>
    </row>
    <row r="162" spans="2:11" s="141" customFormat="1">
      <c r="B162" s="88" t="s">
        <v>2497</v>
      </c>
      <c r="C162" s="85" t="s">
        <v>2499</v>
      </c>
      <c r="D162" s="98"/>
      <c r="E162" s="98" t="s">
        <v>159</v>
      </c>
      <c r="F162" s="112">
        <v>42810</v>
      </c>
      <c r="G162" s="95">
        <v>3373469.7</v>
      </c>
      <c r="H162" s="97">
        <v>-0.73580000000000001</v>
      </c>
      <c r="I162" s="95">
        <v>-24.820889999999999</v>
      </c>
      <c r="J162" s="96">
        <v>-3.092963988343679E-4</v>
      </c>
      <c r="K162" s="96">
        <f>I162/'סכום נכסי הקרן'!$C$42</f>
        <v>-4.522743635770087E-7</v>
      </c>
    </row>
    <row r="163" spans="2:11" s="141" customFormat="1">
      <c r="B163" s="88" t="s">
        <v>2500</v>
      </c>
      <c r="C163" s="85" t="s">
        <v>2501</v>
      </c>
      <c r="D163" s="98"/>
      <c r="E163" s="98" t="s">
        <v>159</v>
      </c>
      <c r="F163" s="112">
        <v>42781</v>
      </c>
      <c r="G163" s="95">
        <v>284052.18</v>
      </c>
      <c r="H163" s="97">
        <v>-0.36130000000000001</v>
      </c>
      <c r="I163" s="95">
        <v>-1.0263599999999999</v>
      </c>
      <c r="J163" s="96">
        <v>-1.2789607943455767E-5</v>
      </c>
      <c r="K163" s="96">
        <f>I163/'סכום נכסי הקרן'!$C$42</f>
        <v>-1.8701840095214096E-8</v>
      </c>
    </row>
    <row r="164" spans="2:11" s="141" customFormat="1">
      <c r="B164" s="88" t="s">
        <v>2502</v>
      </c>
      <c r="C164" s="85" t="s">
        <v>2503</v>
      </c>
      <c r="D164" s="98"/>
      <c r="E164" s="98" t="s">
        <v>159</v>
      </c>
      <c r="F164" s="112">
        <v>42787</v>
      </c>
      <c r="G164" s="95">
        <v>573203.55000000005</v>
      </c>
      <c r="H164" s="97">
        <v>-0.31640000000000001</v>
      </c>
      <c r="I164" s="95">
        <v>-1.8135599999999998</v>
      </c>
      <c r="J164" s="96">
        <v>-2.2599011440365604E-5</v>
      </c>
      <c r="K164" s="96">
        <f>I164/'סכום נכסי הקרן'!$C$42</f>
        <v>-3.3045821274286291E-8</v>
      </c>
    </row>
    <row r="165" spans="2:11" s="141" customFormat="1">
      <c r="B165" s="88" t="s">
        <v>2504</v>
      </c>
      <c r="C165" s="85" t="s">
        <v>2505</v>
      </c>
      <c r="D165" s="98"/>
      <c r="E165" s="98" t="s">
        <v>159</v>
      </c>
      <c r="F165" s="112">
        <v>42794</v>
      </c>
      <c r="G165" s="95">
        <v>1792805.76</v>
      </c>
      <c r="H165" s="97">
        <v>-0.2616</v>
      </c>
      <c r="I165" s="95">
        <v>-4.68954</v>
      </c>
      <c r="J165" s="96">
        <v>-5.8436979261812198E-5</v>
      </c>
      <c r="K165" s="96">
        <f>I165/'סכום נכסי הקרן'!$C$42</f>
        <v>-8.545055068407802E-8</v>
      </c>
    </row>
    <row r="166" spans="2:11" s="141" customFormat="1">
      <c r="B166" s="88" t="s">
        <v>2506</v>
      </c>
      <c r="C166" s="85" t="s">
        <v>2507</v>
      </c>
      <c r="D166" s="98"/>
      <c r="E166" s="98" t="s">
        <v>159</v>
      </c>
      <c r="F166" s="112">
        <v>42814</v>
      </c>
      <c r="G166" s="95">
        <v>28082430.780000001</v>
      </c>
      <c r="H166" s="97">
        <v>-0.34300000000000003</v>
      </c>
      <c r="I166" s="95">
        <v>-96.330970000000008</v>
      </c>
      <c r="J166" s="96">
        <v>-1.2003929801558903E-3</v>
      </c>
      <c r="K166" s="96">
        <f>I166/'סכום נכסי הקרן'!$C$42</f>
        <v>-1.7552967741892383E-6</v>
      </c>
    </row>
    <row r="167" spans="2:11" s="141" customFormat="1">
      <c r="B167" s="88" t="s">
        <v>2508</v>
      </c>
      <c r="C167" s="85" t="s">
        <v>2509</v>
      </c>
      <c r="D167" s="98"/>
      <c r="E167" s="98" t="s">
        <v>159</v>
      </c>
      <c r="F167" s="112">
        <v>42814</v>
      </c>
      <c r="G167" s="95">
        <v>678477.58</v>
      </c>
      <c r="H167" s="97">
        <v>-0.31979999999999997</v>
      </c>
      <c r="I167" s="95">
        <v>-2.1695000000000002</v>
      </c>
      <c r="J167" s="96">
        <v>-2.7034426939209723E-5</v>
      </c>
      <c r="K167" s="96">
        <f>I167/'סכום נכסי הקרן'!$C$42</f>
        <v>-3.9531589390240259E-8</v>
      </c>
    </row>
    <row r="168" spans="2:11" s="141" customFormat="1">
      <c r="B168" s="88" t="s">
        <v>2510</v>
      </c>
      <c r="C168" s="85" t="s">
        <v>2511</v>
      </c>
      <c r="D168" s="98"/>
      <c r="E168" s="98" t="s">
        <v>159</v>
      </c>
      <c r="F168" s="112">
        <v>42814</v>
      </c>
      <c r="G168" s="95">
        <v>65596698.479999997</v>
      </c>
      <c r="H168" s="97">
        <v>-0.30370000000000003</v>
      </c>
      <c r="I168" s="95">
        <v>-199.22993</v>
      </c>
      <c r="J168" s="96">
        <v>-2.4826305539012985E-3</v>
      </c>
      <c r="K168" s="96">
        <f>I168/'סכום נכסי הקרן'!$C$42</f>
        <v>-3.6302723148219904E-6</v>
      </c>
    </row>
    <row r="169" spans="2:11" s="141" customFormat="1">
      <c r="B169" s="88" t="s">
        <v>2512</v>
      </c>
      <c r="C169" s="85" t="s">
        <v>2513</v>
      </c>
      <c r="D169" s="98"/>
      <c r="E169" s="98" t="s">
        <v>159</v>
      </c>
      <c r="F169" s="112">
        <v>42815</v>
      </c>
      <c r="G169" s="95">
        <v>203866.88</v>
      </c>
      <c r="H169" s="97">
        <v>5.8900000000000001E-2</v>
      </c>
      <c r="I169" s="95">
        <v>0.11998</v>
      </c>
      <c r="J169" s="96">
        <v>1.4950866762693627E-6</v>
      </c>
      <c r="K169" s="96">
        <f>I169/'סכום נכסי הקרן'!$C$42</f>
        <v>2.1862180663936507E-9</v>
      </c>
    </row>
    <row r="170" spans="2:11" s="141" customFormat="1">
      <c r="B170" s="88" t="s">
        <v>2514</v>
      </c>
      <c r="C170" s="85" t="s">
        <v>2515</v>
      </c>
      <c r="D170" s="98"/>
      <c r="E170" s="98" t="s">
        <v>159</v>
      </c>
      <c r="F170" s="112">
        <v>42815</v>
      </c>
      <c r="G170" s="95">
        <v>22671.13</v>
      </c>
      <c r="H170" s="97">
        <v>6.83E-2</v>
      </c>
      <c r="I170" s="95">
        <v>1.549E-2</v>
      </c>
      <c r="J170" s="96">
        <v>1.9302294228548448E-7</v>
      </c>
      <c r="K170" s="96">
        <f>I170/'סכום נכסי הקרן'!$C$42</f>
        <v>2.8225135729652983E-10</v>
      </c>
    </row>
    <row r="171" spans="2:11" s="141" customFormat="1">
      <c r="B171" s="88" t="s">
        <v>2514</v>
      </c>
      <c r="C171" s="85" t="s">
        <v>2516</v>
      </c>
      <c r="D171" s="98"/>
      <c r="E171" s="98" t="s">
        <v>159</v>
      </c>
      <c r="F171" s="112">
        <v>42815</v>
      </c>
      <c r="G171" s="95">
        <v>272053.51</v>
      </c>
      <c r="H171" s="97">
        <v>6.83E-2</v>
      </c>
      <c r="I171" s="95">
        <v>0.18586000000000003</v>
      </c>
      <c r="J171" s="96">
        <v>2.3160260847759941E-6</v>
      </c>
      <c r="K171" s="96">
        <f>I171/'סכום נכסי הקרן'!$C$42</f>
        <v>3.3866518571422238E-9</v>
      </c>
    </row>
    <row r="172" spans="2:11" s="141" customFormat="1">
      <c r="B172" s="88" t="s">
        <v>2517</v>
      </c>
      <c r="C172" s="85" t="s">
        <v>2518</v>
      </c>
      <c r="D172" s="98"/>
      <c r="E172" s="98" t="s">
        <v>159</v>
      </c>
      <c r="F172" s="112">
        <v>42815</v>
      </c>
      <c r="G172" s="95">
        <v>9082760.3200000003</v>
      </c>
      <c r="H172" s="97">
        <v>8.0500000000000002E-2</v>
      </c>
      <c r="I172" s="95">
        <v>7.3137600000000003</v>
      </c>
      <c r="J172" s="96">
        <v>9.1137732367326348E-5</v>
      </c>
      <c r="K172" s="96">
        <f>I172/'סכום נכסי הקרן'!$C$42</f>
        <v>1.3326783001556282E-7</v>
      </c>
    </row>
    <row r="173" spans="2:11" s="141" customFormat="1">
      <c r="B173" s="88" t="s">
        <v>2517</v>
      </c>
      <c r="C173" s="85" t="s">
        <v>2519</v>
      </c>
      <c r="D173" s="98"/>
      <c r="E173" s="98" t="s">
        <v>159</v>
      </c>
      <c r="F173" s="112">
        <v>42815</v>
      </c>
      <c r="G173" s="95">
        <v>227069.01</v>
      </c>
      <c r="H173" s="97">
        <v>8.0500000000000002E-2</v>
      </c>
      <c r="I173" s="95">
        <v>0.18284</v>
      </c>
      <c r="J173" s="96">
        <v>2.2783934646531946E-6</v>
      </c>
      <c r="K173" s="96">
        <f>I173/'סכום נכסי הקרן'!$C$42</f>
        <v>3.3316228643058436E-9</v>
      </c>
    </row>
    <row r="174" spans="2:11" s="141" customFormat="1">
      <c r="B174" s="88" t="s">
        <v>2520</v>
      </c>
      <c r="C174" s="85" t="s">
        <v>2521</v>
      </c>
      <c r="D174" s="98"/>
      <c r="E174" s="98" t="s">
        <v>159</v>
      </c>
      <c r="F174" s="112">
        <v>42779</v>
      </c>
      <c r="G174" s="95">
        <v>1136634.3999999999</v>
      </c>
      <c r="H174" s="97">
        <v>0.47239999999999999</v>
      </c>
      <c r="I174" s="95">
        <v>5.3693500000000007</v>
      </c>
      <c r="J174" s="96">
        <v>6.6908181740514284E-5</v>
      </c>
      <c r="K174" s="96">
        <f>I174/'סכום נכסי הקרן'!$C$42</f>
        <v>9.7837722743713539E-8</v>
      </c>
    </row>
    <row r="175" spans="2:11" s="141" customFormat="1">
      <c r="B175" s="88" t="s">
        <v>2520</v>
      </c>
      <c r="C175" s="85" t="s">
        <v>2522</v>
      </c>
      <c r="D175" s="98"/>
      <c r="E175" s="98" t="s">
        <v>159</v>
      </c>
      <c r="F175" s="112">
        <v>42779</v>
      </c>
      <c r="G175" s="95">
        <v>454653.76</v>
      </c>
      <c r="H175" s="97">
        <v>0.47239999999999999</v>
      </c>
      <c r="I175" s="95">
        <v>2.1477399999999998</v>
      </c>
      <c r="J175" s="96">
        <v>2.6763272696205705E-5</v>
      </c>
      <c r="K175" s="96">
        <f>I175/'סכום נכסי הקרן'!$C$42</f>
        <v>3.913508909748541E-8</v>
      </c>
    </row>
    <row r="176" spans="2:11" s="141" customFormat="1">
      <c r="B176" s="88" t="s">
        <v>2523</v>
      </c>
      <c r="C176" s="85" t="s">
        <v>2524</v>
      </c>
      <c r="D176" s="98"/>
      <c r="E176" s="98" t="s">
        <v>159</v>
      </c>
      <c r="F176" s="112">
        <v>42774</v>
      </c>
      <c r="G176" s="95">
        <v>455071.44</v>
      </c>
      <c r="H176" s="97">
        <v>0.56369999999999998</v>
      </c>
      <c r="I176" s="95">
        <v>2.5653800000000002</v>
      </c>
      <c r="J176" s="96">
        <v>3.1967540069744108E-5</v>
      </c>
      <c r="K176" s="96">
        <f>I176/'סכום נכסי הקרן'!$C$42</f>
        <v>4.6745125047215737E-8</v>
      </c>
    </row>
    <row r="177" spans="2:11" s="141" customFormat="1">
      <c r="B177" s="88" t="s">
        <v>2525</v>
      </c>
      <c r="C177" s="85" t="s">
        <v>2526</v>
      </c>
      <c r="D177" s="98"/>
      <c r="E177" s="98" t="s">
        <v>159</v>
      </c>
      <c r="F177" s="112">
        <v>42765</v>
      </c>
      <c r="G177" s="95">
        <v>2732662.32</v>
      </c>
      <c r="H177" s="97">
        <v>0.61670000000000003</v>
      </c>
      <c r="I177" s="95">
        <v>16.852250000000002</v>
      </c>
      <c r="J177" s="96">
        <v>2.0999812002133998E-4</v>
      </c>
      <c r="K177" s="96">
        <f>I177/'סכום נכסי הקרן'!$C$42</f>
        <v>3.0707362401552265E-7</v>
      </c>
    </row>
    <row r="178" spans="2:11" s="141" customFormat="1">
      <c r="B178" s="88" t="s">
        <v>2527</v>
      </c>
      <c r="C178" s="85" t="s">
        <v>2528</v>
      </c>
      <c r="D178" s="98"/>
      <c r="E178" s="98" t="s">
        <v>156</v>
      </c>
      <c r="F178" s="112">
        <v>42773</v>
      </c>
      <c r="G178" s="95">
        <v>23006635.379999999</v>
      </c>
      <c r="H178" s="97">
        <v>-0.18920000000000001</v>
      </c>
      <c r="I178" s="95">
        <v>-43.523350000000001</v>
      </c>
      <c r="J178" s="96">
        <v>-5.4235023080186832E-4</v>
      </c>
      <c r="K178" s="96">
        <f>I178/'סכום נכסי הקרן'!$C$42</f>
        <v>-7.9306162760438491E-7</v>
      </c>
    </row>
    <row r="179" spans="2:11" s="141" customFormat="1">
      <c r="B179" s="88" t="s">
        <v>2527</v>
      </c>
      <c r="C179" s="85" t="s">
        <v>2529</v>
      </c>
      <c r="D179" s="98"/>
      <c r="E179" s="98" t="s">
        <v>156</v>
      </c>
      <c r="F179" s="112">
        <v>42773</v>
      </c>
      <c r="G179" s="95">
        <v>1723576.02</v>
      </c>
      <c r="H179" s="97">
        <v>-0.18920000000000001</v>
      </c>
      <c r="I179" s="95">
        <v>-3.2606299999999999</v>
      </c>
      <c r="J179" s="96">
        <v>-4.0631142434107116E-5</v>
      </c>
      <c r="K179" s="96">
        <f>I179/'סכום נכסי הקרן'!$C$42</f>
        <v>-5.9413637388107431E-8</v>
      </c>
    </row>
    <row r="180" spans="2:11" s="141" customFormat="1">
      <c r="B180" s="88" t="s">
        <v>2530</v>
      </c>
      <c r="C180" s="85" t="s">
        <v>2531</v>
      </c>
      <c r="D180" s="98"/>
      <c r="E180" s="98" t="s">
        <v>156</v>
      </c>
      <c r="F180" s="112">
        <v>42773</v>
      </c>
      <c r="G180" s="95">
        <v>44129789.869999997</v>
      </c>
      <c r="H180" s="97">
        <v>-0.21510000000000001</v>
      </c>
      <c r="I180" s="95">
        <v>-94.923570000000012</v>
      </c>
      <c r="J180" s="96">
        <v>-1.1828551822880664E-3</v>
      </c>
      <c r="K180" s="96">
        <f>I180/'סכום נכסי הקרן'!$C$42</f>
        <v>-1.7296518058058209E-6</v>
      </c>
    </row>
    <row r="181" spans="2:11" s="141" customFormat="1">
      <c r="B181" s="88" t="s">
        <v>2532</v>
      </c>
      <c r="C181" s="85" t="s">
        <v>2533</v>
      </c>
      <c r="D181" s="98"/>
      <c r="E181" s="98" t="s">
        <v>156</v>
      </c>
      <c r="F181" s="112">
        <v>42773</v>
      </c>
      <c r="G181" s="95">
        <v>8149417.6399999997</v>
      </c>
      <c r="H181" s="97">
        <v>-0.2276</v>
      </c>
      <c r="I181" s="95">
        <v>-18.549349999999997</v>
      </c>
      <c r="J181" s="96">
        <v>-2.3114590797180444E-4</v>
      </c>
      <c r="K181" s="96">
        <f>I181/'סכום נכסי הקרן'!$C$42</f>
        <v>-3.3799736697665494E-7</v>
      </c>
    </row>
    <row r="182" spans="2:11" s="141" customFormat="1">
      <c r="B182" s="88" t="s">
        <v>2532</v>
      </c>
      <c r="C182" s="85" t="s">
        <v>2534</v>
      </c>
      <c r="D182" s="98"/>
      <c r="E182" s="98" t="s">
        <v>156</v>
      </c>
      <c r="F182" s="112">
        <v>42773</v>
      </c>
      <c r="G182" s="95">
        <v>9742023.7100000009</v>
      </c>
      <c r="H182" s="97">
        <v>-0.2276</v>
      </c>
      <c r="I182" s="95">
        <v>-22.17437</v>
      </c>
      <c r="J182" s="96">
        <v>-2.763177624743046E-4</v>
      </c>
      <c r="K182" s="96">
        <f>I182/'סכום נכסי הקרן'!$C$42</f>
        <v>-4.0405074433153343E-7</v>
      </c>
    </row>
    <row r="183" spans="2:11" s="141" customFormat="1">
      <c r="B183" s="88" t="s">
        <v>2535</v>
      </c>
      <c r="C183" s="85" t="s">
        <v>2536</v>
      </c>
      <c r="D183" s="98"/>
      <c r="E183" s="98" t="s">
        <v>156</v>
      </c>
      <c r="F183" s="112">
        <v>42814</v>
      </c>
      <c r="G183" s="95">
        <v>1271200</v>
      </c>
      <c r="H183" s="97">
        <v>-0.70230000000000004</v>
      </c>
      <c r="I183" s="95">
        <v>-8.9274500000000003</v>
      </c>
      <c r="J183" s="96">
        <v>-1.1124613725671714E-4</v>
      </c>
      <c r="K183" s="96">
        <f>I183/'סכום נכסי הקרן'!$C$42</f>
        <v>-1.6267171592620436E-7</v>
      </c>
    </row>
    <row r="184" spans="2:11" s="141" customFormat="1">
      <c r="B184" s="88" t="s">
        <v>2537</v>
      </c>
      <c r="C184" s="85" t="s">
        <v>2538</v>
      </c>
      <c r="D184" s="98"/>
      <c r="E184" s="98" t="s">
        <v>156</v>
      </c>
      <c r="F184" s="112">
        <v>42767</v>
      </c>
      <c r="G184" s="95">
        <v>726560.75</v>
      </c>
      <c r="H184" s="97">
        <v>-1.0609999999999999</v>
      </c>
      <c r="I184" s="95">
        <v>-7.7085600000000003</v>
      </c>
      <c r="J184" s="96">
        <v>-9.6057387474770455E-5</v>
      </c>
      <c r="K184" s="96">
        <f>I184/'סכום נכסי הקרן'!$C$42</f>
        <v>-1.4046168643006703E-7</v>
      </c>
    </row>
    <row r="185" spans="2:11" s="141" customFormat="1">
      <c r="B185" s="88" t="s">
        <v>2539</v>
      </c>
      <c r="C185" s="85" t="s">
        <v>2540</v>
      </c>
      <c r="D185" s="98"/>
      <c r="E185" s="98" t="s">
        <v>156</v>
      </c>
      <c r="F185" s="112">
        <v>42782</v>
      </c>
      <c r="G185" s="95">
        <v>343544.12</v>
      </c>
      <c r="H185" s="97">
        <v>-1.2985</v>
      </c>
      <c r="I185" s="95">
        <v>-4.4610300000000001</v>
      </c>
      <c r="J185" s="96">
        <v>-5.558948587629534E-5</v>
      </c>
      <c r="K185" s="96">
        <f>I185/'סכום נכסי הקרן'!$C$42</f>
        <v>-8.1286750964527996E-8</v>
      </c>
    </row>
    <row r="186" spans="2:11" s="141" customFormat="1">
      <c r="B186" s="88" t="s">
        <v>2541</v>
      </c>
      <c r="C186" s="85" t="s">
        <v>2542</v>
      </c>
      <c r="D186" s="98"/>
      <c r="E186" s="98" t="s">
        <v>156</v>
      </c>
      <c r="F186" s="112">
        <v>42765</v>
      </c>
      <c r="G186" s="95">
        <v>653760</v>
      </c>
      <c r="H186" s="97">
        <v>-1.9375</v>
      </c>
      <c r="I186" s="95">
        <v>-12.666450000000001</v>
      </c>
      <c r="J186" s="96">
        <v>-1.5783831164054067E-4</v>
      </c>
      <c r="K186" s="96">
        <f>I186/'סכום נכסי הקרן'!$C$42</f>
        <v>-2.3080198222263596E-7</v>
      </c>
    </row>
    <row r="187" spans="2:11" s="141" customFormat="1">
      <c r="B187" s="88" t="s">
        <v>2543</v>
      </c>
      <c r="C187" s="85" t="s">
        <v>2544</v>
      </c>
      <c r="D187" s="98"/>
      <c r="E187" s="98" t="s">
        <v>156</v>
      </c>
      <c r="F187" s="112">
        <v>42809</v>
      </c>
      <c r="G187" s="95">
        <v>2542400</v>
      </c>
      <c r="H187" s="97">
        <v>-2.4436</v>
      </c>
      <c r="I187" s="95">
        <v>-62.126910000000002</v>
      </c>
      <c r="J187" s="96">
        <v>-7.7417165676600967E-4</v>
      </c>
      <c r="K187" s="96">
        <f>I187/'סכום נכסי הקרן'!$C$42</f>
        <v>-1.1320467832239738E-6</v>
      </c>
    </row>
    <row r="188" spans="2:11" s="141" customFormat="1">
      <c r="B188" s="88" t="s">
        <v>2545</v>
      </c>
      <c r="C188" s="85" t="s">
        <v>2546</v>
      </c>
      <c r="D188" s="98"/>
      <c r="E188" s="98" t="s">
        <v>156</v>
      </c>
      <c r="F188" s="112">
        <v>42803</v>
      </c>
      <c r="G188" s="95">
        <v>314156.67</v>
      </c>
      <c r="H188" s="97">
        <v>-2.3321999999999998</v>
      </c>
      <c r="I188" s="95">
        <v>-7.3266299999999998</v>
      </c>
      <c r="J188" s="96">
        <v>-9.1298107142485414E-5</v>
      </c>
      <c r="K188" s="96">
        <f>I188/'סכום נכסי הקרן'!$C$42</f>
        <v>-1.3350234098834567E-7</v>
      </c>
    </row>
    <row r="189" spans="2:11" s="141" customFormat="1">
      <c r="B189" s="88" t="s">
        <v>2547</v>
      </c>
      <c r="C189" s="85" t="s">
        <v>2548</v>
      </c>
      <c r="D189" s="98"/>
      <c r="E189" s="98" t="s">
        <v>156</v>
      </c>
      <c r="F189" s="112">
        <v>42809</v>
      </c>
      <c r="G189" s="95">
        <v>726400</v>
      </c>
      <c r="H189" s="97">
        <v>-2.5198999999999998</v>
      </c>
      <c r="I189" s="95">
        <v>-18.304479999999998</v>
      </c>
      <c r="J189" s="96">
        <v>-2.2809455045873496E-4</v>
      </c>
      <c r="K189" s="96">
        <f>I189/'סכום נכסי הקרן'!$C$42</f>
        <v>-3.3353546317670654E-7</v>
      </c>
    </row>
    <row r="190" spans="2:11" s="141" customFormat="1">
      <c r="B190" s="88" t="s">
        <v>2549</v>
      </c>
      <c r="C190" s="85" t="s">
        <v>2550</v>
      </c>
      <c r="D190" s="98"/>
      <c r="E190" s="98" t="s">
        <v>158</v>
      </c>
      <c r="F190" s="112">
        <v>42824</v>
      </c>
      <c r="G190" s="95">
        <v>38822000</v>
      </c>
      <c r="H190" s="97">
        <v>-0.60770000000000002</v>
      </c>
      <c r="I190" s="95">
        <v>-235.93465</v>
      </c>
      <c r="J190" s="96">
        <v>-2.9400129328661061E-3</v>
      </c>
      <c r="K190" s="96">
        <f>I190/'סכום נכסי הקרן'!$C$42</f>
        <v>-4.2990881340078575E-6</v>
      </c>
    </row>
    <row r="191" spans="2:11" s="141" customFormat="1">
      <c r="B191" s="88" t="s">
        <v>2549</v>
      </c>
      <c r="C191" s="85" t="s">
        <v>2551</v>
      </c>
      <c r="D191" s="98"/>
      <c r="E191" s="98" t="s">
        <v>158</v>
      </c>
      <c r="F191" s="112">
        <v>42824</v>
      </c>
      <c r="G191" s="95">
        <v>85408400</v>
      </c>
      <c r="H191" s="97">
        <v>-0.56100000000000005</v>
      </c>
      <c r="I191" s="95">
        <v>-479.10735</v>
      </c>
      <c r="J191" s="96">
        <v>-5.9702201657586447E-3</v>
      </c>
      <c r="K191" s="96">
        <f>I191/'סכום נכסי הקרן'!$C$42</f>
        <v>-8.7300645466909997E-6</v>
      </c>
    </row>
    <row r="192" spans="2:11" s="141" customFormat="1">
      <c r="B192" s="88" t="s">
        <v>2549</v>
      </c>
      <c r="C192" s="85" t="s">
        <v>2552</v>
      </c>
      <c r="D192" s="98"/>
      <c r="E192" s="98" t="s">
        <v>158</v>
      </c>
      <c r="F192" s="112">
        <v>42824</v>
      </c>
      <c r="G192" s="95">
        <v>2523430</v>
      </c>
      <c r="H192" s="97">
        <v>-0.60770000000000002</v>
      </c>
      <c r="I192" s="95">
        <v>-15.335750000000001</v>
      </c>
      <c r="J192" s="96">
        <v>-1.911008125987488E-4</v>
      </c>
      <c r="K192" s="96">
        <f>I192/'סכום נכסי הקרן'!$C$42</f>
        <v>-2.7944068771208898E-7</v>
      </c>
    </row>
    <row r="193" spans="2:11" s="141" customFormat="1">
      <c r="B193" s="84"/>
      <c r="C193" s="85"/>
      <c r="D193" s="85"/>
      <c r="E193" s="85"/>
      <c r="F193" s="85"/>
      <c r="G193" s="95"/>
      <c r="H193" s="97"/>
      <c r="I193" s="85"/>
      <c r="J193" s="96"/>
      <c r="K193" s="85"/>
    </row>
    <row r="194" spans="2:11" s="141" customFormat="1">
      <c r="B194" s="103" t="s">
        <v>220</v>
      </c>
      <c r="C194" s="83"/>
      <c r="D194" s="83"/>
      <c r="E194" s="83"/>
      <c r="F194" s="83"/>
      <c r="G194" s="92"/>
      <c r="H194" s="94"/>
      <c r="I194" s="92">
        <v>1917.9243199999996</v>
      </c>
      <c r="J194" s="93">
        <v>2.3899509059218012E-2</v>
      </c>
      <c r="K194" s="93">
        <f>I194/'סכום נכסי הקרן'!$C$42</f>
        <v>3.4947497902648415E-5</v>
      </c>
    </row>
    <row r="195" spans="2:11" s="141" customFormat="1">
      <c r="B195" s="88" t="s">
        <v>2757</v>
      </c>
      <c r="C195" s="85" t="s">
        <v>2553</v>
      </c>
      <c r="D195" s="98" t="s">
        <v>384</v>
      </c>
      <c r="E195" s="98" t="s">
        <v>157</v>
      </c>
      <c r="F195" s="112">
        <v>42369</v>
      </c>
      <c r="G195" s="95">
        <v>23190.25</v>
      </c>
      <c r="H195" s="97">
        <v>2082.7039</v>
      </c>
      <c r="I195" s="95">
        <v>1917.9243199999996</v>
      </c>
      <c r="J195" s="96">
        <v>2.3899509059218012E-2</v>
      </c>
      <c r="K195" s="96">
        <f>I195/'סכום נכסי הקרן'!$C$42</f>
        <v>3.4947497902648415E-5</v>
      </c>
    </row>
    <row r="196" spans="2:11" s="141" customFormat="1">
      <c r="B196" s="157"/>
    </row>
    <row r="197" spans="2:11" s="141" customFormat="1">
      <c r="B197" s="157"/>
    </row>
    <row r="198" spans="2:11">
      <c r="C198" s="1"/>
      <c r="D198" s="1"/>
    </row>
    <row r="199" spans="2:11">
      <c r="B199" s="100" t="s">
        <v>59</v>
      </c>
      <c r="C199" s="1"/>
      <c r="D199" s="1"/>
    </row>
    <row r="200" spans="2:11">
      <c r="B200" s="100" t="s">
        <v>138</v>
      </c>
      <c r="C200" s="1"/>
      <c r="D200" s="1"/>
    </row>
    <row r="201" spans="2:11">
      <c r="C201" s="1"/>
      <c r="D201" s="1"/>
    </row>
    <row r="202" spans="2:11">
      <c r="C202" s="1"/>
      <c r="D202" s="1"/>
    </row>
    <row r="203" spans="2:11">
      <c r="C203" s="1"/>
      <c r="D203" s="1"/>
    </row>
    <row r="204" spans="2:11">
      <c r="C204" s="1"/>
      <c r="D204" s="1"/>
    </row>
    <row r="205" spans="2:11">
      <c r="C205" s="1"/>
      <c r="D205" s="1"/>
    </row>
    <row r="206" spans="2:11"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D3:XFD1048576 AH1:XFD2 D1:AF2 A1:A1048576 B1:B194 B196:B1048576"/>
  </dataValidations>
  <pageMargins left="0" right="0" top="0.11811023622047245" bottom="0.11811023622047245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U566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3">
      <c r="B1" s="56" t="s">
        <v>170</v>
      </c>
      <c r="C1" s="79" t="s" vm="1">
        <v>231</v>
      </c>
    </row>
    <row r="2" spans="2:73">
      <c r="B2" s="56" t="s">
        <v>169</v>
      </c>
      <c r="C2" s="79" t="s">
        <v>232</v>
      </c>
    </row>
    <row r="3" spans="2:73">
      <c r="B3" s="56" t="s">
        <v>171</v>
      </c>
      <c r="C3" s="79" t="s">
        <v>233</v>
      </c>
    </row>
    <row r="4" spans="2:73">
      <c r="B4" s="56" t="s">
        <v>172</v>
      </c>
      <c r="C4" s="79">
        <v>162</v>
      </c>
    </row>
    <row r="6" spans="2:73" ht="26.25" customHeight="1">
      <c r="B6" s="197" t="s">
        <v>199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</row>
    <row r="7" spans="2:73" ht="26.25" customHeight="1">
      <c r="B7" s="197" t="s">
        <v>127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9"/>
    </row>
    <row r="8" spans="2:73" s="3" customFormat="1" ht="47.25">
      <c r="B8" s="22" t="s">
        <v>142</v>
      </c>
      <c r="C8" s="30" t="s">
        <v>58</v>
      </c>
      <c r="D8" s="30" t="s">
        <v>66</v>
      </c>
      <c r="E8" s="30" t="s">
        <v>15</v>
      </c>
      <c r="F8" s="30" t="s">
        <v>84</v>
      </c>
      <c r="G8" s="30" t="s">
        <v>129</v>
      </c>
      <c r="H8" s="30" t="s">
        <v>18</v>
      </c>
      <c r="I8" s="30" t="s">
        <v>128</v>
      </c>
      <c r="J8" s="30" t="s">
        <v>17</v>
      </c>
      <c r="K8" s="30" t="s">
        <v>19</v>
      </c>
      <c r="L8" s="30" t="s">
        <v>0</v>
      </c>
      <c r="M8" s="30" t="s">
        <v>132</v>
      </c>
      <c r="N8" s="30" t="s">
        <v>136</v>
      </c>
      <c r="O8" s="30" t="s">
        <v>74</v>
      </c>
      <c r="P8" s="71" t="s">
        <v>173</v>
      </c>
      <c r="Q8" s="31" t="s">
        <v>175</v>
      </c>
      <c r="R8" s="1"/>
    </row>
    <row r="9" spans="2:73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80</v>
      </c>
      <c r="N9" s="17" t="s">
        <v>23</v>
      </c>
      <c r="O9" s="17" t="s">
        <v>20</v>
      </c>
      <c r="P9" s="32" t="s">
        <v>20</v>
      </c>
      <c r="Q9" s="18" t="s">
        <v>20</v>
      </c>
      <c r="R9" s="1"/>
    </row>
    <row r="10" spans="2:7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139</v>
      </c>
      <c r="R10" s="1"/>
    </row>
    <row r="11" spans="2:73" s="4" customFormat="1" ht="18" customHeight="1">
      <c r="B11" s="120" t="s">
        <v>65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2"/>
      <c r="M11" s="123"/>
      <c r="N11" s="122">
        <v>47.023690000000002</v>
      </c>
      <c r="O11" s="121"/>
      <c r="P11" s="124">
        <v>1</v>
      </c>
      <c r="Q11" s="124">
        <f>N11/'סכום נכסי הקרן'!$C$42</f>
        <v>8.5684314574507804E-7</v>
      </c>
      <c r="R11" s="125"/>
      <c r="BU11" s="125"/>
    </row>
    <row r="12" spans="2:73" s="125" customFormat="1" ht="18" customHeight="1">
      <c r="B12" s="126" t="s">
        <v>225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2"/>
      <c r="M12" s="123"/>
      <c r="N12" s="122">
        <v>47.023690000000002</v>
      </c>
      <c r="O12" s="121"/>
      <c r="P12" s="124">
        <v>1</v>
      </c>
      <c r="Q12" s="124">
        <f>N12/'סכום נכסי הקרן'!$C$42</f>
        <v>8.5684314574507804E-7</v>
      </c>
    </row>
    <row r="13" spans="2:73">
      <c r="B13" s="103" t="s">
        <v>78</v>
      </c>
      <c r="C13" s="83"/>
      <c r="D13" s="83"/>
      <c r="E13" s="83"/>
      <c r="F13" s="83"/>
      <c r="G13" s="83"/>
      <c r="H13" s="83"/>
      <c r="I13" s="83"/>
      <c r="J13" s="83"/>
      <c r="K13" s="83"/>
      <c r="L13" s="92"/>
      <c r="M13" s="94"/>
      <c r="N13" s="92">
        <v>47.023690000000002</v>
      </c>
      <c r="O13" s="83"/>
      <c r="P13" s="93">
        <v>1</v>
      </c>
      <c r="Q13" s="93">
        <f>N13/'סכום נכסי הקרן'!$C$42</f>
        <v>8.5684314574507804E-7</v>
      </c>
    </row>
    <row r="14" spans="2:73" s="125" customFormat="1">
      <c r="B14" s="128" t="s">
        <v>77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2"/>
      <c r="M14" s="123"/>
      <c r="N14" s="122">
        <v>47.023690000000002</v>
      </c>
      <c r="O14" s="121"/>
      <c r="P14" s="124">
        <v>1</v>
      </c>
      <c r="Q14" s="124">
        <f>N14/'סכום נכסי הקרן'!$C$42</f>
        <v>8.5684314574507804E-7</v>
      </c>
    </row>
    <row r="15" spans="2:73" s="141" customFormat="1">
      <c r="B15" s="87" t="s">
        <v>2554</v>
      </c>
      <c r="C15" s="85" t="s">
        <v>2555</v>
      </c>
      <c r="D15" s="98" t="s">
        <v>1582</v>
      </c>
      <c r="E15" s="85" t="s">
        <v>712</v>
      </c>
      <c r="F15" s="85"/>
      <c r="G15" s="112">
        <v>39071</v>
      </c>
      <c r="H15" s="85"/>
      <c r="I15" s="98" t="s">
        <v>158</v>
      </c>
      <c r="J15" s="99">
        <v>0</v>
      </c>
      <c r="K15" s="156">
        <v>0</v>
      </c>
      <c r="L15" s="95">
        <v>800000</v>
      </c>
      <c r="M15" s="97">
        <v>1.5</v>
      </c>
      <c r="N15" s="95">
        <v>46.586400000000005</v>
      </c>
      <c r="O15" s="96"/>
      <c r="P15" s="96">
        <v>0.99070064471758812</v>
      </c>
      <c r="Q15" s="96">
        <f>N15/'סכום נכסי הקרן'!$C$42</f>
        <v>8.4887505691149509E-7</v>
      </c>
    </row>
    <row r="16" spans="2:73" s="141" customFormat="1">
      <c r="B16" s="87" t="s">
        <v>2556</v>
      </c>
      <c r="C16" s="85" t="s">
        <v>2557</v>
      </c>
      <c r="D16" s="98" t="s">
        <v>1582</v>
      </c>
      <c r="E16" s="85" t="s">
        <v>712</v>
      </c>
      <c r="F16" s="85"/>
      <c r="G16" s="112">
        <v>39267</v>
      </c>
      <c r="H16" s="85"/>
      <c r="I16" s="98" t="s">
        <v>156</v>
      </c>
      <c r="J16" s="99">
        <v>9.9999999999999995E-7</v>
      </c>
      <c r="K16" s="156">
        <v>0</v>
      </c>
      <c r="L16" s="95">
        <v>1200000</v>
      </c>
      <c r="M16" s="97">
        <v>0.01</v>
      </c>
      <c r="N16" s="95">
        <v>0.43692999999999999</v>
      </c>
      <c r="O16" s="96"/>
      <c r="P16" s="96">
        <v>9.2916995667502913E-3</v>
      </c>
      <c r="Q16" s="96">
        <f>N16/'סכום נכסי הקרן'!$C$42</f>
        <v>7.9615290860924974E-9</v>
      </c>
    </row>
    <row r="17" spans="2:17" s="141" customFormat="1">
      <c r="B17" s="87" t="s">
        <v>2558</v>
      </c>
      <c r="C17" s="85" t="s">
        <v>2559</v>
      </c>
      <c r="D17" s="98" t="s">
        <v>1582</v>
      </c>
      <c r="E17" s="85" t="s">
        <v>712</v>
      </c>
      <c r="F17" s="85"/>
      <c r="G17" s="112">
        <v>38472</v>
      </c>
      <c r="H17" s="85"/>
      <c r="I17" s="98" t="s">
        <v>156</v>
      </c>
      <c r="J17" s="99">
        <v>0</v>
      </c>
      <c r="K17" s="156">
        <v>0</v>
      </c>
      <c r="L17" s="95">
        <v>1000000</v>
      </c>
      <c r="M17" s="97">
        <v>0</v>
      </c>
      <c r="N17" s="95">
        <v>3.5999999999999997E-4</v>
      </c>
      <c r="O17" s="85"/>
      <c r="P17" s="96">
        <v>7.6557156616165165E-6</v>
      </c>
      <c r="Q17" s="96">
        <f>N17/'סכום נכסי הקרן'!$C$42</f>
        <v>6.5597474904293571E-12</v>
      </c>
    </row>
    <row r="18" spans="2:17" s="141" customFormat="1">
      <c r="B18" s="88"/>
      <c r="C18" s="85"/>
      <c r="D18" s="85"/>
      <c r="E18" s="85"/>
      <c r="F18" s="85"/>
      <c r="G18" s="85"/>
      <c r="H18" s="85"/>
      <c r="I18" s="85"/>
      <c r="J18" s="85"/>
      <c r="K18" s="85"/>
      <c r="L18" s="95"/>
      <c r="M18" s="97"/>
      <c r="N18" s="85"/>
      <c r="O18" s="85"/>
      <c r="P18" s="96"/>
      <c r="Q18" s="85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0" t="s">
        <v>59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0" t="s">
        <v>138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</row>
    <row r="112" spans="2:17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</row>
    <row r="113" spans="2:17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</row>
    <row r="114" spans="2:17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</row>
    <row r="115" spans="2:17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</row>
    <row r="116" spans="2:17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</row>
    <row r="117" spans="2:17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13" sheet="1" objects="1" scenarios="1"/>
  <mergeCells count="2">
    <mergeCell ref="B6:Q6"/>
    <mergeCell ref="B7:Q7"/>
  </mergeCells>
  <phoneticPr fontId="6" type="noConversion"/>
  <conditionalFormatting sqref="B12:B20 B23:B117">
    <cfRule type="cellIs" dxfId="38" priority="1" operator="equal">
      <formula>"NR3"</formula>
    </cfRule>
  </conditionalFormatting>
  <dataValidations count="1">
    <dataValidation allowBlank="1" showInputMessage="1" showErrorMessage="1" sqref="C5:C1048576 A1:B1048576 AC1:XFD2 D3:XFD1048576 D1:AA2"/>
  </dataValidations>
  <pageMargins left="0" right="0" top="0.11811023622047245" bottom="0.11811023622047245" header="0" footer="0.23622047244094491"/>
  <pageSetup paperSize="9" scale="69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14"/>
  <sheetViews>
    <sheetView rightToLeft="1" zoomScale="85" zoomScaleNormal="85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6.7109375" style="153" bestFit="1" customWidth="1"/>
    <col min="3" max="3" width="41.7109375" style="2" bestFit="1" customWidth="1"/>
    <col min="4" max="4" width="11.28515625" style="2" bestFit="1" customWidth="1"/>
    <col min="5" max="5" width="6.5703125" style="1" bestFit="1" customWidth="1"/>
    <col min="6" max="6" width="9.5703125" style="1" bestFit="1" customWidth="1"/>
    <col min="7" max="7" width="6.140625" style="1" bestFit="1" customWidth="1"/>
    <col min="8" max="8" width="16.28515625" style="1" bestFit="1" customWidth="1"/>
    <col min="9" max="9" width="6.85546875" style="1" bestFit="1" customWidth="1"/>
    <col min="10" max="10" width="9.140625" style="1" bestFit="1" customWidth="1"/>
    <col min="11" max="11" width="15.42578125" style="1" bestFit="1" customWidth="1"/>
    <col min="12" max="12" width="11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28" width="5.7109375" style="1" customWidth="1"/>
    <col min="29" max="16384" width="9.140625" style="1"/>
  </cols>
  <sheetData>
    <row r="1" spans="2:17">
      <c r="B1" s="151" t="s">
        <v>170</v>
      </c>
      <c r="C1" s="79" t="s" vm="1">
        <v>231</v>
      </c>
    </row>
    <row r="2" spans="2:17">
      <c r="B2" s="151" t="s">
        <v>169</v>
      </c>
      <c r="C2" s="79" t="s">
        <v>232</v>
      </c>
    </row>
    <row r="3" spans="2:17">
      <c r="B3" s="151" t="s">
        <v>171</v>
      </c>
      <c r="C3" s="79" t="s">
        <v>233</v>
      </c>
    </row>
    <row r="4" spans="2:17">
      <c r="B4" s="151" t="s">
        <v>172</v>
      </c>
      <c r="C4" s="79">
        <v>162</v>
      </c>
    </row>
    <row r="6" spans="2:17" ht="26.25" customHeight="1">
      <c r="B6" s="197" t="s">
        <v>200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9"/>
    </row>
    <row r="7" spans="2:17" s="3" customFormat="1" ht="63">
      <c r="B7" s="148" t="s">
        <v>142</v>
      </c>
      <c r="C7" s="30" t="s">
        <v>215</v>
      </c>
      <c r="D7" s="30" t="s">
        <v>58</v>
      </c>
      <c r="E7" s="30" t="s">
        <v>15</v>
      </c>
      <c r="F7" s="30" t="s">
        <v>84</v>
      </c>
      <c r="G7" s="30" t="s">
        <v>18</v>
      </c>
      <c r="H7" s="30" t="s">
        <v>128</v>
      </c>
      <c r="I7" s="14" t="s">
        <v>44</v>
      </c>
      <c r="J7" s="71" t="s">
        <v>19</v>
      </c>
      <c r="K7" s="30" t="s">
        <v>0</v>
      </c>
      <c r="L7" s="30" t="s">
        <v>132</v>
      </c>
      <c r="M7" s="30" t="s">
        <v>136</v>
      </c>
      <c r="N7" s="71" t="s">
        <v>173</v>
      </c>
      <c r="O7" s="31" t="s">
        <v>175</v>
      </c>
      <c r="P7" s="1"/>
      <c r="Q7" s="1"/>
    </row>
    <row r="8" spans="2:17" s="3" customFormat="1" ht="24" customHeight="1">
      <c r="B8" s="149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80</v>
      </c>
      <c r="M8" s="17" t="s">
        <v>23</v>
      </c>
      <c r="N8" s="32" t="s">
        <v>20</v>
      </c>
      <c r="O8" s="18" t="s">
        <v>20</v>
      </c>
      <c r="P8" s="1"/>
      <c r="Q8" s="1"/>
    </row>
    <row r="9" spans="2:17" s="4" customFormat="1" ht="18" customHeight="1">
      <c r="B9" s="147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</row>
    <row r="10" spans="2:17" s="160" customFormat="1" ht="18" customHeight="1">
      <c r="B10" s="146" t="s">
        <v>50</v>
      </c>
      <c r="C10" s="81"/>
      <c r="D10" s="81"/>
      <c r="E10" s="81"/>
      <c r="F10" s="81"/>
      <c r="G10" s="89">
        <v>5.0578076649060364</v>
      </c>
      <c r="H10" s="81"/>
      <c r="I10" s="81"/>
      <c r="J10" s="104">
        <v>3.1934721779196588E-2</v>
      </c>
      <c r="K10" s="89"/>
      <c r="L10" s="91"/>
      <c r="M10" s="89">
        <f>M11+M173</f>
        <v>2691422.3320898651</v>
      </c>
      <c r="N10" s="90">
        <f>M10/$M$10</f>
        <v>1</v>
      </c>
      <c r="O10" s="90">
        <f>M10/'סכום נכסי הקרן'!$C$42</f>
        <v>4.904180802392228E-2</v>
      </c>
      <c r="P10" s="141"/>
      <c r="Q10" s="141"/>
    </row>
    <row r="11" spans="2:17" s="141" customFormat="1" ht="21.75" customHeight="1">
      <c r="B11" s="145" t="s">
        <v>48</v>
      </c>
      <c r="C11" s="83"/>
      <c r="D11" s="83"/>
      <c r="E11" s="83"/>
      <c r="F11" s="83"/>
      <c r="G11" s="92">
        <v>5.0464240480194977</v>
      </c>
      <c r="H11" s="83"/>
      <c r="I11" s="83"/>
      <c r="J11" s="105">
        <v>3.0464679320515897E-2</v>
      </c>
      <c r="K11" s="92"/>
      <c r="L11" s="94"/>
      <c r="M11" s="92">
        <f>M12+M15+M25+M168</f>
        <v>2324972.6407998651</v>
      </c>
      <c r="N11" s="93">
        <f t="shared" ref="N11:N74" si="0">M11/$M$10</f>
        <v>0.86384534046521966</v>
      </c>
      <c r="O11" s="93">
        <f>M11/'סכום נכסי הקרן'!$C$42</f>
        <v>4.2364537349455084E-2</v>
      </c>
    </row>
    <row r="12" spans="2:17" s="141" customFormat="1">
      <c r="B12" s="145" t="s">
        <v>109</v>
      </c>
      <c r="C12" s="83"/>
      <c r="D12" s="83"/>
      <c r="E12" s="83"/>
      <c r="F12" s="83"/>
      <c r="G12" s="92">
        <v>2.5506860065115409</v>
      </c>
      <c r="H12" s="83"/>
      <c r="I12" s="83"/>
      <c r="J12" s="105">
        <v>2.7200811301947594E-2</v>
      </c>
      <c r="K12" s="92"/>
      <c r="L12" s="94"/>
      <c r="M12" s="122">
        <v>160915.82</v>
      </c>
      <c r="N12" s="93">
        <f t="shared" si="0"/>
        <v>5.9788394441629804E-2</v>
      </c>
      <c r="O12" s="93">
        <f>M12/'סכום נכסי הקרן'!$C$42</f>
        <v>2.9321309622649507E-3</v>
      </c>
    </row>
    <row r="13" spans="2:17" s="141" customFormat="1">
      <c r="B13" s="150" t="s">
        <v>2575</v>
      </c>
      <c r="C13" s="98" t="s">
        <v>2574</v>
      </c>
      <c r="D13" s="85">
        <v>333360307</v>
      </c>
      <c r="E13" s="85" t="s">
        <v>344</v>
      </c>
      <c r="F13" s="85" t="s">
        <v>2567</v>
      </c>
      <c r="G13" s="95">
        <v>2.5499999999999998</v>
      </c>
      <c r="H13" s="98" t="s">
        <v>157</v>
      </c>
      <c r="I13" s="85"/>
      <c r="J13" s="99">
        <v>2.7199999999999998E-2</v>
      </c>
      <c r="K13" s="95">
        <v>144995042.5</v>
      </c>
      <c r="L13" s="97">
        <f>M13*100*1000/K13</f>
        <v>110.98022196172673</v>
      </c>
      <c r="M13" s="95">
        <v>160915.82</v>
      </c>
      <c r="N13" s="96">
        <f t="shared" si="0"/>
        <v>5.9788394441629804E-2</v>
      </c>
      <c r="O13" s="96">
        <f>M13/'סכום נכסי הקרן'!$C$42</f>
        <v>2.9321309622649507E-3</v>
      </c>
    </row>
    <row r="14" spans="2:17" s="141" customFormat="1">
      <c r="B14" s="150"/>
      <c r="C14" s="85"/>
      <c r="D14" s="85"/>
      <c r="E14" s="85"/>
      <c r="F14" s="85"/>
      <c r="G14" s="85"/>
      <c r="H14" s="85"/>
      <c r="I14" s="85"/>
      <c r="J14" s="85"/>
      <c r="K14" s="95"/>
      <c r="L14" s="97"/>
      <c r="M14" s="85"/>
      <c r="N14" s="96"/>
      <c r="O14" s="85"/>
    </row>
    <row r="15" spans="2:17" s="141" customFormat="1">
      <c r="B15" s="145" t="s">
        <v>45</v>
      </c>
      <c r="C15" s="83"/>
      <c r="D15" s="83"/>
      <c r="E15" s="83"/>
      <c r="F15" s="83"/>
      <c r="G15" s="83">
        <f>AVERAGE(G16:G23)</f>
        <v>8.4087499999999995</v>
      </c>
      <c r="H15" s="83"/>
      <c r="I15" s="93"/>
      <c r="J15" s="93">
        <f>AVERAGE(J16:J23)</f>
        <v>3.0151162499999998E-2</v>
      </c>
      <c r="K15" s="92"/>
      <c r="L15" s="94"/>
      <c r="M15" s="92">
        <v>392780.0562300001</v>
      </c>
      <c r="N15" s="93">
        <f t="shared" si="0"/>
        <v>0.14593772651243847</v>
      </c>
      <c r="O15" s="93">
        <f>M15/'סכום נכסי הקרן'!$C$42</f>
        <v>7.1570499670706809E-3</v>
      </c>
    </row>
    <row r="16" spans="2:17" s="141" customFormat="1">
      <c r="B16" s="150" t="s">
        <v>2758</v>
      </c>
      <c r="C16" s="98" t="s">
        <v>2574</v>
      </c>
      <c r="D16" s="85">
        <v>5212</v>
      </c>
      <c r="E16" s="85" t="s">
        <v>712</v>
      </c>
      <c r="F16" s="85"/>
      <c r="G16" s="85">
        <v>8.61</v>
      </c>
      <c r="H16" s="98" t="s">
        <v>157</v>
      </c>
      <c r="I16" s="175">
        <v>3.1989900000000002E-2</v>
      </c>
      <c r="J16" s="175">
        <v>3.1989900000000002E-2</v>
      </c>
      <c r="K16" s="95">
        <v>60317420.170000009</v>
      </c>
      <c r="L16" s="97">
        <v>97.72</v>
      </c>
      <c r="M16" s="95">
        <v>58942.182979999998</v>
      </c>
      <c r="N16" s="96">
        <f t="shared" si="0"/>
        <v>2.1900012598257638E-2</v>
      </c>
      <c r="O16" s="96">
        <f>M16/'סכום נכסי הקרן'!$C$42</f>
        <v>1.0740162135652305E-3</v>
      </c>
    </row>
    <row r="17" spans="2:15" s="141" customFormat="1">
      <c r="B17" s="150" t="s">
        <v>2758</v>
      </c>
      <c r="C17" s="98" t="s">
        <v>2574</v>
      </c>
      <c r="D17" s="85">
        <v>5211</v>
      </c>
      <c r="E17" s="85" t="s">
        <v>712</v>
      </c>
      <c r="F17" s="85"/>
      <c r="G17" s="85">
        <v>6.32</v>
      </c>
      <c r="H17" s="98" t="s">
        <v>157</v>
      </c>
      <c r="I17" s="175">
        <v>3.7329800000000003E-2</v>
      </c>
      <c r="J17" s="175">
        <v>3.7329800000000003E-2</v>
      </c>
      <c r="K17" s="95">
        <v>65640874.670000009</v>
      </c>
      <c r="L17" s="97">
        <v>98.35</v>
      </c>
      <c r="M17" s="95">
        <v>64557.800240000011</v>
      </c>
      <c r="N17" s="96">
        <f t="shared" si="0"/>
        <v>2.3986499432020192E-2</v>
      </c>
      <c r="O17" s="96">
        <f>M17/'סכום נכסי הקרן'!$C$42</f>
        <v>1.1763413003110551E-3</v>
      </c>
    </row>
    <row r="18" spans="2:15" s="141" customFormat="1">
      <c r="B18" s="150" t="s">
        <v>2758</v>
      </c>
      <c r="C18" s="98" t="s">
        <v>2574</v>
      </c>
      <c r="D18" s="85">
        <v>5025</v>
      </c>
      <c r="E18" s="85" t="s">
        <v>712</v>
      </c>
      <c r="F18" s="85"/>
      <c r="G18" s="85">
        <v>9.5500000000000007</v>
      </c>
      <c r="H18" s="98" t="s">
        <v>157</v>
      </c>
      <c r="I18" s="175">
        <v>3.3495200000000003E-2</v>
      </c>
      <c r="J18" s="175">
        <v>3.3495200000000003E-2</v>
      </c>
      <c r="K18" s="95">
        <v>57091391.419999987</v>
      </c>
      <c r="L18" s="97">
        <v>96.01</v>
      </c>
      <c r="M18" s="95">
        <v>54813.44490000001</v>
      </c>
      <c r="N18" s="96">
        <f t="shared" si="0"/>
        <v>2.0365976846687551E-2</v>
      </c>
      <c r="O18" s="96">
        <f>M18/'סכום נכסי הקרן'!$C$42</f>
        <v>9.9878432673489691E-4</v>
      </c>
    </row>
    <row r="19" spans="2:15" s="141" customFormat="1">
      <c r="B19" s="150" t="s">
        <v>2758</v>
      </c>
      <c r="C19" s="98" t="s">
        <v>2574</v>
      </c>
      <c r="D19" s="85">
        <v>5024</v>
      </c>
      <c r="E19" s="85" t="s">
        <v>712</v>
      </c>
      <c r="F19" s="85"/>
      <c r="G19" s="85">
        <v>7.56</v>
      </c>
      <c r="H19" s="98" t="s">
        <v>157</v>
      </c>
      <c r="I19" s="175">
        <v>3.75939E-2</v>
      </c>
      <c r="J19" s="175">
        <v>3.75939E-2</v>
      </c>
      <c r="K19" s="95">
        <v>47949977.849999994</v>
      </c>
      <c r="L19" s="97">
        <v>98.82</v>
      </c>
      <c r="M19" s="95">
        <v>47384.168109999999</v>
      </c>
      <c r="N19" s="96">
        <f t="shared" si="0"/>
        <v>1.7605623444911605E-2</v>
      </c>
      <c r="O19" s="96">
        <f>M19/'סכום נכסי הקרן'!$C$42</f>
        <v>8.634116051268202E-4</v>
      </c>
    </row>
    <row r="20" spans="2:15" s="141" customFormat="1">
      <c r="B20" s="150" t="s">
        <v>2758</v>
      </c>
      <c r="C20" s="98" t="s">
        <v>2574</v>
      </c>
      <c r="D20" s="85">
        <v>5023</v>
      </c>
      <c r="E20" s="85" t="s">
        <v>712</v>
      </c>
      <c r="F20" s="85"/>
      <c r="G20" s="85">
        <v>10.09</v>
      </c>
      <c r="H20" s="98" t="s">
        <v>157</v>
      </c>
      <c r="I20" s="175">
        <v>2.54723E-2</v>
      </c>
      <c r="J20" s="175">
        <v>2.54723E-2</v>
      </c>
      <c r="K20" s="95">
        <v>51183747.520000003</v>
      </c>
      <c r="L20" s="97">
        <v>94.98</v>
      </c>
      <c r="M20" s="95">
        <v>48614.301390000001</v>
      </c>
      <c r="N20" s="96">
        <f t="shared" si="0"/>
        <v>1.8062680394069344E-2</v>
      </c>
      <c r="O20" s="96">
        <f>M20/'סכום נכסי הקרן'!$C$42</f>
        <v>8.8582650428341368E-4</v>
      </c>
    </row>
    <row r="21" spans="2:15" s="141" customFormat="1">
      <c r="B21" s="150" t="s">
        <v>2758</v>
      </c>
      <c r="C21" s="98" t="s">
        <v>2574</v>
      </c>
      <c r="D21" s="85">
        <v>5210</v>
      </c>
      <c r="E21" s="85" t="s">
        <v>712</v>
      </c>
      <c r="F21" s="85"/>
      <c r="G21" s="85">
        <v>9.1300000000000008</v>
      </c>
      <c r="H21" s="98" t="s">
        <v>157</v>
      </c>
      <c r="I21" s="175">
        <v>2.4538600000000001E-2</v>
      </c>
      <c r="J21" s="175">
        <v>2.4538600000000001E-2</v>
      </c>
      <c r="K21" s="95">
        <v>44465697.299999997</v>
      </c>
      <c r="L21" s="97">
        <v>101.57</v>
      </c>
      <c r="M21" s="95">
        <v>45163.78961</v>
      </c>
      <c r="N21" s="96">
        <f t="shared" si="0"/>
        <v>1.6780640136448123E-2</v>
      </c>
      <c r="O21" s="96">
        <f>M21/'סכום נכסי הקרן'!$C$42</f>
        <v>8.2295293209021388E-4</v>
      </c>
    </row>
    <row r="22" spans="2:15" s="141" customFormat="1">
      <c r="B22" s="150" t="s">
        <v>2758</v>
      </c>
      <c r="C22" s="98" t="s">
        <v>2574</v>
      </c>
      <c r="D22" s="85">
        <v>5022</v>
      </c>
      <c r="E22" s="85" t="s">
        <v>712</v>
      </c>
      <c r="F22" s="85"/>
      <c r="G22" s="85">
        <v>8.7899999999999991</v>
      </c>
      <c r="H22" s="98" t="s">
        <v>157</v>
      </c>
      <c r="I22" s="175">
        <v>2.4881500000000001E-2</v>
      </c>
      <c r="J22" s="175">
        <v>2.4881500000000001E-2</v>
      </c>
      <c r="K22" s="95">
        <v>39354425.200000003</v>
      </c>
      <c r="L22" s="97">
        <v>95.16</v>
      </c>
      <c r="M22" s="95">
        <v>37449.661260000008</v>
      </c>
      <c r="N22" s="96">
        <f t="shared" si="0"/>
        <v>1.3914449922439592E-2</v>
      </c>
      <c r="O22" s="96">
        <f>M22/'סכום נכסי הקרן'!$C$42</f>
        <v>6.8238978185476272E-4</v>
      </c>
    </row>
    <row r="23" spans="2:15" s="141" customFormat="1">
      <c r="B23" s="150" t="s">
        <v>2758</v>
      </c>
      <c r="C23" s="98" t="s">
        <v>2574</v>
      </c>
      <c r="D23" s="85">
        <v>5209</v>
      </c>
      <c r="E23" s="85" t="s">
        <v>712</v>
      </c>
      <c r="F23" s="85"/>
      <c r="G23" s="85">
        <v>7.22</v>
      </c>
      <c r="H23" s="98" t="s">
        <v>157</v>
      </c>
      <c r="I23" s="175">
        <v>2.59081E-2</v>
      </c>
      <c r="J23" s="175">
        <v>2.59081E-2</v>
      </c>
      <c r="K23" s="95">
        <v>36906533.329999998</v>
      </c>
      <c r="L23" s="97">
        <v>97.15</v>
      </c>
      <c r="M23" s="95">
        <v>35854.707740000005</v>
      </c>
      <c r="N23" s="96">
        <f t="shared" si="0"/>
        <v>1.3321843737604403E-2</v>
      </c>
      <c r="O23" s="96">
        <f>M23/'סכום נכסי הקרן'!$C$42</f>
        <v>6.5332730310428634E-4</v>
      </c>
    </row>
    <row r="24" spans="2:15" s="141" customFormat="1">
      <c r="B24" s="150"/>
      <c r="C24" s="85"/>
      <c r="D24" s="85"/>
      <c r="E24" s="85"/>
      <c r="F24" s="85"/>
      <c r="G24" s="85"/>
      <c r="H24" s="85"/>
      <c r="I24" s="85"/>
      <c r="J24" s="85"/>
      <c r="K24" s="95"/>
      <c r="L24" s="97"/>
      <c r="M24" s="85"/>
      <c r="N24" s="96"/>
      <c r="O24" s="85"/>
    </row>
    <row r="25" spans="2:15" s="141" customFormat="1">
      <c r="B25" s="145" t="s">
        <v>47</v>
      </c>
      <c r="C25" s="83"/>
      <c r="D25" s="83"/>
      <c r="E25" s="83"/>
      <c r="F25" s="83"/>
      <c r="G25" s="92">
        <v>5.3473742194063991</v>
      </c>
      <c r="H25" s="83"/>
      <c r="I25" s="83"/>
      <c r="J25" s="105">
        <v>3.0975362317123691E-2</v>
      </c>
      <c r="K25" s="92"/>
      <c r="L25" s="94"/>
      <c r="M25" s="92">
        <f>SUM(M26:M166)</f>
        <v>1738117.5693498652</v>
      </c>
      <c r="N25" s="93">
        <f t="shared" si="0"/>
        <v>0.64579889548595393</v>
      </c>
      <c r="O25" s="93">
        <f>M25/'סכום נכסי הקרן'!$C$42</f>
        <v>3.1671145454483206E-2</v>
      </c>
    </row>
    <row r="26" spans="2:15" s="141" customFormat="1">
      <c r="B26" s="176" t="s">
        <v>2759</v>
      </c>
      <c r="C26" s="98" t="s">
        <v>2576</v>
      </c>
      <c r="D26" s="85">
        <v>90148620</v>
      </c>
      <c r="E26" s="85" t="s">
        <v>344</v>
      </c>
      <c r="F26" s="85" t="s">
        <v>155</v>
      </c>
      <c r="G26" s="95">
        <v>10.549999999999997</v>
      </c>
      <c r="H26" s="98" t="s">
        <v>157</v>
      </c>
      <c r="I26" s="99">
        <v>3.1699999999999999E-2</v>
      </c>
      <c r="J26" s="99">
        <v>2.4900000000000002E-2</v>
      </c>
      <c r="K26" s="95">
        <v>4140068.15</v>
      </c>
      <c r="L26" s="97">
        <v>107.54</v>
      </c>
      <c r="M26" s="95">
        <v>4452.2292600000001</v>
      </c>
      <c r="N26" s="96">
        <f t="shared" si="0"/>
        <v>1.654229143793603E-3</v>
      </c>
      <c r="O26" s="96">
        <f>M26/'סכום נכסי הקרן'!$C$42</f>
        <v>8.1126388097503213E-5</v>
      </c>
    </row>
    <row r="27" spans="2:15" s="141" customFormat="1">
      <c r="B27" s="176" t="s">
        <v>2759</v>
      </c>
      <c r="C27" s="98" t="s">
        <v>2576</v>
      </c>
      <c r="D27" s="85">
        <v>90148621</v>
      </c>
      <c r="E27" s="85" t="s">
        <v>344</v>
      </c>
      <c r="F27" s="85" t="s">
        <v>155</v>
      </c>
      <c r="G27" s="95">
        <v>10.55</v>
      </c>
      <c r="H27" s="98" t="s">
        <v>157</v>
      </c>
      <c r="I27" s="99">
        <v>3.1899999999999998E-2</v>
      </c>
      <c r="J27" s="99">
        <v>2.4999999999999994E-2</v>
      </c>
      <c r="K27" s="95">
        <v>5796095.4100000001</v>
      </c>
      <c r="L27" s="97">
        <v>107.73</v>
      </c>
      <c r="M27" s="95">
        <v>6244.1334800000004</v>
      </c>
      <c r="N27" s="96">
        <f t="shared" si="0"/>
        <v>2.3200125099472912E-3</v>
      </c>
      <c r="O27" s="96">
        <f>M27/'סכום נכסי הקרן'!$C$42</f>
        <v>1.1377760812593315E-4</v>
      </c>
    </row>
    <row r="28" spans="2:15" s="141" customFormat="1">
      <c r="B28" s="176" t="s">
        <v>2759</v>
      </c>
      <c r="C28" s="98" t="s">
        <v>2576</v>
      </c>
      <c r="D28" s="85">
        <v>90148622</v>
      </c>
      <c r="E28" s="85" t="s">
        <v>344</v>
      </c>
      <c r="F28" s="85" t="s">
        <v>155</v>
      </c>
      <c r="G28" s="95">
        <v>10.679999999999998</v>
      </c>
      <c r="H28" s="98" t="s">
        <v>157</v>
      </c>
      <c r="I28" s="99">
        <v>2.7400000000000001E-2</v>
      </c>
      <c r="J28" s="99">
        <v>2.64E-2</v>
      </c>
      <c r="K28" s="95">
        <v>5796095.4100000001</v>
      </c>
      <c r="L28" s="97">
        <v>101.61</v>
      </c>
      <c r="M28" s="95">
        <v>5889.4127800000006</v>
      </c>
      <c r="N28" s="96">
        <f t="shared" si="0"/>
        <v>2.1882157659838266E-3</v>
      </c>
      <c r="O28" s="96">
        <f>M28/'סכום נכסי הקרן'!$C$42</f>
        <v>1.0731405751029886E-4</v>
      </c>
    </row>
    <row r="29" spans="2:15" s="141" customFormat="1">
      <c r="B29" s="176" t="s">
        <v>2759</v>
      </c>
      <c r="C29" s="98" t="s">
        <v>2576</v>
      </c>
      <c r="D29" s="85">
        <v>90148623</v>
      </c>
      <c r="E29" s="85" t="s">
        <v>344</v>
      </c>
      <c r="F29" s="85" t="s">
        <v>155</v>
      </c>
      <c r="G29" s="95">
        <v>10.45</v>
      </c>
      <c r="H29" s="98" t="s">
        <v>157</v>
      </c>
      <c r="I29" s="99">
        <v>3.15E-2</v>
      </c>
      <c r="J29" s="99">
        <v>2.8999999999999998E-2</v>
      </c>
      <c r="K29" s="95">
        <v>828013.62</v>
      </c>
      <c r="L29" s="97">
        <v>102.94</v>
      </c>
      <c r="M29" s="95">
        <v>852.35723000000007</v>
      </c>
      <c r="N29" s="96">
        <f t="shared" si="0"/>
        <v>3.1669397249080278E-4</v>
      </c>
      <c r="O29" s="96">
        <f>M29/'סכום נכסי הקרן'!$C$42</f>
        <v>1.5531245001227274E-5</v>
      </c>
    </row>
    <row r="30" spans="2:15" s="141" customFormat="1">
      <c r="B30" s="176" t="s">
        <v>2761</v>
      </c>
      <c r="C30" s="98" t="s">
        <v>2576</v>
      </c>
      <c r="D30" s="85">
        <v>90150400</v>
      </c>
      <c r="E30" s="85" t="s">
        <v>376</v>
      </c>
      <c r="F30" s="85" t="s">
        <v>153</v>
      </c>
      <c r="G30" s="95">
        <v>4.9000000000000004</v>
      </c>
      <c r="H30" s="98" t="s">
        <v>156</v>
      </c>
      <c r="I30" s="99">
        <v>9.8519999999999996E-2</v>
      </c>
      <c r="J30" s="99">
        <v>3.9200000000000006E-2</v>
      </c>
      <c r="K30" s="95">
        <v>9287886.8000000007</v>
      </c>
      <c r="L30" s="97">
        <v>133.86000000000001</v>
      </c>
      <c r="M30" s="95">
        <v>45155.803509999991</v>
      </c>
      <c r="N30" s="96">
        <f t="shared" si="0"/>
        <v>1.6777672894962167E-2</v>
      </c>
      <c r="O30" s="96">
        <f>M30/'סכום נכסי הקרן'!$C$42</f>
        <v>8.2280741320289892E-4</v>
      </c>
    </row>
    <row r="31" spans="2:15" s="141" customFormat="1">
      <c r="B31" s="176" t="s">
        <v>2761</v>
      </c>
      <c r="C31" s="98" t="s">
        <v>2576</v>
      </c>
      <c r="D31" s="85">
        <v>90150520</v>
      </c>
      <c r="E31" s="85" t="s">
        <v>376</v>
      </c>
      <c r="F31" s="85" t="s">
        <v>153</v>
      </c>
      <c r="G31" s="95">
        <v>5.13</v>
      </c>
      <c r="H31" s="98" t="s">
        <v>157</v>
      </c>
      <c r="I31" s="99">
        <v>3.8241999999999998E-2</v>
      </c>
      <c r="J31" s="99">
        <v>1.3599999999999999E-2</v>
      </c>
      <c r="K31" s="95">
        <v>65793383.310000002</v>
      </c>
      <c r="L31" s="97">
        <v>144.16999999999999</v>
      </c>
      <c r="M31" s="95">
        <v>94854.359590000007</v>
      </c>
      <c r="N31" s="96">
        <f t="shared" si="0"/>
        <v>3.5243208937909963E-2</v>
      </c>
      <c r="O31" s="96">
        <f>M31/'סכום נכסי הקרן'!$C$42</f>
        <v>1.7283906868799622E-3</v>
      </c>
    </row>
    <row r="32" spans="2:15" s="141" customFormat="1">
      <c r="B32" s="176" t="s">
        <v>2762</v>
      </c>
      <c r="C32" s="98" t="s">
        <v>2576</v>
      </c>
      <c r="D32" s="85">
        <v>92322010</v>
      </c>
      <c r="E32" s="85" t="s">
        <v>376</v>
      </c>
      <c r="F32" s="85" t="s">
        <v>154</v>
      </c>
      <c r="G32" s="95">
        <v>3.2399999999999998</v>
      </c>
      <c r="H32" s="98" t="s">
        <v>157</v>
      </c>
      <c r="I32" s="99">
        <v>0.06</v>
      </c>
      <c r="J32" s="99">
        <v>1.24E-2</v>
      </c>
      <c r="K32" s="95">
        <v>52424856.689999998</v>
      </c>
      <c r="L32" s="97">
        <v>118.02</v>
      </c>
      <c r="M32" s="95">
        <v>61871.811130000002</v>
      </c>
      <c r="N32" s="96">
        <f t="shared" si="0"/>
        <v>2.2988518149790745E-2</v>
      </c>
      <c r="O32" s="96">
        <f>M32/'סכום נכסי הקרן'!$C$42</f>
        <v>1.1273984938564908E-3</v>
      </c>
    </row>
    <row r="33" spans="2:15" s="141" customFormat="1">
      <c r="B33" s="176" t="s">
        <v>2762</v>
      </c>
      <c r="C33" s="98" t="s">
        <v>2576</v>
      </c>
      <c r="D33" s="85">
        <v>92321020</v>
      </c>
      <c r="E33" s="85" t="s">
        <v>376</v>
      </c>
      <c r="F33" s="85" t="s">
        <v>154</v>
      </c>
      <c r="G33" s="95">
        <v>1.4500000000000002</v>
      </c>
      <c r="H33" s="98" t="s">
        <v>156</v>
      </c>
      <c r="I33" s="99">
        <v>4.2478999999999996E-2</v>
      </c>
      <c r="J33" s="99">
        <v>2.6599999999999999E-2</v>
      </c>
      <c r="K33" s="95">
        <v>3940205.19</v>
      </c>
      <c r="L33" s="97">
        <v>103.7</v>
      </c>
      <c r="M33" s="95">
        <v>14840.326250000002</v>
      </c>
      <c r="N33" s="96">
        <f t="shared" si="0"/>
        <v>5.5139344253254457E-3</v>
      </c>
      <c r="O33" s="96">
        <f>M33/'סכום נכסי הקרן'!$C$42</f>
        <v>2.7041331354330677E-4</v>
      </c>
    </row>
    <row r="34" spans="2:15" s="141" customFormat="1">
      <c r="B34" s="176" t="s">
        <v>2797</v>
      </c>
      <c r="C34" s="98" t="s">
        <v>2574</v>
      </c>
      <c r="D34" s="85">
        <v>455531</v>
      </c>
      <c r="E34" s="85" t="s">
        <v>376</v>
      </c>
      <c r="F34" s="85" t="s">
        <v>154</v>
      </c>
      <c r="G34" s="95">
        <v>1.7299999999999993</v>
      </c>
      <c r="H34" s="98" t="s">
        <v>157</v>
      </c>
      <c r="I34" s="99">
        <v>2.0119999999999999E-2</v>
      </c>
      <c r="J34" s="99">
        <v>1.7099999999999994E-2</v>
      </c>
      <c r="K34" s="95">
        <v>118838868.40000001</v>
      </c>
      <c r="L34" s="97">
        <v>101.09</v>
      </c>
      <c r="M34" s="95">
        <v>120134.21189000005</v>
      </c>
      <c r="N34" s="96">
        <f t="shared" si="0"/>
        <v>4.4635957150848532E-2</v>
      </c>
      <c r="O34" s="96">
        <f>M34/'סכום נכסי הקרן'!$C$42</f>
        <v>2.1890280415559349E-3</v>
      </c>
    </row>
    <row r="35" spans="2:15" s="141" customFormat="1">
      <c r="B35" s="176" t="s">
        <v>2763</v>
      </c>
      <c r="C35" s="98" t="s">
        <v>2574</v>
      </c>
      <c r="D35" s="85">
        <v>14811160</v>
      </c>
      <c r="E35" s="85" t="s">
        <v>376</v>
      </c>
      <c r="F35" s="85" t="s">
        <v>154</v>
      </c>
      <c r="G35" s="95">
        <v>8.0400000000000009</v>
      </c>
      <c r="H35" s="98" t="s">
        <v>157</v>
      </c>
      <c r="I35" s="99">
        <v>4.2030000000000005E-2</v>
      </c>
      <c r="J35" s="99">
        <v>2.5600000000000001E-2</v>
      </c>
      <c r="K35" s="95">
        <v>2950447.72</v>
      </c>
      <c r="L35" s="97">
        <v>114.87</v>
      </c>
      <c r="M35" s="95">
        <v>3389.1791400000002</v>
      </c>
      <c r="N35" s="96">
        <f t="shared" si="0"/>
        <v>1.2592520689119545E-3</v>
      </c>
      <c r="O35" s="96">
        <f>M35/'סכום נכסי הקרן'!$C$42</f>
        <v>6.1755998217307025E-5</v>
      </c>
    </row>
    <row r="36" spans="2:15" s="141" customFormat="1">
      <c r="B36" s="176" t="s">
        <v>2764</v>
      </c>
      <c r="C36" s="98" t="s">
        <v>2576</v>
      </c>
      <c r="D36" s="85">
        <v>14760843</v>
      </c>
      <c r="E36" s="85" t="s">
        <v>376</v>
      </c>
      <c r="F36" s="85" t="s">
        <v>154</v>
      </c>
      <c r="G36" s="95">
        <v>6.1099999999999985</v>
      </c>
      <c r="H36" s="98" t="s">
        <v>157</v>
      </c>
      <c r="I36" s="99">
        <v>4.4999999999999998E-2</v>
      </c>
      <c r="J36" s="99">
        <v>1.41E-2</v>
      </c>
      <c r="K36" s="95">
        <v>39347093.57</v>
      </c>
      <c r="L36" s="97">
        <v>123.11</v>
      </c>
      <c r="M36" s="95">
        <v>48440.207270000006</v>
      </c>
      <c r="N36" s="96">
        <f t="shared" si="0"/>
        <v>1.799799559231071E-2</v>
      </c>
      <c r="O36" s="96">
        <f>M36/'סכום נכסי הקרן'!$C$42</f>
        <v>8.8265424465350131E-4</v>
      </c>
    </row>
    <row r="37" spans="2:15" s="141" customFormat="1">
      <c r="B37" s="176" t="s">
        <v>2798</v>
      </c>
      <c r="C37" s="98" t="s">
        <v>2574</v>
      </c>
      <c r="D37" s="85">
        <v>454099</v>
      </c>
      <c r="E37" s="85" t="s">
        <v>439</v>
      </c>
      <c r="F37" s="85" t="s">
        <v>154</v>
      </c>
      <c r="G37" s="95">
        <v>4.62</v>
      </c>
      <c r="H37" s="98" t="s">
        <v>157</v>
      </c>
      <c r="I37" s="99">
        <v>4.1500000000000002E-2</v>
      </c>
      <c r="J37" s="99">
        <v>2.7499999999999997E-2</v>
      </c>
      <c r="K37" s="95">
        <v>113794235</v>
      </c>
      <c r="L37" s="97">
        <v>107.9</v>
      </c>
      <c r="M37" s="95">
        <v>122783.98461000001</v>
      </c>
      <c r="N37" s="96">
        <f t="shared" si="0"/>
        <v>4.5620482206023522E-2</v>
      </c>
      <c r="O37" s="96">
        <f>M37/'סכום נכסי הקרן'!$C$42</f>
        <v>2.2373109303065681E-3</v>
      </c>
    </row>
    <row r="38" spans="2:15" s="141" customFormat="1">
      <c r="B38" s="177" t="s">
        <v>2821</v>
      </c>
      <c r="C38" s="98" t="s">
        <v>2574</v>
      </c>
      <c r="D38" s="85">
        <v>2963</v>
      </c>
      <c r="E38" s="85" t="s">
        <v>439</v>
      </c>
      <c r="F38" s="85" t="s">
        <v>154</v>
      </c>
      <c r="G38" s="95">
        <v>5.52</v>
      </c>
      <c r="H38" s="98" t="s">
        <v>157</v>
      </c>
      <c r="I38" s="99">
        <v>0.05</v>
      </c>
      <c r="J38" s="99">
        <v>1.9400000000000001E-2</v>
      </c>
      <c r="K38" s="95">
        <v>11639796.75</v>
      </c>
      <c r="L38" s="97">
        <v>118.85</v>
      </c>
      <c r="M38" s="95">
        <v>13833.8982</v>
      </c>
      <c r="N38" s="96">
        <f t="shared" si="0"/>
        <v>5.1399953233122291E-3</v>
      </c>
      <c r="O38" s="96">
        <f>M38/'סכום נכסי הקרן'!$C$42</f>
        <v>2.5207466388973667E-4</v>
      </c>
    </row>
    <row r="39" spans="2:15" s="141" customFormat="1">
      <c r="B39" s="177" t="s">
        <v>2821</v>
      </c>
      <c r="C39" s="98" t="s">
        <v>2574</v>
      </c>
      <c r="D39" s="85">
        <v>2968</v>
      </c>
      <c r="E39" s="85" t="s">
        <v>439</v>
      </c>
      <c r="F39" s="85" t="s">
        <v>154</v>
      </c>
      <c r="G39" s="95">
        <v>5.52</v>
      </c>
      <c r="H39" s="98" t="s">
        <v>157</v>
      </c>
      <c r="I39" s="99">
        <v>0.05</v>
      </c>
      <c r="J39" s="99">
        <v>1.9399999999999994E-2</v>
      </c>
      <c r="K39" s="95">
        <v>3743590.08</v>
      </c>
      <c r="L39" s="97">
        <v>118.85</v>
      </c>
      <c r="M39" s="95">
        <v>4449.2567399999998</v>
      </c>
      <c r="N39" s="96">
        <f t="shared" si="0"/>
        <v>1.6531247017428112E-3</v>
      </c>
      <c r="O39" s="96">
        <f>M39/'סכום נכסי הקרן'!$C$42</f>
        <v>8.1072224262474733E-5</v>
      </c>
    </row>
    <row r="40" spans="2:15" s="141" customFormat="1">
      <c r="B40" s="177" t="s">
        <v>2821</v>
      </c>
      <c r="C40" s="98" t="s">
        <v>2574</v>
      </c>
      <c r="D40" s="85">
        <v>4605</v>
      </c>
      <c r="E40" s="85" t="s">
        <v>439</v>
      </c>
      <c r="F40" s="85" t="s">
        <v>154</v>
      </c>
      <c r="G40" s="95">
        <v>7.379999999999999</v>
      </c>
      <c r="H40" s="98" t="s">
        <v>157</v>
      </c>
      <c r="I40" s="99">
        <v>0.05</v>
      </c>
      <c r="J40" s="99">
        <v>2.7799999999999998E-2</v>
      </c>
      <c r="K40" s="95">
        <v>10748588.819999998</v>
      </c>
      <c r="L40" s="97">
        <v>118.31</v>
      </c>
      <c r="M40" s="95">
        <v>12716.655210000001</v>
      </c>
      <c r="N40" s="96">
        <f t="shared" si="0"/>
        <v>4.7248828466566351E-3</v>
      </c>
      <c r="O40" s="96">
        <f>M40/'סכום נכסי הקרן'!$C$42</f>
        <v>2.3171679750125809E-4</v>
      </c>
    </row>
    <row r="41" spans="2:15" s="141" customFormat="1">
      <c r="B41" s="177" t="s">
        <v>2821</v>
      </c>
      <c r="C41" s="98" t="s">
        <v>2574</v>
      </c>
      <c r="D41" s="85">
        <v>4606</v>
      </c>
      <c r="E41" s="85" t="s">
        <v>439</v>
      </c>
      <c r="F41" s="85" t="s">
        <v>154</v>
      </c>
      <c r="G41" s="95">
        <v>9.509999999999998</v>
      </c>
      <c r="H41" s="98" t="s">
        <v>157</v>
      </c>
      <c r="I41" s="99">
        <v>4.0999999999999995E-2</v>
      </c>
      <c r="J41" s="99">
        <v>2.7800000000000002E-2</v>
      </c>
      <c r="K41" s="95">
        <v>27075044.059999999</v>
      </c>
      <c r="L41" s="97">
        <v>114.1</v>
      </c>
      <c r="M41" s="95">
        <v>30892.624970000008</v>
      </c>
      <c r="N41" s="96">
        <f t="shared" si="0"/>
        <v>1.1478178137138426E-2</v>
      </c>
      <c r="O41" s="96">
        <f>M41/'סכום נכסי הקרן'!$C$42</f>
        <v>5.6291060866592464E-4</v>
      </c>
    </row>
    <row r="42" spans="2:15" s="141" customFormat="1">
      <c r="B42" s="177" t="s">
        <v>2821</v>
      </c>
      <c r="C42" s="98" t="s">
        <v>2574</v>
      </c>
      <c r="D42" s="85">
        <v>5150</v>
      </c>
      <c r="E42" s="85" t="s">
        <v>439</v>
      </c>
      <c r="F42" s="85" t="s">
        <v>154</v>
      </c>
      <c r="G42" s="95">
        <v>9.23</v>
      </c>
      <c r="H42" s="98" t="s">
        <v>157</v>
      </c>
      <c r="I42" s="99">
        <v>4.0999999999999995E-2</v>
      </c>
      <c r="J42" s="99">
        <v>3.5700000000000003E-2</v>
      </c>
      <c r="K42" s="95">
        <v>8034539.4899999984</v>
      </c>
      <c r="L42" s="97">
        <v>106.24</v>
      </c>
      <c r="M42" s="95">
        <v>8535.8947599999992</v>
      </c>
      <c r="N42" s="96">
        <f t="shared" si="0"/>
        <v>3.1715181442267199E-3</v>
      </c>
      <c r="O42" s="96">
        <f>M42/'סכום נכסי הקרן'!$C$42</f>
        <v>1.5553698397355304E-4</v>
      </c>
    </row>
    <row r="43" spans="2:15" s="141" customFormat="1">
      <c r="B43" s="176" t="s">
        <v>2765</v>
      </c>
      <c r="C43" s="98" t="s">
        <v>2576</v>
      </c>
      <c r="D43" s="85">
        <v>90145563</v>
      </c>
      <c r="E43" s="85" t="s">
        <v>439</v>
      </c>
      <c r="F43" s="85" t="s">
        <v>154</v>
      </c>
      <c r="G43" s="95">
        <v>6.72</v>
      </c>
      <c r="H43" s="98" t="s">
        <v>157</v>
      </c>
      <c r="I43" s="99">
        <v>2.4799999999999999E-2</v>
      </c>
      <c r="J43" s="99">
        <v>2.29E-2</v>
      </c>
      <c r="K43" s="95">
        <v>128532501.11000001</v>
      </c>
      <c r="L43" s="97">
        <v>101.41</v>
      </c>
      <c r="M43" s="95">
        <v>130344.80568</v>
      </c>
      <c r="N43" s="96">
        <f t="shared" si="0"/>
        <v>4.842971098437325E-2</v>
      </c>
      <c r="O43" s="96">
        <f>M43/'סכום נכסי הקרן'!$C$42</f>
        <v>2.375080588749673E-3</v>
      </c>
    </row>
    <row r="44" spans="2:15" s="141" customFormat="1">
      <c r="B44" s="176" t="s">
        <v>2766</v>
      </c>
      <c r="C44" s="98" t="s">
        <v>2576</v>
      </c>
      <c r="D44" s="85">
        <v>455954</v>
      </c>
      <c r="E44" s="85" t="s">
        <v>439</v>
      </c>
      <c r="F44" s="85" t="s">
        <v>154</v>
      </c>
      <c r="G44" s="95">
        <v>4.74</v>
      </c>
      <c r="H44" s="98" t="s">
        <v>157</v>
      </c>
      <c r="I44" s="99">
        <v>2.1613000000000004E-2</v>
      </c>
      <c r="J44" s="99">
        <v>1.9300000000000001E-2</v>
      </c>
      <c r="K44" s="95">
        <v>38800712.019999996</v>
      </c>
      <c r="L44" s="97">
        <v>101.21</v>
      </c>
      <c r="M44" s="95">
        <v>39270.202219999999</v>
      </c>
      <c r="N44" s="96">
        <f t="shared" si="0"/>
        <v>1.4590873290966208E-2</v>
      </c>
      <c r="O44" s="96">
        <f>M44/'סכום נכסי הקרן'!$C$42</f>
        <v>7.1556280683693991E-4</v>
      </c>
    </row>
    <row r="45" spans="2:15" s="141" customFormat="1">
      <c r="B45" s="176" t="s">
        <v>2761</v>
      </c>
      <c r="C45" s="98" t="s">
        <v>2576</v>
      </c>
      <c r="D45" s="85">
        <v>90150300</v>
      </c>
      <c r="E45" s="85" t="s">
        <v>439</v>
      </c>
      <c r="F45" s="85" t="s">
        <v>153</v>
      </c>
      <c r="G45" s="95">
        <v>5.3</v>
      </c>
      <c r="H45" s="98" t="s">
        <v>157</v>
      </c>
      <c r="I45" s="99">
        <v>4.7039999999999998E-2</v>
      </c>
      <c r="J45" s="99">
        <v>1.3100000000000001E-2</v>
      </c>
      <c r="K45" s="95">
        <v>22838385.870000001</v>
      </c>
      <c r="L45" s="97">
        <v>142.84</v>
      </c>
      <c r="M45" s="95">
        <v>32622.349399999999</v>
      </c>
      <c r="N45" s="96">
        <f t="shared" si="0"/>
        <v>1.2120858555360593E-2</v>
      </c>
      <c r="O45" s="96">
        <f>M45/'סכום נכסי הקרן'!$C$42</f>
        <v>5.9442881835711009E-4</v>
      </c>
    </row>
    <row r="46" spans="2:15" s="141" customFormat="1">
      <c r="B46" s="176" t="s">
        <v>2768</v>
      </c>
      <c r="C46" s="98" t="s">
        <v>2576</v>
      </c>
      <c r="D46" s="85">
        <v>90145980</v>
      </c>
      <c r="E46" s="85" t="s">
        <v>439</v>
      </c>
      <c r="F46" s="85" t="s">
        <v>154</v>
      </c>
      <c r="G46" s="95">
        <v>6.02</v>
      </c>
      <c r="H46" s="98" t="s">
        <v>157</v>
      </c>
      <c r="I46" s="99">
        <v>2.3599999999999999E-2</v>
      </c>
      <c r="J46" s="99">
        <v>1.7600000000000001E-2</v>
      </c>
      <c r="K46" s="95">
        <v>46455952.43</v>
      </c>
      <c r="L46" s="97">
        <v>104.3</v>
      </c>
      <c r="M46" s="95">
        <v>48453.5622</v>
      </c>
      <c r="N46" s="96">
        <f t="shared" si="0"/>
        <v>1.8002957626637603E-2</v>
      </c>
      <c r="O46" s="96">
        <f>M46/'סכום נכסי הקרן'!$C$42</f>
        <v>8.8289759178836885E-4</v>
      </c>
    </row>
    <row r="47" spans="2:15" s="141" customFormat="1">
      <c r="B47" s="176" t="s">
        <v>2771</v>
      </c>
      <c r="C47" s="98" t="s">
        <v>2576</v>
      </c>
      <c r="D47" s="85">
        <v>90143221</v>
      </c>
      <c r="E47" s="85" t="s">
        <v>439</v>
      </c>
      <c r="F47" s="85" t="s">
        <v>154</v>
      </c>
      <c r="G47" s="95">
        <v>6.26</v>
      </c>
      <c r="H47" s="98" t="s">
        <v>157</v>
      </c>
      <c r="I47" s="99">
        <v>2.3269999999999999E-2</v>
      </c>
      <c r="J47" s="99">
        <v>2.1700000000000004E-2</v>
      </c>
      <c r="K47" s="95">
        <v>42405058.819999993</v>
      </c>
      <c r="L47" s="97">
        <v>101.39</v>
      </c>
      <c r="M47" s="95">
        <v>42994.489580000001</v>
      </c>
      <c r="N47" s="96">
        <f t="shared" si="0"/>
        <v>1.597463507208665E-2</v>
      </c>
      <c r="O47" s="96">
        <f>M47/'סכום נכסי הקרן'!$C$42</f>
        <v>7.8342498645748938E-4</v>
      </c>
    </row>
    <row r="48" spans="2:15" s="141" customFormat="1">
      <c r="B48" s="176" t="s">
        <v>2772</v>
      </c>
      <c r="C48" s="98" t="s">
        <v>2576</v>
      </c>
      <c r="D48" s="85">
        <v>95350502</v>
      </c>
      <c r="E48" s="85" t="s">
        <v>439</v>
      </c>
      <c r="F48" s="85" t="s">
        <v>154</v>
      </c>
      <c r="G48" s="95">
        <v>7.3</v>
      </c>
      <c r="H48" s="98" t="s">
        <v>157</v>
      </c>
      <c r="I48" s="99">
        <v>5.3499999999999999E-2</v>
      </c>
      <c r="J48" s="99">
        <v>2.5500000000000002E-2</v>
      </c>
      <c r="K48" s="95">
        <v>745822.92</v>
      </c>
      <c r="L48" s="97">
        <v>121.57</v>
      </c>
      <c r="M48" s="95">
        <v>906.69689000000005</v>
      </c>
      <c r="N48" s="96">
        <f t="shared" si="0"/>
        <v>3.368839142001018E-4</v>
      </c>
      <c r="O48" s="96">
        <f>M48/'סכום נכסי הקרן'!$C$42</f>
        <v>1.6521396246548899E-5</v>
      </c>
    </row>
    <row r="49" spans="2:15" s="141" customFormat="1">
      <c r="B49" s="176" t="s">
        <v>2772</v>
      </c>
      <c r="C49" s="98" t="s">
        <v>2576</v>
      </c>
      <c r="D49" s="85">
        <v>95350101</v>
      </c>
      <c r="E49" s="85" t="s">
        <v>439</v>
      </c>
      <c r="F49" s="85" t="s">
        <v>154</v>
      </c>
      <c r="G49" s="95">
        <v>7.43</v>
      </c>
      <c r="H49" s="98" t="s">
        <v>157</v>
      </c>
      <c r="I49" s="99">
        <v>5.3499999999999999E-2</v>
      </c>
      <c r="J49" s="99">
        <v>1.8600000000000002E-2</v>
      </c>
      <c r="K49" s="95">
        <v>3704173.28</v>
      </c>
      <c r="L49" s="97">
        <v>128.27000000000001</v>
      </c>
      <c r="M49" s="95">
        <v>4751.34292</v>
      </c>
      <c r="N49" s="96">
        <f t="shared" si="0"/>
        <v>1.7653650500516673E-3</v>
      </c>
      <c r="O49" s="96">
        <f>M49/'סכום נכסי הקרן'!$C$42</f>
        <v>8.6576693876775826E-5</v>
      </c>
    </row>
    <row r="50" spans="2:15" s="141" customFormat="1">
      <c r="B50" s="176" t="s">
        <v>2772</v>
      </c>
      <c r="C50" s="98" t="s">
        <v>2576</v>
      </c>
      <c r="D50" s="85">
        <v>95350102</v>
      </c>
      <c r="E50" s="85" t="s">
        <v>439</v>
      </c>
      <c r="F50" s="85" t="s">
        <v>154</v>
      </c>
      <c r="G50" s="95">
        <v>7.3</v>
      </c>
      <c r="H50" s="98" t="s">
        <v>157</v>
      </c>
      <c r="I50" s="99">
        <v>5.3499999999999999E-2</v>
      </c>
      <c r="J50" s="99">
        <v>2.5499999999999998E-2</v>
      </c>
      <c r="K50" s="95">
        <v>583687.59000000008</v>
      </c>
      <c r="L50" s="97">
        <v>121.57</v>
      </c>
      <c r="M50" s="95">
        <v>709.58897999999999</v>
      </c>
      <c r="N50" s="96">
        <f t="shared" si="0"/>
        <v>2.6364832138737977E-4</v>
      </c>
      <c r="O50" s="96">
        <f>M50/'סכום נכסי הקרן'!$C$42</f>
        <v>1.2929790363309243E-5</v>
      </c>
    </row>
    <row r="51" spans="2:15" s="141" customFormat="1">
      <c r="B51" s="176" t="s">
        <v>2772</v>
      </c>
      <c r="C51" s="98" t="s">
        <v>2576</v>
      </c>
      <c r="D51" s="85">
        <v>95350202</v>
      </c>
      <c r="E51" s="85" t="s">
        <v>439</v>
      </c>
      <c r="F51" s="85" t="s">
        <v>154</v>
      </c>
      <c r="G51" s="95">
        <v>7.3000000000000016</v>
      </c>
      <c r="H51" s="98" t="s">
        <v>157</v>
      </c>
      <c r="I51" s="99">
        <v>5.3499999999999999E-2</v>
      </c>
      <c r="J51" s="99">
        <v>2.5500000000000002E-2</v>
      </c>
      <c r="K51" s="95">
        <v>745823.07</v>
      </c>
      <c r="L51" s="97">
        <v>121.57</v>
      </c>
      <c r="M51" s="95">
        <v>906.69707999999991</v>
      </c>
      <c r="N51" s="96">
        <f t="shared" si="0"/>
        <v>3.3688398479474527E-4</v>
      </c>
      <c r="O51" s="96">
        <f>M51/'סכום נכסי הקרן'!$C$42</f>
        <v>1.6521399708637848E-5</v>
      </c>
    </row>
    <row r="52" spans="2:15" s="141" customFormat="1">
      <c r="B52" s="176" t="s">
        <v>2772</v>
      </c>
      <c r="C52" s="98" t="s">
        <v>2576</v>
      </c>
      <c r="D52" s="85">
        <v>95350201</v>
      </c>
      <c r="E52" s="85" t="s">
        <v>439</v>
      </c>
      <c r="F52" s="85" t="s">
        <v>154</v>
      </c>
      <c r="G52" s="95">
        <v>7.4299999999999988</v>
      </c>
      <c r="H52" s="98" t="s">
        <v>157</v>
      </c>
      <c r="I52" s="99">
        <v>5.3499999999999999E-2</v>
      </c>
      <c r="J52" s="99">
        <v>1.8600000000000002E-2</v>
      </c>
      <c r="K52" s="95">
        <v>3935684.91</v>
      </c>
      <c r="L52" s="97">
        <v>128.27000000000001</v>
      </c>
      <c r="M52" s="95">
        <v>5048.3029100000003</v>
      </c>
      <c r="N52" s="96">
        <f t="shared" si="0"/>
        <v>1.8757007585948203E-3</v>
      </c>
      <c r="O52" s="96">
        <f>M52/'סכום נכסי הקרן'!$C$42</f>
        <v>9.1987756513332568E-5</v>
      </c>
    </row>
    <row r="53" spans="2:15" s="141" customFormat="1">
      <c r="B53" s="176" t="s">
        <v>2772</v>
      </c>
      <c r="C53" s="98" t="s">
        <v>2576</v>
      </c>
      <c r="D53" s="85">
        <v>95350301</v>
      </c>
      <c r="E53" s="85" t="s">
        <v>439</v>
      </c>
      <c r="F53" s="85" t="s">
        <v>154</v>
      </c>
      <c r="G53" s="95">
        <v>7.4300000000000006</v>
      </c>
      <c r="H53" s="98" t="s">
        <v>157</v>
      </c>
      <c r="I53" s="99">
        <v>5.3499999999999999E-2</v>
      </c>
      <c r="J53" s="99">
        <v>1.8800000000000001E-2</v>
      </c>
      <c r="K53" s="95">
        <v>4958394.32</v>
      </c>
      <c r="L53" s="97">
        <v>128.08000000000001</v>
      </c>
      <c r="M53" s="95">
        <v>6350.7112699999998</v>
      </c>
      <c r="N53" s="96">
        <f t="shared" si="0"/>
        <v>2.3596115683073527E-3</v>
      </c>
      <c r="O53" s="96">
        <f>M53/'סכום נכסי הקרן'!$C$42</f>
        <v>1.1571961754395538E-4</v>
      </c>
    </row>
    <row r="54" spans="2:15" s="141" customFormat="1">
      <c r="B54" s="176" t="s">
        <v>2772</v>
      </c>
      <c r="C54" s="98" t="s">
        <v>2576</v>
      </c>
      <c r="D54" s="85">
        <v>95350302</v>
      </c>
      <c r="E54" s="85" t="s">
        <v>439</v>
      </c>
      <c r="F54" s="85" t="s">
        <v>154</v>
      </c>
      <c r="G54" s="95">
        <v>7.3000000000000007</v>
      </c>
      <c r="H54" s="98" t="s">
        <v>157</v>
      </c>
      <c r="I54" s="99">
        <v>5.3499999999999999E-2</v>
      </c>
      <c r="J54" s="99">
        <v>2.5499999999999998E-2</v>
      </c>
      <c r="K54" s="95">
        <v>875531.25</v>
      </c>
      <c r="L54" s="97">
        <v>121.57</v>
      </c>
      <c r="M54" s="95">
        <v>1064.3832999999997</v>
      </c>
      <c r="N54" s="96">
        <f t="shared" si="0"/>
        <v>3.9547241891744122E-4</v>
      </c>
      <c r="O54" s="96">
        <f>M54/'סכום נכסי הקרן'!$C$42</f>
        <v>1.9394682447305323E-5</v>
      </c>
    </row>
    <row r="55" spans="2:15" s="141" customFormat="1">
      <c r="B55" s="176" t="s">
        <v>2772</v>
      </c>
      <c r="C55" s="98" t="s">
        <v>2576</v>
      </c>
      <c r="D55" s="85">
        <v>95350401</v>
      </c>
      <c r="E55" s="85" t="s">
        <v>439</v>
      </c>
      <c r="F55" s="85" t="s">
        <v>154</v>
      </c>
      <c r="G55" s="95">
        <v>7.43</v>
      </c>
      <c r="H55" s="98" t="s">
        <v>157</v>
      </c>
      <c r="I55" s="99">
        <v>5.3499999999999999E-2</v>
      </c>
      <c r="J55" s="99">
        <v>1.8800000000000001E-2</v>
      </c>
      <c r="K55" s="95">
        <v>3571724.7099999995</v>
      </c>
      <c r="L55" s="97">
        <v>128.08000000000001</v>
      </c>
      <c r="M55" s="95">
        <v>4574.6648700000005</v>
      </c>
      <c r="N55" s="96">
        <f t="shared" si="0"/>
        <v>1.6997201871501953E-3</v>
      </c>
      <c r="O55" s="96">
        <f>M55/'סכום נכסי הקרן'!$C$42</f>
        <v>8.3357351112605131E-5</v>
      </c>
    </row>
    <row r="56" spans="2:15" s="141" customFormat="1">
      <c r="B56" s="176" t="s">
        <v>2772</v>
      </c>
      <c r="C56" s="98" t="s">
        <v>2576</v>
      </c>
      <c r="D56" s="85">
        <v>95350402</v>
      </c>
      <c r="E56" s="85" t="s">
        <v>439</v>
      </c>
      <c r="F56" s="85" t="s">
        <v>154</v>
      </c>
      <c r="G56" s="95">
        <v>7.3</v>
      </c>
      <c r="H56" s="98" t="s">
        <v>157</v>
      </c>
      <c r="I56" s="99">
        <v>5.3499999999999999E-2</v>
      </c>
      <c r="J56" s="99">
        <v>2.5500000000000002E-2</v>
      </c>
      <c r="K56" s="95">
        <v>713395.89</v>
      </c>
      <c r="L56" s="97">
        <v>121.57</v>
      </c>
      <c r="M56" s="95">
        <v>867.27535</v>
      </c>
      <c r="N56" s="96">
        <f t="shared" si="0"/>
        <v>3.2223681124268912E-4</v>
      </c>
      <c r="O56" s="96">
        <f>M56/'סכום נכסי הקרן'!$C$42</f>
        <v>1.580307583520484E-5</v>
      </c>
    </row>
    <row r="57" spans="2:15" s="141" customFormat="1">
      <c r="B57" s="176" t="s">
        <v>2772</v>
      </c>
      <c r="C57" s="98" t="s">
        <v>2576</v>
      </c>
      <c r="D57" s="85">
        <v>95350501</v>
      </c>
      <c r="E57" s="85" t="s">
        <v>439</v>
      </c>
      <c r="F57" s="85" t="s">
        <v>154</v>
      </c>
      <c r="G57" s="95">
        <v>7.4300000000000006</v>
      </c>
      <c r="H57" s="98" t="s">
        <v>157</v>
      </c>
      <c r="I57" s="99">
        <v>5.3499999999999999E-2</v>
      </c>
      <c r="J57" s="99">
        <v>1.8800000000000004E-2</v>
      </c>
      <c r="K57" s="95">
        <v>4289571.5</v>
      </c>
      <c r="L57" s="97">
        <v>128.08000000000001</v>
      </c>
      <c r="M57" s="95">
        <v>5494.0830199999991</v>
      </c>
      <c r="N57" s="96">
        <f t="shared" si="0"/>
        <v>2.0413306951101553E-3</v>
      </c>
      <c r="O57" s="96">
        <f>M57/'סכום נכסי הקרן'!$C$42</f>
        <v>1.0011054806293205E-4</v>
      </c>
    </row>
    <row r="58" spans="2:15" s="141" customFormat="1">
      <c r="B58" s="176" t="s">
        <v>2799</v>
      </c>
      <c r="C58" s="98" t="s">
        <v>2576</v>
      </c>
      <c r="D58" s="85">
        <v>90145362</v>
      </c>
      <c r="E58" s="85" t="s">
        <v>439</v>
      </c>
      <c r="F58" s="85" t="s">
        <v>154</v>
      </c>
      <c r="G58" s="95">
        <v>7.7599999999999989</v>
      </c>
      <c r="H58" s="98" t="s">
        <v>157</v>
      </c>
      <c r="I58" s="99">
        <v>2.8999999999999998E-2</v>
      </c>
      <c r="J58" s="99">
        <v>2.7099999999999999E-2</v>
      </c>
      <c r="K58" s="95">
        <v>69516730.109999999</v>
      </c>
      <c r="L58" s="97">
        <v>100.9</v>
      </c>
      <c r="M58" s="95">
        <v>70142.19253</v>
      </c>
      <c r="N58" s="96">
        <f t="shared" si="0"/>
        <v>2.6061384604598722E-2</v>
      </c>
      <c r="O58" s="96">
        <f>M58/'סכום נכסי הקרן'!$C$42</f>
        <v>1.2780974206163343E-3</v>
      </c>
    </row>
    <row r="59" spans="2:15" s="141" customFormat="1">
      <c r="B59" s="177" t="s">
        <v>2821</v>
      </c>
      <c r="C59" s="98" t="s">
        <v>2574</v>
      </c>
      <c r="D59" s="85">
        <v>9922</v>
      </c>
      <c r="E59" s="85" t="s">
        <v>439</v>
      </c>
      <c r="F59" s="85" t="s">
        <v>154</v>
      </c>
      <c r="G59" s="95">
        <v>4.87</v>
      </c>
      <c r="H59" s="98" t="s">
        <v>157</v>
      </c>
      <c r="I59" s="99">
        <v>5.7000000000000002E-2</v>
      </c>
      <c r="J59" s="99">
        <v>1.7699999999999997E-2</v>
      </c>
      <c r="K59" s="95">
        <v>9917581.9900000002</v>
      </c>
      <c r="L59" s="97">
        <v>125.94</v>
      </c>
      <c r="M59" s="95">
        <v>12490.20349</v>
      </c>
      <c r="N59" s="96">
        <f t="shared" si="0"/>
        <v>4.6407445390785141E-3</v>
      </c>
      <c r="O59" s="96">
        <f>M59/'סכום נכסי הקרן'!$C$42</f>
        <v>2.2759050277355416E-4</v>
      </c>
    </row>
    <row r="60" spans="2:15" s="141" customFormat="1">
      <c r="B60" s="176" t="s">
        <v>2800</v>
      </c>
      <c r="C60" s="98" t="s">
        <v>2574</v>
      </c>
      <c r="D60" s="85">
        <v>458870</v>
      </c>
      <c r="E60" s="85" t="s">
        <v>439</v>
      </c>
      <c r="F60" s="85" t="s">
        <v>154</v>
      </c>
      <c r="G60" s="95">
        <v>5.68</v>
      </c>
      <c r="H60" s="98" t="s">
        <v>157</v>
      </c>
      <c r="I60" s="99">
        <v>2.4E-2</v>
      </c>
      <c r="J60" s="99">
        <v>1.8200000000000001E-2</v>
      </c>
      <c r="K60" s="95">
        <v>15127688.949999999</v>
      </c>
      <c r="L60" s="97">
        <v>103.8</v>
      </c>
      <c r="M60" s="95">
        <v>15702.54082</v>
      </c>
      <c r="N60" s="96">
        <f t="shared" si="0"/>
        <v>5.8342908999373276E-3</v>
      </c>
      <c r="O60" s="96">
        <f>M60/'סכום נכסי הקרן'!$C$42</f>
        <v>2.861241742704432E-4</v>
      </c>
    </row>
    <row r="61" spans="2:15" s="141" customFormat="1">
      <c r="B61" s="176" t="s">
        <v>2800</v>
      </c>
      <c r="C61" s="98" t="s">
        <v>2574</v>
      </c>
      <c r="D61" s="85">
        <v>458869</v>
      </c>
      <c r="E61" s="85" t="s">
        <v>439</v>
      </c>
      <c r="F61" s="85" t="s">
        <v>154</v>
      </c>
      <c r="G61" s="95">
        <v>5.41</v>
      </c>
      <c r="H61" s="98" t="s">
        <v>157</v>
      </c>
      <c r="I61" s="99">
        <v>3.8800000000000001E-2</v>
      </c>
      <c r="J61" s="99">
        <v>3.4800000000000005E-2</v>
      </c>
      <c r="K61" s="95">
        <v>15127688.949999999</v>
      </c>
      <c r="L61" s="97">
        <v>102.98</v>
      </c>
      <c r="M61" s="95">
        <v>15578.493970000001</v>
      </c>
      <c r="N61" s="96">
        <f t="shared" si="0"/>
        <v>5.7882011991419579E-3</v>
      </c>
      <c r="O61" s="96">
        <f>M61/'סכום נכסי הקרן'!$C$42</f>
        <v>2.838638520121566E-4</v>
      </c>
    </row>
    <row r="62" spans="2:15" s="141" customFormat="1">
      <c r="B62" s="176" t="s">
        <v>2773</v>
      </c>
      <c r="C62" s="98" t="s">
        <v>2574</v>
      </c>
      <c r="D62" s="85">
        <v>4069</v>
      </c>
      <c r="E62" s="85" t="s">
        <v>542</v>
      </c>
      <c r="F62" s="85" t="s">
        <v>153</v>
      </c>
      <c r="G62" s="95">
        <v>6.62</v>
      </c>
      <c r="H62" s="98" t="s">
        <v>157</v>
      </c>
      <c r="I62" s="99">
        <v>2.9779E-2</v>
      </c>
      <c r="J62" s="99">
        <v>1.9800000000000002E-2</v>
      </c>
      <c r="K62" s="95">
        <v>19733719.670000002</v>
      </c>
      <c r="L62" s="97">
        <v>106.68</v>
      </c>
      <c r="M62" s="95">
        <v>21051.93188</v>
      </c>
      <c r="N62" s="96">
        <f t="shared" si="0"/>
        <v>7.8218611880408098E-3</v>
      </c>
      <c r="O62" s="96">
        <f>M62/'סכום נכסי הקרן'!$C$42</f>
        <v>3.8359821477366605E-4</v>
      </c>
    </row>
    <row r="63" spans="2:15" s="141" customFormat="1">
      <c r="B63" s="176" t="s">
        <v>2774</v>
      </c>
      <c r="C63" s="98" t="s">
        <v>2576</v>
      </c>
      <c r="D63" s="85">
        <v>90135669</v>
      </c>
      <c r="E63" s="85" t="s">
        <v>542</v>
      </c>
      <c r="F63" s="85" t="s">
        <v>154</v>
      </c>
      <c r="G63" s="95">
        <v>0.23999999999999996</v>
      </c>
      <c r="H63" s="98" t="s">
        <v>157</v>
      </c>
      <c r="I63" s="99">
        <v>3.4000000000000002E-2</v>
      </c>
      <c r="J63" s="99">
        <v>2.0599999999999997E-2</v>
      </c>
      <c r="K63" s="95">
        <v>823142.33</v>
      </c>
      <c r="L63" s="97">
        <v>102.05</v>
      </c>
      <c r="M63" s="95">
        <v>840.01673000000005</v>
      </c>
      <c r="N63" s="96">
        <f t="shared" si="0"/>
        <v>3.1210885039648708E-4</v>
      </c>
      <c r="O63" s="96">
        <f>M63/'סכום נכסי הקרן'!$C$42</f>
        <v>1.5306382323711598E-5</v>
      </c>
    </row>
    <row r="64" spans="2:15" s="141" customFormat="1">
      <c r="B64" s="176" t="s">
        <v>2774</v>
      </c>
      <c r="C64" s="98" t="s">
        <v>2576</v>
      </c>
      <c r="D64" s="85">
        <v>4991</v>
      </c>
      <c r="E64" s="85" t="s">
        <v>542</v>
      </c>
      <c r="F64" s="85" t="s">
        <v>154</v>
      </c>
      <c r="G64" s="95">
        <v>0.24</v>
      </c>
      <c r="H64" s="98" t="s">
        <v>157</v>
      </c>
      <c r="I64" s="99">
        <v>3.4000000000000002E-2</v>
      </c>
      <c r="J64" s="99">
        <v>2.0599999999999997E-2</v>
      </c>
      <c r="K64" s="95">
        <v>807470.18</v>
      </c>
      <c r="L64" s="97">
        <v>102.05</v>
      </c>
      <c r="M64" s="95">
        <v>824.02330000000006</v>
      </c>
      <c r="N64" s="96">
        <f t="shared" si="0"/>
        <v>3.0616647940204667E-4</v>
      </c>
      <c r="O64" s="96">
        <f>M64/'סכום נכסי הקרן'!$C$42</f>
        <v>1.5014957706195327E-5</v>
      </c>
    </row>
    <row r="65" spans="2:15" s="141" customFormat="1">
      <c r="B65" s="176" t="s">
        <v>2774</v>
      </c>
      <c r="C65" s="98" t="s">
        <v>2576</v>
      </c>
      <c r="D65" s="85">
        <v>90135664</v>
      </c>
      <c r="E65" s="85" t="s">
        <v>542</v>
      </c>
      <c r="F65" s="85" t="s">
        <v>154</v>
      </c>
      <c r="G65" s="95">
        <v>2.4700000000000006</v>
      </c>
      <c r="H65" s="98" t="s">
        <v>157</v>
      </c>
      <c r="I65" s="99">
        <v>4.4000000000000004E-2</v>
      </c>
      <c r="J65" s="99">
        <v>3.100000000000001E-2</v>
      </c>
      <c r="K65" s="95">
        <v>2448868.35</v>
      </c>
      <c r="L65" s="97">
        <v>103.38</v>
      </c>
      <c r="M65" s="95">
        <v>2531.6401899999996</v>
      </c>
      <c r="N65" s="96">
        <f t="shared" si="0"/>
        <v>9.4063282444201309E-4</v>
      </c>
      <c r="O65" s="96">
        <f>M65/'סכום נכסי הקרן'!$C$42</f>
        <v>4.6130334397284996E-5</v>
      </c>
    </row>
    <row r="66" spans="2:15" s="141" customFormat="1">
      <c r="B66" s="176" t="s">
        <v>2774</v>
      </c>
      <c r="C66" s="98" t="s">
        <v>2576</v>
      </c>
      <c r="D66" s="85">
        <v>90135667</v>
      </c>
      <c r="E66" s="85" t="s">
        <v>542</v>
      </c>
      <c r="F66" s="85" t="s">
        <v>154</v>
      </c>
      <c r="G66" s="95">
        <v>2.5900000000000003</v>
      </c>
      <c r="H66" s="98" t="s">
        <v>157</v>
      </c>
      <c r="I66" s="99">
        <v>4.4500000000000005E-2</v>
      </c>
      <c r="J66" s="99">
        <v>3.1200000000000006E-2</v>
      </c>
      <c r="K66" s="95">
        <v>1360482.48</v>
      </c>
      <c r="L66" s="97">
        <v>103.55</v>
      </c>
      <c r="M66" s="95">
        <v>1408.77964</v>
      </c>
      <c r="N66" s="96">
        <f t="shared" si="0"/>
        <v>5.2343313912614205E-4</v>
      </c>
      <c r="O66" s="96">
        <f>M66/'סכום נכסי הקרן'!$C$42</f>
        <v>2.567010752238326E-5</v>
      </c>
    </row>
    <row r="67" spans="2:15" s="141" customFormat="1">
      <c r="B67" s="176" t="s">
        <v>2774</v>
      </c>
      <c r="C67" s="98" t="s">
        <v>2576</v>
      </c>
      <c r="D67" s="85">
        <v>4985</v>
      </c>
      <c r="E67" s="85" t="s">
        <v>542</v>
      </c>
      <c r="F67" s="85" t="s">
        <v>154</v>
      </c>
      <c r="G67" s="95">
        <v>2.5899999999999994</v>
      </c>
      <c r="H67" s="98" t="s">
        <v>157</v>
      </c>
      <c r="I67" s="99">
        <v>4.4500000000000005E-2</v>
      </c>
      <c r="J67" s="99">
        <v>3.1199999999999995E-2</v>
      </c>
      <c r="K67" s="95">
        <v>1557623.99</v>
      </c>
      <c r="L67" s="97">
        <v>103.55</v>
      </c>
      <c r="M67" s="95">
        <v>1612.9196800000004</v>
      </c>
      <c r="N67" s="96">
        <f t="shared" si="0"/>
        <v>5.9928152515089782E-4</v>
      </c>
      <c r="O67" s="96">
        <f>M67/'סכום נכסי הקרן'!$C$42</f>
        <v>2.9389849508733682E-5</v>
      </c>
    </row>
    <row r="68" spans="2:15" s="141" customFormat="1">
      <c r="B68" s="176" t="s">
        <v>2774</v>
      </c>
      <c r="C68" s="98" t="s">
        <v>2576</v>
      </c>
      <c r="D68" s="85">
        <v>90135668</v>
      </c>
      <c r="E68" s="85" t="s">
        <v>542</v>
      </c>
      <c r="F68" s="85" t="s">
        <v>154</v>
      </c>
      <c r="G68" s="95">
        <v>0.24000000000000002</v>
      </c>
      <c r="H68" s="98" t="s">
        <v>157</v>
      </c>
      <c r="I68" s="99">
        <v>3.4500000000000003E-2</v>
      </c>
      <c r="J68" s="99">
        <v>2.3400000000000004E-2</v>
      </c>
      <c r="K68" s="95">
        <v>1428506.16</v>
      </c>
      <c r="L68" s="97">
        <v>102.02</v>
      </c>
      <c r="M68" s="95">
        <v>1457.3619099999999</v>
      </c>
      <c r="N68" s="96">
        <f t="shared" si="0"/>
        <v>5.4148391823306732E-4</v>
      </c>
      <c r="O68" s="96">
        <f>M68/'סכום נכסי הקרן'!$C$42</f>
        <v>2.6555350366027317E-5</v>
      </c>
    </row>
    <row r="69" spans="2:15" s="141" customFormat="1">
      <c r="B69" s="176" t="s">
        <v>2774</v>
      </c>
      <c r="C69" s="98" t="s">
        <v>2576</v>
      </c>
      <c r="D69" s="85">
        <v>4984</v>
      </c>
      <c r="E69" s="85" t="s">
        <v>542</v>
      </c>
      <c r="F69" s="85" t="s">
        <v>154</v>
      </c>
      <c r="G69" s="95">
        <v>0.23999999999999994</v>
      </c>
      <c r="H69" s="98" t="s">
        <v>157</v>
      </c>
      <c r="I69" s="99">
        <v>3.4500000000000003E-2</v>
      </c>
      <c r="J69" s="99">
        <v>2.3399999999999997E-2</v>
      </c>
      <c r="K69" s="95">
        <v>1401861.7</v>
      </c>
      <c r="L69" s="97">
        <v>102.02</v>
      </c>
      <c r="M69" s="95">
        <v>1430.1792400000002</v>
      </c>
      <c r="N69" s="96">
        <f t="shared" si="0"/>
        <v>5.3138417666672138E-4</v>
      </c>
      <c r="O69" s="96">
        <f>M69/'סכום נכסי הקרן'!$C$42</f>
        <v>2.6060040779039353E-5</v>
      </c>
    </row>
    <row r="70" spans="2:15" s="141" customFormat="1">
      <c r="B70" s="176" t="s">
        <v>2774</v>
      </c>
      <c r="C70" s="98" t="s">
        <v>2576</v>
      </c>
      <c r="D70" s="85">
        <v>4987</v>
      </c>
      <c r="E70" s="85" t="s">
        <v>542</v>
      </c>
      <c r="F70" s="85" t="s">
        <v>154</v>
      </c>
      <c r="G70" s="95">
        <v>3.27</v>
      </c>
      <c r="H70" s="98" t="s">
        <v>157</v>
      </c>
      <c r="I70" s="99">
        <v>3.4065999999999999E-2</v>
      </c>
      <c r="J70" s="99">
        <v>2.2200000000000001E-2</v>
      </c>
      <c r="K70" s="95">
        <v>5588110.3799999999</v>
      </c>
      <c r="L70" s="97">
        <v>104.2</v>
      </c>
      <c r="M70" s="95">
        <v>5822.8113800000001</v>
      </c>
      <c r="N70" s="96">
        <f t="shared" si="0"/>
        <v>2.1634699655176896E-3</v>
      </c>
      <c r="O70" s="96">
        <f>M70/'סכום נכסי הקרן'!$C$42</f>
        <v>1.0610047871444028E-4</v>
      </c>
    </row>
    <row r="71" spans="2:15" s="141" customFormat="1">
      <c r="B71" s="176" t="s">
        <v>2774</v>
      </c>
      <c r="C71" s="98" t="s">
        <v>2576</v>
      </c>
      <c r="D71" s="85">
        <v>90135663</v>
      </c>
      <c r="E71" s="85" t="s">
        <v>542</v>
      </c>
      <c r="F71" s="85" t="s">
        <v>154</v>
      </c>
      <c r="G71" s="95">
        <v>3.2700000000000005</v>
      </c>
      <c r="H71" s="98" t="s">
        <v>157</v>
      </c>
      <c r="I71" s="99">
        <v>3.4000000000000002E-2</v>
      </c>
      <c r="J71" s="99">
        <v>2.2099999999999998E-2</v>
      </c>
      <c r="K71" s="95">
        <v>5081087.9800000004</v>
      </c>
      <c r="L71" s="97">
        <v>104.2</v>
      </c>
      <c r="M71" s="95">
        <v>5294.4936699999998</v>
      </c>
      <c r="N71" s="96">
        <f t="shared" si="0"/>
        <v>1.9671731213914963E-3</v>
      </c>
      <c r="O71" s="96">
        <f>M71/'סכום נכסי הקרן'!$C$42</f>
        <v>9.6473726569101714E-5</v>
      </c>
    </row>
    <row r="72" spans="2:15" s="141" customFormat="1">
      <c r="B72" s="176" t="s">
        <v>2774</v>
      </c>
      <c r="C72" s="98" t="s">
        <v>2576</v>
      </c>
      <c r="D72" s="85">
        <v>90135701</v>
      </c>
      <c r="E72" s="85" t="s">
        <v>542</v>
      </c>
      <c r="F72" s="85" t="s">
        <v>154</v>
      </c>
      <c r="G72" s="95">
        <v>0.23999999999999996</v>
      </c>
      <c r="H72" s="98" t="s">
        <v>157</v>
      </c>
      <c r="I72" s="99">
        <v>3.3500000000000002E-2</v>
      </c>
      <c r="J72" s="99">
        <v>2.4E-2</v>
      </c>
      <c r="K72" s="95">
        <v>1087075.22</v>
      </c>
      <c r="L72" s="97">
        <v>101.45</v>
      </c>
      <c r="M72" s="95">
        <v>1102.8378400000001</v>
      </c>
      <c r="N72" s="96">
        <f t="shared" si="0"/>
        <v>4.0976023229459367E-4</v>
      </c>
      <c r="O72" s="96">
        <f>M72/'סכום נכסי הקרן'!$C$42</f>
        <v>2.0095382648029263E-5</v>
      </c>
    </row>
    <row r="73" spans="2:15" s="141" customFormat="1">
      <c r="B73" s="176" t="s">
        <v>2774</v>
      </c>
      <c r="C73" s="98" t="s">
        <v>2576</v>
      </c>
      <c r="D73" s="85">
        <v>90135666</v>
      </c>
      <c r="E73" s="85" t="s">
        <v>542</v>
      </c>
      <c r="F73" s="85" t="s">
        <v>154</v>
      </c>
      <c r="G73" s="95">
        <v>2.4700000000000002</v>
      </c>
      <c r="H73" s="98" t="s">
        <v>157</v>
      </c>
      <c r="I73" s="99">
        <v>4.4000000000000004E-2</v>
      </c>
      <c r="J73" s="99">
        <v>3.100000000000001E-2</v>
      </c>
      <c r="K73" s="95">
        <v>1088385.8999999999</v>
      </c>
      <c r="L73" s="97">
        <v>103.38</v>
      </c>
      <c r="M73" s="95">
        <v>1125.1733899999999</v>
      </c>
      <c r="N73" s="96">
        <f t="shared" si="0"/>
        <v>4.1805902276448488E-4</v>
      </c>
      <c r="O73" s="96">
        <f>M73/'סכום נכסי הקרן'!$C$42</f>
        <v>2.0502370337084422E-5</v>
      </c>
    </row>
    <row r="74" spans="2:15" s="141" customFormat="1">
      <c r="B74" s="176" t="s">
        <v>2774</v>
      </c>
      <c r="C74" s="98" t="s">
        <v>2576</v>
      </c>
      <c r="D74" s="85">
        <v>4983</v>
      </c>
      <c r="E74" s="85" t="s">
        <v>542</v>
      </c>
      <c r="F74" s="85" t="s">
        <v>154</v>
      </c>
      <c r="G74" s="95">
        <v>2.4699999999999998</v>
      </c>
      <c r="H74" s="98" t="s">
        <v>157</v>
      </c>
      <c r="I74" s="99">
        <v>4.4000000000000004E-2</v>
      </c>
      <c r="J74" s="99">
        <v>3.0999999999999996E-2</v>
      </c>
      <c r="K74" s="95">
        <v>1300277.42</v>
      </c>
      <c r="L74" s="97">
        <v>103.38</v>
      </c>
      <c r="M74" s="95">
        <v>1344.22684</v>
      </c>
      <c r="N74" s="96">
        <f t="shared" si="0"/>
        <v>4.9944849753706991E-4</v>
      </c>
      <c r="O74" s="96">
        <f>M74/'סכום נכסי הקרן'!$C$42</f>
        <v>2.4493857334049403E-5</v>
      </c>
    </row>
    <row r="75" spans="2:15" s="141" customFormat="1">
      <c r="B75" s="176" t="s">
        <v>2774</v>
      </c>
      <c r="C75" s="98" t="s">
        <v>2576</v>
      </c>
      <c r="D75" s="85">
        <v>90135661</v>
      </c>
      <c r="E75" s="85" t="s">
        <v>542</v>
      </c>
      <c r="F75" s="85" t="s">
        <v>154</v>
      </c>
      <c r="G75" s="95">
        <v>3.41</v>
      </c>
      <c r="H75" s="98" t="s">
        <v>157</v>
      </c>
      <c r="I75" s="99">
        <v>3.5000000000000003E-2</v>
      </c>
      <c r="J75" s="99">
        <v>2.2400000000000003E-2</v>
      </c>
      <c r="K75" s="95">
        <v>1904675.47</v>
      </c>
      <c r="L75" s="97">
        <v>111.59</v>
      </c>
      <c r="M75" s="95">
        <v>2125.42724</v>
      </c>
      <c r="N75" s="96">
        <f t="shared" ref="N75:N138" si="1">M75/$M$10</f>
        <v>7.8970409610506012E-4</v>
      </c>
      <c r="O75" s="96">
        <f>M75/'סכום נכסי הקרן'!$C$42</f>
        <v>3.872851667688943E-5</v>
      </c>
    </row>
    <row r="76" spans="2:15" s="141" customFormat="1">
      <c r="B76" s="176" t="s">
        <v>2774</v>
      </c>
      <c r="C76" s="98" t="s">
        <v>2576</v>
      </c>
      <c r="D76" s="85">
        <v>4989</v>
      </c>
      <c r="E76" s="85" t="s">
        <v>542</v>
      </c>
      <c r="F76" s="85" t="s">
        <v>154</v>
      </c>
      <c r="G76" s="95">
        <v>3.4099999999999993</v>
      </c>
      <c r="H76" s="98" t="s">
        <v>157</v>
      </c>
      <c r="I76" s="99">
        <v>3.5000000000000003E-2</v>
      </c>
      <c r="J76" s="99">
        <v>2.2399999999999996E-2</v>
      </c>
      <c r="K76" s="95">
        <v>1869148.7899999998</v>
      </c>
      <c r="L76" s="97">
        <v>111.59</v>
      </c>
      <c r="M76" s="95">
        <v>2085.7830199999999</v>
      </c>
      <c r="N76" s="96">
        <f t="shared" si="1"/>
        <v>7.7497425622548364E-4</v>
      </c>
      <c r="O76" s="96">
        <f>M76/'סכום נכסי הקרן'!$C$42</f>
        <v>3.8006138697292124E-5</v>
      </c>
    </row>
    <row r="77" spans="2:15" s="141" customFormat="1">
      <c r="B77" s="176" t="s">
        <v>2774</v>
      </c>
      <c r="C77" s="98" t="s">
        <v>2576</v>
      </c>
      <c r="D77" s="85">
        <v>464742</v>
      </c>
      <c r="E77" s="85" t="s">
        <v>542</v>
      </c>
      <c r="F77" s="85" t="s">
        <v>154</v>
      </c>
      <c r="G77" s="95">
        <v>0.14999999999999997</v>
      </c>
      <c r="H77" s="98" t="s">
        <v>157</v>
      </c>
      <c r="I77" s="99">
        <v>2.9500000000000002E-2</v>
      </c>
      <c r="J77" s="99">
        <v>2.9900000000000006E-2</v>
      </c>
      <c r="K77" s="95">
        <v>6490978.1199999992</v>
      </c>
      <c r="L77" s="97">
        <v>100.04</v>
      </c>
      <c r="M77" s="95">
        <v>6493.5747099999999</v>
      </c>
      <c r="N77" s="96">
        <f t="shared" si="1"/>
        <v>2.4126925873271614E-3</v>
      </c>
      <c r="O77" s="96">
        <f>M77/'סכום נכסי הקרן'!$C$42</f>
        <v>1.18322806688439E-4</v>
      </c>
    </row>
    <row r="78" spans="2:15" s="141" customFormat="1">
      <c r="B78" s="176" t="s">
        <v>2774</v>
      </c>
      <c r="C78" s="98" t="s">
        <v>2576</v>
      </c>
      <c r="D78" s="85">
        <v>4986</v>
      </c>
      <c r="E78" s="85" t="s">
        <v>542</v>
      </c>
      <c r="F78" s="85" t="s">
        <v>154</v>
      </c>
      <c r="G78" s="95">
        <v>2.4699999999999998</v>
      </c>
      <c r="H78" s="98" t="s">
        <v>157</v>
      </c>
      <c r="I78" s="99">
        <v>4.4000000000000004E-2</v>
      </c>
      <c r="J78" s="99">
        <v>3.0999999999999996E-2</v>
      </c>
      <c r="K78" s="95">
        <v>2925624.2</v>
      </c>
      <c r="L78" s="97">
        <v>103.38</v>
      </c>
      <c r="M78" s="95">
        <v>3024.5104000000001</v>
      </c>
      <c r="N78" s="96">
        <f t="shared" si="1"/>
        <v>1.1237591231739149E-3</v>
      </c>
      <c r="O78" s="96">
        <f>M78/'סכום נכסי הקרן'!$C$42</f>
        <v>5.5111179183826368E-5</v>
      </c>
    </row>
    <row r="79" spans="2:15" s="141" customFormat="1">
      <c r="B79" s="176" t="s">
        <v>2775</v>
      </c>
      <c r="C79" s="98" t="s">
        <v>2574</v>
      </c>
      <c r="D79" s="85">
        <v>4099</v>
      </c>
      <c r="E79" s="85" t="s">
        <v>542</v>
      </c>
      <c r="F79" s="85" t="s">
        <v>153</v>
      </c>
      <c r="G79" s="95">
        <v>6.61</v>
      </c>
      <c r="H79" s="98" t="s">
        <v>157</v>
      </c>
      <c r="I79" s="99">
        <v>2.9779E-2</v>
      </c>
      <c r="J79" s="99">
        <v>1.9900000000000001E-2</v>
      </c>
      <c r="K79" s="95">
        <v>14450675.810000001</v>
      </c>
      <c r="L79" s="97">
        <v>106.66</v>
      </c>
      <c r="M79" s="95">
        <v>15413.090619999999</v>
      </c>
      <c r="N79" s="96">
        <f t="shared" si="1"/>
        <v>5.7267454595399279E-3</v>
      </c>
      <c r="O79" s="96">
        <f>M79/'סכום נכסי הקרן'!$C$42</f>
        <v>2.8084995142862572E-4</v>
      </c>
    </row>
    <row r="80" spans="2:15" s="141" customFormat="1">
      <c r="B80" s="176" t="s">
        <v>2775</v>
      </c>
      <c r="C80" s="98" t="s">
        <v>2574</v>
      </c>
      <c r="D80" s="85">
        <v>40999</v>
      </c>
      <c r="E80" s="85" t="s">
        <v>542</v>
      </c>
      <c r="F80" s="85" t="s">
        <v>153</v>
      </c>
      <c r="G80" s="95">
        <v>6.6</v>
      </c>
      <c r="H80" s="98" t="s">
        <v>157</v>
      </c>
      <c r="I80" s="99">
        <v>2.9779E-2</v>
      </c>
      <c r="J80" s="99">
        <v>1.9900000000000001E-2</v>
      </c>
      <c r="K80" s="95">
        <v>408672.97</v>
      </c>
      <c r="L80" s="97">
        <v>106.6</v>
      </c>
      <c r="M80" s="95">
        <v>435.64537999999999</v>
      </c>
      <c r="N80" s="96">
        <f t="shared" si="1"/>
        <v>1.6186436993027598E-4</v>
      </c>
      <c r="O80" s="96">
        <f>M80/'סכום נכסי הקרן'!$C$42</f>
        <v>7.9381213560337333E-6</v>
      </c>
    </row>
    <row r="81" spans="2:15" s="141" customFormat="1">
      <c r="B81" s="176" t="s">
        <v>2764</v>
      </c>
      <c r="C81" s="98" t="s">
        <v>2574</v>
      </c>
      <c r="D81" s="85">
        <v>14760844</v>
      </c>
      <c r="E81" s="85" t="s">
        <v>542</v>
      </c>
      <c r="F81" s="85" t="s">
        <v>154</v>
      </c>
      <c r="G81" s="95">
        <v>9.0499999999999989</v>
      </c>
      <c r="H81" s="98" t="s">
        <v>157</v>
      </c>
      <c r="I81" s="99">
        <v>0.06</v>
      </c>
      <c r="J81" s="99">
        <v>1.8999999999999996E-2</v>
      </c>
      <c r="K81" s="95">
        <v>35080967.690000005</v>
      </c>
      <c r="L81" s="97">
        <v>146.53</v>
      </c>
      <c r="M81" s="95">
        <v>51404.141260000011</v>
      </c>
      <c r="N81" s="96">
        <f t="shared" si="1"/>
        <v>1.9099247504602949E-2</v>
      </c>
      <c r="O81" s="96">
        <f>M81/'סכום נכסי הקרן'!$C$42</f>
        <v>9.3666162952211465E-4</v>
      </c>
    </row>
    <row r="82" spans="2:15" s="141" customFormat="1">
      <c r="B82" s="176" t="s">
        <v>2801</v>
      </c>
      <c r="C82" s="98" t="s">
        <v>2576</v>
      </c>
      <c r="D82" s="85">
        <v>90136004</v>
      </c>
      <c r="E82" s="85" t="s">
        <v>542</v>
      </c>
      <c r="F82" s="85" t="s">
        <v>154</v>
      </c>
      <c r="G82" s="95">
        <v>4.62</v>
      </c>
      <c r="H82" s="98" t="s">
        <v>157</v>
      </c>
      <c r="I82" s="99">
        <v>2.3E-2</v>
      </c>
      <c r="J82" s="99">
        <v>2.3099999999999999E-2</v>
      </c>
      <c r="K82" s="95">
        <v>6735912.459999999</v>
      </c>
      <c r="L82" s="97">
        <v>100.36</v>
      </c>
      <c r="M82" s="95">
        <v>6760.1619099999989</v>
      </c>
      <c r="N82" s="96">
        <f t="shared" si="1"/>
        <v>2.5117432628088488E-3</v>
      </c>
      <c r="O82" s="96">
        <f>M82/'סכום נכסי הקרן'!$C$42</f>
        <v>1.2318043090005175E-4</v>
      </c>
    </row>
    <row r="83" spans="2:15" s="141" customFormat="1">
      <c r="B83" s="176" t="s">
        <v>2776</v>
      </c>
      <c r="C83" s="98" t="s">
        <v>2574</v>
      </c>
      <c r="D83" s="85">
        <v>4100</v>
      </c>
      <c r="E83" s="85" t="s">
        <v>542</v>
      </c>
      <c r="F83" s="85" t="s">
        <v>153</v>
      </c>
      <c r="G83" s="95">
        <v>6.589999999999999</v>
      </c>
      <c r="H83" s="98" t="s">
        <v>157</v>
      </c>
      <c r="I83" s="99">
        <v>2.9779E-2</v>
      </c>
      <c r="J83" s="99">
        <v>1.9799999999999995E-2</v>
      </c>
      <c r="K83" s="95">
        <v>16462146.02</v>
      </c>
      <c r="L83" s="97">
        <v>106.66</v>
      </c>
      <c r="M83" s="95">
        <v>17558.524720000001</v>
      </c>
      <c r="N83" s="96">
        <f t="shared" si="1"/>
        <v>6.5238831195867965E-3</v>
      </c>
      <c r="O83" s="96">
        <f>M83/'סכום נכסי הקרן'!$C$42</f>
        <v>3.199430235212829E-4</v>
      </c>
    </row>
    <row r="84" spans="2:15" s="141" customFormat="1">
      <c r="B84" s="176" t="s">
        <v>2777</v>
      </c>
      <c r="C84" s="98" t="s">
        <v>2574</v>
      </c>
      <c r="D84" s="85">
        <v>443423</v>
      </c>
      <c r="E84" s="85" t="s">
        <v>542</v>
      </c>
      <c r="F84" s="85" t="s">
        <v>154</v>
      </c>
      <c r="G84" s="95">
        <v>1.8600000000000003</v>
      </c>
      <c r="H84" s="98" t="s">
        <v>157</v>
      </c>
      <c r="I84" s="99">
        <v>2.75E-2</v>
      </c>
      <c r="J84" s="99">
        <v>1.8100000000000002E-2</v>
      </c>
      <c r="K84" s="95">
        <v>16961404.099999998</v>
      </c>
      <c r="L84" s="97">
        <v>102.35</v>
      </c>
      <c r="M84" s="95">
        <v>17359.99756</v>
      </c>
      <c r="N84" s="96">
        <f t="shared" si="1"/>
        <v>6.4501202033647835E-3</v>
      </c>
      <c r="O84" s="96">
        <f>M84/'סכום נכסי הקרן'!$C$42</f>
        <v>3.1632555674463824E-4</v>
      </c>
    </row>
    <row r="85" spans="2:15" s="141" customFormat="1">
      <c r="B85" s="176" t="s">
        <v>2777</v>
      </c>
      <c r="C85" s="98" t="s">
        <v>2574</v>
      </c>
      <c r="D85" s="85">
        <v>443424</v>
      </c>
      <c r="E85" s="85" t="s">
        <v>542</v>
      </c>
      <c r="F85" s="85" t="s">
        <v>154</v>
      </c>
      <c r="G85" s="95">
        <v>2.3199999999999998</v>
      </c>
      <c r="H85" s="98" t="s">
        <v>157</v>
      </c>
      <c r="I85" s="99">
        <v>3.1699999999999999E-2</v>
      </c>
      <c r="J85" s="99">
        <v>1.9699999999999999E-2</v>
      </c>
      <c r="K85" s="95">
        <v>34982896.149999999</v>
      </c>
      <c r="L85" s="97">
        <v>103.5</v>
      </c>
      <c r="M85" s="95">
        <v>36207.299200000001</v>
      </c>
      <c r="N85" s="96">
        <f t="shared" si="1"/>
        <v>1.3452849360837904E-2</v>
      </c>
      <c r="O85" s="96">
        <f>M85/'סכום נכסי הקרן'!$C$42</f>
        <v>6.5975205572895801E-4</v>
      </c>
    </row>
    <row r="86" spans="2:15" s="141" customFormat="1">
      <c r="B86" s="176" t="s">
        <v>2801</v>
      </c>
      <c r="C86" s="98" t="s">
        <v>2576</v>
      </c>
      <c r="D86" s="85">
        <v>90136001</v>
      </c>
      <c r="E86" s="85" t="s">
        <v>542</v>
      </c>
      <c r="F86" s="85" t="s">
        <v>154</v>
      </c>
      <c r="G86" s="95">
        <v>3.4899999999999993</v>
      </c>
      <c r="H86" s="98" t="s">
        <v>157</v>
      </c>
      <c r="I86" s="99">
        <v>2.2000000000000002E-2</v>
      </c>
      <c r="J86" s="99">
        <v>1.78E-2</v>
      </c>
      <c r="K86" s="95">
        <v>15453987.199999999</v>
      </c>
      <c r="L86" s="97">
        <v>101.6</v>
      </c>
      <c r="M86" s="95">
        <v>15701.250350000002</v>
      </c>
      <c r="N86" s="96">
        <f t="shared" si="1"/>
        <v>5.8338114248342897E-3</v>
      </c>
      <c r="O86" s="96">
        <f>M86/'סכום נכסי הקרן'!$C$42</f>
        <v>2.8610065994448774E-4</v>
      </c>
    </row>
    <row r="87" spans="2:15" s="141" customFormat="1">
      <c r="B87" s="176" t="s">
        <v>2801</v>
      </c>
      <c r="C87" s="98" t="s">
        <v>2576</v>
      </c>
      <c r="D87" s="85">
        <v>90136005</v>
      </c>
      <c r="E87" s="85" t="s">
        <v>542</v>
      </c>
      <c r="F87" s="85" t="s">
        <v>154</v>
      </c>
      <c r="G87" s="95">
        <v>4.57</v>
      </c>
      <c r="H87" s="98" t="s">
        <v>157</v>
      </c>
      <c r="I87" s="99">
        <v>3.3700000000000001E-2</v>
      </c>
      <c r="J87" s="99">
        <v>3.2000000000000001E-2</v>
      </c>
      <c r="K87" s="95">
        <v>3384716.25</v>
      </c>
      <c r="L87" s="97">
        <v>101.12</v>
      </c>
      <c r="M87" s="95">
        <v>3422.6250200000004</v>
      </c>
      <c r="N87" s="96">
        <f t="shared" si="1"/>
        <v>1.2716789108836602E-3</v>
      </c>
      <c r="O87" s="96">
        <f>M87/'סכום נכסי הקרן'!$C$42</f>
        <v>6.2365433015627034E-5</v>
      </c>
    </row>
    <row r="88" spans="2:15" s="141" customFormat="1">
      <c r="B88" s="176" t="s">
        <v>2801</v>
      </c>
      <c r="C88" s="98" t="s">
        <v>2576</v>
      </c>
      <c r="D88" s="85">
        <v>90136035</v>
      </c>
      <c r="E88" s="85" t="s">
        <v>542</v>
      </c>
      <c r="F88" s="85" t="s">
        <v>154</v>
      </c>
      <c r="G88" s="95">
        <v>4.330000000000001</v>
      </c>
      <c r="H88" s="98" t="s">
        <v>157</v>
      </c>
      <c r="I88" s="99">
        <v>3.85E-2</v>
      </c>
      <c r="J88" s="99">
        <v>3.7499999999999999E-2</v>
      </c>
      <c r="K88" s="95">
        <v>904712.6</v>
      </c>
      <c r="L88" s="97">
        <v>100.88</v>
      </c>
      <c r="M88" s="95">
        <v>912.67403000000002</v>
      </c>
      <c r="N88" s="96">
        <f t="shared" si="1"/>
        <v>3.3910472508092657E-4</v>
      </c>
      <c r="O88" s="96">
        <f>M88/'סכום נכסי הקרן'!$C$42</f>
        <v>1.6630308827423746E-5</v>
      </c>
    </row>
    <row r="89" spans="2:15" s="141" customFormat="1">
      <c r="B89" s="176" t="s">
        <v>2801</v>
      </c>
      <c r="C89" s="98" t="s">
        <v>2576</v>
      </c>
      <c r="D89" s="85">
        <v>90136025</v>
      </c>
      <c r="E89" s="85" t="s">
        <v>542</v>
      </c>
      <c r="F89" s="85" t="s">
        <v>154</v>
      </c>
      <c r="G89" s="95">
        <v>4.3299999999999983</v>
      </c>
      <c r="H89" s="98" t="s">
        <v>157</v>
      </c>
      <c r="I89" s="99">
        <v>3.8399999999999997E-2</v>
      </c>
      <c r="J89" s="99">
        <v>3.719999999999999E-2</v>
      </c>
      <c r="K89" s="95">
        <v>2704840.55</v>
      </c>
      <c r="L89" s="97">
        <v>100.93</v>
      </c>
      <c r="M89" s="95">
        <v>2729.9955600000003</v>
      </c>
      <c r="N89" s="96">
        <f t="shared" si="1"/>
        <v>1.014331911959794E-3</v>
      </c>
      <c r="O89" s="96">
        <f>M89/'סכום נכסי הקרן'!$C$42</f>
        <v>4.9744670898870248E-5</v>
      </c>
    </row>
    <row r="90" spans="2:15" s="141" customFormat="1">
      <c r="B90" s="176" t="s">
        <v>2801</v>
      </c>
      <c r="C90" s="98" t="s">
        <v>2576</v>
      </c>
      <c r="D90" s="85">
        <v>90136003</v>
      </c>
      <c r="E90" s="85" t="s">
        <v>542</v>
      </c>
      <c r="F90" s="85" t="s">
        <v>154</v>
      </c>
      <c r="G90" s="95">
        <v>5.46</v>
      </c>
      <c r="H90" s="98" t="s">
        <v>157</v>
      </c>
      <c r="I90" s="99">
        <v>3.6699999999999997E-2</v>
      </c>
      <c r="J90" s="99">
        <v>3.5099999999999999E-2</v>
      </c>
      <c r="K90" s="95">
        <v>10675628.85</v>
      </c>
      <c r="L90" s="97">
        <v>101.33</v>
      </c>
      <c r="M90" s="95">
        <v>10817.61486</v>
      </c>
      <c r="N90" s="96">
        <f t="shared" si="1"/>
        <v>4.0192929704942369E-3</v>
      </c>
      <c r="O90" s="96">
        <f>M90/'סכום נכסי הקרן'!$C$42</f>
        <v>1.9711339425087867E-4</v>
      </c>
    </row>
    <row r="91" spans="2:15" s="141" customFormat="1">
      <c r="B91" s="176" t="s">
        <v>2801</v>
      </c>
      <c r="C91" s="98" t="s">
        <v>2576</v>
      </c>
      <c r="D91" s="85">
        <v>90136002</v>
      </c>
      <c r="E91" s="85" t="s">
        <v>542</v>
      </c>
      <c r="F91" s="85" t="s">
        <v>154</v>
      </c>
      <c r="G91" s="95">
        <v>3.4499999999999997</v>
      </c>
      <c r="H91" s="98" t="s">
        <v>157</v>
      </c>
      <c r="I91" s="99">
        <v>3.1800000000000002E-2</v>
      </c>
      <c r="J91" s="99">
        <v>2.8799999999999999E-2</v>
      </c>
      <c r="K91" s="95">
        <v>15529960.34</v>
      </c>
      <c r="L91" s="97">
        <v>101.31</v>
      </c>
      <c r="M91" s="95">
        <v>15733.402749999999</v>
      </c>
      <c r="N91" s="96">
        <f t="shared" si="1"/>
        <v>5.8457576733351819E-3</v>
      </c>
      <c r="O91" s="96">
        <f>M91/'סכום נכסי הקרן'!$C$42</f>
        <v>2.8668652557007457E-4</v>
      </c>
    </row>
    <row r="92" spans="2:15" s="141" customFormat="1">
      <c r="B92" s="176" t="s">
        <v>2778</v>
      </c>
      <c r="C92" s="98" t="s">
        <v>2574</v>
      </c>
      <c r="D92" s="85">
        <v>22333</v>
      </c>
      <c r="E92" s="85" t="s">
        <v>542</v>
      </c>
      <c r="F92" s="85" t="s">
        <v>155</v>
      </c>
      <c r="G92" s="95">
        <v>3.31</v>
      </c>
      <c r="H92" s="98" t="s">
        <v>157</v>
      </c>
      <c r="I92" s="99">
        <v>3.7000000000000005E-2</v>
      </c>
      <c r="J92" s="99">
        <v>1.4699999999999998E-2</v>
      </c>
      <c r="K92" s="95">
        <v>55777830.890000001</v>
      </c>
      <c r="L92" s="97">
        <v>108.44</v>
      </c>
      <c r="M92" s="95">
        <v>60485.479140000003</v>
      </c>
      <c r="N92" s="96">
        <f t="shared" si="1"/>
        <v>2.2473425451974151E-2</v>
      </c>
      <c r="O92" s="96">
        <f>M92/'סכום נכסי הקרן'!$C$42</f>
        <v>1.1021374166556451E-3</v>
      </c>
    </row>
    <row r="93" spans="2:15" s="141" customFormat="1">
      <c r="B93" s="176" t="s">
        <v>2778</v>
      </c>
      <c r="C93" s="98" t="s">
        <v>2574</v>
      </c>
      <c r="D93" s="85">
        <v>22334</v>
      </c>
      <c r="E93" s="85" t="s">
        <v>542</v>
      </c>
      <c r="F93" s="85" t="s">
        <v>155</v>
      </c>
      <c r="G93" s="95">
        <v>3.9000000000000021</v>
      </c>
      <c r="H93" s="98" t="s">
        <v>157</v>
      </c>
      <c r="I93" s="99">
        <v>3.7000000000000005E-2</v>
      </c>
      <c r="J93" s="99">
        <v>1.6500000000000004E-2</v>
      </c>
      <c r="K93" s="95">
        <v>20353711.619999997</v>
      </c>
      <c r="L93" s="97">
        <v>109.1</v>
      </c>
      <c r="M93" s="95">
        <v>22205.899119999995</v>
      </c>
      <c r="N93" s="96">
        <f t="shared" si="1"/>
        <v>8.2506185875173728E-3</v>
      </c>
      <c r="O93" s="96">
        <f>M93/'סכום נכסי הקרן'!$C$42</f>
        <v>4.0462525284763176E-4</v>
      </c>
    </row>
    <row r="94" spans="2:15" s="141" customFormat="1">
      <c r="B94" s="176" t="s">
        <v>2779</v>
      </c>
      <c r="C94" s="98" t="s">
        <v>2576</v>
      </c>
      <c r="D94" s="85">
        <v>11898420</v>
      </c>
      <c r="E94" s="85" t="s">
        <v>598</v>
      </c>
      <c r="F94" s="85" t="s">
        <v>154</v>
      </c>
      <c r="G94" s="95">
        <v>6.3999999999999995</v>
      </c>
      <c r="H94" s="98" t="s">
        <v>157</v>
      </c>
      <c r="I94" s="99">
        <v>5.5E-2</v>
      </c>
      <c r="J94" s="99">
        <v>2.8000000000000004E-2</v>
      </c>
      <c r="K94" s="95">
        <v>2473217.85</v>
      </c>
      <c r="L94" s="97">
        <v>120.23</v>
      </c>
      <c r="M94" s="95">
        <v>2973.5497400000004</v>
      </c>
      <c r="N94" s="96">
        <f t="shared" si="1"/>
        <v>1.1048246514663738E-3</v>
      </c>
      <c r="O94" s="96">
        <f>M94/'סכום נכסי הקרן'!$C$42</f>
        <v>5.418259845731075E-5</v>
      </c>
    </row>
    <row r="95" spans="2:15" s="141" customFormat="1">
      <c r="B95" s="176" t="s">
        <v>2779</v>
      </c>
      <c r="C95" s="98" t="s">
        <v>2576</v>
      </c>
      <c r="D95" s="85">
        <v>11898421</v>
      </c>
      <c r="E95" s="85" t="s">
        <v>598</v>
      </c>
      <c r="F95" s="85" t="s">
        <v>154</v>
      </c>
      <c r="G95" s="95">
        <v>6.31</v>
      </c>
      <c r="H95" s="98" t="s">
        <v>157</v>
      </c>
      <c r="I95" s="99">
        <v>5.5E-2</v>
      </c>
      <c r="J95" s="99">
        <v>3.4000000000000002E-2</v>
      </c>
      <c r="K95" s="95">
        <v>4831210.09</v>
      </c>
      <c r="L95" s="97">
        <v>115.89</v>
      </c>
      <c r="M95" s="95">
        <v>5598.8892000000005</v>
      </c>
      <c r="N95" s="96">
        <f t="shared" si="1"/>
        <v>2.0802715104368307E-3</v>
      </c>
      <c r="O95" s="96">
        <f>M95/'סכום נכסי הקרן'!$C$42</f>
        <v>1.0202027605247788E-4</v>
      </c>
    </row>
    <row r="96" spans="2:15" s="141" customFormat="1">
      <c r="B96" s="176" t="s">
        <v>2779</v>
      </c>
      <c r="C96" s="98" t="s">
        <v>2576</v>
      </c>
      <c r="D96" s="85">
        <v>11898422</v>
      </c>
      <c r="E96" s="85" t="s">
        <v>598</v>
      </c>
      <c r="F96" s="85" t="s">
        <v>154</v>
      </c>
      <c r="G96" s="95">
        <v>6.1500000000000012</v>
      </c>
      <c r="H96" s="98" t="s">
        <v>157</v>
      </c>
      <c r="I96" s="99">
        <v>5.5E-2</v>
      </c>
      <c r="J96" s="99">
        <v>4.4000000000000011E-2</v>
      </c>
      <c r="K96" s="95">
        <v>5896921.5899999999</v>
      </c>
      <c r="L96" s="97">
        <v>109.14</v>
      </c>
      <c r="M96" s="95">
        <v>6435.9000199999991</v>
      </c>
      <c r="N96" s="96">
        <f t="shared" si="1"/>
        <v>2.3912635127028097E-3</v>
      </c>
      <c r="O96" s="96">
        <f>M96/'סכום נכסי הקרן'!$C$42</f>
        <v>1.1727188612458123E-4</v>
      </c>
    </row>
    <row r="97" spans="2:15" s="141" customFormat="1">
      <c r="B97" s="176" t="s">
        <v>2779</v>
      </c>
      <c r="C97" s="98" t="s">
        <v>2576</v>
      </c>
      <c r="D97" s="85">
        <v>11896110</v>
      </c>
      <c r="E97" s="85" t="s">
        <v>598</v>
      </c>
      <c r="F97" s="85" t="s">
        <v>154</v>
      </c>
      <c r="G97" s="95">
        <v>6.5600000000000005</v>
      </c>
      <c r="H97" s="98" t="s">
        <v>157</v>
      </c>
      <c r="I97" s="99">
        <v>5.5E-2</v>
      </c>
      <c r="J97" s="99">
        <v>1.8100000000000002E-2</v>
      </c>
      <c r="K97" s="95">
        <v>29900008.23</v>
      </c>
      <c r="L97" s="97">
        <v>133.22999999999999</v>
      </c>
      <c r="M97" s="95">
        <v>39835.778890000001</v>
      </c>
      <c r="N97" s="96">
        <f t="shared" si="1"/>
        <v>1.4801013729817675E-2</v>
      </c>
      <c r="O97" s="96">
        <f>M97/'סכום נכסי הקרן'!$C$42</f>
        <v>7.2586847389715639E-4</v>
      </c>
    </row>
    <row r="98" spans="2:15" s="141" customFormat="1">
      <c r="B98" s="176" t="s">
        <v>2779</v>
      </c>
      <c r="C98" s="98" t="s">
        <v>2576</v>
      </c>
      <c r="D98" s="85">
        <v>11898200</v>
      </c>
      <c r="E98" s="85" t="s">
        <v>598</v>
      </c>
      <c r="F98" s="85" t="s">
        <v>154</v>
      </c>
      <c r="G98" s="95">
        <v>6.5799999999999992</v>
      </c>
      <c r="H98" s="98" t="s">
        <v>157</v>
      </c>
      <c r="I98" s="99">
        <v>5.5E-2</v>
      </c>
      <c r="J98" s="99">
        <v>1.7600000000000001E-2</v>
      </c>
      <c r="K98" s="95">
        <v>425008.4</v>
      </c>
      <c r="L98" s="97">
        <v>128.44</v>
      </c>
      <c r="M98" s="95">
        <v>545.88078000000007</v>
      </c>
      <c r="N98" s="96">
        <f t="shared" si="1"/>
        <v>2.0282241604799666E-4</v>
      </c>
      <c r="O98" s="96">
        <f>M98/'סכום נכסי הקרן'!$C$42</f>
        <v>9.9467779907739469E-6</v>
      </c>
    </row>
    <row r="99" spans="2:15" s="141" customFormat="1">
      <c r="B99" s="176" t="s">
        <v>2779</v>
      </c>
      <c r="C99" s="98" t="s">
        <v>2576</v>
      </c>
      <c r="D99" s="85">
        <v>11898230</v>
      </c>
      <c r="E99" s="85" t="s">
        <v>598</v>
      </c>
      <c r="F99" s="85" t="s">
        <v>154</v>
      </c>
      <c r="G99" s="95">
        <v>6.31</v>
      </c>
      <c r="H99" s="98" t="s">
        <v>157</v>
      </c>
      <c r="I99" s="99">
        <v>5.5E-2</v>
      </c>
      <c r="J99" s="99">
        <v>3.39E-2</v>
      </c>
      <c r="K99" s="95">
        <v>3748051.92</v>
      </c>
      <c r="L99" s="97">
        <v>115.91</v>
      </c>
      <c r="M99" s="95">
        <v>4344.3668600000001</v>
      </c>
      <c r="N99" s="96">
        <f t="shared" si="1"/>
        <v>1.6141527876179279E-3</v>
      </c>
      <c r="O99" s="96">
        <f>M99/'סכום נכסי הקרן'!$C$42</f>
        <v>7.9160971131637408E-5</v>
      </c>
    </row>
    <row r="100" spans="2:15" s="141" customFormat="1">
      <c r="B100" s="176" t="s">
        <v>2779</v>
      </c>
      <c r="C100" s="98" t="s">
        <v>2576</v>
      </c>
      <c r="D100" s="85">
        <v>11898120</v>
      </c>
      <c r="E100" s="85" t="s">
        <v>598</v>
      </c>
      <c r="F100" s="85" t="s">
        <v>154</v>
      </c>
      <c r="G100" s="95">
        <v>6.5600000000000005</v>
      </c>
      <c r="H100" s="98" t="s">
        <v>157</v>
      </c>
      <c r="I100" s="99">
        <v>5.5E-2</v>
      </c>
      <c r="J100" s="99">
        <v>1.83E-2</v>
      </c>
      <c r="K100" s="95">
        <v>1020426.61</v>
      </c>
      <c r="L100" s="97">
        <v>128.38999999999999</v>
      </c>
      <c r="M100" s="95">
        <v>1310.12565</v>
      </c>
      <c r="N100" s="96">
        <f t="shared" si="1"/>
        <v>4.8677817463998644E-4</v>
      </c>
      <c r="O100" s="96">
        <f>M100/'סכום נכסי הקרן'!$C$42</f>
        <v>2.3872481790929531E-5</v>
      </c>
    </row>
    <row r="101" spans="2:15" s="141" customFormat="1">
      <c r="B101" s="176" t="s">
        <v>2779</v>
      </c>
      <c r="C101" s="98" t="s">
        <v>2576</v>
      </c>
      <c r="D101" s="85">
        <v>11898130</v>
      </c>
      <c r="E101" s="85" t="s">
        <v>598</v>
      </c>
      <c r="F101" s="85" t="s">
        <v>154</v>
      </c>
      <c r="G101" s="95">
        <v>6.3100000000000005</v>
      </c>
      <c r="H101" s="98" t="s">
        <v>157</v>
      </c>
      <c r="I101" s="99">
        <v>5.5E-2</v>
      </c>
      <c r="J101" s="99">
        <v>3.3500000000000002E-2</v>
      </c>
      <c r="K101" s="95">
        <v>2064821.66</v>
      </c>
      <c r="L101" s="97">
        <v>116.43</v>
      </c>
      <c r="M101" s="95">
        <v>2404.07188</v>
      </c>
      <c r="N101" s="96">
        <f t="shared" si="1"/>
        <v>8.932347225243018E-4</v>
      </c>
      <c r="O101" s="96">
        <f>M101/'סכום נכסי הקרן'!$C$42</f>
        <v>4.3805845782338295E-5</v>
      </c>
    </row>
    <row r="102" spans="2:15" s="141" customFormat="1">
      <c r="B102" s="176" t="s">
        <v>2779</v>
      </c>
      <c r="C102" s="98" t="s">
        <v>2576</v>
      </c>
      <c r="D102" s="85">
        <v>11898140</v>
      </c>
      <c r="E102" s="85" t="s">
        <v>598</v>
      </c>
      <c r="F102" s="85" t="s">
        <v>154</v>
      </c>
      <c r="G102" s="95">
        <v>6.3100000000000005</v>
      </c>
      <c r="H102" s="98" t="s">
        <v>157</v>
      </c>
      <c r="I102" s="99">
        <v>5.5E-2</v>
      </c>
      <c r="J102" s="99">
        <v>3.4000000000000002E-2</v>
      </c>
      <c r="K102" s="95">
        <v>3200825.58</v>
      </c>
      <c r="L102" s="97">
        <v>116.34</v>
      </c>
      <c r="M102" s="95">
        <v>3723.8402799999999</v>
      </c>
      <c r="N102" s="96">
        <f t="shared" si="1"/>
        <v>1.3835956682088134E-3</v>
      </c>
      <c r="O102" s="96">
        <f>M102/'סכום נכסי הקרן'!$C$42</f>
        <v>6.7854033143027091E-5</v>
      </c>
    </row>
    <row r="103" spans="2:15" s="141" customFormat="1">
      <c r="B103" s="176" t="s">
        <v>2779</v>
      </c>
      <c r="C103" s="98" t="s">
        <v>2576</v>
      </c>
      <c r="D103" s="85">
        <v>11898150</v>
      </c>
      <c r="E103" s="85" t="s">
        <v>598</v>
      </c>
      <c r="F103" s="85" t="s">
        <v>154</v>
      </c>
      <c r="G103" s="95">
        <v>6.5499999999999989</v>
      </c>
      <c r="H103" s="98" t="s">
        <v>157</v>
      </c>
      <c r="I103" s="99">
        <v>5.5E-2</v>
      </c>
      <c r="J103" s="99">
        <v>1.8799999999999994E-2</v>
      </c>
      <c r="K103" s="95">
        <v>1401049.41</v>
      </c>
      <c r="L103" s="97">
        <v>127.66</v>
      </c>
      <c r="M103" s="95">
        <v>1788.57961</v>
      </c>
      <c r="N103" s="96">
        <f t="shared" si="1"/>
        <v>6.645481047975046E-4</v>
      </c>
      <c r="O103" s="96">
        <f>M103/'סכום נכסי הקרן'!$C$42</f>
        <v>3.2590640578140606E-5</v>
      </c>
    </row>
    <row r="104" spans="2:15" s="141" customFormat="1">
      <c r="B104" s="176" t="s">
        <v>2779</v>
      </c>
      <c r="C104" s="98" t="s">
        <v>2576</v>
      </c>
      <c r="D104" s="85">
        <v>11898160</v>
      </c>
      <c r="E104" s="85" t="s">
        <v>598</v>
      </c>
      <c r="F104" s="85" t="s">
        <v>154</v>
      </c>
      <c r="G104" s="95">
        <v>6.55</v>
      </c>
      <c r="H104" s="98" t="s">
        <v>157</v>
      </c>
      <c r="I104" s="99">
        <v>5.5E-2</v>
      </c>
      <c r="J104" s="99">
        <v>1.9400000000000001E-2</v>
      </c>
      <c r="K104" s="95">
        <v>513140.78</v>
      </c>
      <c r="L104" s="97">
        <v>127</v>
      </c>
      <c r="M104" s="95">
        <v>651.68876999999998</v>
      </c>
      <c r="N104" s="96">
        <f t="shared" si="1"/>
        <v>2.4213545463671975E-4</v>
      </c>
      <c r="O104" s="96">
        <f>M104/'סכום נכסי הקרן'!$C$42</f>
        <v>1.1874760482079152E-5</v>
      </c>
    </row>
    <row r="105" spans="2:15" s="141" customFormat="1">
      <c r="B105" s="176" t="s">
        <v>2779</v>
      </c>
      <c r="C105" s="98" t="s">
        <v>2576</v>
      </c>
      <c r="D105" s="85">
        <v>11898270</v>
      </c>
      <c r="E105" s="85" t="s">
        <v>598</v>
      </c>
      <c r="F105" s="85" t="s">
        <v>154</v>
      </c>
      <c r="G105" s="95">
        <v>6.55</v>
      </c>
      <c r="H105" s="98" t="s">
        <v>157</v>
      </c>
      <c r="I105" s="99">
        <v>5.5E-2</v>
      </c>
      <c r="J105" s="99">
        <v>1.9400000000000001E-2</v>
      </c>
      <c r="K105" s="95">
        <v>845360.01</v>
      </c>
      <c r="L105" s="97">
        <v>126.92</v>
      </c>
      <c r="M105" s="95">
        <v>1072.9308999999998</v>
      </c>
      <c r="N105" s="96">
        <f t="shared" si="1"/>
        <v>3.9864828615242953E-4</v>
      </c>
      <c r="O105" s="96">
        <f>M105/'סכום נכסי הקרן'!$C$42</f>
        <v>1.9550432718553085E-5</v>
      </c>
    </row>
    <row r="106" spans="2:15" s="141" customFormat="1">
      <c r="B106" s="176" t="s">
        <v>2779</v>
      </c>
      <c r="C106" s="98" t="s">
        <v>2576</v>
      </c>
      <c r="D106" s="85">
        <v>11898280</v>
      </c>
      <c r="E106" s="85" t="s">
        <v>598</v>
      </c>
      <c r="F106" s="85" t="s">
        <v>154</v>
      </c>
      <c r="G106" s="95">
        <v>6.5399999999999991</v>
      </c>
      <c r="H106" s="98" t="s">
        <v>157</v>
      </c>
      <c r="I106" s="99">
        <v>5.5E-2</v>
      </c>
      <c r="J106" s="99">
        <v>0.02</v>
      </c>
      <c r="K106" s="95">
        <v>742392.58</v>
      </c>
      <c r="L106" s="97">
        <v>126.45</v>
      </c>
      <c r="M106" s="95">
        <v>938.75539000000003</v>
      </c>
      <c r="N106" s="96">
        <f t="shared" si="1"/>
        <v>3.4879527408508384E-4</v>
      </c>
      <c r="O106" s="96">
        <f>M106/'סכום נכסי הקרן'!$C$42</f>
        <v>1.7105550871332036E-5</v>
      </c>
    </row>
    <row r="107" spans="2:15" s="141" customFormat="1">
      <c r="B107" s="176" t="s">
        <v>2780</v>
      </c>
      <c r="C107" s="98" t="s">
        <v>2576</v>
      </c>
      <c r="D107" s="85">
        <v>11898290</v>
      </c>
      <c r="E107" s="85" t="s">
        <v>598</v>
      </c>
      <c r="F107" s="85" t="s">
        <v>154</v>
      </c>
      <c r="G107" s="95">
        <v>6.3100000000000005</v>
      </c>
      <c r="H107" s="98" t="s">
        <v>157</v>
      </c>
      <c r="I107" s="99">
        <v>5.5E-2</v>
      </c>
      <c r="J107" s="99">
        <v>3.3500000000000002E-2</v>
      </c>
      <c r="K107" s="95">
        <v>2314543.36</v>
      </c>
      <c r="L107" s="97">
        <v>116.2</v>
      </c>
      <c r="M107" s="95">
        <v>2689.4992999999999</v>
      </c>
      <c r="N107" s="96">
        <f t="shared" si="1"/>
        <v>9.9928549597477268E-4</v>
      </c>
      <c r="O107" s="96">
        <f>M107/'סכום נכסי הקרן'!$C$42</f>
        <v>4.9006767454684761E-5</v>
      </c>
    </row>
    <row r="108" spans="2:15" s="141" customFormat="1">
      <c r="B108" s="176" t="s">
        <v>2779</v>
      </c>
      <c r="C108" s="98" t="s">
        <v>2576</v>
      </c>
      <c r="D108" s="85">
        <v>11896120</v>
      </c>
      <c r="E108" s="85" t="s">
        <v>598</v>
      </c>
      <c r="F108" s="85" t="s">
        <v>154</v>
      </c>
      <c r="G108" s="95">
        <v>6.35</v>
      </c>
      <c r="H108" s="98" t="s">
        <v>157</v>
      </c>
      <c r="I108" s="99">
        <v>5.5888E-2</v>
      </c>
      <c r="J108" s="99">
        <v>3.0999999999999996E-2</v>
      </c>
      <c r="K108" s="95">
        <v>1164819.8799999999</v>
      </c>
      <c r="L108" s="97">
        <v>120.71</v>
      </c>
      <c r="M108" s="95">
        <v>1406.05405</v>
      </c>
      <c r="N108" s="96">
        <f t="shared" si="1"/>
        <v>5.2242044410332725E-4</v>
      </c>
      <c r="O108" s="96">
        <f>M108/'סכום נכסי הקרן'!$C$42</f>
        <v>2.5620443127487593E-5</v>
      </c>
    </row>
    <row r="109" spans="2:15" s="141" customFormat="1">
      <c r="B109" s="176" t="s">
        <v>2779</v>
      </c>
      <c r="C109" s="98" t="s">
        <v>2576</v>
      </c>
      <c r="D109" s="85">
        <v>11898300</v>
      </c>
      <c r="E109" s="85" t="s">
        <v>598</v>
      </c>
      <c r="F109" s="85" t="s">
        <v>154</v>
      </c>
      <c r="G109" s="95">
        <v>6.31</v>
      </c>
      <c r="H109" s="98" t="s">
        <v>157</v>
      </c>
      <c r="I109" s="99">
        <v>5.5E-2</v>
      </c>
      <c r="J109" s="99">
        <v>3.3499999999999995E-2</v>
      </c>
      <c r="K109" s="95">
        <v>1693571.72</v>
      </c>
      <c r="L109" s="97">
        <v>116.2</v>
      </c>
      <c r="M109" s="95">
        <v>1967.93028</v>
      </c>
      <c r="N109" s="96">
        <f t="shared" si="1"/>
        <v>7.3118598167828974E-4</v>
      </c>
      <c r="O109" s="96">
        <f>M109/'סכום נכסי הקרן'!$C$42</f>
        <v>3.5858682543249839E-5</v>
      </c>
    </row>
    <row r="110" spans="2:15" s="141" customFormat="1">
      <c r="B110" s="176" t="s">
        <v>2779</v>
      </c>
      <c r="C110" s="98" t="s">
        <v>2576</v>
      </c>
      <c r="D110" s="85">
        <v>11898310</v>
      </c>
      <c r="E110" s="85" t="s">
        <v>598</v>
      </c>
      <c r="F110" s="85" t="s">
        <v>154</v>
      </c>
      <c r="G110" s="95">
        <v>6.51</v>
      </c>
      <c r="H110" s="98" t="s">
        <v>157</v>
      </c>
      <c r="I110" s="99">
        <v>5.5E-2</v>
      </c>
      <c r="J110" s="99">
        <v>2.1399999999999995E-2</v>
      </c>
      <c r="K110" s="95">
        <v>825777.49</v>
      </c>
      <c r="L110" s="97">
        <v>125.31</v>
      </c>
      <c r="M110" s="95">
        <v>1034.7817500000001</v>
      </c>
      <c r="N110" s="96">
        <f t="shared" si="1"/>
        <v>3.8447394066040219E-4</v>
      </c>
      <c r="O110" s="96">
        <f>M110/'סכום נכסי הקרן'!$C$42</f>
        <v>1.8855297188068332E-5</v>
      </c>
    </row>
    <row r="111" spans="2:15" s="141" customFormat="1">
      <c r="B111" s="176" t="s">
        <v>2779</v>
      </c>
      <c r="C111" s="98" t="s">
        <v>2576</v>
      </c>
      <c r="D111" s="85">
        <v>11898320</v>
      </c>
      <c r="E111" s="85" t="s">
        <v>598</v>
      </c>
      <c r="F111" s="85" t="s">
        <v>154</v>
      </c>
      <c r="G111" s="95">
        <v>6.51</v>
      </c>
      <c r="H111" s="98" t="s">
        <v>157</v>
      </c>
      <c r="I111" s="99">
        <v>5.5E-2</v>
      </c>
      <c r="J111" s="99">
        <v>2.1799999999999996E-2</v>
      </c>
      <c r="K111" s="95">
        <v>213264.89</v>
      </c>
      <c r="L111" s="97">
        <v>125.03</v>
      </c>
      <c r="M111" s="95">
        <v>266.64509000000004</v>
      </c>
      <c r="N111" s="96">
        <f t="shared" si="1"/>
        <v>9.9072184554905039E-5</v>
      </c>
      <c r="O111" s="96">
        <f>M111/'סכום נכסי הקרן'!$C$42</f>
        <v>4.8586790554522509E-6</v>
      </c>
    </row>
    <row r="112" spans="2:15" s="141" customFormat="1">
      <c r="B112" s="176" t="s">
        <v>2779</v>
      </c>
      <c r="C112" s="98" t="s">
        <v>2576</v>
      </c>
      <c r="D112" s="85">
        <v>11898330</v>
      </c>
      <c r="E112" s="85" t="s">
        <v>598</v>
      </c>
      <c r="F112" s="85" t="s">
        <v>154</v>
      </c>
      <c r="G112" s="95">
        <v>6.31</v>
      </c>
      <c r="H112" s="98" t="s">
        <v>157</v>
      </c>
      <c r="I112" s="99">
        <v>5.5E-2</v>
      </c>
      <c r="J112" s="99">
        <v>3.3500000000000002E-2</v>
      </c>
      <c r="K112" s="95">
        <v>2426266.0499999998</v>
      </c>
      <c r="L112" s="97">
        <v>116.2</v>
      </c>
      <c r="M112" s="95">
        <v>2819.32107</v>
      </c>
      <c r="N112" s="96">
        <f t="shared" si="1"/>
        <v>1.047520872657255E-3</v>
      </c>
      <c r="O112" s="96">
        <f>M112/'סכום נכסי הקרן'!$C$42</f>
        <v>5.1372317537908642E-5</v>
      </c>
    </row>
    <row r="113" spans="2:15" s="141" customFormat="1">
      <c r="B113" s="176" t="s">
        <v>2779</v>
      </c>
      <c r="C113" s="98" t="s">
        <v>2576</v>
      </c>
      <c r="D113" s="85">
        <v>11898340</v>
      </c>
      <c r="E113" s="85" t="s">
        <v>598</v>
      </c>
      <c r="F113" s="85" t="s">
        <v>154</v>
      </c>
      <c r="G113" s="95">
        <v>6.4799999999999995</v>
      </c>
      <c r="H113" s="98" t="s">
        <v>157</v>
      </c>
      <c r="I113" s="99">
        <v>5.5E-2</v>
      </c>
      <c r="J113" s="99">
        <v>2.35E-2</v>
      </c>
      <c r="K113" s="95">
        <v>469287.87</v>
      </c>
      <c r="L113" s="97">
        <v>123.72</v>
      </c>
      <c r="M113" s="95">
        <v>580.60293000000001</v>
      </c>
      <c r="N113" s="96">
        <f t="shared" si="1"/>
        <v>2.1572345710201753E-4</v>
      </c>
      <c r="O113" s="96">
        <f>M113/'סכום נכסי הקרן'!$C$42</f>
        <v>1.0579468369453977E-5</v>
      </c>
    </row>
    <row r="114" spans="2:15" s="141" customFormat="1">
      <c r="B114" s="176" t="s">
        <v>2779</v>
      </c>
      <c r="C114" s="98" t="s">
        <v>2576</v>
      </c>
      <c r="D114" s="85">
        <v>11898350</v>
      </c>
      <c r="E114" s="85" t="s">
        <v>598</v>
      </c>
      <c r="F114" s="85" t="s">
        <v>154</v>
      </c>
      <c r="G114" s="95">
        <v>6.47</v>
      </c>
      <c r="H114" s="98" t="s">
        <v>157</v>
      </c>
      <c r="I114" s="99">
        <v>5.5E-2</v>
      </c>
      <c r="J114" s="99">
        <v>2.3600000000000003E-2</v>
      </c>
      <c r="K114" s="95">
        <v>451689.4</v>
      </c>
      <c r="L114" s="97">
        <v>123.6</v>
      </c>
      <c r="M114" s="95">
        <v>558.28807999999992</v>
      </c>
      <c r="N114" s="96">
        <f t="shared" si="1"/>
        <v>2.0743235773275844E-4</v>
      </c>
      <c r="O114" s="96">
        <f>M114/'סכום נכסי הקרן'!$C$42</f>
        <v>1.0172857865879511E-5</v>
      </c>
    </row>
    <row r="115" spans="2:15" s="141" customFormat="1">
      <c r="B115" s="176" t="s">
        <v>2779</v>
      </c>
      <c r="C115" s="98" t="s">
        <v>2576</v>
      </c>
      <c r="D115" s="85">
        <v>11898360</v>
      </c>
      <c r="E115" s="85" t="s">
        <v>598</v>
      </c>
      <c r="F115" s="85" t="s">
        <v>154</v>
      </c>
      <c r="G115" s="95">
        <v>6.47</v>
      </c>
      <c r="H115" s="98" t="s">
        <v>157</v>
      </c>
      <c r="I115" s="99">
        <v>5.5E-2</v>
      </c>
      <c r="J115" s="99">
        <v>2.4299999999999992E-2</v>
      </c>
      <c r="K115" s="95">
        <v>899553.25</v>
      </c>
      <c r="L115" s="97">
        <v>123.04</v>
      </c>
      <c r="M115" s="95">
        <v>1106.8102900000001</v>
      </c>
      <c r="N115" s="96">
        <f t="shared" si="1"/>
        <v>4.1123619909201392E-4</v>
      </c>
      <c r="O115" s="96">
        <f>M115/'סכום נכסי הקרן'!$C$42</f>
        <v>2.0167766728358028E-5</v>
      </c>
    </row>
    <row r="116" spans="2:15" s="141" customFormat="1">
      <c r="B116" s="176" t="s">
        <v>2779</v>
      </c>
      <c r="C116" s="98" t="s">
        <v>2576</v>
      </c>
      <c r="D116" s="85">
        <v>11898380</v>
      </c>
      <c r="E116" s="85" t="s">
        <v>598</v>
      </c>
      <c r="F116" s="85" t="s">
        <v>154</v>
      </c>
      <c r="G116" s="95">
        <v>6.4300000000000006</v>
      </c>
      <c r="H116" s="98" t="s">
        <v>157</v>
      </c>
      <c r="I116" s="99">
        <v>5.5E-2</v>
      </c>
      <c r="J116" s="99">
        <v>2.6099999999999998E-2</v>
      </c>
      <c r="K116" s="95">
        <v>566329.04</v>
      </c>
      <c r="L116" s="97">
        <v>121.64</v>
      </c>
      <c r="M116" s="95">
        <v>688.88261999999997</v>
      </c>
      <c r="N116" s="96">
        <f t="shared" si="1"/>
        <v>2.5595485769232241E-4</v>
      </c>
      <c r="O116" s="96">
        <f>M116/'סכום נכסי הקרן'!$C$42</f>
        <v>1.2552488993737223E-5</v>
      </c>
    </row>
    <row r="117" spans="2:15" s="141" customFormat="1">
      <c r="B117" s="176" t="s">
        <v>2779</v>
      </c>
      <c r="C117" s="98" t="s">
        <v>2576</v>
      </c>
      <c r="D117" s="85">
        <v>11898390</v>
      </c>
      <c r="E117" s="85" t="s">
        <v>598</v>
      </c>
      <c r="F117" s="85" t="s">
        <v>154</v>
      </c>
      <c r="G117" s="95">
        <v>6.42</v>
      </c>
      <c r="H117" s="98" t="s">
        <v>157</v>
      </c>
      <c r="I117" s="99">
        <v>5.5E-2</v>
      </c>
      <c r="J117" s="99">
        <v>2.6799999999999997E-2</v>
      </c>
      <c r="K117" s="95">
        <v>318420.71000000002</v>
      </c>
      <c r="L117" s="97">
        <v>121.16</v>
      </c>
      <c r="M117" s="95">
        <v>385.79852</v>
      </c>
      <c r="N117" s="96">
        <f t="shared" si="1"/>
        <v>1.4334373145385583E-4</v>
      </c>
      <c r="O117" s="96">
        <f>M117/'סכום נכסי הקרן'!$C$42</f>
        <v>7.0298357593926674E-6</v>
      </c>
    </row>
    <row r="118" spans="2:15" s="141" customFormat="1">
      <c r="B118" s="176" t="s">
        <v>2779</v>
      </c>
      <c r="C118" s="98" t="s">
        <v>2576</v>
      </c>
      <c r="D118" s="85">
        <v>11898400</v>
      </c>
      <c r="E118" s="85" t="s">
        <v>598</v>
      </c>
      <c r="F118" s="85" t="s">
        <v>154</v>
      </c>
      <c r="G118" s="95">
        <v>6.4500000000000011</v>
      </c>
      <c r="H118" s="98" t="s">
        <v>157</v>
      </c>
      <c r="I118" s="99">
        <v>5.5E-2</v>
      </c>
      <c r="J118" s="99">
        <v>2.5300000000000003E-2</v>
      </c>
      <c r="K118" s="95">
        <v>946627.41</v>
      </c>
      <c r="L118" s="97">
        <v>122.3</v>
      </c>
      <c r="M118" s="95">
        <v>1157.7252900000001</v>
      </c>
      <c r="N118" s="96">
        <f t="shared" si="1"/>
        <v>4.3015370579207345E-4</v>
      </c>
      <c r="O118" s="96">
        <f>M118/'סכום נכסי הקרן'!$C$42</f>
        <v>2.1095515460233613E-5</v>
      </c>
    </row>
    <row r="119" spans="2:15" s="141" customFormat="1">
      <c r="B119" s="176" t="s">
        <v>2779</v>
      </c>
      <c r="C119" s="98" t="s">
        <v>2576</v>
      </c>
      <c r="D119" s="85">
        <v>11896130</v>
      </c>
      <c r="E119" s="85" t="s">
        <v>598</v>
      </c>
      <c r="F119" s="85" t="s">
        <v>154</v>
      </c>
      <c r="G119" s="95">
        <v>6.5799999999999992</v>
      </c>
      <c r="H119" s="98" t="s">
        <v>157</v>
      </c>
      <c r="I119" s="99">
        <v>5.6619999999999997E-2</v>
      </c>
      <c r="J119" s="99">
        <v>1.6799999999999999E-2</v>
      </c>
      <c r="K119" s="95">
        <v>1195121.79</v>
      </c>
      <c r="L119" s="97">
        <v>132.66999999999999</v>
      </c>
      <c r="M119" s="95">
        <v>1585.5680300000001</v>
      </c>
      <c r="N119" s="96">
        <f t="shared" si="1"/>
        <v>5.8911899893794107E-4</v>
      </c>
      <c r="O119" s="96">
        <f>M119/'סכום נכסי הקרן'!$C$42</f>
        <v>2.8891460849159779E-5</v>
      </c>
    </row>
    <row r="120" spans="2:15" s="141" customFormat="1">
      <c r="B120" s="176" t="s">
        <v>2779</v>
      </c>
      <c r="C120" s="98" t="s">
        <v>2576</v>
      </c>
      <c r="D120" s="85">
        <v>11898410</v>
      </c>
      <c r="E120" s="85" t="s">
        <v>598</v>
      </c>
      <c r="F120" s="85" t="s">
        <v>154</v>
      </c>
      <c r="G120" s="95">
        <v>6.45</v>
      </c>
      <c r="H120" s="98" t="s">
        <v>157</v>
      </c>
      <c r="I120" s="99">
        <v>5.5E-2</v>
      </c>
      <c r="J120" s="99">
        <v>2.5600000000000001E-2</v>
      </c>
      <c r="K120" s="95">
        <v>371549.95</v>
      </c>
      <c r="L120" s="97">
        <v>122.07</v>
      </c>
      <c r="M120" s="95">
        <v>453.55101000000002</v>
      </c>
      <c r="N120" s="96">
        <f t="shared" si="1"/>
        <v>1.6851722027877422E-4</v>
      </c>
      <c r="O120" s="96">
        <f>M120/'סכום נכסי הקרן'!$C$42</f>
        <v>8.2643891656366677E-6</v>
      </c>
    </row>
    <row r="121" spans="2:15" s="141" customFormat="1">
      <c r="B121" s="176" t="s">
        <v>2779</v>
      </c>
      <c r="C121" s="98" t="s">
        <v>2576</v>
      </c>
      <c r="D121" s="85">
        <v>11896140</v>
      </c>
      <c r="E121" s="85" t="s">
        <v>598</v>
      </c>
      <c r="F121" s="85" t="s">
        <v>154</v>
      </c>
      <c r="G121" s="95">
        <v>6.2999999999999989</v>
      </c>
      <c r="H121" s="98" t="s">
        <v>157</v>
      </c>
      <c r="I121" s="99">
        <v>5.5309999999999998E-2</v>
      </c>
      <c r="J121" s="99">
        <v>3.4000000000000002E-2</v>
      </c>
      <c r="K121" s="95">
        <v>4407076.8899999997</v>
      </c>
      <c r="L121" s="97">
        <v>118.25</v>
      </c>
      <c r="M121" s="95">
        <v>5211.3681100000003</v>
      </c>
      <c r="N121" s="96">
        <f t="shared" si="1"/>
        <v>1.9362877567986219E-3</v>
      </c>
      <c r="O121" s="96">
        <f>M121/'סכום נכסי הקרן'!$C$42</f>
        <v>9.4959052447989131E-5</v>
      </c>
    </row>
    <row r="122" spans="2:15" s="141" customFormat="1">
      <c r="B122" s="176" t="s">
        <v>2779</v>
      </c>
      <c r="C122" s="98" t="s">
        <v>2576</v>
      </c>
      <c r="D122" s="85">
        <v>11896150</v>
      </c>
      <c r="E122" s="85" t="s">
        <v>598</v>
      </c>
      <c r="F122" s="85" t="s">
        <v>154</v>
      </c>
      <c r="G122" s="95">
        <v>6.3</v>
      </c>
      <c r="H122" s="98" t="s">
        <v>157</v>
      </c>
      <c r="I122" s="99">
        <v>5.5452000000000001E-2</v>
      </c>
      <c r="J122" s="99">
        <v>3.4000000000000002E-2</v>
      </c>
      <c r="K122" s="95">
        <v>2564804.2200000002</v>
      </c>
      <c r="L122" s="97">
        <v>118.35</v>
      </c>
      <c r="M122" s="95">
        <v>3035.4457400000001</v>
      </c>
      <c r="N122" s="96">
        <f t="shared" si="1"/>
        <v>1.1278221570090799E-3</v>
      </c>
      <c r="O122" s="96">
        <f>M122/'סכום נכסי הקרן'!$C$42</f>
        <v>5.5310437709165236E-5</v>
      </c>
    </row>
    <row r="123" spans="2:15" s="141" customFormat="1">
      <c r="B123" s="176" t="s">
        <v>2779</v>
      </c>
      <c r="C123" s="98" t="s">
        <v>2576</v>
      </c>
      <c r="D123" s="85">
        <v>11896160</v>
      </c>
      <c r="E123" s="85" t="s">
        <v>598</v>
      </c>
      <c r="F123" s="85" t="s">
        <v>154</v>
      </c>
      <c r="G123" s="95">
        <v>6.3900000000000006</v>
      </c>
      <c r="H123" s="98" t="s">
        <v>157</v>
      </c>
      <c r="I123" s="99">
        <v>5.5E-2</v>
      </c>
      <c r="J123" s="99">
        <v>2.8900000000000006E-2</v>
      </c>
      <c r="K123" s="95">
        <v>1806587.84</v>
      </c>
      <c r="L123" s="97">
        <v>120.29</v>
      </c>
      <c r="M123" s="95">
        <v>2173.1445299999996</v>
      </c>
      <c r="N123" s="96">
        <f t="shared" si="1"/>
        <v>8.0743349123976857E-4</v>
      </c>
      <c r="O123" s="96">
        <f>M123/'סכום נכסי הקרן'!$C$42</f>
        <v>3.959799826946606E-5</v>
      </c>
    </row>
    <row r="124" spans="2:15" s="141" customFormat="1">
      <c r="B124" s="176" t="s">
        <v>2779</v>
      </c>
      <c r="C124" s="98" t="s">
        <v>2576</v>
      </c>
      <c r="D124" s="85">
        <v>11898170</v>
      </c>
      <c r="E124" s="85" t="s">
        <v>598</v>
      </c>
      <c r="F124" s="85" t="s">
        <v>154</v>
      </c>
      <c r="G124" s="95">
        <v>6.3100000000000005</v>
      </c>
      <c r="H124" s="98" t="s">
        <v>157</v>
      </c>
      <c r="I124" s="99">
        <v>5.5E-2</v>
      </c>
      <c r="J124" s="99">
        <v>3.39E-2</v>
      </c>
      <c r="K124" s="95">
        <v>3324246.68</v>
      </c>
      <c r="L124" s="97">
        <v>116.58</v>
      </c>
      <c r="M124" s="95">
        <v>3875.40679</v>
      </c>
      <c r="N124" s="96">
        <f t="shared" si="1"/>
        <v>1.4399103194595185E-3</v>
      </c>
      <c r="O124" s="96">
        <f>M124/'סכום נכסי הקרן'!$C$42</f>
        <v>7.0615805458598311E-5</v>
      </c>
    </row>
    <row r="125" spans="2:15" s="141" customFormat="1">
      <c r="B125" s="176" t="s">
        <v>2779</v>
      </c>
      <c r="C125" s="98" t="s">
        <v>2576</v>
      </c>
      <c r="D125" s="85">
        <v>11898180</v>
      </c>
      <c r="E125" s="85" t="s">
        <v>598</v>
      </c>
      <c r="F125" s="85" t="s">
        <v>154</v>
      </c>
      <c r="G125" s="95">
        <v>6.32</v>
      </c>
      <c r="H125" s="98" t="s">
        <v>157</v>
      </c>
      <c r="I125" s="99">
        <v>5.5E-2</v>
      </c>
      <c r="J125" s="99">
        <v>3.3499999999999995E-2</v>
      </c>
      <c r="K125" s="95">
        <v>1474138.3</v>
      </c>
      <c r="L125" s="97">
        <v>117.21</v>
      </c>
      <c r="M125" s="95">
        <v>1727.83745</v>
      </c>
      <c r="N125" s="96">
        <f t="shared" si="1"/>
        <v>6.4197930937815687E-4</v>
      </c>
      <c r="O125" s="96">
        <f>M125/'סכום נכסי הקרן'!$C$42</f>
        <v>3.1483826045853779E-5</v>
      </c>
    </row>
    <row r="126" spans="2:15" s="141" customFormat="1">
      <c r="B126" s="176" t="s">
        <v>2779</v>
      </c>
      <c r="C126" s="98" t="s">
        <v>2576</v>
      </c>
      <c r="D126" s="85">
        <v>11898190</v>
      </c>
      <c r="E126" s="85" t="s">
        <v>598</v>
      </c>
      <c r="F126" s="85" t="s">
        <v>154</v>
      </c>
      <c r="G126" s="95">
        <v>6.3999999999999995</v>
      </c>
      <c r="H126" s="98" t="s">
        <v>157</v>
      </c>
      <c r="I126" s="99">
        <v>5.5E-2</v>
      </c>
      <c r="J126" s="99">
        <v>2.8000000000000004E-2</v>
      </c>
      <c r="K126" s="95">
        <v>1858888.51</v>
      </c>
      <c r="L126" s="97">
        <v>120.23</v>
      </c>
      <c r="M126" s="95">
        <v>2234.9416000000001</v>
      </c>
      <c r="N126" s="96">
        <f t="shared" si="1"/>
        <v>8.3039423926626493E-4</v>
      </c>
      <c r="O126" s="96">
        <f>M126/'סכום נכסי הקרן'!$C$42</f>
        <v>4.0724034866267146E-5</v>
      </c>
    </row>
    <row r="127" spans="2:15" s="141" customFormat="1">
      <c r="B127" s="176" t="s">
        <v>2761</v>
      </c>
      <c r="C127" s="98" t="s">
        <v>2576</v>
      </c>
      <c r="D127" s="85">
        <v>2424</v>
      </c>
      <c r="E127" s="85" t="s">
        <v>598</v>
      </c>
      <c r="F127" s="85" t="s">
        <v>153</v>
      </c>
      <c r="G127" s="95">
        <v>5.19</v>
      </c>
      <c r="H127" s="98" t="s">
        <v>157</v>
      </c>
      <c r="I127" s="99">
        <v>7.1500000000000008E-2</v>
      </c>
      <c r="J127" s="99">
        <v>1.4300000000000002E-2</v>
      </c>
      <c r="K127" s="95">
        <v>38623918.810000002</v>
      </c>
      <c r="L127" s="97">
        <v>138.99</v>
      </c>
      <c r="M127" s="95">
        <v>53683.38366</v>
      </c>
      <c r="N127" s="96">
        <f t="shared" si="1"/>
        <v>1.9946101739564352E-2</v>
      </c>
      <c r="O127" s="96">
        <f>M127/'סכום נכסי הקרן'!$C$42</f>
        <v>9.7819289233733718E-4</v>
      </c>
    </row>
    <row r="128" spans="2:15" s="141" customFormat="1">
      <c r="B128" s="176" t="s">
        <v>2781</v>
      </c>
      <c r="C128" s="98" t="s">
        <v>2576</v>
      </c>
      <c r="D128" s="85">
        <v>91102799</v>
      </c>
      <c r="E128" s="85" t="s">
        <v>598</v>
      </c>
      <c r="F128" s="85" t="s">
        <v>154</v>
      </c>
      <c r="G128" s="95">
        <v>3.589999999999999</v>
      </c>
      <c r="H128" s="98" t="s">
        <v>157</v>
      </c>
      <c r="I128" s="99">
        <v>4.7500000000000001E-2</v>
      </c>
      <c r="J128" s="99">
        <v>1.2299999999999998E-2</v>
      </c>
      <c r="K128" s="95">
        <v>11023576.640000001</v>
      </c>
      <c r="L128" s="97">
        <v>114.63</v>
      </c>
      <c r="M128" s="95">
        <v>12636.326330000002</v>
      </c>
      <c r="N128" s="96">
        <f t="shared" si="1"/>
        <v>4.6950365906297618E-3</v>
      </c>
      <c r="O128" s="96">
        <f>M128/'סכום נכסי הקרן'!$C$42</f>
        <v>2.3025308314295534E-4</v>
      </c>
    </row>
    <row r="129" spans="2:15" s="141" customFormat="1">
      <c r="B129" s="176" t="s">
        <v>2781</v>
      </c>
      <c r="C129" s="98" t="s">
        <v>2576</v>
      </c>
      <c r="D129" s="85">
        <v>91102798</v>
      </c>
      <c r="E129" s="85" t="s">
        <v>598</v>
      </c>
      <c r="F129" s="85" t="s">
        <v>154</v>
      </c>
      <c r="G129" s="95">
        <v>3.5999999999999996</v>
      </c>
      <c r="H129" s="98" t="s">
        <v>157</v>
      </c>
      <c r="I129" s="99">
        <v>4.4999999999999998E-2</v>
      </c>
      <c r="J129" s="99">
        <v>1.2399999999999998E-2</v>
      </c>
      <c r="K129" s="95">
        <v>18749756.620000001</v>
      </c>
      <c r="L129" s="97">
        <v>113.63</v>
      </c>
      <c r="M129" s="95">
        <v>21305.348389999999</v>
      </c>
      <c r="N129" s="96">
        <f t="shared" si="1"/>
        <v>7.9160182837067373E-3</v>
      </c>
      <c r="O129" s="96">
        <f>M129/'סכום נכסי הקרן'!$C$42</f>
        <v>3.882158489834046E-4</v>
      </c>
    </row>
    <row r="130" spans="2:15" s="141" customFormat="1">
      <c r="B130" s="176" t="s">
        <v>2767</v>
      </c>
      <c r="C130" s="98" t="s">
        <v>2574</v>
      </c>
      <c r="D130" s="85">
        <v>414968</v>
      </c>
      <c r="E130" s="85" t="s">
        <v>598</v>
      </c>
      <c r="F130" s="85" t="s">
        <v>153</v>
      </c>
      <c r="G130" s="95">
        <v>7.09</v>
      </c>
      <c r="H130" s="98" t="s">
        <v>157</v>
      </c>
      <c r="I130" s="99">
        <v>2.5399999999999999E-2</v>
      </c>
      <c r="J130" s="99">
        <v>2.0599999999999997E-2</v>
      </c>
      <c r="K130" s="95">
        <v>23360777.34</v>
      </c>
      <c r="L130" s="97">
        <v>103.34</v>
      </c>
      <c r="M130" s="95">
        <v>24140.965940000002</v>
      </c>
      <c r="N130" s="96">
        <f t="shared" si="1"/>
        <v>8.9695941258147917E-3</v>
      </c>
      <c r="O130" s="96">
        <f>M130/'סכום נכסי הקרן'!$C$42</f>
        <v>4.3988511317070999E-4</v>
      </c>
    </row>
    <row r="131" spans="2:15" s="141" customFormat="1">
      <c r="B131" s="176" t="s">
        <v>2769</v>
      </c>
      <c r="C131" s="98" t="s">
        <v>2574</v>
      </c>
      <c r="D131" s="85">
        <v>4176</v>
      </c>
      <c r="E131" s="85" t="s">
        <v>598</v>
      </c>
      <c r="F131" s="85" t="s">
        <v>153</v>
      </c>
      <c r="G131" s="95">
        <v>1.1399999999999999</v>
      </c>
      <c r="H131" s="98" t="s">
        <v>157</v>
      </c>
      <c r="I131" s="99">
        <v>1E-3</v>
      </c>
      <c r="J131" s="99">
        <v>2.4399999999999995E-2</v>
      </c>
      <c r="K131" s="95">
        <v>2312495.83</v>
      </c>
      <c r="L131" s="97">
        <v>102.11</v>
      </c>
      <c r="M131" s="95">
        <v>2361.2894799999999</v>
      </c>
      <c r="N131" s="96">
        <f t="shared" si="1"/>
        <v>8.7733888949583026E-4</v>
      </c>
      <c r="O131" s="96">
        <f>M131/'סכום נכסי הקרן'!$C$42</f>
        <v>4.3026285390575671E-5</v>
      </c>
    </row>
    <row r="132" spans="2:15" s="141" customFormat="1">
      <c r="B132" s="176" t="s">
        <v>2769</v>
      </c>
      <c r="C132" s="98" t="s">
        <v>2574</v>
      </c>
      <c r="D132" s="85">
        <v>439284</v>
      </c>
      <c r="E132" s="85" t="s">
        <v>598</v>
      </c>
      <c r="F132" s="85" t="s">
        <v>153</v>
      </c>
      <c r="G132" s="95">
        <v>1.1400000000000001</v>
      </c>
      <c r="H132" s="98" t="s">
        <v>157</v>
      </c>
      <c r="I132" s="99">
        <v>1E-3</v>
      </c>
      <c r="J132" s="99">
        <v>3.7900000000000003E-2</v>
      </c>
      <c r="K132" s="95">
        <v>3249940.43</v>
      </c>
      <c r="L132" s="97">
        <v>100.6</v>
      </c>
      <c r="M132" s="95">
        <v>3269.4400699999997</v>
      </c>
      <c r="N132" s="96">
        <f t="shared" si="1"/>
        <v>1.214762927028739E-3</v>
      </c>
      <c r="O132" s="96">
        <f>M132/'סכום נכסי הקרן'!$C$42</f>
        <v>5.9574170261921331E-5</v>
      </c>
    </row>
    <row r="133" spans="2:15" s="141" customFormat="1">
      <c r="B133" s="176" t="s">
        <v>2770</v>
      </c>
      <c r="C133" s="98" t="s">
        <v>2574</v>
      </c>
      <c r="D133" s="85">
        <v>453772</v>
      </c>
      <c r="E133" s="85" t="s">
        <v>598</v>
      </c>
      <c r="F133" s="85" t="s">
        <v>153</v>
      </c>
      <c r="G133" s="95">
        <v>1.1399999999999999</v>
      </c>
      <c r="H133" s="98" t="s">
        <v>157</v>
      </c>
      <c r="I133" s="99">
        <v>1E-3</v>
      </c>
      <c r="J133" s="99">
        <v>3.7399999999999996E-2</v>
      </c>
      <c r="K133" s="95">
        <v>1954212.54</v>
      </c>
      <c r="L133" s="97">
        <v>100.66</v>
      </c>
      <c r="M133" s="95">
        <v>1967.1103400000002</v>
      </c>
      <c r="N133" s="96">
        <f t="shared" si="1"/>
        <v>7.3088133235208646E-4</v>
      </c>
      <c r="O133" s="96">
        <f>M133/'סכום נכסי הקרן'!$C$42</f>
        <v>3.5843741989479558E-5</v>
      </c>
    </row>
    <row r="134" spans="2:15" s="141" customFormat="1">
      <c r="B134" s="176" t="s">
        <v>2770</v>
      </c>
      <c r="C134" s="98" t="s">
        <v>2574</v>
      </c>
      <c r="D134" s="85">
        <v>4260</v>
      </c>
      <c r="E134" s="85" t="s">
        <v>598</v>
      </c>
      <c r="F134" s="85" t="s">
        <v>153</v>
      </c>
      <c r="G134" s="95">
        <v>1.1399999999999999</v>
      </c>
      <c r="H134" s="98" t="s">
        <v>157</v>
      </c>
      <c r="I134" s="99">
        <v>1E-3</v>
      </c>
      <c r="J134" s="99">
        <v>2.4400000000000005E-2</v>
      </c>
      <c r="K134" s="95">
        <v>4342738.62</v>
      </c>
      <c r="L134" s="97">
        <v>102.11</v>
      </c>
      <c r="M134" s="95">
        <v>4434.37039</v>
      </c>
      <c r="N134" s="96">
        <f t="shared" si="1"/>
        <v>1.6475936671584172E-3</v>
      </c>
      <c r="O134" s="96">
        <f>M134/'סכום נכסי הקרן'!$C$42</f>
        <v>8.0800972326213196E-5</v>
      </c>
    </row>
    <row r="135" spans="2:15" s="141" customFormat="1">
      <c r="B135" s="176" t="s">
        <v>2770</v>
      </c>
      <c r="C135" s="98" t="s">
        <v>2574</v>
      </c>
      <c r="D135" s="85">
        <v>4280</v>
      </c>
      <c r="E135" s="85" t="s">
        <v>598</v>
      </c>
      <c r="F135" s="85" t="s">
        <v>153</v>
      </c>
      <c r="G135" s="95">
        <v>1.1399999999999999</v>
      </c>
      <c r="H135" s="98" t="s">
        <v>157</v>
      </c>
      <c r="I135" s="99">
        <v>1E-3</v>
      </c>
      <c r="J135" s="99">
        <v>2.4399999999999998E-2</v>
      </c>
      <c r="K135" s="95">
        <v>4516177.9799999995</v>
      </c>
      <c r="L135" s="97">
        <v>102.11</v>
      </c>
      <c r="M135" s="95">
        <v>4611.4693299999999</v>
      </c>
      <c r="N135" s="96">
        <f t="shared" si="1"/>
        <v>1.7133949120572377E-3</v>
      </c>
      <c r="O135" s="96">
        <f>M135/'סכום נכסי הקרן'!$C$42</f>
        <v>8.4027984346276243E-5</v>
      </c>
    </row>
    <row r="136" spans="2:15" s="141" customFormat="1">
      <c r="B136" s="176" t="s">
        <v>2770</v>
      </c>
      <c r="C136" s="98" t="s">
        <v>2574</v>
      </c>
      <c r="D136" s="85">
        <v>4344</v>
      </c>
      <c r="E136" s="85" t="s">
        <v>598</v>
      </c>
      <c r="F136" s="85" t="s">
        <v>153</v>
      </c>
      <c r="G136" s="95">
        <v>1.1399999999999999</v>
      </c>
      <c r="H136" s="98" t="s">
        <v>157</v>
      </c>
      <c r="I136" s="99">
        <v>1E-3</v>
      </c>
      <c r="J136" s="99">
        <v>2.4399999999999998E-2</v>
      </c>
      <c r="K136" s="95">
        <v>3548895.45</v>
      </c>
      <c r="L136" s="97">
        <v>102.11</v>
      </c>
      <c r="M136" s="95">
        <v>3623.7771400000001</v>
      </c>
      <c r="N136" s="96">
        <f t="shared" si="1"/>
        <v>1.3464171329759941E-3</v>
      </c>
      <c r="O136" s="96">
        <f>M136/'סכום נכסי הקרן'!$C$42</f>
        <v>6.6030730555528537E-5</v>
      </c>
    </row>
    <row r="137" spans="2:15" s="141" customFormat="1">
      <c r="B137" s="176" t="s">
        <v>2770</v>
      </c>
      <c r="C137" s="98" t="s">
        <v>2574</v>
      </c>
      <c r="D137" s="85">
        <v>4452</v>
      </c>
      <c r="E137" s="85" t="s">
        <v>598</v>
      </c>
      <c r="F137" s="85" t="s">
        <v>153</v>
      </c>
      <c r="G137" s="95">
        <v>1.1399999999999999</v>
      </c>
      <c r="H137" s="98" t="s">
        <v>157</v>
      </c>
      <c r="I137" s="99">
        <v>1E-3</v>
      </c>
      <c r="J137" s="99">
        <v>2.4699999999999996E-2</v>
      </c>
      <c r="K137" s="95">
        <v>1404373.86</v>
      </c>
      <c r="L137" s="97">
        <v>102.08</v>
      </c>
      <c r="M137" s="95">
        <v>1433.58484</v>
      </c>
      <c r="N137" s="96">
        <f t="shared" si="1"/>
        <v>5.3264952991856698E-4</v>
      </c>
      <c r="O137" s="96">
        <f>M137/'סכום נכסי הקרן'!$C$42</f>
        <v>2.6122095990298811E-5</v>
      </c>
    </row>
    <row r="138" spans="2:15" s="141" customFormat="1">
      <c r="B138" s="176" t="s">
        <v>2770</v>
      </c>
      <c r="C138" s="98" t="s">
        <v>2574</v>
      </c>
      <c r="D138" s="85">
        <v>4464</v>
      </c>
      <c r="E138" s="85" t="s">
        <v>598</v>
      </c>
      <c r="F138" s="85" t="s">
        <v>153</v>
      </c>
      <c r="G138" s="95">
        <v>1.1400000000000001</v>
      </c>
      <c r="H138" s="98" t="s">
        <v>157</v>
      </c>
      <c r="I138" s="99">
        <v>1E-3</v>
      </c>
      <c r="J138" s="99">
        <v>2.4399999999999995E-2</v>
      </c>
      <c r="K138" s="95">
        <v>2196956.96</v>
      </c>
      <c r="L138" s="97">
        <v>102.11</v>
      </c>
      <c r="M138" s="95">
        <v>2243.3127300000001</v>
      </c>
      <c r="N138" s="96">
        <f t="shared" si="1"/>
        <v>8.3350453893948635E-4</v>
      </c>
      <c r="O138" s="96">
        <f>M138/'סכום נכסי הקרן'!$C$42</f>
        <v>4.0876569585738139E-5</v>
      </c>
    </row>
    <row r="139" spans="2:15" s="141" customFormat="1">
      <c r="B139" s="176" t="s">
        <v>2770</v>
      </c>
      <c r="C139" s="98" t="s">
        <v>2574</v>
      </c>
      <c r="D139" s="85">
        <v>4495</v>
      </c>
      <c r="E139" s="85" t="s">
        <v>598</v>
      </c>
      <c r="F139" s="85" t="s">
        <v>153</v>
      </c>
      <c r="G139" s="95">
        <v>1.1399999999999999</v>
      </c>
      <c r="H139" s="98" t="s">
        <v>157</v>
      </c>
      <c r="I139" s="99">
        <v>1E-3</v>
      </c>
      <c r="J139" s="99">
        <v>2.4399999999999998E-2</v>
      </c>
      <c r="K139" s="95">
        <v>993712.83</v>
      </c>
      <c r="L139" s="97">
        <v>102.11</v>
      </c>
      <c r="M139" s="95">
        <v>1014.6801700000001</v>
      </c>
      <c r="N139" s="96">
        <f t="shared" ref="N139:N202" si="2">M139/$M$10</f>
        <v>3.7700518343106344E-4</v>
      </c>
      <c r="O139" s="96">
        <f>M139/'סכום נכסי הקרן'!$C$42</f>
        <v>1.8489015829849816E-5</v>
      </c>
    </row>
    <row r="140" spans="2:15" s="141" customFormat="1">
      <c r="B140" s="176" t="s">
        <v>2770</v>
      </c>
      <c r="C140" s="98" t="s">
        <v>2574</v>
      </c>
      <c r="D140" s="85">
        <v>4680</v>
      </c>
      <c r="E140" s="85" t="s">
        <v>598</v>
      </c>
      <c r="F140" s="85" t="s">
        <v>153</v>
      </c>
      <c r="G140" s="95">
        <v>1.1400000000000001</v>
      </c>
      <c r="H140" s="98" t="s">
        <v>157</v>
      </c>
      <c r="I140" s="99">
        <v>1E-3</v>
      </c>
      <c r="J140" s="99">
        <v>2.7300101624409778E-2</v>
      </c>
      <c r="K140" s="95">
        <v>423886.6</v>
      </c>
      <c r="L140" s="97">
        <v>101.78</v>
      </c>
      <c r="M140" s="95">
        <v>431.43178</v>
      </c>
      <c r="N140" s="96">
        <f t="shared" si="2"/>
        <v>1.6029880366824373E-4</v>
      </c>
      <c r="O140" s="96">
        <f>M140/'סכום נכסי הקרן'!$C$42</f>
        <v>7.8613431559624179E-6</v>
      </c>
    </row>
    <row r="141" spans="2:15" s="141" customFormat="1">
      <c r="B141" s="176" t="s">
        <v>2770</v>
      </c>
      <c r="C141" s="98" t="s">
        <v>2574</v>
      </c>
      <c r="D141" s="85">
        <v>4859</v>
      </c>
      <c r="E141" s="85" t="s">
        <v>598</v>
      </c>
      <c r="F141" s="85" t="s">
        <v>153</v>
      </c>
      <c r="G141" s="95">
        <v>1.1399999999999999</v>
      </c>
      <c r="H141" s="98" t="s">
        <v>157</v>
      </c>
      <c r="I141" s="99">
        <v>1E-3</v>
      </c>
      <c r="J141" s="99">
        <v>2.0300000000000002E-2</v>
      </c>
      <c r="K141" s="95">
        <v>4451292.5299999993</v>
      </c>
      <c r="L141" s="97">
        <v>102.58</v>
      </c>
      <c r="M141" s="95">
        <v>4566.1358799999998</v>
      </c>
      <c r="N141" s="96">
        <f t="shared" si="2"/>
        <v>1.6965512344747607E-3</v>
      </c>
      <c r="O141" s="96">
        <f>M141/'סכום נכסי הקרן'!$C$42</f>
        <v>8.3201939943859567E-5</v>
      </c>
    </row>
    <row r="142" spans="2:15" s="141" customFormat="1">
      <c r="B142" s="176" t="s">
        <v>2782</v>
      </c>
      <c r="C142" s="98" t="s">
        <v>2576</v>
      </c>
      <c r="D142" s="85">
        <v>90240690</v>
      </c>
      <c r="E142" s="85" t="s">
        <v>598</v>
      </c>
      <c r="F142" s="85" t="s">
        <v>154</v>
      </c>
      <c r="G142" s="95">
        <v>1.72</v>
      </c>
      <c r="H142" s="98" t="s">
        <v>157</v>
      </c>
      <c r="I142" s="99">
        <v>3.4000000000000002E-2</v>
      </c>
      <c r="J142" s="99">
        <v>4.58E-2</v>
      </c>
      <c r="K142" s="95">
        <v>610921.02999999991</v>
      </c>
      <c r="L142" s="97">
        <v>117.14</v>
      </c>
      <c r="M142" s="95">
        <v>715.63285999999994</v>
      </c>
      <c r="N142" s="96">
        <f t="shared" si="2"/>
        <v>2.6589392956560538E-4</v>
      </c>
      <c r="O142" s="96">
        <f>M142/'סכום נכסי הקרן'!$C$42</f>
        <v>1.3039919048482732E-5</v>
      </c>
    </row>
    <row r="143" spans="2:15" s="141" customFormat="1">
      <c r="B143" s="176" t="s">
        <v>2782</v>
      </c>
      <c r="C143" s="98" t="s">
        <v>2576</v>
      </c>
      <c r="D143" s="85">
        <v>90240692</v>
      </c>
      <c r="E143" s="85" t="s">
        <v>598</v>
      </c>
      <c r="F143" s="85" t="s">
        <v>154</v>
      </c>
      <c r="G143" s="95">
        <v>1.7200000000000002</v>
      </c>
      <c r="H143" s="98" t="s">
        <v>157</v>
      </c>
      <c r="I143" s="99">
        <v>3.4000000000000002E-2</v>
      </c>
      <c r="J143" s="99">
        <v>5.0999999999999997E-2</v>
      </c>
      <c r="K143" s="95">
        <v>2569703.56</v>
      </c>
      <c r="L143" s="97">
        <v>110.8</v>
      </c>
      <c r="M143" s="95">
        <v>2847.2314199999996</v>
      </c>
      <c r="N143" s="96">
        <f t="shared" si="2"/>
        <v>1.0578909842771313E-3</v>
      </c>
      <c r="O143" s="96">
        <f>M143/'סכום נכסי הקרן'!$C$42</f>
        <v>5.1880886561157262E-5</v>
      </c>
    </row>
    <row r="144" spans="2:15" s="141" customFormat="1">
      <c r="B144" s="176" t="s">
        <v>2782</v>
      </c>
      <c r="C144" s="98" t="s">
        <v>2576</v>
      </c>
      <c r="D144" s="85">
        <v>90240693</v>
      </c>
      <c r="E144" s="85" t="s">
        <v>598</v>
      </c>
      <c r="F144" s="85" t="s">
        <v>154</v>
      </c>
      <c r="G144" s="95">
        <v>1.7199999999999995</v>
      </c>
      <c r="H144" s="98" t="s">
        <v>157</v>
      </c>
      <c r="I144" s="99">
        <v>3.4000000000000002E-2</v>
      </c>
      <c r="J144" s="99">
        <v>5.0199999999999995E-2</v>
      </c>
      <c r="K144" s="95">
        <v>2357203.5099999998</v>
      </c>
      <c r="L144" s="97">
        <v>111.78</v>
      </c>
      <c r="M144" s="95">
        <v>2634.8819800000006</v>
      </c>
      <c r="N144" s="96">
        <f t="shared" si="2"/>
        <v>9.7899238948279013E-4</v>
      </c>
      <c r="O144" s="96">
        <f>M144/'סכום נכסי הקרן'!$C$42</f>
        <v>4.8011556821895943E-5</v>
      </c>
    </row>
    <row r="145" spans="2:15" s="141" customFormat="1">
      <c r="B145" s="176" t="s">
        <v>2782</v>
      </c>
      <c r="C145" s="98" t="s">
        <v>2576</v>
      </c>
      <c r="D145" s="85">
        <v>90240694</v>
      </c>
      <c r="E145" s="85" t="s">
        <v>598</v>
      </c>
      <c r="F145" s="85" t="s">
        <v>154</v>
      </c>
      <c r="G145" s="95">
        <v>1.72</v>
      </c>
      <c r="H145" s="98" t="s">
        <v>157</v>
      </c>
      <c r="I145" s="99">
        <v>3.4000000000000002E-2</v>
      </c>
      <c r="J145" s="99">
        <v>5.2000000000000005E-2</v>
      </c>
      <c r="K145" s="95">
        <v>1646918.9</v>
      </c>
      <c r="L145" s="97">
        <v>109.6</v>
      </c>
      <c r="M145" s="95">
        <v>1805.02305</v>
      </c>
      <c r="N145" s="96">
        <f t="shared" si="2"/>
        <v>6.7065767734728423E-4</v>
      </c>
      <c r="O145" s="96">
        <f>M145/'סכום נכסי הקרן'!$C$42</f>
        <v>3.2890265062235126E-5</v>
      </c>
    </row>
    <row r="146" spans="2:15" s="141" customFormat="1">
      <c r="B146" s="176" t="s">
        <v>2783</v>
      </c>
      <c r="C146" s="98" t="s">
        <v>2576</v>
      </c>
      <c r="D146" s="85">
        <v>90240790</v>
      </c>
      <c r="E146" s="85" t="s">
        <v>598</v>
      </c>
      <c r="F146" s="85" t="s">
        <v>154</v>
      </c>
      <c r="G146" s="95">
        <v>11.669999999999998</v>
      </c>
      <c r="H146" s="98" t="s">
        <v>157</v>
      </c>
      <c r="I146" s="99">
        <v>3.4000000000000002E-2</v>
      </c>
      <c r="J146" s="99">
        <v>2.1000000000000001E-2</v>
      </c>
      <c r="K146" s="95">
        <v>1359791.91</v>
      </c>
      <c r="L146" s="97">
        <v>116.89</v>
      </c>
      <c r="M146" s="95">
        <v>1589.4607000000001</v>
      </c>
      <c r="N146" s="96">
        <f t="shared" si="2"/>
        <v>5.9056532341611294E-4</v>
      </c>
      <c r="O146" s="96">
        <f>M146/'סכום נכסי הקרן'!$C$42</f>
        <v>2.8962391216558584E-5</v>
      </c>
    </row>
    <row r="147" spans="2:15" s="141" customFormat="1">
      <c r="B147" s="176" t="s">
        <v>2783</v>
      </c>
      <c r="C147" s="98" t="s">
        <v>2576</v>
      </c>
      <c r="D147" s="85">
        <v>90240792</v>
      </c>
      <c r="E147" s="85" t="s">
        <v>598</v>
      </c>
      <c r="F147" s="85" t="s">
        <v>154</v>
      </c>
      <c r="G147" s="95">
        <v>11.440000000000001</v>
      </c>
      <c r="H147" s="98" t="s">
        <v>157</v>
      </c>
      <c r="I147" s="99">
        <v>3.4000000000000002E-2</v>
      </c>
      <c r="J147" s="99">
        <v>2.6499999999999999E-2</v>
      </c>
      <c r="K147" s="95">
        <v>5719662.4500000002</v>
      </c>
      <c r="L147" s="97">
        <v>109.89</v>
      </c>
      <c r="M147" s="95">
        <v>6285.3368099999998</v>
      </c>
      <c r="N147" s="96">
        <f t="shared" si="2"/>
        <v>2.3353216383247785E-3</v>
      </c>
      <c r="O147" s="96">
        <f>M147/'סכום נכסי הקרן'!$C$42</f>
        <v>1.1452839546083545E-4</v>
      </c>
    </row>
    <row r="148" spans="2:15" s="141" customFormat="1">
      <c r="B148" s="176" t="s">
        <v>2782</v>
      </c>
      <c r="C148" s="98" t="s">
        <v>2576</v>
      </c>
      <c r="D148" s="85">
        <v>90240793</v>
      </c>
      <c r="E148" s="85" t="s">
        <v>598</v>
      </c>
      <c r="F148" s="85" t="s">
        <v>154</v>
      </c>
      <c r="G148" s="95">
        <v>11.45</v>
      </c>
      <c r="H148" s="98" t="s">
        <v>157</v>
      </c>
      <c r="I148" s="99">
        <v>3.4000000000000002E-2</v>
      </c>
      <c r="J148" s="99">
        <v>2.6099999999999995E-2</v>
      </c>
      <c r="K148" s="95">
        <v>5246679.0999999996</v>
      </c>
      <c r="L148" s="97">
        <v>110.34</v>
      </c>
      <c r="M148" s="95">
        <v>5789.1855000000005</v>
      </c>
      <c r="N148" s="96">
        <f t="shared" si="2"/>
        <v>2.1509762444100514E-3</v>
      </c>
      <c r="O148" s="96">
        <f>M148/'סכום נכסי הקרן'!$C$42</f>
        <v>1.0548776404237508E-4</v>
      </c>
    </row>
    <row r="149" spans="2:15" s="141" customFormat="1">
      <c r="B149" s="176" t="s">
        <v>2782</v>
      </c>
      <c r="C149" s="98" t="s">
        <v>2576</v>
      </c>
      <c r="D149" s="85">
        <v>90240794</v>
      </c>
      <c r="E149" s="85" t="s">
        <v>598</v>
      </c>
      <c r="F149" s="85" t="s">
        <v>154</v>
      </c>
      <c r="G149" s="95">
        <v>11.420000000000002</v>
      </c>
      <c r="H149" s="98" t="s">
        <v>157</v>
      </c>
      <c r="I149" s="99">
        <v>3.4000000000000002E-2</v>
      </c>
      <c r="J149" s="99">
        <v>2.69E-2</v>
      </c>
      <c r="K149" s="95">
        <v>3665722.75</v>
      </c>
      <c r="L149" s="97">
        <v>109.39</v>
      </c>
      <c r="M149" s="95">
        <v>4009.9339599999998</v>
      </c>
      <c r="N149" s="96">
        <f t="shared" si="2"/>
        <v>1.4898939910654313E-3</v>
      </c>
      <c r="O149" s="96">
        <f>M149/'סכום נכסי הקרן'!$C$42</f>
        <v>7.3067095085826267E-5</v>
      </c>
    </row>
    <row r="150" spans="2:15" s="141" customFormat="1">
      <c r="B150" s="176" t="s">
        <v>2784</v>
      </c>
      <c r="C150" s="98" t="s">
        <v>2576</v>
      </c>
      <c r="D150" s="85">
        <v>4180</v>
      </c>
      <c r="E150" s="85" t="s">
        <v>598</v>
      </c>
      <c r="F150" s="85" t="s">
        <v>154</v>
      </c>
      <c r="G150" s="95">
        <v>2.4</v>
      </c>
      <c r="H150" s="98" t="s">
        <v>156</v>
      </c>
      <c r="I150" s="99">
        <v>5.21E-2</v>
      </c>
      <c r="J150" s="99">
        <v>4.6799999999999994E-2</v>
      </c>
      <c r="K150" s="95">
        <v>2502587.5299999998</v>
      </c>
      <c r="L150" s="97">
        <v>101.67</v>
      </c>
      <c r="M150" s="95">
        <v>9241.19074</v>
      </c>
      <c r="N150" s="96">
        <f t="shared" si="2"/>
        <v>3.4335713982221062E-3</v>
      </c>
      <c r="O150" s="96">
        <f>M150/'סכום נכסי הקרן'!$C$42</f>
        <v>1.6838854934803893E-4</v>
      </c>
    </row>
    <row r="151" spans="2:15" s="141" customFormat="1">
      <c r="B151" s="176" t="s">
        <v>2784</v>
      </c>
      <c r="C151" s="98" t="s">
        <v>2576</v>
      </c>
      <c r="D151" s="85">
        <v>4179</v>
      </c>
      <c r="E151" s="85" t="s">
        <v>598</v>
      </c>
      <c r="F151" s="85" t="s">
        <v>154</v>
      </c>
      <c r="G151" s="95">
        <v>2.3900000000000006</v>
      </c>
      <c r="H151" s="98" t="s">
        <v>158</v>
      </c>
      <c r="I151" s="99">
        <v>0</v>
      </c>
      <c r="J151" s="99">
        <v>3.2700000000000007E-2</v>
      </c>
      <c r="K151" s="95">
        <v>2370338.81</v>
      </c>
      <c r="L151" s="97">
        <v>101.61</v>
      </c>
      <c r="M151" s="95">
        <v>9350.2833199999986</v>
      </c>
      <c r="N151" s="96">
        <f t="shared" si="2"/>
        <v>3.4741048287057902E-3</v>
      </c>
      <c r="O151" s="96">
        <f>M151/'סכום נכסי הקרן'!$C$42</f>
        <v>1.7037638206437075E-4</v>
      </c>
    </row>
    <row r="152" spans="2:15" s="141" customFormat="1">
      <c r="B152" s="176" t="s">
        <v>2785</v>
      </c>
      <c r="C152" s="98" t="s">
        <v>2576</v>
      </c>
      <c r="D152" s="85">
        <v>90839511</v>
      </c>
      <c r="E152" s="85" t="s">
        <v>598</v>
      </c>
      <c r="F152" s="85" t="s">
        <v>154</v>
      </c>
      <c r="G152" s="95">
        <v>9.2699999999999978</v>
      </c>
      <c r="H152" s="98" t="s">
        <v>157</v>
      </c>
      <c r="I152" s="99">
        <v>4.4999999999999998E-2</v>
      </c>
      <c r="J152" s="99">
        <v>2.5999999999999995E-2</v>
      </c>
      <c r="K152" s="95">
        <v>4727161.25</v>
      </c>
      <c r="L152" s="97">
        <v>118.88</v>
      </c>
      <c r="M152" s="95">
        <v>5619.6493600000003</v>
      </c>
      <c r="N152" s="96">
        <f t="shared" si="2"/>
        <v>2.0879849635625164E-3</v>
      </c>
      <c r="O152" s="96">
        <f>M152/'סכום נכסי הקרן'!$C$42</f>
        <v>1.0239855773986929E-4</v>
      </c>
    </row>
    <row r="153" spans="2:15" s="141" customFormat="1">
      <c r="B153" s="176" t="s">
        <v>2785</v>
      </c>
      <c r="C153" s="98" t="s">
        <v>2576</v>
      </c>
      <c r="D153" s="85">
        <v>90839541</v>
      </c>
      <c r="E153" s="85" t="s">
        <v>598</v>
      </c>
      <c r="F153" s="85" t="s">
        <v>154</v>
      </c>
      <c r="G153" s="95">
        <v>8.99</v>
      </c>
      <c r="H153" s="98" t="s">
        <v>157</v>
      </c>
      <c r="I153" s="99">
        <v>4.4999999999999998E-2</v>
      </c>
      <c r="J153" s="99">
        <v>3.9E-2</v>
      </c>
      <c r="K153" s="95">
        <v>1316318.43</v>
      </c>
      <c r="L153" s="97">
        <v>106.42</v>
      </c>
      <c r="M153" s="95">
        <v>1400.8261</v>
      </c>
      <c r="N153" s="96">
        <f t="shared" si="2"/>
        <v>5.2047799533277679E-4</v>
      </c>
      <c r="O153" s="96">
        <f>M153/'סכום נכסי הקרן'!$C$42</f>
        <v>2.5525181927785957E-5</v>
      </c>
    </row>
    <row r="154" spans="2:15" s="141" customFormat="1">
      <c r="B154" s="176" t="s">
        <v>2785</v>
      </c>
      <c r="C154" s="98" t="s">
        <v>2576</v>
      </c>
      <c r="D154" s="85">
        <v>90839542</v>
      </c>
      <c r="E154" s="85" t="s">
        <v>598</v>
      </c>
      <c r="F154" s="85" t="s">
        <v>154</v>
      </c>
      <c r="G154" s="95">
        <v>9.0499999999999989</v>
      </c>
      <c r="H154" s="98" t="s">
        <v>157</v>
      </c>
      <c r="I154" s="99">
        <v>4.4999999999999998E-2</v>
      </c>
      <c r="J154" s="99">
        <v>3.6399999999999995E-2</v>
      </c>
      <c r="K154" s="95">
        <v>995872.2200000002</v>
      </c>
      <c r="L154" s="97">
        <v>108.87</v>
      </c>
      <c r="M154" s="95">
        <v>1084.2061000000001</v>
      </c>
      <c r="N154" s="96">
        <f t="shared" si="2"/>
        <v>4.0283759522725065E-4</v>
      </c>
      <c r="O154" s="96">
        <f>M154/'סכום נכסי הקרן'!$C$42</f>
        <v>1.9755884009953336E-5</v>
      </c>
    </row>
    <row r="155" spans="2:15" s="141" customFormat="1">
      <c r="B155" s="176" t="s">
        <v>2785</v>
      </c>
      <c r="C155" s="98" t="s">
        <v>2576</v>
      </c>
      <c r="D155" s="85">
        <v>90839544</v>
      </c>
      <c r="E155" s="85" t="s">
        <v>598</v>
      </c>
      <c r="F155" s="85" t="s">
        <v>154</v>
      </c>
      <c r="G155" s="95">
        <v>8.92</v>
      </c>
      <c r="H155" s="98" t="s">
        <v>157</v>
      </c>
      <c r="I155" s="99">
        <v>4.4999999999999998E-2</v>
      </c>
      <c r="J155" s="99">
        <v>4.2600000000000006E-2</v>
      </c>
      <c r="K155" s="95">
        <v>6382289.5300000003</v>
      </c>
      <c r="L155" s="97">
        <v>103.21</v>
      </c>
      <c r="M155" s="95">
        <v>6587.1611199999998</v>
      </c>
      <c r="N155" s="96">
        <f t="shared" si="2"/>
        <v>2.4474646886373753E-3</v>
      </c>
      <c r="O155" s="96">
        <f>M155/'סכום נכסי הקרן'!$C$42</f>
        <v>1.2002809340548288E-4</v>
      </c>
    </row>
    <row r="156" spans="2:15" s="141" customFormat="1">
      <c r="B156" s="176" t="s">
        <v>2785</v>
      </c>
      <c r="C156" s="98" t="s">
        <v>2576</v>
      </c>
      <c r="D156" s="85">
        <v>90839512</v>
      </c>
      <c r="E156" s="85" t="s">
        <v>598</v>
      </c>
      <c r="F156" s="85" t="s">
        <v>154</v>
      </c>
      <c r="G156" s="95">
        <v>9.2800000000000011</v>
      </c>
      <c r="H156" s="98" t="s">
        <v>157</v>
      </c>
      <c r="I156" s="99">
        <v>4.4999999999999998E-2</v>
      </c>
      <c r="J156" s="99">
        <v>2.5499999999999998E-2</v>
      </c>
      <c r="K156" s="95">
        <v>927418.15</v>
      </c>
      <c r="L156" s="97">
        <v>119.46</v>
      </c>
      <c r="M156" s="95">
        <v>1107.89374</v>
      </c>
      <c r="N156" s="96">
        <f t="shared" si="2"/>
        <v>4.1163875575771512E-4</v>
      </c>
      <c r="O156" s="96">
        <f>M156/'סכום נכסי הקרן'!$C$42</f>
        <v>2.0187508835076096E-5</v>
      </c>
    </row>
    <row r="157" spans="2:15" s="141" customFormat="1">
      <c r="B157" s="176" t="s">
        <v>2786</v>
      </c>
      <c r="C157" s="98" t="s">
        <v>2576</v>
      </c>
      <c r="D157" s="85">
        <v>90839513</v>
      </c>
      <c r="E157" s="85" t="s">
        <v>598</v>
      </c>
      <c r="F157" s="85" t="s">
        <v>154</v>
      </c>
      <c r="G157" s="95">
        <v>9.25</v>
      </c>
      <c r="H157" s="98" t="s">
        <v>157</v>
      </c>
      <c r="I157" s="99">
        <v>4.4999999999999998E-2</v>
      </c>
      <c r="J157" s="99">
        <v>2.7099999999999999E-2</v>
      </c>
      <c r="K157" s="95">
        <v>3396374.74</v>
      </c>
      <c r="L157" s="97">
        <v>118.23</v>
      </c>
      <c r="M157" s="95">
        <v>4015.5339100000001</v>
      </c>
      <c r="N157" s="96">
        <f t="shared" si="2"/>
        <v>1.4919746567169094E-3</v>
      </c>
      <c r="O157" s="96">
        <f>M157/'סכום נכסי הקרן'!$C$42</f>
        <v>7.3169134691268017E-5</v>
      </c>
    </row>
    <row r="158" spans="2:15" s="141" customFormat="1">
      <c r="B158" s="176" t="s">
        <v>2786</v>
      </c>
      <c r="C158" s="98" t="s">
        <v>2576</v>
      </c>
      <c r="D158" s="85">
        <v>90839515</v>
      </c>
      <c r="E158" s="85" t="s">
        <v>598</v>
      </c>
      <c r="F158" s="85" t="s">
        <v>154</v>
      </c>
      <c r="G158" s="95">
        <v>9.25</v>
      </c>
      <c r="H158" s="98" t="s">
        <v>157</v>
      </c>
      <c r="I158" s="99">
        <v>4.4999999999999998E-2</v>
      </c>
      <c r="J158" s="99">
        <v>2.6600000000000002E-2</v>
      </c>
      <c r="K158" s="95">
        <v>3195615.2299999995</v>
      </c>
      <c r="L158" s="97">
        <v>118.72</v>
      </c>
      <c r="M158" s="95">
        <v>3793.8344300000003</v>
      </c>
      <c r="N158" s="96">
        <f t="shared" si="2"/>
        <v>1.4096020474995918E-3</v>
      </c>
      <c r="O158" s="96">
        <f>M158/'סכום נכסי הקרן'!$C$42</f>
        <v>6.9129433003602763E-5</v>
      </c>
    </row>
    <row r="159" spans="2:15" s="141" customFormat="1">
      <c r="B159" s="176" t="s">
        <v>2786</v>
      </c>
      <c r="C159" s="98" t="s">
        <v>2576</v>
      </c>
      <c r="D159" s="85">
        <v>90839516</v>
      </c>
      <c r="E159" s="85" t="s">
        <v>598</v>
      </c>
      <c r="F159" s="85" t="s">
        <v>154</v>
      </c>
      <c r="G159" s="95">
        <v>9.26</v>
      </c>
      <c r="H159" s="98" t="s">
        <v>157</v>
      </c>
      <c r="I159" s="99">
        <v>4.4999999999999998E-2</v>
      </c>
      <c r="J159" s="99">
        <v>2.6699999999999998E-2</v>
      </c>
      <c r="K159" s="95">
        <v>1698164.22</v>
      </c>
      <c r="L159" s="97">
        <v>118.6</v>
      </c>
      <c r="M159" s="95">
        <v>2014.02279</v>
      </c>
      <c r="N159" s="96">
        <f t="shared" si="2"/>
        <v>7.4831168857699467E-4</v>
      </c>
      <c r="O159" s="96">
        <f>M159/'סכום נכסי הקרן'!$C$42</f>
        <v>3.6698558173250093E-5</v>
      </c>
    </row>
    <row r="160" spans="2:15" s="141" customFormat="1">
      <c r="B160" s="176" t="s">
        <v>2785</v>
      </c>
      <c r="C160" s="98" t="s">
        <v>2576</v>
      </c>
      <c r="D160" s="85">
        <v>90839517</v>
      </c>
      <c r="E160" s="85" t="s">
        <v>598</v>
      </c>
      <c r="F160" s="85" t="s">
        <v>154</v>
      </c>
      <c r="G160" s="95">
        <v>9.2299999999999969</v>
      </c>
      <c r="H160" s="98" t="s">
        <v>157</v>
      </c>
      <c r="I160" s="99">
        <v>4.4999999999999998E-2</v>
      </c>
      <c r="J160" s="99">
        <v>2.749999999999999E-2</v>
      </c>
      <c r="K160" s="95">
        <v>2940689.73</v>
      </c>
      <c r="L160" s="97">
        <v>117.74</v>
      </c>
      <c r="M160" s="95">
        <v>3462.3681300000007</v>
      </c>
      <c r="N160" s="96">
        <f t="shared" si="2"/>
        <v>1.2864454934174167E-3</v>
      </c>
      <c r="O160" s="96">
        <f>M160/'סכום נכסי הקרן'!$C$42</f>
        <v>6.3089612921416927E-5</v>
      </c>
    </row>
    <row r="161" spans="2:15" s="141" customFormat="1">
      <c r="B161" s="176" t="s">
        <v>2785</v>
      </c>
      <c r="C161" s="98" t="s">
        <v>2576</v>
      </c>
      <c r="D161" s="85">
        <v>90839518</v>
      </c>
      <c r="E161" s="85" t="s">
        <v>598</v>
      </c>
      <c r="F161" s="85" t="s">
        <v>154</v>
      </c>
      <c r="G161" s="95">
        <v>9.2099999999999991</v>
      </c>
      <c r="H161" s="98" t="s">
        <v>157</v>
      </c>
      <c r="I161" s="99">
        <v>4.4999999999999998E-2</v>
      </c>
      <c r="J161" s="99">
        <v>2.8999999999999995E-2</v>
      </c>
      <c r="K161" s="95">
        <v>3492614.0999999996</v>
      </c>
      <c r="L161" s="97">
        <v>116.29</v>
      </c>
      <c r="M161" s="95">
        <v>4061.56097</v>
      </c>
      <c r="N161" s="96">
        <f t="shared" si="2"/>
        <v>1.5090760456186877E-3</v>
      </c>
      <c r="O161" s="96">
        <f>M161/'סכום נכסי הקרן'!$C$42</f>
        <v>7.4007817722731458E-5</v>
      </c>
    </row>
    <row r="162" spans="2:15" s="141" customFormat="1">
      <c r="B162" s="176" t="s">
        <v>2785</v>
      </c>
      <c r="C162" s="98" t="s">
        <v>2576</v>
      </c>
      <c r="D162" s="85">
        <v>90839519</v>
      </c>
      <c r="E162" s="85" t="s">
        <v>598</v>
      </c>
      <c r="F162" s="85" t="s">
        <v>154</v>
      </c>
      <c r="G162" s="95">
        <v>9.07</v>
      </c>
      <c r="H162" s="98" t="s">
        <v>157</v>
      </c>
      <c r="I162" s="99">
        <v>4.4999999999999998E-2</v>
      </c>
      <c r="J162" s="99">
        <v>3.5100000000000006E-2</v>
      </c>
      <c r="K162" s="95">
        <v>2456663.9800000004</v>
      </c>
      <c r="L162" s="97">
        <v>110.07</v>
      </c>
      <c r="M162" s="95">
        <v>2704.05006</v>
      </c>
      <c r="N162" s="96">
        <f t="shared" si="2"/>
        <v>1.0046918418412354E-3</v>
      </c>
      <c r="O162" s="96">
        <f>M162/'סכום נכסי הקרן'!$C$42</f>
        <v>4.9271904430778761E-5</v>
      </c>
    </row>
    <row r="163" spans="2:15" s="141" customFormat="1">
      <c r="B163" s="176" t="s">
        <v>2785</v>
      </c>
      <c r="C163" s="98" t="s">
        <v>2576</v>
      </c>
      <c r="D163" s="85">
        <v>90839520</v>
      </c>
      <c r="E163" s="85" t="s">
        <v>598</v>
      </c>
      <c r="F163" s="85" t="s">
        <v>154</v>
      </c>
      <c r="G163" s="95">
        <v>8.99</v>
      </c>
      <c r="H163" s="98" t="s">
        <v>157</v>
      </c>
      <c r="I163" s="99">
        <v>4.4999999999999998E-2</v>
      </c>
      <c r="J163" s="99">
        <v>3.889999999999999E-2</v>
      </c>
      <c r="K163" s="95">
        <v>3212515.72</v>
      </c>
      <c r="L163" s="97">
        <v>106.46</v>
      </c>
      <c r="M163" s="95">
        <v>3420.0442900000007</v>
      </c>
      <c r="N163" s="96">
        <f t="shared" si="2"/>
        <v>1.2707200387032411E-3</v>
      </c>
      <c r="O163" s="96">
        <f>M163/'סכום נכסי הקרן'!$C$42</f>
        <v>6.2318408190235446E-5</v>
      </c>
    </row>
    <row r="164" spans="2:15" s="141" customFormat="1">
      <c r="B164" s="176" t="s">
        <v>2787</v>
      </c>
      <c r="C164" s="98" t="s">
        <v>2574</v>
      </c>
      <c r="D164" s="85">
        <v>4540060</v>
      </c>
      <c r="E164" s="85" t="s">
        <v>637</v>
      </c>
      <c r="F164" s="85" t="s">
        <v>154</v>
      </c>
      <c r="G164" s="95">
        <v>0.25</v>
      </c>
      <c r="H164" s="98" t="s">
        <v>157</v>
      </c>
      <c r="I164" s="99">
        <v>6.2950000000000006E-2</v>
      </c>
      <c r="J164" s="99">
        <v>6.8999999999999999E-3</v>
      </c>
      <c r="K164" s="95">
        <v>781862.2</v>
      </c>
      <c r="L164" s="97">
        <v>122.34</v>
      </c>
      <c r="M164" s="95">
        <v>956.53013999999996</v>
      </c>
      <c r="N164" s="96">
        <f t="shared" si="2"/>
        <v>3.5539949587074388E-4</v>
      </c>
      <c r="O164" s="96">
        <f>M164/'סכום נכסי הקרן'!$C$42</f>
        <v>1.7429433848291784E-5</v>
      </c>
    </row>
    <row r="165" spans="2:15" s="141" customFormat="1">
      <c r="B165" s="176" t="s">
        <v>2788</v>
      </c>
      <c r="C165" s="98" t="s">
        <v>2574</v>
      </c>
      <c r="D165" s="85">
        <v>90141407</v>
      </c>
      <c r="E165" s="85" t="s">
        <v>676</v>
      </c>
      <c r="F165" s="85" t="s">
        <v>153</v>
      </c>
      <c r="G165" s="95">
        <v>11.28</v>
      </c>
      <c r="H165" s="98" t="s">
        <v>157</v>
      </c>
      <c r="I165" s="99">
        <v>6.7000000000000004E-2</v>
      </c>
      <c r="J165" s="99">
        <v>3.9699999999999999E-2</v>
      </c>
      <c r="K165" s="95">
        <v>19383590.200000003</v>
      </c>
      <c r="L165" s="97">
        <v>133.66999999999999</v>
      </c>
      <c r="M165" s="95">
        <v>25910.045670000003</v>
      </c>
      <c r="N165" s="96">
        <f t="shared" si="2"/>
        <v>9.6268970354723513E-3</v>
      </c>
      <c r="O165" s="96">
        <f>M165/'סכום נכסי הקרן'!$C$42</f>
        <v>4.7212043627970157E-4</v>
      </c>
    </row>
    <row r="166" spans="2:15" s="141" customFormat="1">
      <c r="B166" s="177" t="s">
        <v>2822</v>
      </c>
      <c r="C166" s="98" t="s">
        <v>2576</v>
      </c>
      <c r="D166" s="85">
        <v>90800100</v>
      </c>
      <c r="E166" s="85" t="s">
        <v>2067</v>
      </c>
      <c r="F166" s="85" t="s">
        <v>154</v>
      </c>
      <c r="G166" s="95">
        <v>0.87000000000000011</v>
      </c>
      <c r="H166" s="98" t="s">
        <v>157</v>
      </c>
      <c r="I166" s="99">
        <v>8.9487999999999998E-2</v>
      </c>
      <c r="J166" s="99">
        <v>1.2722000000000002</v>
      </c>
      <c r="K166" s="95">
        <v>32195020.239999998</v>
      </c>
      <c r="L166" s="97">
        <v>15.756070821049322</v>
      </c>
      <c r="M166" s="95">
        <v>5072.6701898655629</v>
      </c>
      <c r="N166" s="96">
        <f>M166/$M$10</f>
        <v>1.884754439830586E-3</v>
      </c>
      <c r="O166" s="96">
        <f>M166/'סכום נכסי הקרן'!$C$42</f>
        <v>9.2431765410406778E-5</v>
      </c>
    </row>
    <row r="167" spans="2:15" s="141" customFormat="1">
      <c r="B167" s="150"/>
      <c r="C167" s="85"/>
      <c r="D167" s="85"/>
      <c r="E167" s="85"/>
      <c r="F167" s="85"/>
      <c r="G167" s="85"/>
      <c r="H167" s="85"/>
      <c r="I167" s="85"/>
      <c r="J167" s="85"/>
      <c r="K167" s="95"/>
      <c r="L167" s="97"/>
      <c r="M167" s="85"/>
      <c r="N167" s="96"/>
      <c r="O167" s="85"/>
    </row>
    <row r="168" spans="2:15" s="141" customFormat="1">
      <c r="B168" s="145" t="s">
        <v>46</v>
      </c>
      <c r="C168" s="83"/>
      <c r="D168" s="83"/>
      <c r="E168" s="83"/>
      <c r="F168" s="83"/>
      <c r="G168" s="92">
        <v>1.2886860650896099</v>
      </c>
      <c r="H168" s="83"/>
      <c r="I168" s="83"/>
      <c r="J168" s="105">
        <v>1.9384348557117966E-2</v>
      </c>
      <c r="K168" s="92"/>
      <c r="L168" s="94"/>
      <c r="M168" s="92">
        <v>33159.195220000001</v>
      </c>
      <c r="N168" s="93">
        <f t="shared" si="2"/>
        <v>1.2320324025197556E-2</v>
      </c>
      <c r="O168" s="93">
        <f>M168/'סכום נכסי הקרן'!$C$42</f>
        <v>6.0421096563625595E-4</v>
      </c>
    </row>
    <row r="169" spans="2:15" s="141" customFormat="1">
      <c r="B169" s="150" t="s">
        <v>2789</v>
      </c>
      <c r="C169" s="98" t="s">
        <v>2574</v>
      </c>
      <c r="D169" s="85">
        <v>4351</v>
      </c>
      <c r="E169" s="85" t="s">
        <v>598</v>
      </c>
      <c r="F169" s="85" t="s">
        <v>154</v>
      </c>
      <c r="G169" s="95">
        <v>1.64</v>
      </c>
      <c r="H169" s="98" t="s">
        <v>157</v>
      </c>
      <c r="I169" s="99">
        <v>3.61E-2</v>
      </c>
      <c r="J169" s="99">
        <v>1.8799999999999997E-2</v>
      </c>
      <c r="K169" s="95">
        <v>16548351.74</v>
      </c>
      <c r="L169" s="97">
        <v>102.92</v>
      </c>
      <c r="M169" s="95">
        <v>17031.564170000001</v>
      </c>
      <c r="N169" s="96">
        <f t="shared" si="2"/>
        <v>6.3280905292835057E-3</v>
      </c>
      <c r="O169" s="96">
        <f>M169/'סכום נכסי הקרן'!$C$42</f>
        <v>3.1034100089512241E-4</v>
      </c>
    </row>
    <row r="170" spans="2:15" s="141" customFormat="1">
      <c r="B170" s="150" t="s">
        <v>2790</v>
      </c>
      <c r="C170" s="98" t="s">
        <v>2574</v>
      </c>
      <c r="D170" s="85">
        <v>10510</v>
      </c>
      <c r="E170" s="85" t="s">
        <v>598</v>
      </c>
      <c r="F170" s="85" t="s">
        <v>154</v>
      </c>
      <c r="G170" s="95">
        <v>0.6</v>
      </c>
      <c r="H170" s="98" t="s">
        <v>157</v>
      </c>
      <c r="I170" s="99">
        <v>4.2500000000000003E-2</v>
      </c>
      <c r="J170" s="99">
        <v>2.0199999999999999E-2</v>
      </c>
      <c r="K170" s="95">
        <v>5375829.5700000003</v>
      </c>
      <c r="L170" s="97">
        <v>101.45</v>
      </c>
      <c r="M170" s="95">
        <v>5453.77909</v>
      </c>
      <c r="N170" s="96">
        <f t="shared" si="2"/>
        <v>2.0263557394818782E-3</v>
      </c>
      <c r="O170" s="96">
        <f>M170/'סכום נכסי הקרן'!$C$42</f>
        <v>9.9376149163843351E-5</v>
      </c>
    </row>
    <row r="171" spans="2:15" s="141" customFormat="1">
      <c r="B171" s="150" t="s">
        <v>2790</v>
      </c>
      <c r="C171" s="98" t="s">
        <v>2574</v>
      </c>
      <c r="D171" s="85">
        <v>3880</v>
      </c>
      <c r="E171" s="85" t="s">
        <v>637</v>
      </c>
      <c r="F171" s="85" t="s">
        <v>154</v>
      </c>
      <c r="G171" s="95">
        <v>1.08</v>
      </c>
      <c r="H171" s="98" t="s">
        <v>157</v>
      </c>
      <c r="I171" s="99">
        <v>4.4999999999999998E-2</v>
      </c>
      <c r="J171" s="99">
        <v>1.9900000000000001E-2</v>
      </c>
      <c r="K171" s="95">
        <v>10371018.220000003</v>
      </c>
      <c r="L171" s="97">
        <v>102.92</v>
      </c>
      <c r="M171" s="95">
        <v>10673.851959999998</v>
      </c>
      <c r="N171" s="96">
        <f t="shared" si="2"/>
        <v>3.9658777564321717E-3</v>
      </c>
      <c r="O171" s="96">
        <f>M171/'סכום נכסי הקרן'!$C$42</f>
        <v>1.9449381557729017E-4</v>
      </c>
    </row>
    <row r="172" spans="2:15" s="141" customFormat="1">
      <c r="B172" s="150"/>
      <c r="C172" s="85"/>
      <c r="D172" s="85"/>
      <c r="E172" s="85"/>
      <c r="F172" s="85"/>
      <c r="G172" s="85"/>
      <c r="H172" s="85"/>
      <c r="I172" s="85"/>
      <c r="J172" s="85"/>
      <c r="K172" s="95"/>
      <c r="L172" s="97"/>
      <c r="M172" s="85"/>
      <c r="N172" s="96"/>
      <c r="O172" s="85"/>
    </row>
    <row r="173" spans="2:15" s="141" customFormat="1">
      <c r="B173" s="145" t="s">
        <v>49</v>
      </c>
      <c r="C173" s="83"/>
      <c r="D173" s="83"/>
      <c r="E173" s="83"/>
      <c r="F173" s="83"/>
      <c r="G173" s="92">
        <v>5.1180635657560485</v>
      </c>
      <c r="H173" s="83"/>
      <c r="I173" s="83"/>
      <c r="J173" s="105">
        <v>3.9715968593670797E-2</v>
      </c>
      <c r="K173" s="92"/>
      <c r="L173" s="94"/>
      <c r="M173" s="92">
        <v>366449.69128999993</v>
      </c>
      <c r="N173" s="93">
        <f t="shared" si="2"/>
        <v>0.13615465953478029</v>
      </c>
      <c r="O173" s="93">
        <f>M173/'סכום נכסי הקרן'!$C$42</f>
        <v>6.6772706744671938E-3</v>
      </c>
    </row>
    <row r="174" spans="2:15" s="162" customFormat="1">
      <c r="B174" s="152" t="s">
        <v>47</v>
      </c>
      <c r="C174" s="121"/>
      <c r="D174" s="121"/>
      <c r="E174" s="121"/>
      <c r="F174" s="121"/>
      <c r="G174" s="122">
        <v>5.1180635657560467</v>
      </c>
      <c r="H174" s="121"/>
      <c r="I174" s="121"/>
      <c r="J174" s="140">
        <v>3.971596859367079E-2</v>
      </c>
      <c r="K174" s="122"/>
      <c r="L174" s="123"/>
      <c r="M174" s="122">
        <v>366449.69129000005</v>
      </c>
      <c r="N174" s="124">
        <f t="shared" si="2"/>
        <v>0.13615465953478031</v>
      </c>
      <c r="O174" s="124">
        <f>M174/'סכום נכסי הקרן'!$C$42</f>
        <v>6.6772706744671964E-3</v>
      </c>
    </row>
    <row r="175" spans="2:15" s="141" customFormat="1">
      <c r="B175" s="178" t="s">
        <v>2802</v>
      </c>
      <c r="C175" s="98" t="s">
        <v>2576</v>
      </c>
      <c r="D175" s="85">
        <v>464741</v>
      </c>
      <c r="E175" s="85" t="s">
        <v>439</v>
      </c>
      <c r="F175" s="85" t="s">
        <v>154</v>
      </c>
      <c r="G175" s="95">
        <v>6.5600000000000005</v>
      </c>
      <c r="H175" s="98" t="s">
        <v>156</v>
      </c>
      <c r="I175" s="99">
        <v>4.4012999999999997E-2</v>
      </c>
      <c r="J175" s="99">
        <v>4.6000000000000006E-2</v>
      </c>
      <c r="K175" s="95">
        <v>4311762.1900000004</v>
      </c>
      <c r="L175" s="97">
        <v>100.5</v>
      </c>
      <c r="M175" s="95">
        <v>15738.622670000001</v>
      </c>
      <c r="N175" s="96">
        <f t="shared" si="2"/>
        <v>5.8476971385531687E-3</v>
      </c>
      <c r="O175" s="96">
        <f>M175/'סכום נכסי הקרן'!$C$42</f>
        <v>2.8678164045096418E-4</v>
      </c>
    </row>
    <row r="176" spans="2:15" s="141" customFormat="1">
      <c r="B176" s="178" t="s">
        <v>2802</v>
      </c>
      <c r="C176" s="98" t="s">
        <v>2576</v>
      </c>
      <c r="D176" s="85">
        <v>464740</v>
      </c>
      <c r="E176" s="85" t="s">
        <v>439</v>
      </c>
      <c r="F176" s="85" t="s">
        <v>154</v>
      </c>
      <c r="G176" s="95">
        <v>6.2099999999999991</v>
      </c>
      <c r="H176" s="98" t="s">
        <v>156</v>
      </c>
      <c r="I176" s="99">
        <v>1.124E-3</v>
      </c>
      <c r="J176" s="99">
        <v>5.8700000000000009E-2</v>
      </c>
      <c r="K176" s="95">
        <v>2891105.21</v>
      </c>
      <c r="L176" s="97">
        <v>100.34</v>
      </c>
      <c r="M176" s="95">
        <v>10536.19578</v>
      </c>
      <c r="N176" s="96">
        <f t="shared" si="2"/>
        <v>3.9147314987977898E-3</v>
      </c>
      <c r="O176" s="96">
        <f>M176/'סכום נכסי הקרן'!$C$42</f>
        <v>1.9198551062924273E-4</v>
      </c>
    </row>
    <row r="177" spans="2:15" s="141" customFormat="1">
      <c r="B177" s="178" t="s">
        <v>2803</v>
      </c>
      <c r="C177" s="98" t="s">
        <v>2576</v>
      </c>
      <c r="D177" s="85">
        <v>462480</v>
      </c>
      <c r="E177" s="85" t="s">
        <v>439</v>
      </c>
      <c r="F177" s="85" t="s">
        <v>154</v>
      </c>
      <c r="G177" s="95">
        <v>8.9099999999999984</v>
      </c>
      <c r="H177" s="98" t="s">
        <v>159</v>
      </c>
      <c r="I177" s="99">
        <v>3.0043E-2</v>
      </c>
      <c r="J177" s="99">
        <v>2.6300000000000004E-2</v>
      </c>
      <c r="K177" s="95">
        <v>6755886.0500000007</v>
      </c>
      <c r="L177" s="97">
        <v>103.26</v>
      </c>
      <c r="M177" s="95">
        <v>31564.88653</v>
      </c>
      <c r="N177" s="96">
        <f t="shared" si="2"/>
        <v>1.172795742743583E-2</v>
      </c>
      <c r="O177" s="96">
        <f>M177/'סכום נכסי הקרן'!$C$42</f>
        <v>5.7516023666904148E-4</v>
      </c>
    </row>
    <row r="178" spans="2:15" s="141" customFormat="1">
      <c r="B178" s="178" t="s">
        <v>2803</v>
      </c>
      <c r="C178" s="98" t="s">
        <v>2576</v>
      </c>
      <c r="D178" s="85">
        <v>462906</v>
      </c>
      <c r="E178" s="85" t="s">
        <v>439</v>
      </c>
      <c r="F178" s="85" t="s">
        <v>154</v>
      </c>
      <c r="G178" s="95">
        <v>8.91</v>
      </c>
      <c r="H178" s="98" t="s">
        <v>159</v>
      </c>
      <c r="I178" s="99">
        <v>3.0064999999999998E-2</v>
      </c>
      <c r="J178" s="99">
        <v>2.629999999999999E-2</v>
      </c>
      <c r="K178" s="95">
        <v>223557.02</v>
      </c>
      <c r="L178" s="97">
        <v>103.28</v>
      </c>
      <c r="M178" s="95">
        <v>1044.7066299999999</v>
      </c>
      <c r="N178" s="96">
        <f t="shared" si="2"/>
        <v>3.8816153731948663E-4</v>
      </c>
      <c r="O178" s="96">
        <f>M178/'סכום נכסי הקרן'!$C$42</f>
        <v>1.9036143595492808E-5</v>
      </c>
    </row>
    <row r="179" spans="2:15" s="141" customFormat="1">
      <c r="B179" s="150" t="s">
        <v>2791</v>
      </c>
      <c r="C179" s="98" t="s">
        <v>2576</v>
      </c>
      <c r="D179" s="85">
        <v>4931</v>
      </c>
      <c r="E179" s="85" t="s">
        <v>439</v>
      </c>
      <c r="F179" s="85" t="s">
        <v>154</v>
      </c>
      <c r="G179" s="95">
        <v>5.3699999999999992</v>
      </c>
      <c r="H179" s="98" t="s">
        <v>156</v>
      </c>
      <c r="I179" s="99">
        <v>4.2321999999999999E-2</v>
      </c>
      <c r="J179" s="99">
        <v>3.9200000000000006E-2</v>
      </c>
      <c r="K179" s="95">
        <v>6863609.54</v>
      </c>
      <c r="L179" s="97">
        <v>102.39</v>
      </c>
      <c r="M179" s="95">
        <v>25524.423159999998</v>
      </c>
      <c r="N179" s="96">
        <f t="shared" si="2"/>
        <v>9.4836187006669126E-3</v>
      </c>
      <c r="O179" s="96">
        <f>M179/'סכום נכסי הקרן'!$C$42</f>
        <v>4.6509380769018597E-4</v>
      </c>
    </row>
    <row r="180" spans="2:15" s="141" customFormat="1">
      <c r="B180" s="150" t="s">
        <v>2791</v>
      </c>
      <c r="C180" s="98" t="s">
        <v>2576</v>
      </c>
      <c r="D180" s="85">
        <v>434246</v>
      </c>
      <c r="E180" s="85" t="s">
        <v>439</v>
      </c>
      <c r="F180" s="85" t="s">
        <v>154</v>
      </c>
      <c r="G180" s="95">
        <v>5.3599999999999994</v>
      </c>
      <c r="H180" s="98" t="s">
        <v>156</v>
      </c>
      <c r="I180" s="99">
        <v>4.2321999999999999E-2</v>
      </c>
      <c r="J180" s="99">
        <v>3.9200000000000006E-2</v>
      </c>
      <c r="K180" s="95">
        <v>256284.83</v>
      </c>
      <c r="L180" s="97">
        <v>102.39</v>
      </c>
      <c r="M180" s="95">
        <v>953.07322999999997</v>
      </c>
      <c r="N180" s="96">
        <f t="shared" si="2"/>
        <v>3.5411507834964985E-4</v>
      </c>
      <c r="O180" s="96">
        <f>M180/'סכום נכסי הקרן'!$C$42</f>
        <v>1.7366443690799727E-5</v>
      </c>
    </row>
    <row r="181" spans="2:15" s="141" customFormat="1">
      <c r="B181" s="150" t="s">
        <v>2791</v>
      </c>
      <c r="C181" s="98" t="s">
        <v>2576</v>
      </c>
      <c r="D181" s="85">
        <v>5046</v>
      </c>
      <c r="E181" s="85" t="s">
        <v>439</v>
      </c>
      <c r="F181" s="85" t="s">
        <v>154</v>
      </c>
      <c r="G181" s="95">
        <v>5.36</v>
      </c>
      <c r="H181" s="98" t="s">
        <v>156</v>
      </c>
      <c r="I181" s="99">
        <v>4.2321999999999999E-2</v>
      </c>
      <c r="J181" s="99">
        <v>3.9200000000000006E-2</v>
      </c>
      <c r="K181" s="95">
        <v>1223911.27</v>
      </c>
      <c r="L181" s="97">
        <v>102.39</v>
      </c>
      <c r="M181" s="95">
        <v>4551.48693</v>
      </c>
      <c r="N181" s="96">
        <f t="shared" si="2"/>
        <v>1.6911084060396465E-3</v>
      </c>
      <c r="O181" s="96">
        <f>M181/'סכום נכסי הקרן'!$C$42</f>
        <v>8.2935013796637557E-5</v>
      </c>
    </row>
    <row r="182" spans="2:15" s="141" customFormat="1">
      <c r="B182" s="150" t="s">
        <v>2791</v>
      </c>
      <c r="C182" s="98" t="s">
        <v>2576</v>
      </c>
      <c r="D182" s="85">
        <v>5101</v>
      </c>
      <c r="E182" s="85" t="s">
        <v>439</v>
      </c>
      <c r="F182" s="85" t="s">
        <v>154</v>
      </c>
      <c r="G182" s="95">
        <v>5.37</v>
      </c>
      <c r="H182" s="98" t="s">
        <v>156</v>
      </c>
      <c r="I182" s="99">
        <v>4.2321999999999999E-2</v>
      </c>
      <c r="J182" s="99">
        <v>3.9199999999999999E-2</v>
      </c>
      <c r="K182" s="95">
        <v>907350.84</v>
      </c>
      <c r="L182" s="97">
        <v>102.39</v>
      </c>
      <c r="M182" s="95">
        <v>3374.2605400000002</v>
      </c>
      <c r="N182" s="96">
        <f t="shared" si="2"/>
        <v>1.2537090518157058E-3</v>
      </c>
      <c r="O182" s="96">
        <f>M182/'סכום נכסי הקרן'!$C$42</f>
        <v>6.1484158636999475E-5</v>
      </c>
    </row>
    <row r="183" spans="2:15" s="141" customFormat="1">
      <c r="B183" s="150" t="s">
        <v>2791</v>
      </c>
      <c r="C183" s="98" t="s">
        <v>2576</v>
      </c>
      <c r="D183" s="85">
        <v>5178</v>
      </c>
      <c r="E183" s="85" t="s">
        <v>439</v>
      </c>
      <c r="F183" s="85" t="s">
        <v>154</v>
      </c>
      <c r="G183" s="95">
        <v>5.36</v>
      </c>
      <c r="H183" s="98" t="s">
        <v>156</v>
      </c>
      <c r="I183" s="99">
        <v>4.2321999999999999E-2</v>
      </c>
      <c r="J183" s="99">
        <v>3.9199999999999999E-2</v>
      </c>
      <c r="K183" s="95">
        <v>950424.4</v>
      </c>
      <c r="L183" s="97">
        <v>102.39</v>
      </c>
      <c r="M183" s="95">
        <v>3534.4426600000002</v>
      </c>
      <c r="N183" s="96">
        <f t="shared" si="2"/>
        <v>1.313224839468259E-3</v>
      </c>
      <c r="O183" s="96">
        <f>M183/'סכום נכסי הקרן'!$C$42</f>
        <v>6.4402920469448517E-5</v>
      </c>
    </row>
    <row r="184" spans="2:15" s="141" customFormat="1">
      <c r="B184" s="178" t="s">
        <v>2791</v>
      </c>
      <c r="C184" s="98" t="s">
        <v>2576</v>
      </c>
      <c r="D184" s="85">
        <v>450754</v>
      </c>
      <c r="E184" s="85" t="s">
        <v>439</v>
      </c>
      <c r="F184" s="85" t="s">
        <v>154</v>
      </c>
      <c r="G184" s="95">
        <v>5.37</v>
      </c>
      <c r="H184" s="98" t="s">
        <v>156</v>
      </c>
      <c r="I184" s="99">
        <v>4.2321999999999999E-2</v>
      </c>
      <c r="J184" s="99">
        <v>3.8699999999999998E-2</v>
      </c>
      <c r="K184" s="95">
        <v>1106487.81</v>
      </c>
      <c r="L184" s="97">
        <v>102.67</v>
      </c>
      <c r="M184" s="95">
        <v>4126.0645500000001</v>
      </c>
      <c r="N184" s="96">
        <f t="shared" si="2"/>
        <v>1.5330423994795897E-3</v>
      </c>
      <c r="O184" s="96">
        <f>M184/'סכום נכסי הקרן'!$C$42</f>
        <v>7.5183171047811211E-5</v>
      </c>
    </row>
    <row r="185" spans="2:15" s="141" customFormat="1">
      <c r="B185" s="178" t="s">
        <v>2791</v>
      </c>
      <c r="C185" s="98" t="s">
        <v>2576</v>
      </c>
      <c r="D185" s="85">
        <v>453602</v>
      </c>
      <c r="E185" s="85" t="s">
        <v>439</v>
      </c>
      <c r="F185" s="85" t="s">
        <v>154</v>
      </c>
      <c r="G185" s="95">
        <v>5.37</v>
      </c>
      <c r="H185" s="98" t="s">
        <v>156</v>
      </c>
      <c r="I185" s="99">
        <v>4.2321999999999999E-2</v>
      </c>
      <c r="J185" s="99">
        <v>3.8700000000000005E-2</v>
      </c>
      <c r="K185" s="95">
        <v>1357495.56</v>
      </c>
      <c r="L185" s="97">
        <v>102.67</v>
      </c>
      <c r="M185" s="95">
        <v>5062.0659999999998</v>
      </c>
      <c r="N185" s="96">
        <f t="shared" si="2"/>
        <v>1.8808144450779493E-3</v>
      </c>
      <c r="O185" s="96">
        <f>M185/'סכום נכסי הקרן'!$C$42</f>
        <v>9.2238540944132702E-5</v>
      </c>
    </row>
    <row r="186" spans="2:15" s="141" customFormat="1">
      <c r="B186" s="178" t="s">
        <v>2791</v>
      </c>
      <c r="C186" s="98" t="s">
        <v>2576</v>
      </c>
      <c r="D186" s="85">
        <v>455953</v>
      </c>
      <c r="E186" s="85" t="s">
        <v>439</v>
      </c>
      <c r="F186" s="85" t="s">
        <v>154</v>
      </c>
      <c r="G186" s="95">
        <v>5.37</v>
      </c>
      <c r="H186" s="98" t="s">
        <v>156</v>
      </c>
      <c r="I186" s="99">
        <v>4.2321999999999999E-2</v>
      </c>
      <c r="J186" s="99">
        <v>3.8699999999999998E-2</v>
      </c>
      <c r="K186" s="95">
        <v>1197392.21</v>
      </c>
      <c r="L186" s="97">
        <v>102.67</v>
      </c>
      <c r="M186" s="95">
        <v>4465.04475</v>
      </c>
      <c r="N186" s="96">
        <f t="shared" si="2"/>
        <v>1.6589907487811223E-3</v>
      </c>
      <c r="O186" s="96">
        <f>M186/'סכום נכסי הקרן'!$C$42</f>
        <v>8.1359905815186887E-5</v>
      </c>
    </row>
    <row r="187" spans="2:15" s="141" customFormat="1">
      <c r="B187" s="178" t="s">
        <v>2804</v>
      </c>
      <c r="C187" s="98" t="s">
        <v>2576</v>
      </c>
      <c r="D187" s="85">
        <v>439880</v>
      </c>
      <c r="E187" s="85" t="s">
        <v>439</v>
      </c>
      <c r="F187" s="85" t="s">
        <v>154</v>
      </c>
      <c r="G187" s="95">
        <v>4.8000000000000007</v>
      </c>
      <c r="H187" s="98" t="s">
        <v>156</v>
      </c>
      <c r="I187" s="99">
        <v>3.4839000000000002E-2</v>
      </c>
      <c r="J187" s="99">
        <v>3.5799999999999998E-2</v>
      </c>
      <c r="K187" s="95">
        <v>5959700.6500000004</v>
      </c>
      <c r="L187" s="97">
        <v>100.04</v>
      </c>
      <c r="M187" s="95">
        <v>21654.290430000001</v>
      </c>
      <c r="N187" s="96">
        <f t="shared" si="2"/>
        <v>8.0456679621832665E-3</v>
      </c>
      <c r="O187" s="96">
        <f>M187/'סכום נכסי הקרן'!$C$42</f>
        <v>3.9457410362561375E-4</v>
      </c>
    </row>
    <row r="188" spans="2:15" s="141" customFormat="1">
      <c r="B188" s="178" t="s">
        <v>2804</v>
      </c>
      <c r="C188" s="98" t="s">
        <v>2576</v>
      </c>
      <c r="D188" s="85">
        <v>451488</v>
      </c>
      <c r="E188" s="85" t="s">
        <v>439</v>
      </c>
      <c r="F188" s="85" t="s">
        <v>154</v>
      </c>
      <c r="G188" s="95">
        <v>4.8000000000000007</v>
      </c>
      <c r="H188" s="98" t="s">
        <v>156</v>
      </c>
      <c r="I188" s="99">
        <v>3.4839000000000002E-2</v>
      </c>
      <c r="J188" s="99">
        <v>3.5300000000000005E-2</v>
      </c>
      <c r="K188" s="95">
        <v>8684915.6300000008</v>
      </c>
      <c r="L188" s="97">
        <v>100.27</v>
      </c>
      <c r="M188" s="95">
        <v>31628.780529999993</v>
      </c>
      <c r="N188" s="96">
        <f t="shared" si="2"/>
        <v>1.1751697291387387E-2</v>
      </c>
      <c r="O188" s="96">
        <f>M188/'סכום נכסי הקרן'!$C$42</f>
        <v>5.7632448251946776E-4</v>
      </c>
    </row>
    <row r="189" spans="2:15" s="141" customFormat="1">
      <c r="B189" s="150" t="s">
        <v>2792</v>
      </c>
      <c r="C189" s="98" t="s">
        <v>2576</v>
      </c>
      <c r="D189" s="85">
        <v>5069</v>
      </c>
      <c r="E189" s="85" t="s">
        <v>439</v>
      </c>
      <c r="F189" s="85" t="s">
        <v>154</v>
      </c>
      <c r="G189" s="95">
        <v>3.1799999999999997</v>
      </c>
      <c r="H189" s="98" t="s">
        <v>156</v>
      </c>
      <c r="I189" s="99">
        <v>4.9000000000000002E-2</v>
      </c>
      <c r="J189" s="99">
        <v>5.0099999999999999E-2</v>
      </c>
      <c r="K189" s="95">
        <v>8971477.620000001</v>
      </c>
      <c r="L189" s="97">
        <v>100.63</v>
      </c>
      <c r="M189" s="95">
        <v>32789.68808</v>
      </c>
      <c r="N189" s="96">
        <f t="shared" si="2"/>
        <v>1.2183033368285646E-2</v>
      </c>
      <c r="O189" s="96">
        <f>M189/'סכום נכסי הקרן'!$C$42</f>
        <v>5.9747798359650395E-4</v>
      </c>
    </row>
    <row r="190" spans="2:15" s="141" customFormat="1">
      <c r="B190" s="150" t="s">
        <v>2793</v>
      </c>
      <c r="C190" s="98" t="s">
        <v>2576</v>
      </c>
      <c r="D190" s="85">
        <v>4901</v>
      </c>
      <c r="E190" s="85" t="s">
        <v>439</v>
      </c>
      <c r="F190" s="85" t="s">
        <v>154</v>
      </c>
      <c r="G190" s="95">
        <v>4.9399999999999995</v>
      </c>
      <c r="H190" s="98" t="s">
        <v>156</v>
      </c>
      <c r="I190" s="99">
        <v>3.2783E-2</v>
      </c>
      <c r="J190" s="99">
        <v>3.6200000000000003E-2</v>
      </c>
      <c r="K190" s="95">
        <v>2367844.5099999998</v>
      </c>
      <c r="L190" s="97">
        <v>101.06</v>
      </c>
      <c r="M190" s="95">
        <v>8691.1712299999999</v>
      </c>
      <c r="N190" s="96">
        <f t="shared" si="2"/>
        <v>3.2292112339171179E-3</v>
      </c>
      <c r="O190" s="96">
        <f>M190/'סכום נכסי הקרן'!$C$42</f>
        <v>1.5836635740245649E-4</v>
      </c>
    </row>
    <row r="191" spans="2:15" s="141" customFormat="1">
      <c r="B191" s="150" t="s">
        <v>2793</v>
      </c>
      <c r="C191" s="98" t="s">
        <v>2576</v>
      </c>
      <c r="D191" s="85">
        <v>4934</v>
      </c>
      <c r="E191" s="85" t="s">
        <v>439</v>
      </c>
      <c r="F191" s="85" t="s">
        <v>154</v>
      </c>
      <c r="G191" s="95">
        <v>4.9399999999999995</v>
      </c>
      <c r="H191" s="98" t="s">
        <v>156</v>
      </c>
      <c r="I191" s="99">
        <v>3.2799999999999996E-2</v>
      </c>
      <c r="J191" s="99">
        <v>3.6200000000000003E-2</v>
      </c>
      <c r="K191" s="95">
        <v>780199.81</v>
      </c>
      <c r="L191" s="97">
        <v>101.06</v>
      </c>
      <c r="M191" s="95">
        <v>2863.7226800000003</v>
      </c>
      <c r="N191" s="96">
        <f t="shared" si="2"/>
        <v>1.0640183243840239E-3</v>
      </c>
      <c r="O191" s="96">
        <f>M191/'סכום נכסי הקרן'!$C$42</f>
        <v>5.2181382398376765E-5</v>
      </c>
    </row>
    <row r="192" spans="2:15" s="141" customFormat="1">
      <c r="B192" s="150" t="s">
        <v>2793</v>
      </c>
      <c r="C192" s="98" t="s">
        <v>2576</v>
      </c>
      <c r="D192" s="85">
        <v>4978</v>
      </c>
      <c r="E192" s="85" t="s">
        <v>439</v>
      </c>
      <c r="F192" s="85" t="s">
        <v>154</v>
      </c>
      <c r="G192" s="95">
        <v>4.9400000000000004</v>
      </c>
      <c r="H192" s="98" t="s">
        <v>156</v>
      </c>
      <c r="I192" s="99">
        <v>3.2783E-2</v>
      </c>
      <c r="J192" s="99">
        <v>3.6199999999999989E-2</v>
      </c>
      <c r="K192" s="95">
        <v>916425.18</v>
      </c>
      <c r="L192" s="97">
        <v>101.06</v>
      </c>
      <c r="M192" s="95">
        <v>3363.73783</v>
      </c>
      <c r="N192" s="96">
        <f t="shared" si="2"/>
        <v>1.2497993309686511E-3</v>
      </c>
      <c r="O192" s="96">
        <f>M192/'סכום נכסי הקרן'!$C$42</f>
        <v>6.1292418857791098E-5</v>
      </c>
    </row>
    <row r="193" spans="2:15" s="141" customFormat="1">
      <c r="B193" s="178" t="s">
        <v>2793</v>
      </c>
      <c r="C193" s="98" t="s">
        <v>2576</v>
      </c>
      <c r="D193" s="85">
        <v>442732</v>
      </c>
      <c r="E193" s="85" t="s">
        <v>439</v>
      </c>
      <c r="F193" s="85" t="s">
        <v>154</v>
      </c>
      <c r="G193" s="95">
        <v>4.9399999999999995</v>
      </c>
      <c r="H193" s="98" t="s">
        <v>156</v>
      </c>
      <c r="I193" s="99">
        <v>3.2783E-2</v>
      </c>
      <c r="J193" s="99">
        <v>3.6200000000000003E-2</v>
      </c>
      <c r="K193" s="95">
        <v>975868.97</v>
      </c>
      <c r="L193" s="97">
        <v>101.06</v>
      </c>
      <c r="M193" s="95">
        <v>3581.9262000000003</v>
      </c>
      <c r="N193" s="96">
        <f t="shared" si="2"/>
        <v>1.3308673846139439E-3</v>
      </c>
      <c r="O193" s="96">
        <f>M193/'סכום נכסי הקרן'!$C$42</f>
        <v>6.526814278153658E-5</v>
      </c>
    </row>
    <row r="194" spans="2:15" s="141" customFormat="1">
      <c r="B194" s="178" t="s">
        <v>2793</v>
      </c>
      <c r="C194" s="98" t="s">
        <v>2576</v>
      </c>
      <c r="D194" s="85">
        <v>445631</v>
      </c>
      <c r="E194" s="85" t="s">
        <v>439</v>
      </c>
      <c r="F194" s="85" t="s">
        <v>154</v>
      </c>
      <c r="G194" s="95">
        <v>4.9399999999999995</v>
      </c>
      <c r="H194" s="98" t="s">
        <v>156</v>
      </c>
      <c r="I194" s="99">
        <v>3.2783E-2</v>
      </c>
      <c r="J194" s="99">
        <v>3.6199999999999996E-2</v>
      </c>
      <c r="K194" s="95">
        <v>959769.61</v>
      </c>
      <c r="L194" s="97">
        <v>101.06</v>
      </c>
      <c r="M194" s="95">
        <v>3522.8335200000001</v>
      </c>
      <c r="N194" s="96">
        <f t="shared" si="2"/>
        <v>1.3089114547342527E-3</v>
      </c>
      <c r="O194" s="96">
        <f>M194/'סכום נכסי הקרן'!$C$42</f>
        <v>6.4191384283390058E-5</v>
      </c>
    </row>
    <row r="195" spans="2:15" s="141" customFormat="1">
      <c r="B195" s="178" t="s">
        <v>2793</v>
      </c>
      <c r="C195" s="98" t="s">
        <v>2576</v>
      </c>
      <c r="D195" s="85">
        <v>454193</v>
      </c>
      <c r="E195" s="85" t="s">
        <v>439</v>
      </c>
      <c r="F195" s="85" t="s">
        <v>154</v>
      </c>
      <c r="G195" s="95">
        <v>4.9399999999999995</v>
      </c>
      <c r="H195" s="98" t="s">
        <v>156</v>
      </c>
      <c r="I195" s="99">
        <v>3.2799999999999996E-2</v>
      </c>
      <c r="J195" s="99">
        <v>3.5700000000000003E-2</v>
      </c>
      <c r="K195" s="95">
        <v>1272468.74</v>
      </c>
      <c r="L195" s="97">
        <v>101.3</v>
      </c>
      <c r="M195" s="95">
        <v>4681.6871900000006</v>
      </c>
      <c r="N195" s="96">
        <f t="shared" si="2"/>
        <v>1.7394844109674577E-3</v>
      </c>
      <c r="O195" s="96">
        <f>M195/'סכום נכסי הקרן'!$C$42</f>
        <v>8.5307460543271598E-5</v>
      </c>
    </row>
    <row r="196" spans="2:15" s="141" customFormat="1">
      <c r="B196" s="178" t="s">
        <v>2793</v>
      </c>
      <c r="C196" s="98" t="s">
        <v>2576</v>
      </c>
      <c r="D196" s="85">
        <v>456225</v>
      </c>
      <c r="E196" s="85" t="s">
        <v>439</v>
      </c>
      <c r="F196" s="85" t="s">
        <v>154</v>
      </c>
      <c r="G196" s="95">
        <v>4.9400000000000004</v>
      </c>
      <c r="H196" s="98" t="s">
        <v>156</v>
      </c>
      <c r="I196" s="99">
        <v>3.2799999999999996E-2</v>
      </c>
      <c r="J196" s="99">
        <v>3.5700000000000003E-2</v>
      </c>
      <c r="K196" s="95">
        <v>318891.19</v>
      </c>
      <c r="L196" s="97">
        <v>101.3</v>
      </c>
      <c r="M196" s="95">
        <v>1173.2695100000001</v>
      </c>
      <c r="N196" s="96">
        <f t="shared" si="2"/>
        <v>4.3592917247177888E-4</v>
      </c>
      <c r="O196" s="96">
        <f>M196/'סכום נכסי הקרן'!$C$42</f>
        <v>2.1378754788388286E-5</v>
      </c>
    </row>
    <row r="197" spans="2:15" s="141" customFormat="1">
      <c r="B197" s="178" t="s">
        <v>2793</v>
      </c>
      <c r="C197" s="98" t="s">
        <v>2576</v>
      </c>
      <c r="D197" s="85">
        <v>462478</v>
      </c>
      <c r="E197" s="85" t="s">
        <v>439</v>
      </c>
      <c r="F197" s="85" t="s">
        <v>154</v>
      </c>
      <c r="G197" s="95">
        <v>4.9499999999999993</v>
      </c>
      <c r="H197" s="98" t="s">
        <v>156</v>
      </c>
      <c r="I197" s="99">
        <v>3.2806000000000002E-2</v>
      </c>
      <c r="J197" s="99">
        <v>3.6599999999999994E-2</v>
      </c>
      <c r="K197" s="95">
        <v>708991.1</v>
      </c>
      <c r="L197" s="97">
        <v>100.62</v>
      </c>
      <c r="M197" s="95">
        <v>2591.0210000000002</v>
      </c>
      <c r="N197" s="96">
        <f t="shared" si="2"/>
        <v>9.6269580924079488E-4</v>
      </c>
      <c r="O197" s="96">
        <f>M197/'סכום נכסי הקרן'!$C$42</f>
        <v>4.7212343062221569E-5</v>
      </c>
    </row>
    <row r="198" spans="2:15" s="141" customFormat="1">
      <c r="B198" s="178" t="s">
        <v>2793</v>
      </c>
      <c r="C198" s="98" t="s">
        <v>2576</v>
      </c>
      <c r="D198" s="85">
        <v>465658</v>
      </c>
      <c r="E198" s="85" t="s">
        <v>439</v>
      </c>
      <c r="F198" s="85" t="s">
        <v>154</v>
      </c>
      <c r="G198" s="95">
        <v>4.96</v>
      </c>
      <c r="H198" s="98" t="s">
        <v>156</v>
      </c>
      <c r="I198" s="99">
        <v>3.4821999999999999E-2</v>
      </c>
      <c r="J198" s="99">
        <v>3.740000000000001E-2</v>
      </c>
      <c r="K198" s="95">
        <v>334371.34999999998</v>
      </c>
      <c r="L198" s="97">
        <v>100</v>
      </c>
      <c r="M198" s="95">
        <v>1214.4367</v>
      </c>
      <c r="N198" s="96">
        <f t="shared" si="2"/>
        <v>4.5122487300497388E-4</v>
      </c>
      <c r="O198" s="96">
        <f>M198/'סכום נכסי הקרן'!$C$42</f>
        <v>2.212888359752864E-5</v>
      </c>
    </row>
    <row r="199" spans="2:15" s="141" customFormat="1">
      <c r="B199" s="179" t="s">
        <v>2794</v>
      </c>
      <c r="C199" s="98" t="s">
        <v>2576</v>
      </c>
      <c r="D199" s="85">
        <v>415036</v>
      </c>
      <c r="E199" s="85" t="s">
        <v>542</v>
      </c>
      <c r="F199" s="85" t="s">
        <v>154</v>
      </c>
      <c r="G199" s="95">
        <v>4.5900000000000007</v>
      </c>
      <c r="H199" s="98" t="s">
        <v>156</v>
      </c>
      <c r="I199" s="99">
        <v>4.1078000000000003E-2</v>
      </c>
      <c r="J199" s="99">
        <v>3.5499999999999997E-2</v>
      </c>
      <c r="K199" s="95">
        <v>2624499.2200000002</v>
      </c>
      <c r="L199" s="97">
        <v>103.52</v>
      </c>
      <c r="M199" s="95">
        <v>9867.7140199999994</v>
      </c>
      <c r="N199" s="96">
        <f t="shared" si="2"/>
        <v>3.6663565960448163E-3</v>
      </c>
      <c r="O199" s="96">
        <f>M199/'סכום נכסי הקרן'!$C$42</f>
        <v>1.7980475633047106E-4</v>
      </c>
    </row>
    <row r="200" spans="2:15" s="141" customFormat="1">
      <c r="B200" s="179" t="s">
        <v>2794</v>
      </c>
      <c r="C200" s="98" t="s">
        <v>2576</v>
      </c>
      <c r="D200" s="85">
        <v>4790</v>
      </c>
      <c r="E200" s="85" t="s">
        <v>542</v>
      </c>
      <c r="F200" s="85" t="s">
        <v>154</v>
      </c>
      <c r="G200" s="95">
        <v>4.59</v>
      </c>
      <c r="H200" s="98" t="s">
        <v>156</v>
      </c>
      <c r="I200" s="99">
        <v>4.1078000000000003E-2</v>
      </c>
      <c r="J200" s="99">
        <v>3.5500000000000004E-2</v>
      </c>
      <c r="K200" s="95">
        <v>5248999.0599999996</v>
      </c>
      <c r="L200" s="97">
        <v>103.52</v>
      </c>
      <c r="M200" s="95">
        <v>19735.430339999999</v>
      </c>
      <c r="N200" s="96">
        <f t="shared" si="2"/>
        <v>7.3327140466563695E-3</v>
      </c>
      <c r="O200" s="96">
        <f>M200/'סכום נכסי הקרן'!$C$42</f>
        <v>3.5960955457043996E-4</v>
      </c>
    </row>
    <row r="201" spans="2:15" s="141" customFormat="1">
      <c r="B201" s="179" t="s">
        <v>2794</v>
      </c>
      <c r="C201" s="98" t="s">
        <v>2576</v>
      </c>
      <c r="D201" s="85">
        <v>4899</v>
      </c>
      <c r="E201" s="85" t="s">
        <v>542</v>
      </c>
      <c r="F201" s="85" t="s">
        <v>154</v>
      </c>
      <c r="G201" s="95">
        <v>4.589999999999999</v>
      </c>
      <c r="H201" s="98" t="s">
        <v>156</v>
      </c>
      <c r="I201" s="99">
        <v>4.1078000000000003E-2</v>
      </c>
      <c r="J201" s="99">
        <v>3.5499999999999997E-2</v>
      </c>
      <c r="K201" s="95">
        <v>5364603.41</v>
      </c>
      <c r="L201" s="97">
        <v>103.52</v>
      </c>
      <c r="M201" s="95">
        <v>20170.084940000001</v>
      </c>
      <c r="N201" s="96">
        <f t="shared" si="2"/>
        <v>7.4942102915294276E-3</v>
      </c>
      <c r="O201" s="96">
        <f>M201/'סכום נכסי הקרן'!$C$42</f>
        <v>3.6752962240808884E-4</v>
      </c>
    </row>
    <row r="202" spans="2:15" s="141" customFormat="1">
      <c r="B202" s="179" t="s">
        <v>2806</v>
      </c>
      <c r="C202" s="98" t="s">
        <v>2576</v>
      </c>
      <c r="D202" s="85">
        <v>452639</v>
      </c>
      <c r="E202" s="85" t="s">
        <v>542</v>
      </c>
      <c r="F202" s="85" t="s">
        <v>154</v>
      </c>
      <c r="G202" s="95">
        <v>4.1599999999999984</v>
      </c>
      <c r="H202" s="98" t="s">
        <v>156</v>
      </c>
      <c r="I202" s="99">
        <v>4.24E-2</v>
      </c>
      <c r="J202" s="99">
        <v>4.0699999999999993E-2</v>
      </c>
      <c r="K202" s="95">
        <v>11391363.169999998</v>
      </c>
      <c r="L202" s="97">
        <v>101.16</v>
      </c>
      <c r="M202" s="95">
        <v>41853.370190000001</v>
      </c>
      <c r="N202" s="96">
        <f t="shared" si="2"/>
        <v>1.5550651300980043E-2</v>
      </c>
      <c r="O202" s="96">
        <f>M202/'סכום נכסי הקרן'!$C$42</f>
        <v>7.6263205574962048E-4</v>
      </c>
    </row>
    <row r="203" spans="2:15" s="141" customFormat="1">
      <c r="B203" s="179" t="s">
        <v>2805</v>
      </c>
      <c r="C203" s="98" t="s">
        <v>2576</v>
      </c>
      <c r="D203" s="85">
        <v>415761</v>
      </c>
      <c r="E203" s="85" t="s">
        <v>598</v>
      </c>
      <c r="F203" s="85" t="s">
        <v>154</v>
      </c>
      <c r="G203" s="95">
        <v>4.5900000000000007</v>
      </c>
      <c r="H203" s="98" t="s">
        <v>156</v>
      </c>
      <c r="I203" s="99">
        <v>7.0000000000000007E-2</v>
      </c>
      <c r="J203" s="99">
        <v>6.0499999999999991E-2</v>
      </c>
      <c r="K203" s="95">
        <v>1739270.15</v>
      </c>
      <c r="L203" s="97">
        <v>105.65</v>
      </c>
      <c r="M203" s="95">
        <v>6673.9416100000008</v>
      </c>
      <c r="N203" s="96">
        <f t="shared" ref="N203:N207" si="3">M203/$M$10</f>
        <v>2.4797080452318853E-3</v>
      </c>
      <c r="O203" s="96">
        <f>M203/'סכום נכסי הקרן'!$C$42</f>
        <v>1.2160936590963769E-4</v>
      </c>
    </row>
    <row r="204" spans="2:15" s="141" customFormat="1">
      <c r="B204" s="179" t="s">
        <v>2805</v>
      </c>
      <c r="C204" s="98" t="s">
        <v>2576</v>
      </c>
      <c r="D204" s="85">
        <v>445549</v>
      </c>
      <c r="E204" s="85" t="s">
        <v>598</v>
      </c>
      <c r="F204" s="85" t="s">
        <v>154</v>
      </c>
      <c r="G204" s="95">
        <v>4.5900000000000007</v>
      </c>
      <c r="H204" s="98" t="s">
        <v>156</v>
      </c>
      <c r="I204" s="99">
        <v>7.0000000000000007E-2</v>
      </c>
      <c r="J204" s="99">
        <v>6.0500000000000005E-2</v>
      </c>
      <c r="K204" s="95">
        <v>579756.72000000009</v>
      </c>
      <c r="L204" s="97">
        <v>105.65</v>
      </c>
      <c r="M204" s="95">
        <v>2224.6472199999998</v>
      </c>
      <c r="N204" s="96">
        <f t="shared" si="3"/>
        <v>8.2656935460314078E-4</v>
      </c>
      <c r="O204" s="96">
        <f>M204/'סכום נכסי הקרן'!$C$42</f>
        <v>4.0536455606904573E-5</v>
      </c>
    </row>
    <row r="205" spans="2:15" s="141" customFormat="1">
      <c r="B205" s="179" t="s">
        <v>2805</v>
      </c>
      <c r="C205" s="98" t="s">
        <v>2576</v>
      </c>
      <c r="D205" s="85">
        <v>465781</v>
      </c>
      <c r="E205" s="85" t="s">
        <v>598</v>
      </c>
      <c r="F205" s="85" t="s">
        <v>154</v>
      </c>
      <c r="G205" s="95">
        <v>4.28</v>
      </c>
      <c r="H205" s="98" t="s">
        <v>156</v>
      </c>
      <c r="I205" s="99">
        <v>4.7321999999999996E-2</v>
      </c>
      <c r="J205" s="99">
        <v>4.9100000000000005E-2</v>
      </c>
      <c r="K205" s="95">
        <v>278283.21999999997</v>
      </c>
      <c r="L205" s="97">
        <v>100</v>
      </c>
      <c r="M205" s="95">
        <v>1010.72465</v>
      </c>
      <c r="N205" s="96">
        <f t="shared" si="3"/>
        <v>3.7553550698792834E-4</v>
      </c>
      <c r="O205" s="96">
        <f>M205/'סכום נכסי הקרן'!$C$42</f>
        <v>1.8416940239868308E-5</v>
      </c>
    </row>
    <row r="206" spans="2:15" s="141" customFormat="1">
      <c r="B206" s="150" t="s">
        <v>2795</v>
      </c>
      <c r="C206" s="98" t="s">
        <v>2576</v>
      </c>
      <c r="D206" s="85">
        <v>90352101</v>
      </c>
      <c r="E206" s="85" t="s">
        <v>598</v>
      </c>
      <c r="F206" s="85" t="s">
        <v>154</v>
      </c>
      <c r="G206" s="95">
        <v>2.09</v>
      </c>
      <c r="H206" s="98" t="s">
        <v>156</v>
      </c>
      <c r="I206" s="99">
        <v>4.7477999999999999E-2</v>
      </c>
      <c r="J206" s="99">
        <v>3.9800000000000002E-2</v>
      </c>
      <c r="K206" s="95">
        <v>4115895.0000000005</v>
      </c>
      <c r="L206" s="97">
        <v>104.53</v>
      </c>
      <c r="M206" s="95">
        <v>15626.11766</v>
      </c>
      <c r="N206" s="96">
        <f t="shared" si="3"/>
        <v>5.8058958171259807E-3</v>
      </c>
      <c r="O206" s="96">
        <f>M206/'סכום נכסי הקרן'!$C$42</f>
        <v>2.8473162807038572E-4</v>
      </c>
    </row>
    <row r="207" spans="2:15" s="141" customFormat="1">
      <c r="B207" s="150" t="s">
        <v>2796</v>
      </c>
      <c r="C207" s="98" t="s">
        <v>2576</v>
      </c>
      <c r="D207" s="85">
        <v>4623</v>
      </c>
      <c r="E207" s="85" t="s">
        <v>887</v>
      </c>
      <c r="F207" s="85" t="s">
        <v>894</v>
      </c>
      <c r="G207" s="95">
        <v>6.7599999999999989</v>
      </c>
      <c r="H207" s="98" t="s">
        <v>156</v>
      </c>
      <c r="I207" s="99">
        <v>5.0199999999999995E-2</v>
      </c>
      <c r="J207" s="99">
        <v>4.6399999999999997E-2</v>
      </c>
      <c r="K207" s="95">
        <v>5565659</v>
      </c>
      <c r="L207" s="97">
        <v>104.19</v>
      </c>
      <c r="M207" s="95">
        <v>21055.822329999999</v>
      </c>
      <c r="N207" s="96">
        <f t="shared" si="3"/>
        <v>7.8233066876763051E-3</v>
      </c>
      <c r="O207" s="96">
        <f>M207/'סכום נכסי הקרן'!$C$42</f>
        <v>3.8366910468928865E-4</v>
      </c>
    </row>
    <row r="208" spans="2:15" s="141" customFormat="1">
      <c r="B208" s="180"/>
      <c r="C208" s="157"/>
      <c r="D208" s="157"/>
    </row>
    <row r="209" spans="2:4" s="141" customFormat="1">
      <c r="B209" s="180"/>
      <c r="C209" s="157"/>
      <c r="D209" s="157"/>
    </row>
    <row r="210" spans="2:4" s="141" customFormat="1">
      <c r="B210" s="180"/>
      <c r="C210" s="157"/>
      <c r="D210" s="157"/>
    </row>
    <row r="211" spans="2:4" s="141" customFormat="1">
      <c r="B211" s="158" t="s">
        <v>59</v>
      </c>
      <c r="C211" s="157"/>
      <c r="D211" s="157"/>
    </row>
    <row r="212" spans="2:4" s="141" customFormat="1">
      <c r="B212" s="158" t="s">
        <v>138</v>
      </c>
      <c r="C212" s="157"/>
      <c r="D212" s="157"/>
    </row>
    <row r="213" spans="2:4" s="141" customFormat="1">
      <c r="B213" s="180"/>
      <c r="C213" s="157"/>
      <c r="D213" s="157"/>
    </row>
    <row r="214" spans="2:4" s="141" customFormat="1">
      <c r="B214" s="180"/>
      <c r="C214" s="157"/>
      <c r="D214" s="157"/>
    </row>
  </sheetData>
  <sheetProtection password="CC13" sheet="1" objects="1" scenarios="1"/>
  <mergeCells count="1">
    <mergeCell ref="B6:O6"/>
  </mergeCells>
  <phoneticPr fontId="6" type="noConversion"/>
  <conditionalFormatting sqref="B53:B58 B92:B168 B172:B174 B60:B88">
    <cfRule type="cellIs" dxfId="37" priority="47" operator="equal">
      <formula>2958465</formula>
    </cfRule>
    <cfRule type="cellIs" dxfId="36" priority="48" operator="equal">
      <formula>"NR3"</formula>
    </cfRule>
    <cfRule type="cellIs" dxfId="35" priority="49" operator="equal">
      <formula>"דירוג פנימי"</formula>
    </cfRule>
  </conditionalFormatting>
  <conditionalFormatting sqref="B53:B58 B92:B168 B172:B174 B60:B88">
    <cfRule type="cellIs" dxfId="34" priority="46" operator="equal">
      <formula>2958465</formula>
    </cfRule>
  </conditionalFormatting>
  <conditionalFormatting sqref="B11:B15 B24:B38">
    <cfRule type="cellIs" dxfId="33" priority="45" operator="equal">
      <formula>"NR3"</formula>
    </cfRule>
  </conditionalFormatting>
  <conditionalFormatting sqref="B89">
    <cfRule type="cellIs" dxfId="32" priority="42" operator="equal">
      <formula>2958465</formula>
    </cfRule>
    <cfRule type="cellIs" dxfId="31" priority="43" operator="equal">
      <formula>"NR3"</formula>
    </cfRule>
    <cfRule type="cellIs" dxfId="30" priority="44" operator="equal">
      <formula>"דירוג פנימי"</formula>
    </cfRule>
  </conditionalFormatting>
  <conditionalFormatting sqref="B89">
    <cfRule type="cellIs" dxfId="29" priority="41" operator="equal">
      <formula>2958465</formula>
    </cfRule>
  </conditionalFormatting>
  <conditionalFormatting sqref="B90">
    <cfRule type="cellIs" dxfId="28" priority="38" operator="equal">
      <formula>2958465</formula>
    </cfRule>
    <cfRule type="cellIs" dxfId="27" priority="39" operator="equal">
      <formula>"NR3"</formula>
    </cfRule>
    <cfRule type="cellIs" dxfId="26" priority="40" operator="equal">
      <formula>"דירוג פנימי"</formula>
    </cfRule>
  </conditionalFormatting>
  <conditionalFormatting sqref="B90">
    <cfRule type="cellIs" dxfId="25" priority="37" operator="equal">
      <formula>2958465</formula>
    </cfRule>
  </conditionalFormatting>
  <conditionalFormatting sqref="B91">
    <cfRule type="cellIs" dxfId="24" priority="34" operator="equal">
      <formula>2958465</formula>
    </cfRule>
    <cfRule type="cellIs" dxfId="23" priority="35" operator="equal">
      <formula>"NR3"</formula>
    </cfRule>
    <cfRule type="cellIs" dxfId="22" priority="36" operator="equal">
      <formula>"דירוג פנימי"</formula>
    </cfRule>
  </conditionalFormatting>
  <conditionalFormatting sqref="B91">
    <cfRule type="cellIs" dxfId="21" priority="33" operator="equal">
      <formula>2958465</formula>
    </cfRule>
  </conditionalFormatting>
  <conditionalFormatting sqref="B16:B23">
    <cfRule type="cellIs" dxfId="20" priority="19" operator="equal">
      <formula>"NR3"</formula>
    </cfRule>
  </conditionalFormatting>
  <conditionalFormatting sqref="B169:B171">
    <cfRule type="cellIs" dxfId="19" priority="16" operator="equal">
      <formula>2958465</formula>
    </cfRule>
    <cfRule type="cellIs" dxfId="18" priority="17" operator="equal">
      <formula>"NR3"</formula>
    </cfRule>
    <cfRule type="cellIs" dxfId="17" priority="18" operator="equal">
      <formula>"דירוג פנימי"</formula>
    </cfRule>
  </conditionalFormatting>
  <conditionalFormatting sqref="B169:B171">
    <cfRule type="cellIs" dxfId="16" priority="15" operator="equal">
      <formula>2958465</formula>
    </cfRule>
  </conditionalFormatting>
  <conditionalFormatting sqref="B179:B183">
    <cfRule type="cellIs" dxfId="15" priority="12" operator="equal">
      <formula>2958465</formula>
    </cfRule>
    <cfRule type="cellIs" dxfId="14" priority="13" operator="equal">
      <formula>"NR3"</formula>
    </cfRule>
    <cfRule type="cellIs" dxfId="13" priority="14" operator="equal">
      <formula>"דירוג פנימי"</formula>
    </cfRule>
  </conditionalFormatting>
  <conditionalFormatting sqref="B179:B183">
    <cfRule type="cellIs" dxfId="12" priority="11" operator="equal">
      <formula>2958465</formula>
    </cfRule>
  </conditionalFormatting>
  <conditionalFormatting sqref="B189:B192">
    <cfRule type="cellIs" dxfId="11" priority="8" operator="equal">
      <formula>2958465</formula>
    </cfRule>
    <cfRule type="cellIs" dxfId="10" priority="9" operator="equal">
      <formula>"NR3"</formula>
    </cfRule>
    <cfRule type="cellIs" dxfId="9" priority="10" operator="equal">
      <formula>"דירוג פנימי"</formula>
    </cfRule>
  </conditionalFormatting>
  <conditionalFormatting sqref="B189:B192">
    <cfRule type="cellIs" dxfId="8" priority="7" operator="equal">
      <formula>2958465</formula>
    </cfRule>
  </conditionalFormatting>
  <conditionalFormatting sqref="B206:B207">
    <cfRule type="cellIs" dxfId="7" priority="4" operator="equal">
      <formula>2958465</formula>
    </cfRule>
    <cfRule type="cellIs" dxfId="6" priority="5" operator="equal">
      <formula>"NR3"</formula>
    </cfRule>
    <cfRule type="cellIs" dxfId="5" priority="6" operator="equal">
      <formula>"דירוג פנימי"</formula>
    </cfRule>
  </conditionalFormatting>
  <conditionalFormatting sqref="B206:B207">
    <cfRule type="cellIs" dxfId="4" priority="3" operator="equal">
      <formula>2958465</formula>
    </cfRule>
  </conditionalFormatting>
  <conditionalFormatting sqref="B39:B42">
    <cfRule type="cellIs" dxfId="3" priority="2" operator="equal">
      <formula>"NR3"</formula>
    </cfRule>
  </conditionalFormatting>
  <conditionalFormatting sqref="B59">
    <cfRule type="cellIs" dxfId="2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11811023622047245" bottom="0.11811023622047245" header="0" footer="0.23622047244094491"/>
  <pageSetup paperSize="9" scale="66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77"/>
  <sheetViews>
    <sheetView rightToLeft="1" zoomScaleNormal="100" workbookViewId="0">
      <selection activeCell="M18" sqref="M18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27.42578125" style="2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170</v>
      </c>
      <c r="C1" s="79" t="s" vm="1">
        <v>231</v>
      </c>
    </row>
    <row r="2" spans="2:64">
      <c r="B2" s="56" t="s">
        <v>169</v>
      </c>
      <c r="C2" s="79" t="s">
        <v>232</v>
      </c>
    </row>
    <row r="3" spans="2:64">
      <c r="B3" s="56" t="s">
        <v>171</v>
      </c>
      <c r="C3" s="79" t="s">
        <v>233</v>
      </c>
    </row>
    <row r="4" spans="2:64">
      <c r="B4" s="56" t="s">
        <v>172</v>
      </c>
      <c r="C4" s="79">
        <v>162</v>
      </c>
    </row>
    <row r="6" spans="2:64" ht="26.25" customHeight="1">
      <c r="B6" s="197" t="s">
        <v>201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9"/>
    </row>
    <row r="7" spans="2:64" s="3" customFormat="1" ht="63">
      <c r="B7" s="59" t="s">
        <v>142</v>
      </c>
      <c r="C7" s="60" t="s">
        <v>58</v>
      </c>
      <c r="D7" s="60" t="s">
        <v>143</v>
      </c>
      <c r="E7" s="60" t="s">
        <v>15</v>
      </c>
      <c r="F7" s="60" t="s">
        <v>84</v>
      </c>
      <c r="G7" s="60" t="s">
        <v>18</v>
      </c>
      <c r="H7" s="60" t="s">
        <v>128</v>
      </c>
      <c r="I7" s="60" t="s">
        <v>68</v>
      </c>
      <c r="J7" s="60" t="s">
        <v>19</v>
      </c>
      <c r="K7" s="60" t="s">
        <v>0</v>
      </c>
      <c r="L7" s="60" t="s">
        <v>132</v>
      </c>
      <c r="M7" s="60" t="s">
        <v>136</v>
      </c>
      <c r="N7" s="76" t="s">
        <v>173</v>
      </c>
      <c r="O7" s="62" t="s">
        <v>175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80</v>
      </c>
      <c r="M8" s="32" t="s">
        <v>23</v>
      </c>
      <c r="N8" s="32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 t="s">
        <v>51</v>
      </c>
      <c r="C10" s="81"/>
      <c r="D10" s="81"/>
      <c r="E10" s="81"/>
      <c r="F10" s="81"/>
      <c r="G10" s="89">
        <v>1.180722354927586</v>
      </c>
      <c r="H10" s="81"/>
      <c r="I10" s="81"/>
      <c r="J10" s="90">
        <v>5.5932304058248219E-3</v>
      </c>
      <c r="K10" s="89"/>
      <c r="L10" s="91"/>
      <c r="M10" s="89">
        <v>1819429.2381899995</v>
      </c>
      <c r="N10" s="90">
        <v>1</v>
      </c>
      <c r="O10" s="90">
        <f>M10/'סכום נכסי הקרן'!$C$42</f>
        <v>3.315276772008513E-2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226</v>
      </c>
      <c r="C11" s="83"/>
      <c r="D11" s="83"/>
      <c r="E11" s="83"/>
      <c r="F11" s="83"/>
      <c r="G11" s="92">
        <v>1.180722354927586</v>
      </c>
      <c r="H11" s="83"/>
      <c r="I11" s="83"/>
      <c r="J11" s="93">
        <v>5.5932304058248219E-3</v>
      </c>
      <c r="K11" s="92"/>
      <c r="L11" s="94"/>
      <c r="M11" s="92">
        <v>1819429.2381899995</v>
      </c>
      <c r="N11" s="93">
        <v>1</v>
      </c>
      <c r="O11" s="93">
        <f>M11/'סכום נכסי הקרן'!$C$42</f>
        <v>3.315276772008513E-2</v>
      </c>
    </row>
    <row r="12" spans="2:64">
      <c r="B12" s="103" t="s">
        <v>222</v>
      </c>
      <c r="C12" s="83"/>
      <c r="D12" s="83"/>
      <c r="E12" s="83"/>
      <c r="F12" s="83"/>
      <c r="G12" s="92">
        <v>3.1886054687926646</v>
      </c>
      <c r="H12" s="83"/>
      <c r="I12" s="83"/>
      <c r="J12" s="93">
        <v>7.5065945087197097E-3</v>
      </c>
      <c r="K12" s="92"/>
      <c r="L12" s="94"/>
      <c r="M12" s="92">
        <v>404754.74011000007</v>
      </c>
      <c r="N12" s="93">
        <v>0.22246247977890982</v>
      </c>
      <c r="O12" s="93">
        <f>M12/'סכום נכסי הקרן'!$C$42</f>
        <v>7.3752469185443328E-3</v>
      </c>
    </row>
    <row r="13" spans="2:64">
      <c r="B13" s="88" t="s">
        <v>2577</v>
      </c>
      <c r="C13" s="85" t="s">
        <v>2578</v>
      </c>
      <c r="D13" s="85" t="s">
        <v>323</v>
      </c>
      <c r="E13" s="85" t="s">
        <v>320</v>
      </c>
      <c r="F13" s="85" t="s">
        <v>155</v>
      </c>
      <c r="G13" s="95">
        <v>0.37</v>
      </c>
      <c r="H13" s="98" t="s">
        <v>157</v>
      </c>
      <c r="I13" s="99">
        <v>0.06</v>
      </c>
      <c r="J13" s="96">
        <v>6.9999999999999988E-4</v>
      </c>
      <c r="K13" s="95">
        <v>194295.17</v>
      </c>
      <c r="L13" s="97">
        <v>128.44999999999999</v>
      </c>
      <c r="M13" s="95">
        <v>249.57217</v>
      </c>
      <c r="N13" s="96">
        <v>1.3717058336837481E-4</v>
      </c>
      <c r="O13" s="96">
        <f>M13/'סכום נכסי הקרן'!$C$42</f>
        <v>4.5475844884403029E-6</v>
      </c>
    </row>
    <row r="14" spans="2:64">
      <c r="B14" s="88" t="s">
        <v>2579</v>
      </c>
      <c r="C14" s="85" t="s">
        <v>2580</v>
      </c>
      <c r="D14" s="85" t="s">
        <v>323</v>
      </c>
      <c r="E14" s="85" t="s">
        <v>320</v>
      </c>
      <c r="F14" s="85" t="s">
        <v>155</v>
      </c>
      <c r="G14" s="95">
        <v>0.53</v>
      </c>
      <c r="H14" s="98" t="s">
        <v>157</v>
      </c>
      <c r="I14" s="99">
        <v>6.25E-2</v>
      </c>
      <c r="J14" s="96">
        <v>3.0999999999999999E-3</v>
      </c>
      <c r="K14" s="95">
        <v>10000000</v>
      </c>
      <c r="L14" s="97">
        <v>128.24</v>
      </c>
      <c r="M14" s="95">
        <v>12824.00008</v>
      </c>
      <c r="N14" s="96">
        <v>7.0483642951443071E-3</v>
      </c>
      <c r="O14" s="96">
        <f>M14/'סכום נכסי הקרן'!$C$42</f>
        <v>2.3367278428346077E-4</v>
      </c>
    </row>
    <row r="15" spans="2:64">
      <c r="B15" s="88" t="s">
        <v>2581</v>
      </c>
      <c r="C15" s="85" t="s">
        <v>2582</v>
      </c>
      <c r="D15" s="85" t="s">
        <v>323</v>
      </c>
      <c r="E15" s="85" t="s">
        <v>320</v>
      </c>
      <c r="F15" s="85" t="s">
        <v>155</v>
      </c>
      <c r="G15" s="95">
        <v>3.04</v>
      </c>
      <c r="H15" s="98" t="s">
        <v>157</v>
      </c>
      <c r="I15" s="99">
        <v>6.2E-2</v>
      </c>
      <c r="J15" s="96">
        <v>5.9999999999999995E-4</v>
      </c>
      <c r="K15" s="95">
        <v>2010703.23</v>
      </c>
      <c r="L15" s="97">
        <v>148.18</v>
      </c>
      <c r="M15" s="95">
        <v>2979.4599700000003</v>
      </c>
      <c r="N15" s="96">
        <v>1.637579471331361E-3</v>
      </c>
      <c r="O15" s="96">
        <f>M15/'סכום נכסי הקרן'!$C$42</f>
        <v>5.4290291836228418E-5</v>
      </c>
    </row>
    <row r="16" spans="2:64">
      <c r="B16" s="88" t="s">
        <v>2583</v>
      </c>
      <c r="C16" s="85" t="s">
        <v>2584</v>
      </c>
      <c r="D16" s="85" t="s">
        <v>323</v>
      </c>
      <c r="E16" s="85" t="s">
        <v>320</v>
      </c>
      <c r="F16" s="85" t="s">
        <v>155</v>
      </c>
      <c r="G16" s="95">
        <v>5.5100000000000007</v>
      </c>
      <c r="H16" s="98" t="s">
        <v>157</v>
      </c>
      <c r="I16" s="99">
        <v>5.6500000000000002E-2</v>
      </c>
      <c r="J16" s="96">
        <v>1.3100000000000002E-2</v>
      </c>
      <c r="K16" s="95">
        <v>2150043.02</v>
      </c>
      <c r="L16" s="97">
        <v>157.08000000000001</v>
      </c>
      <c r="M16" s="95">
        <v>3377.2875299999996</v>
      </c>
      <c r="N16" s="96">
        <v>1.8562346141913083E-3</v>
      </c>
      <c r="O16" s="96">
        <f>M16/'סכום נכסי הקרן'!$C$42</f>
        <v>6.1539314998266276E-5</v>
      </c>
    </row>
    <row r="17" spans="2:15">
      <c r="B17" s="88" t="s">
        <v>2585</v>
      </c>
      <c r="C17" s="85" t="s">
        <v>2586</v>
      </c>
      <c r="D17" s="85" t="s">
        <v>318</v>
      </c>
      <c r="E17" s="85" t="s">
        <v>320</v>
      </c>
      <c r="F17" s="85" t="s">
        <v>155</v>
      </c>
      <c r="G17" s="95">
        <v>6.9999999999999993E-2</v>
      </c>
      <c r="H17" s="98" t="s">
        <v>157</v>
      </c>
      <c r="I17" s="99">
        <v>5.5E-2</v>
      </c>
      <c r="J17" s="154">
        <v>-5.7999999999999996E-3</v>
      </c>
      <c r="K17" s="95">
        <v>500000</v>
      </c>
      <c r="L17" s="97">
        <v>132.85</v>
      </c>
      <c r="M17" s="95">
        <v>664.25004000000001</v>
      </c>
      <c r="N17" s="96">
        <v>3.6508704271500427E-4</v>
      </c>
      <c r="O17" s="96">
        <f>M17/'סכום נכסי הקרן'!$C$42</f>
        <v>1.2103645924743335E-5</v>
      </c>
    </row>
    <row r="18" spans="2:15">
      <c r="B18" s="88" t="s">
        <v>2587</v>
      </c>
      <c r="C18" s="85" t="s">
        <v>2588</v>
      </c>
      <c r="D18" s="85" t="s">
        <v>318</v>
      </c>
      <c r="E18" s="85" t="s">
        <v>320</v>
      </c>
      <c r="F18" s="85" t="s">
        <v>155</v>
      </c>
      <c r="G18" s="95">
        <v>1.24</v>
      </c>
      <c r="H18" s="98" t="s">
        <v>157</v>
      </c>
      <c r="I18" s="99">
        <v>5.2000000000000005E-2</v>
      </c>
      <c r="J18" s="96">
        <v>7.4000000000000003E-3</v>
      </c>
      <c r="K18" s="95">
        <v>3000000</v>
      </c>
      <c r="L18" s="97">
        <v>132.22999999999999</v>
      </c>
      <c r="M18" s="95">
        <v>3966.8998700000002</v>
      </c>
      <c r="N18" s="96">
        <v>2.1802990667261907E-3</v>
      </c>
      <c r="O18" s="96">
        <f>M18/'סכום נכסי הקרן'!$C$42</f>
        <v>7.2282948519491788E-5</v>
      </c>
    </row>
    <row r="19" spans="2:15">
      <c r="B19" s="88" t="s">
        <v>2589</v>
      </c>
      <c r="C19" s="85" t="s">
        <v>2590</v>
      </c>
      <c r="D19" s="85" t="s">
        <v>318</v>
      </c>
      <c r="E19" s="85" t="s">
        <v>320</v>
      </c>
      <c r="F19" s="85" t="s">
        <v>155</v>
      </c>
      <c r="G19" s="95">
        <v>1.1199999999999999</v>
      </c>
      <c r="H19" s="98" t="s">
        <v>157</v>
      </c>
      <c r="I19" s="99">
        <v>5.7500000000000002E-2</v>
      </c>
      <c r="J19" s="96">
        <v>8.1000000000000013E-3</v>
      </c>
      <c r="K19" s="95">
        <v>5000000</v>
      </c>
      <c r="L19" s="97">
        <v>132.93</v>
      </c>
      <c r="M19" s="95">
        <v>6646.4999500000004</v>
      </c>
      <c r="N19" s="96">
        <v>3.6530686714763673E-3</v>
      </c>
      <c r="O19" s="96">
        <f>M19/'סכום נכסי הקרן'!$C$42</f>
        <v>1.2110933713097598E-4</v>
      </c>
    </row>
    <row r="20" spans="2:15">
      <c r="B20" s="88" t="s">
        <v>2591</v>
      </c>
      <c r="C20" s="85" t="s">
        <v>2592</v>
      </c>
      <c r="D20" s="85" t="s">
        <v>334</v>
      </c>
      <c r="E20" s="85" t="s">
        <v>320</v>
      </c>
      <c r="F20" s="85" t="s">
        <v>155</v>
      </c>
      <c r="G20" s="95">
        <v>3.03</v>
      </c>
      <c r="H20" s="98" t="s">
        <v>157</v>
      </c>
      <c r="I20" s="99">
        <v>0.06</v>
      </c>
      <c r="J20" s="96">
        <v>6.3999999999999994E-3</v>
      </c>
      <c r="K20" s="95">
        <v>10126026.07</v>
      </c>
      <c r="L20" s="97">
        <v>144.13999999999999</v>
      </c>
      <c r="M20" s="95">
        <v>14595.65323</v>
      </c>
      <c r="N20" s="96">
        <v>8.022105462326205E-3</v>
      </c>
      <c r="O20" s="96">
        <f>M20/'סכום נכסי הקרן'!$C$42</f>
        <v>2.6595499901852681E-4</v>
      </c>
    </row>
    <row r="21" spans="2:15">
      <c r="B21" s="88" t="s">
        <v>2593</v>
      </c>
      <c r="C21" s="85" t="s">
        <v>2594</v>
      </c>
      <c r="D21" s="85" t="s">
        <v>334</v>
      </c>
      <c r="E21" s="85" t="s">
        <v>320</v>
      </c>
      <c r="F21" s="85" t="s">
        <v>155</v>
      </c>
      <c r="G21" s="95">
        <v>4.12</v>
      </c>
      <c r="H21" s="98" t="s">
        <v>157</v>
      </c>
      <c r="I21" s="99">
        <v>5.0499999999999996E-2</v>
      </c>
      <c r="J21" s="96">
        <v>9.4000000000000004E-3</v>
      </c>
      <c r="K21" s="95">
        <v>14287433.449999999</v>
      </c>
      <c r="L21" s="97">
        <v>148.62</v>
      </c>
      <c r="M21" s="95">
        <v>21233.9833</v>
      </c>
      <c r="N21" s="96">
        <v>1.1670683780548642E-2</v>
      </c>
      <c r="O21" s="96">
        <f>M21/'סכום נכסי הקרן'!$C$42</f>
        <v>3.8691546851109412E-4</v>
      </c>
    </row>
    <row r="22" spans="2:15">
      <c r="B22" s="88" t="s">
        <v>2595</v>
      </c>
      <c r="C22" s="85" t="s">
        <v>2596</v>
      </c>
      <c r="D22" s="85" t="s">
        <v>334</v>
      </c>
      <c r="E22" s="85" t="s">
        <v>320</v>
      </c>
      <c r="F22" s="85" t="s">
        <v>155</v>
      </c>
      <c r="G22" s="95">
        <v>2.14</v>
      </c>
      <c r="H22" s="98" t="s">
        <v>157</v>
      </c>
      <c r="I22" s="99">
        <v>4.8000000000000001E-2</v>
      </c>
      <c r="J22" s="96">
        <v>5.4000000000000003E-3</v>
      </c>
      <c r="K22" s="95">
        <v>25000000</v>
      </c>
      <c r="L22" s="97">
        <v>134.36000000000001</v>
      </c>
      <c r="M22" s="95">
        <v>33589.998409999993</v>
      </c>
      <c r="N22" s="96">
        <v>1.8461832812698954E-2</v>
      </c>
      <c r="O22" s="96">
        <f>M22/'סכום נכסי הקרן'!$C$42</f>
        <v>6.1206085492645438E-4</v>
      </c>
    </row>
    <row r="23" spans="2:15">
      <c r="B23" s="88" t="s">
        <v>2597</v>
      </c>
      <c r="C23" s="85">
        <v>3534</v>
      </c>
      <c r="D23" s="85" t="s">
        <v>323</v>
      </c>
      <c r="E23" s="85" t="s">
        <v>320</v>
      </c>
      <c r="F23" s="85" t="s">
        <v>155</v>
      </c>
      <c r="G23" s="95">
        <v>5.2199999999999989</v>
      </c>
      <c r="H23" s="98" t="s">
        <v>157</v>
      </c>
      <c r="I23" s="99">
        <v>5.5099999999999996E-2</v>
      </c>
      <c r="J23" s="96">
        <v>9.7000000000000003E-3</v>
      </c>
      <c r="K23" s="95">
        <v>50000000</v>
      </c>
      <c r="L23" s="97">
        <v>161.44999999999999</v>
      </c>
      <c r="M23" s="95">
        <v>80724.999719999993</v>
      </c>
      <c r="N23" s="96">
        <v>4.4368309591587447E-2</v>
      </c>
      <c r="O23" s="96">
        <f>M23/'סכום נכסי הקרן'!$C$42</f>
        <v>1.4709322620227237E-3</v>
      </c>
    </row>
    <row r="24" spans="2:15">
      <c r="B24" s="88" t="s">
        <v>2598</v>
      </c>
      <c r="C24" s="85" t="s">
        <v>2599</v>
      </c>
      <c r="D24" s="85" t="s">
        <v>323</v>
      </c>
      <c r="E24" s="85" t="s">
        <v>320</v>
      </c>
      <c r="F24" s="85" t="s">
        <v>155</v>
      </c>
      <c r="G24" s="95">
        <v>0.54</v>
      </c>
      <c r="H24" s="98" t="s">
        <v>157</v>
      </c>
      <c r="I24" s="99">
        <v>6.0999999999999999E-2</v>
      </c>
      <c r="J24" s="96">
        <v>3.2999999999999995E-3</v>
      </c>
      <c r="K24" s="95">
        <v>10000000</v>
      </c>
      <c r="L24" s="97">
        <v>128.04</v>
      </c>
      <c r="M24" s="95">
        <v>12804.00022</v>
      </c>
      <c r="N24" s="96">
        <v>7.037371913808336E-3</v>
      </c>
      <c r="O24" s="96">
        <f>M24/'סכום נכסי הקרן'!$C$42</f>
        <v>2.3330835641833871E-4</v>
      </c>
    </row>
    <row r="25" spans="2:15">
      <c r="B25" s="88" t="s">
        <v>2600</v>
      </c>
      <c r="C25" s="85" t="s">
        <v>2601</v>
      </c>
      <c r="D25" s="85" t="s">
        <v>323</v>
      </c>
      <c r="E25" s="85" t="s">
        <v>320</v>
      </c>
      <c r="F25" s="85" t="s">
        <v>155</v>
      </c>
      <c r="G25" s="95">
        <v>0.52000000000000013</v>
      </c>
      <c r="H25" s="98" t="s">
        <v>157</v>
      </c>
      <c r="I25" s="99">
        <v>6.1500000000000006E-2</v>
      </c>
      <c r="J25" s="96">
        <v>2.8000000000000004E-3</v>
      </c>
      <c r="K25" s="95">
        <v>489751.62</v>
      </c>
      <c r="L25" s="97">
        <v>128.13999999999999</v>
      </c>
      <c r="M25" s="95">
        <v>627.56769999999995</v>
      </c>
      <c r="N25" s="96">
        <v>3.4492558810603452E-4</v>
      </c>
      <c r="O25" s="96">
        <f>M25/'סכום נכסי הקרן'!$C$42</f>
        <v>1.143523790319312E-5</v>
      </c>
    </row>
    <row r="26" spans="2:15">
      <c r="B26" s="88" t="s">
        <v>2602</v>
      </c>
      <c r="C26" s="85" t="s">
        <v>2603</v>
      </c>
      <c r="D26" s="85" t="s">
        <v>323</v>
      </c>
      <c r="E26" s="85" t="s">
        <v>320</v>
      </c>
      <c r="F26" s="85" t="s">
        <v>155</v>
      </c>
      <c r="G26" s="95">
        <v>6.16</v>
      </c>
      <c r="H26" s="98" t="s">
        <v>157</v>
      </c>
      <c r="I26" s="99">
        <v>5.7500000000000002E-2</v>
      </c>
      <c r="J26" s="96">
        <v>1.2699999999999999E-2</v>
      </c>
      <c r="K26" s="95">
        <v>946312.46</v>
      </c>
      <c r="L26" s="97">
        <v>172.07</v>
      </c>
      <c r="M26" s="95">
        <v>1628.3198</v>
      </c>
      <c r="N26" s="96">
        <v>8.949618736587313E-4</v>
      </c>
      <c r="O26" s="96">
        <f>M26/'סכום נכסי הקרן'!$C$42</f>
        <v>2.9670463115740092E-5</v>
      </c>
    </row>
    <row r="27" spans="2:15">
      <c r="B27" s="88" t="s">
        <v>2604</v>
      </c>
      <c r="C27" s="85" t="s">
        <v>2605</v>
      </c>
      <c r="D27" s="85" t="s">
        <v>318</v>
      </c>
      <c r="E27" s="85" t="s">
        <v>320</v>
      </c>
      <c r="F27" s="85" t="s">
        <v>155</v>
      </c>
      <c r="G27" s="95">
        <v>0.56000000000000005</v>
      </c>
      <c r="H27" s="98" t="s">
        <v>157</v>
      </c>
      <c r="I27" s="99">
        <v>0.06</v>
      </c>
      <c r="J27" s="96">
        <v>4.3999999999999994E-3</v>
      </c>
      <c r="K27" s="95">
        <v>10000000</v>
      </c>
      <c r="L27" s="97">
        <v>127.36</v>
      </c>
      <c r="M27" s="95">
        <v>12736.00049</v>
      </c>
      <c r="N27" s="96">
        <v>6.9999977040437139E-3</v>
      </c>
      <c r="O27" s="96">
        <f>M27/'סכום נכסי הקרן'!$C$42</f>
        <v>2.3206929792329048E-4</v>
      </c>
    </row>
    <row r="28" spans="2:15">
      <c r="B28" s="88" t="s">
        <v>2606</v>
      </c>
      <c r="C28" s="85" t="s">
        <v>2607</v>
      </c>
      <c r="D28" s="85" t="s">
        <v>334</v>
      </c>
      <c r="E28" s="85" t="s">
        <v>320</v>
      </c>
      <c r="F28" s="85" t="s">
        <v>155</v>
      </c>
      <c r="G28" s="95">
        <v>0.04</v>
      </c>
      <c r="H28" s="98" t="s">
        <v>157</v>
      </c>
      <c r="I28" s="99">
        <v>5.5E-2</v>
      </c>
      <c r="J28" s="96">
        <v>-1.0200000000000001E-2</v>
      </c>
      <c r="K28" s="95">
        <v>377346.32</v>
      </c>
      <c r="L28" s="97">
        <v>133.47999999999999</v>
      </c>
      <c r="M28" s="95">
        <v>503.68184000000002</v>
      </c>
      <c r="N28" s="96">
        <v>2.7683508070974592E-4</v>
      </c>
      <c r="O28" s="96">
        <f>M28/'סכום נכסי הקרן'!$C$42</f>
        <v>9.1778491275412266E-6</v>
      </c>
    </row>
    <row r="29" spans="2:15">
      <c r="B29" s="88" t="s">
        <v>2606</v>
      </c>
      <c r="C29" s="85" t="s">
        <v>2608</v>
      </c>
      <c r="D29" s="85" t="s">
        <v>334</v>
      </c>
      <c r="E29" s="85" t="s">
        <v>320</v>
      </c>
      <c r="F29" s="85" t="s">
        <v>155</v>
      </c>
      <c r="G29" s="95">
        <v>0.06</v>
      </c>
      <c r="H29" s="98" t="s">
        <v>157</v>
      </c>
      <c r="I29" s="99">
        <v>5.5E-2</v>
      </c>
      <c r="J29" s="96">
        <v>-1.4000000000000002E-3</v>
      </c>
      <c r="K29" s="95">
        <v>628757.19999999995</v>
      </c>
      <c r="L29" s="97">
        <v>132.83000000000001</v>
      </c>
      <c r="M29" s="95">
        <v>835.17825000000005</v>
      </c>
      <c r="N29" s="96">
        <v>4.5903310360717858E-4</v>
      </c>
      <c r="O29" s="96">
        <f>M29/'סכום נכסי הקרן'!$C$42</f>
        <v>1.5218217859718564E-5</v>
      </c>
    </row>
    <row r="30" spans="2:15">
      <c r="B30" s="88" t="s">
        <v>2609</v>
      </c>
      <c r="C30" s="85" t="s">
        <v>2610</v>
      </c>
      <c r="D30" s="85" t="s">
        <v>334</v>
      </c>
      <c r="E30" s="85" t="s">
        <v>320</v>
      </c>
      <c r="F30" s="85" t="s">
        <v>155</v>
      </c>
      <c r="G30" s="95">
        <v>0.52</v>
      </c>
      <c r="H30" s="98" t="s">
        <v>157</v>
      </c>
      <c r="I30" s="99">
        <v>6.1500000000000006E-2</v>
      </c>
      <c r="J30" s="96">
        <v>3.3E-3</v>
      </c>
      <c r="K30" s="95">
        <v>489751.62</v>
      </c>
      <c r="L30" s="97">
        <v>128.11000000000001</v>
      </c>
      <c r="M30" s="95">
        <v>627.42078000000004</v>
      </c>
      <c r="N30" s="96">
        <v>3.4484483750748634E-4</v>
      </c>
      <c r="O30" s="96">
        <f>M30/'סכום נכסי הקרן'!$C$42</f>
        <v>1.1432560797356195E-5</v>
      </c>
    </row>
    <row r="31" spans="2:15">
      <c r="B31" s="88" t="s">
        <v>2611</v>
      </c>
      <c r="C31" s="85" t="s">
        <v>2612</v>
      </c>
      <c r="D31" s="85" t="s">
        <v>334</v>
      </c>
      <c r="E31" s="85" t="s">
        <v>320</v>
      </c>
      <c r="F31" s="85" t="s">
        <v>155</v>
      </c>
      <c r="G31" s="95">
        <v>2.2600000000000002</v>
      </c>
      <c r="H31" s="98" t="s">
        <v>157</v>
      </c>
      <c r="I31" s="99">
        <v>5.2499999999999998E-2</v>
      </c>
      <c r="J31" s="96">
        <v>5.4000000000000003E-3</v>
      </c>
      <c r="K31" s="95">
        <v>1057130.1399999999</v>
      </c>
      <c r="L31" s="97">
        <v>148.91</v>
      </c>
      <c r="M31" s="95">
        <v>1574.17254</v>
      </c>
      <c r="N31" s="96">
        <v>8.6520129882380848E-4</v>
      </c>
      <c r="O31" s="96">
        <f>M31/'סכום נכסי הקרן'!$C$42</f>
        <v>2.8683817691021687E-5</v>
      </c>
    </row>
    <row r="32" spans="2:15">
      <c r="B32" s="88" t="s">
        <v>2613</v>
      </c>
      <c r="C32" s="85" t="s">
        <v>2614</v>
      </c>
      <c r="D32" s="85" t="s">
        <v>334</v>
      </c>
      <c r="E32" s="85" t="s">
        <v>320</v>
      </c>
      <c r="F32" s="85" t="s">
        <v>155</v>
      </c>
      <c r="G32" s="95">
        <v>5.5200000000000005</v>
      </c>
      <c r="H32" s="98" t="s">
        <v>157</v>
      </c>
      <c r="I32" s="99">
        <v>5.5999999999999994E-2</v>
      </c>
      <c r="J32" s="96">
        <v>1.2199999999999999E-2</v>
      </c>
      <c r="K32" s="95">
        <v>8595564.1099999994</v>
      </c>
      <c r="L32" s="97">
        <v>157.37</v>
      </c>
      <c r="M32" s="95">
        <v>13526.83879</v>
      </c>
      <c r="N32" s="96">
        <v>7.4346605551182301E-3</v>
      </c>
      <c r="O32" s="96">
        <f>M32/'סכום נכסי הקרן'!$C$42</f>
        <v>2.4647957446151386E-4</v>
      </c>
    </row>
    <row r="33" spans="2:15">
      <c r="B33" s="88" t="s">
        <v>2615</v>
      </c>
      <c r="C33" s="85" t="s">
        <v>2616</v>
      </c>
      <c r="D33" s="85" t="s">
        <v>334</v>
      </c>
      <c r="E33" s="85" t="s">
        <v>320</v>
      </c>
      <c r="F33" s="85" t="s">
        <v>155</v>
      </c>
      <c r="G33" s="95">
        <v>3.64</v>
      </c>
      <c r="H33" s="98" t="s">
        <v>157</v>
      </c>
      <c r="I33" s="99">
        <v>5.0999999999999997E-2</v>
      </c>
      <c r="J33" s="96">
        <v>8.3999999999999995E-3</v>
      </c>
      <c r="K33" s="95">
        <v>13023090.43</v>
      </c>
      <c r="L33" s="97">
        <v>147.15</v>
      </c>
      <c r="M33" s="95">
        <v>19163.477920000001</v>
      </c>
      <c r="N33" s="96">
        <v>1.0532686579811244E-2</v>
      </c>
      <c r="O33" s="96">
        <f>M33/'סכום נכסי הקרן'!$C$42</f>
        <v>3.4918771164894002E-4</v>
      </c>
    </row>
    <row r="34" spans="2:15">
      <c r="B34" s="88" t="s">
        <v>2617</v>
      </c>
      <c r="C34" s="85" t="s">
        <v>2618</v>
      </c>
      <c r="D34" s="85" t="s">
        <v>334</v>
      </c>
      <c r="E34" s="85" t="s">
        <v>320</v>
      </c>
      <c r="F34" s="85" t="s">
        <v>155</v>
      </c>
      <c r="G34" s="95">
        <v>5.3</v>
      </c>
      <c r="H34" s="98" t="s">
        <v>157</v>
      </c>
      <c r="I34" s="99">
        <v>5.5E-2</v>
      </c>
      <c r="J34" s="96">
        <v>9.7000000000000003E-3</v>
      </c>
      <c r="K34" s="95">
        <v>10000000</v>
      </c>
      <c r="L34" s="97">
        <v>158.24</v>
      </c>
      <c r="M34" s="95">
        <v>15823.999609999999</v>
      </c>
      <c r="N34" s="96">
        <v>8.6972327792984097E-3</v>
      </c>
      <c r="O34" s="96">
        <f>M34/'סכום נכסי הקרן'!$C$42</f>
        <v>2.883373381395906E-4</v>
      </c>
    </row>
    <row r="35" spans="2:15">
      <c r="B35" s="88" t="s">
        <v>2619</v>
      </c>
      <c r="C35" s="85" t="s">
        <v>2620</v>
      </c>
      <c r="D35" s="85" t="s">
        <v>334</v>
      </c>
      <c r="E35" s="85" t="s">
        <v>320</v>
      </c>
      <c r="F35" s="85" t="s">
        <v>155</v>
      </c>
      <c r="G35" s="95">
        <v>1.0999999999999999</v>
      </c>
      <c r="H35" s="98" t="s">
        <v>157</v>
      </c>
      <c r="I35" s="99">
        <v>5.5999999999999994E-2</v>
      </c>
      <c r="J35" s="96">
        <v>8.0999999999999978E-3</v>
      </c>
      <c r="K35" s="95">
        <v>10000000</v>
      </c>
      <c r="L35" s="97">
        <v>132.58000000000001</v>
      </c>
      <c r="M35" s="95">
        <v>13258.00065</v>
      </c>
      <c r="N35" s="96">
        <v>7.2869009531743561E-3</v>
      </c>
      <c r="O35" s="96">
        <f>M35/'סכום נכסי הקרן'!$C$42</f>
        <v>2.4158093469985636E-4</v>
      </c>
    </row>
    <row r="36" spans="2:15">
      <c r="B36" s="88" t="s">
        <v>2621</v>
      </c>
      <c r="C36" s="85" t="s">
        <v>2622</v>
      </c>
      <c r="D36" s="85" t="s">
        <v>334</v>
      </c>
      <c r="E36" s="85" t="s">
        <v>320</v>
      </c>
      <c r="F36" s="85" t="s">
        <v>155</v>
      </c>
      <c r="G36" s="95">
        <v>0.26</v>
      </c>
      <c r="H36" s="98" t="s">
        <v>157</v>
      </c>
      <c r="I36" s="99">
        <v>4.8000000000000001E-2</v>
      </c>
      <c r="J36" s="96">
        <v>1E-4</v>
      </c>
      <c r="K36" s="95">
        <v>25000000</v>
      </c>
      <c r="L36" s="97">
        <v>127.19</v>
      </c>
      <c r="M36" s="95">
        <v>31797.4997</v>
      </c>
      <c r="N36" s="96">
        <v>1.7476634448082586E-2</v>
      </c>
      <c r="O36" s="96">
        <f>M36/'סכום נכסי הקרן'!$C$42</f>
        <v>5.7939880238612018E-4</v>
      </c>
    </row>
    <row r="37" spans="2:15">
      <c r="B37" s="88" t="s">
        <v>2623</v>
      </c>
      <c r="C37" s="85" t="s">
        <v>2624</v>
      </c>
      <c r="D37" s="85" t="s">
        <v>334</v>
      </c>
      <c r="E37" s="85" t="s">
        <v>320</v>
      </c>
      <c r="F37" s="85" t="s">
        <v>155</v>
      </c>
      <c r="G37" s="95">
        <v>4.5999999999999996</v>
      </c>
      <c r="H37" s="98" t="s">
        <v>157</v>
      </c>
      <c r="I37" s="99">
        <v>5.0499999999999996E-2</v>
      </c>
      <c r="J37" s="96">
        <v>1.03E-2</v>
      </c>
      <c r="K37" s="95">
        <v>15518335.710000001</v>
      </c>
      <c r="L37" s="97">
        <v>145.25</v>
      </c>
      <c r="M37" s="95">
        <v>22540.38191</v>
      </c>
      <c r="N37" s="96">
        <v>1.2388710391630054E-2</v>
      </c>
      <c r="O37" s="96">
        <f>M37/'סכום נכסי הקרן'!$C$42</f>
        <v>4.1072003796511607E-4</v>
      </c>
    </row>
    <row r="38" spans="2:15">
      <c r="B38" s="88" t="s">
        <v>2625</v>
      </c>
      <c r="C38" s="85" t="s">
        <v>2626</v>
      </c>
      <c r="D38" s="85" t="s">
        <v>334</v>
      </c>
      <c r="E38" s="85" t="s">
        <v>320</v>
      </c>
      <c r="F38" s="85" t="s">
        <v>155</v>
      </c>
      <c r="G38" s="95">
        <v>5.0900000000000007</v>
      </c>
      <c r="H38" s="98" t="s">
        <v>157</v>
      </c>
      <c r="I38" s="99">
        <v>5.0499999999999996E-2</v>
      </c>
      <c r="J38" s="96">
        <v>1.11E-2</v>
      </c>
      <c r="K38" s="95">
        <v>16690074.189999999</v>
      </c>
      <c r="L38" s="97">
        <v>149.04</v>
      </c>
      <c r="M38" s="95">
        <v>24874.886549999999</v>
      </c>
      <c r="N38" s="96">
        <v>1.3671807634984462E-2</v>
      </c>
      <c r="O38" s="96">
        <f>M38/'סכום נכסי הקרן'!$C$42</f>
        <v>4.5325826283632633E-4</v>
      </c>
    </row>
    <row r="39" spans="2:15">
      <c r="B39" s="88" t="s">
        <v>2627</v>
      </c>
      <c r="C39" s="85">
        <v>10028</v>
      </c>
      <c r="D39" s="85" t="s">
        <v>323</v>
      </c>
      <c r="E39" s="85" t="s">
        <v>320</v>
      </c>
      <c r="F39" s="85" t="s">
        <v>155</v>
      </c>
      <c r="G39" s="95">
        <v>0.77999999999999992</v>
      </c>
      <c r="H39" s="98" t="s">
        <v>157</v>
      </c>
      <c r="I39" s="99">
        <v>6.2199999999999998E-2</v>
      </c>
      <c r="J39" s="96">
        <v>8.9999999999999998E-4</v>
      </c>
      <c r="K39" s="95">
        <v>80000</v>
      </c>
      <c r="L39" s="97">
        <v>128.09</v>
      </c>
      <c r="M39" s="95">
        <v>102.47199000000001</v>
      </c>
      <c r="N39" s="96">
        <v>5.632095376346758E-5</v>
      </c>
      <c r="O39" s="96">
        <f>M39/'סכום נכסי הקרן'!$C$42</f>
        <v>1.8671954978938952E-6</v>
      </c>
    </row>
    <row r="40" spans="2:15">
      <c r="B40" s="88" t="s">
        <v>2628</v>
      </c>
      <c r="C40" s="85">
        <v>3296</v>
      </c>
      <c r="D40" s="85" t="s">
        <v>323</v>
      </c>
      <c r="E40" s="85" t="s">
        <v>320</v>
      </c>
      <c r="F40" s="85" t="s">
        <v>155</v>
      </c>
      <c r="G40" s="95">
        <v>0.78</v>
      </c>
      <c r="H40" s="98" t="s">
        <v>157</v>
      </c>
      <c r="I40" s="99">
        <v>6.2199999999999998E-2</v>
      </c>
      <c r="J40" s="96">
        <v>5.5999999999999991E-3</v>
      </c>
      <c r="K40" s="95">
        <v>870000</v>
      </c>
      <c r="L40" s="97">
        <v>127.62</v>
      </c>
      <c r="M40" s="95">
        <v>1110.2939899999999</v>
      </c>
      <c r="N40" s="96">
        <v>6.1024301835697664E-4</v>
      </c>
      <c r="O40" s="96">
        <f>M40/'סכום נכסי הקרן'!$C$42</f>
        <v>2.0231245040392494E-5</v>
      </c>
    </row>
    <row r="41" spans="2:15">
      <c r="B41" s="88" t="s">
        <v>2629</v>
      </c>
      <c r="C41" s="85" t="s">
        <v>2630</v>
      </c>
      <c r="D41" s="85" t="s">
        <v>334</v>
      </c>
      <c r="E41" s="85" t="s">
        <v>320</v>
      </c>
      <c r="F41" s="85" t="s">
        <v>155</v>
      </c>
      <c r="G41" s="95">
        <v>1.22</v>
      </c>
      <c r="H41" s="98" t="s">
        <v>157</v>
      </c>
      <c r="I41" s="99">
        <v>4.8000000000000001E-2</v>
      </c>
      <c r="J41" s="96">
        <v>7.8000000000000005E-3</v>
      </c>
      <c r="K41" s="95">
        <v>25000000</v>
      </c>
      <c r="L41" s="97">
        <v>127.36</v>
      </c>
      <c r="M41" s="95">
        <v>31840.00072</v>
      </c>
      <c r="N41" s="96">
        <v>1.7499993982549714E-2</v>
      </c>
      <c r="O41" s="96">
        <f>M41/'סכום נכסי הקרן'!$C$42</f>
        <v>5.8017323560635812E-4</v>
      </c>
    </row>
    <row r="42" spans="2:15">
      <c r="B42" s="88" t="s">
        <v>2631</v>
      </c>
      <c r="C42" s="85">
        <v>3258</v>
      </c>
      <c r="D42" s="85" t="s">
        <v>334</v>
      </c>
      <c r="E42" s="85" t="s">
        <v>320</v>
      </c>
      <c r="F42" s="85" t="s">
        <v>155</v>
      </c>
      <c r="G42" s="95">
        <v>0.19999999999999998</v>
      </c>
      <c r="H42" s="98" t="s">
        <v>157</v>
      </c>
      <c r="I42" s="99">
        <v>5.5E-2</v>
      </c>
      <c r="J42" s="96">
        <v>-1.5999999999999994E-3</v>
      </c>
      <c r="K42" s="95">
        <v>56666.02</v>
      </c>
      <c r="L42" s="97">
        <v>130.83000000000001</v>
      </c>
      <c r="M42" s="95">
        <v>74.136160000000004</v>
      </c>
      <c r="N42" s="96">
        <v>4.0746932303754758E-5</v>
      </c>
      <c r="O42" s="96">
        <f>M42/'סכום נכסי הקרן'!$C$42</f>
        <v>1.3508735819724148E-6</v>
      </c>
    </row>
    <row r="43" spans="2:15">
      <c r="B43" s="88" t="s">
        <v>2632</v>
      </c>
      <c r="C43" s="85">
        <v>3277</v>
      </c>
      <c r="D43" s="85" t="s">
        <v>318</v>
      </c>
      <c r="E43" s="85" t="s">
        <v>320</v>
      </c>
      <c r="F43" s="85" t="s">
        <v>155</v>
      </c>
      <c r="G43" s="95">
        <v>0.35</v>
      </c>
      <c r="H43" s="98" t="s">
        <v>157</v>
      </c>
      <c r="I43" s="99">
        <v>5.9000000000000004E-2</v>
      </c>
      <c r="J43" s="96">
        <v>2.0999999999999999E-3</v>
      </c>
      <c r="K43" s="95">
        <v>113785.49</v>
      </c>
      <c r="L43" s="97">
        <v>128.29</v>
      </c>
      <c r="M43" s="95">
        <v>145.97542999999999</v>
      </c>
      <c r="N43" s="96">
        <v>8.0231441232206938E-5</v>
      </c>
      <c r="O43" s="96">
        <f>M43/'סכום נכסי הקרן'!$C$42</f>
        <v>2.6598943350190172E-6</v>
      </c>
    </row>
    <row r="44" spans="2:15">
      <c r="B44" s="88" t="s">
        <v>2633</v>
      </c>
      <c r="C44" s="85">
        <v>3263</v>
      </c>
      <c r="D44" s="85" t="s">
        <v>323</v>
      </c>
      <c r="E44" s="85" t="s">
        <v>320</v>
      </c>
      <c r="F44" s="85" t="s">
        <v>155</v>
      </c>
      <c r="G44" s="95">
        <v>0.26000000000000006</v>
      </c>
      <c r="H44" s="98" t="s">
        <v>157</v>
      </c>
      <c r="I44" s="99">
        <v>5.7999999999999996E-2</v>
      </c>
      <c r="J44" s="96">
        <v>-1.0000000000000002E-3</v>
      </c>
      <c r="K44" s="95">
        <v>75879.959999999992</v>
      </c>
      <c r="L44" s="97">
        <v>129.97999999999999</v>
      </c>
      <c r="M44" s="95">
        <v>98.628769999999975</v>
      </c>
      <c r="N44" s="96">
        <v>5.4208631987313576E-5</v>
      </c>
      <c r="O44" s="96">
        <f>M44/'סכום נכסי הקרן'!$C$42</f>
        <v>1.7971661846989837E-6</v>
      </c>
    </row>
    <row r="45" spans="2:15">
      <c r="B45" s="88" t="s">
        <v>2634</v>
      </c>
      <c r="C45" s="85">
        <v>3288</v>
      </c>
      <c r="D45" s="85" t="s">
        <v>323</v>
      </c>
      <c r="E45" s="85" t="s">
        <v>320</v>
      </c>
      <c r="F45" s="85" t="s">
        <v>155</v>
      </c>
      <c r="G45" s="95">
        <v>0.51</v>
      </c>
      <c r="H45" s="98" t="s">
        <v>157</v>
      </c>
      <c r="I45" s="99">
        <v>6.1500000000000006E-2</v>
      </c>
      <c r="J45" s="96">
        <v>2.8000000000000004E-3</v>
      </c>
      <c r="K45" s="95">
        <v>106765.86</v>
      </c>
      <c r="L45" s="97">
        <v>128.15</v>
      </c>
      <c r="M45" s="95">
        <v>136.82042999999999</v>
      </c>
      <c r="N45" s="96">
        <v>7.5199643453081679E-5</v>
      </c>
      <c r="O45" s="96">
        <f>M45/'סכום נכסי הקרן'!$C$42</f>
        <v>2.4930763120332375E-6</v>
      </c>
    </row>
    <row r="46" spans="2:15">
      <c r="B46" s="88" t="s">
        <v>2635</v>
      </c>
      <c r="C46" s="85" t="s">
        <v>2636</v>
      </c>
      <c r="D46" s="85" t="s">
        <v>401</v>
      </c>
      <c r="E46" s="85" t="s">
        <v>344</v>
      </c>
      <c r="F46" s="85" t="s">
        <v>155</v>
      </c>
      <c r="G46" s="95">
        <v>0.54</v>
      </c>
      <c r="H46" s="98" t="s">
        <v>157</v>
      </c>
      <c r="I46" s="99">
        <v>6.2E-2</v>
      </c>
      <c r="J46" s="96">
        <v>6.0999999999999987E-3</v>
      </c>
      <c r="K46" s="95">
        <v>491113.4</v>
      </c>
      <c r="L46" s="97">
        <v>127.97</v>
      </c>
      <c r="M46" s="95">
        <v>628.47784999999999</v>
      </c>
      <c r="N46" s="96">
        <v>3.4542582740135631E-4</v>
      </c>
      <c r="O46" s="96">
        <f>M46/'סכום נכסי הקרן'!$C$42</f>
        <v>1.1451822220355384E-5</v>
      </c>
    </row>
    <row r="47" spans="2:15">
      <c r="B47" s="88" t="s">
        <v>2637</v>
      </c>
      <c r="C47" s="85">
        <v>3262</v>
      </c>
      <c r="D47" s="85" t="s">
        <v>343</v>
      </c>
      <c r="E47" s="85" t="s">
        <v>344</v>
      </c>
      <c r="F47" s="85" t="s">
        <v>155</v>
      </c>
      <c r="G47" s="95">
        <v>0.24</v>
      </c>
      <c r="H47" s="98" t="s">
        <v>157</v>
      </c>
      <c r="I47" s="99">
        <v>5.9000000000000004E-2</v>
      </c>
      <c r="J47" s="96">
        <v>-9.9999999999999991E-5</v>
      </c>
      <c r="K47" s="95">
        <v>12431.87</v>
      </c>
      <c r="L47" s="97">
        <v>124.64</v>
      </c>
      <c r="M47" s="95">
        <v>15.49508</v>
      </c>
      <c r="N47" s="96">
        <v>8.5164510247261824E-6</v>
      </c>
      <c r="O47" s="96">
        <f>M47/'סכום נכסי הקרן'!$C$42</f>
        <v>2.8234392262222814E-7</v>
      </c>
    </row>
    <row r="48" spans="2:15">
      <c r="B48" s="88" t="s">
        <v>2638</v>
      </c>
      <c r="C48" s="85">
        <v>10029</v>
      </c>
      <c r="D48" s="85" t="s">
        <v>343</v>
      </c>
      <c r="E48" s="85" t="s">
        <v>344</v>
      </c>
      <c r="F48" s="85" t="s">
        <v>155</v>
      </c>
      <c r="G48" s="95">
        <v>0.17</v>
      </c>
      <c r="H48" s="98" t="s">
        <v>157</v>
      </c>
      <c r="I48" s="99">
        <v>0.06</v>
      </c>
      <c r="J48" s="96">
        <v>-2.9999999999999997E-4</v>
      </c>
      <c r="K48" s="95">
        <v>4967.03</v>
      </c>
      <c r="L48" s="97">
        <v>125.59</v>
      </c>
      <c r="M48" s="95">
        <v>6.2381000000000002</v>
      </c>
      <c r="N48" s="96">
        <v>3.4286027008149945E-6</v>
      </c>
      <c r="O48" s="96">
        <f>M48/'סכום נכסי הקרן'!$C$42</f>
        <v>1.1366766894457604E-7</v>
      </c>
    </row>
    <row r="49" spans="2:15">
      <c r="B49" s="88" t="s">
        <v>2638</v>
      </c>
      <c r="C49" s="85">
        <v>3268</v>
      </c>
      <c r="D49" s="85" t="s">
        <v>343</v>
      </c>
      <c r="E49" s="85" t="s">
        <v>344</v>
      </c>
      <c r="F49" s="85" t="s">
        <v>155</v>
      </c>
      <c r="G49" s="95">
        <v>0.16999999999999998</v>
      </c>
      <c r="H49" s="98" t="s">
        <v>157</v>
      </c>
      <c r="I49" s="99">
        <v>0.06</v>
      </c>
      <c r="J49" s="96">
        <v>1.108749954670247E-3</v>
      </c>
      <c r="K49" s="95">
        <v>39745.219999999994</v>
      </c>
      <c r="L49" s="97">
        <v>125.58</v>
      </c>
      <c r="M49" s="95">
        <v>49.912030000000001</v>
      </c>
      <c r="N49" s="96">
        <v>2.7432795380189324E-5</v>
      </c>
      <c r="O49" s="96">
        <f>M49/'סכום נכסי הקרן'!$C$42</f>
        <v>9.0947309315204109E-7</v>
      </c>
    </row>
    <row r="50" spans="2:15">
      <c r="B50" s="88" t="s">
        <v>2639</v>
      </c>
      <c r="C50" s="85" t="s">
        <v>2640</v>
      </c>
      <c r="D50" s="85" t="s">
        <v>473</v>
      </c>
      <c r="E50" s="85" t="s">
        <v>439</v>
      </c>
      <c r="F50" s="85" t="s">
        <v>155</v>
      </c>
      <c r="G50" s="95">
        <v>3.01</v>
      </c>
      <c r="H50" s="98" t="s">
        <v>157</v>
      </c>
      <c r="I50" s="99">
        <v>6.5000000000000002E-2</v>
      </c>
      <c r="J50" s="96">
        <v>8.199999999999999E-3</v>
      </c>
      <c r="K50" s="95">
        <v>3075470.53</v>
      </c>
      <c r="L50" s="97">
        <v>146.19</v>
      </c>
      <c r="M50" s="95">
        <v>4496.0302799999999</v>
      </c>
      <c r="N50" s="96">
        <v>2.471121264640515E-3</v>
      </c>
      <c r="O50" s="96">
        <f>M50/'סכום נכסי הקרן'!$C$42</f>
        <v>8.1924509294789999E-5</v>
      </c>
    </row>
    <row r="51" spans="2:15">
      <c r="B51" s="88" t="s">
        <v>2641</v>
      </c>
      <c r="C51" s="85" t="s">
        <v>2642</v>
      </c>
      <c r="D51" s="85" t="s">
        <v>473</v>
      </c>
      <c r="E51" s="85" t="s">
        <v>439</v>
      </c>
      <c r="F51" s="85" t="s">
        <v>155</v>
      </c>
      <c r="G51" s="95">
        <v>5.1999999999999993</v>
      </c>
      <c r="H51" s="98" t="s">
        <v>157</v>
      </c>
      <c r="I51" s="99">
        <v>6.2E-2</v>
      </c>
      <c r="J51" s="96">
        <v>1.06E-2</v>
      </c>
      <c r="K51" s="95">
        <v>5000000</v>
      </c>
      <c r="L51" s="97">
        <v>163.25</v>
      </c>
      <c r="M51" s="95">
        <v>8162.5002500000001</v>
      </c>
      <c r="N51" s="96">
        <v>4.4862971742282215E-3</v>
      </c>
      <c r="O51" s="96">
        <f>M51/'סכום נכסי הקרן'!$C$42</f>
        <v>1.487331681404625E-4</v>
      </c>
    </row>
    <row r="52" spans="2:15">
      <c r="B52" s="88" t="s">
        <v>2643</v>
      </c>
      <c r="C52" s="85" t="s">
        <v>2644</v>
      </c>
      <c r="D52" s="85" t="s">
        <v>560</v>
      </c>
      <c r="E52" s="85" t="s">
        <v>542</v>
      </c>
      <c r="F52" s="85" t="s">
        <v>155</v>
      </c>
      <c r="G52" s="95">
        <v>0.52</v>
      </c>
      <c r="H52" s="98" t="s">
        <v>157</v>
      </c>
      <c r="I52" s="99">
        <v>6.5000000000000002E-2</v>
      </c>
      <c r="J52" s="96">
        <v>6.4999999999999988E-3</v>
      </c>
      <c r="K52" s="95">
        <v>299585.3</v>
      </c>
      <c r="L52" s="97">
        <v>128.32</v>
      </c>
      <c r="M52" s="95">
        <v>384.42784</v>
      </c>
      <c r="N52" s="96">
        <v>2.1129034970463354E-4</v>
      </c>
      <c r="O52" s="96">
        <f>M52/'סכום נכסי הקרן'!$C$42</f>
        <v>7.0048598852532736E-6</v>
      </c>
    </row>
    <row r="53" spans="2:15">
      <c r="B53" s="88" t="s">
        <v>2645</v>
      </c>
      <c r="C53" s="85" t="s">
        <v>2646</v>
      </c>
      <c r="D53" s="85" t="s">
        <v>560</v>
      </c>
      <c r="E53" s="85" t="s">
        <v>542</v>
      </c>
      <c r="F53" s="85" t="s">
        <v>155</v>
      </c>
      <c r="G53" s="95">
        <v>2.86</v>
      </c>
      <c r="H53" s="98" t="s">
        <v>157</v>
      </c>
      <c r="I53" s="99">
        <v>6.3E-2</v>
      </c>
      <c r="J53" s="96">
        <v>1.7000000000000001E-3</v>
      </c>
      <c r="K53" s="95">
        <v>3000000.01</v>
      </c>
      <c r="L53" s="97">
        <v>144.31</v>
      </c>
      <c r="M53" s="95">
        <v>4329.3001699999995</v>
      </c>
      <c r="N53" s="96">
        <v>2.3794825757042712E-3</v>
      </c>
      <c r="O53" s="96">
        <f>M53/'סכום נכסי הקרן'!$C$42</f>
        <v>7.8886433126313573E-5</v>
      </c>
    </row>
    <row r="54" spans="2:15">
      <c r="B54" s="84"/>
      <c r="C54" s="85"/>
      <c r="D54" s="85"/>
      <c r="E54" s="85"/>
      <c r="F54" s="85"/>
      <c r="G54" s="85"/>
      <c r="H54" s="85"/>
      <c r="I54" s="85"/>
      <c r="J54" s="96"/>
      <c r="K54" s="95"/>
      <c r="L54" s="97"/>
      <c r="M54" s="85"/>
      <c r="N54" s="96"/>
      <c r="O54" s="85"/>
    </row>
    <row r="55" spans="2:15">
      <c r="B55" s="103" t="s">
        <v>76</v>
      </c>
      <c r="C55" s="83"/>
      <c r="D55" s="83"/>
      <c r="E55" s="83"/>
      <c r="F55" s="83"/>
      <c r="G55" s="92">
        <v>0.60624376707807215</v>
      </c>
      <c r="H55" s="83"/>
      <c r="I55" s="83"/>
      <c r="J55" s="93">
        <v>5.045794800493629E-3</v>
      </c>
      <c r="K55" s="92"/>
      <c r="L55" s="94"/>
      <c r="M55" s="92">
        <v>1414674.4980799998</v>
      </c>
      <c r="N55" s="93">
        <v>0.77753752022109035</v>
      </c>
      <c r="O55" s="93">
        <f>M55/'סכום נכסי הקרן'!$C$42</f>
        <v>2.5777520801540804E-2</v>
      </c>
    </row>
    <row r="56" spans="2:15">
      <c r="B56" s="88" t="s">
        <v>2647</v>
      </c>
      <c r="C56" s="85" t="s">
        <v>2648</v>
      </c>
      <c r="D56" s="85" t="s">
        <v>323</v>
      </c>
      <c r="E56" s="85" t="s">
        <v>320</v>
      </c>
      <c r="F56" s="85" t="s">
        <v>155</v>
      </c>
      <c r="G56" s="95">
        <v>0.37000000000000005</v>
      </c>
      <c r="H56" s="98" t="s">
        <v>157</v>
      </c>
      <c r="I56" s="99">
        <v>4.7999999999999996E-3</v>
      </c>
      <c r="J56" s="96">
        <v>4.8999999999999998E-3</v>
      </c>
      <c r="K56" s="95">
        <v>66500000</v>
      </c>
      <c r="L56" s="97">
        <v>100.3</v>
      </c>
      <c r="M56" s="95">
        <v>66699.49811</v>
      </c>
      <c r="N56" s="96">
        <v>3.6659572524158093E-2</v>
      </c>
      <c r="O56" s="96">
        <f>M56/'סכום נכסי הקרן'!$C$42</f>
        <v>1.2153662926110283E-3</v>
      </c>
    </row>
    <row r="57" spans="2:15">
      <c r="B57" s="88" t="s">
        <v>2649</v>
      </c>
      <c r="C57" s="85" t="s">
        <v>2650</v>
      </c>
      <c r="D57" s="85" t="s">
        <v>323</v>
      </c>
      <c r="E57" s="85" t="s">
        <v>320</v>
      </c>
      <c r="F57" s="85" t="s">
        <v>155</v>
      </c>
      <c r="G57" s="95">
        <v>0.38</v>
      </c>
      <c r="H57" s="98" t="s">
        <v>157</v>
      </c>
      <c r="I57" s="99">
        <v>4.7999999999999996E-3</v>
      </c>
      <c r="J57" s="96">
        <v>5.0000000000000001E-3</v>
      </c>
      <c r="K57" s="95">
        <v>66500000</v>
      </c>
      <c r="L57" s="97">
        <v>100.29</v>
      </c>
      <c r="M57" s="95">
        <v>66692.850829999996</v>
      </c>
      <c r="N57" s="96">
        <v>3.6655919026753261E-2</v>
      </c>
      <c r="O57" s="96">
        <f>M57/'סכום נכסי הקרן'!$C$42</f>
        <v>1.2152451690601999E-3</v>
      </c>
    </row>
    <row r="58" spans="2:15">
      <c r="B58" s="88" t="s">
        <v>2651</v>
      </c>
      <c r="C58" s="85" t="s">
        <v>2652</v>
      </c>
      <c r="D58" s="85" t="s">
        <v>323</v>
      </c>
      <c r="E58" s="85" t="s">
        <v>320</v>
      </c>
      <c r="F58" s="85" t="s">
        <v>155</v>
      </c>
      <c r="G58" s="95">
        <v>1.02</v>
      </c>
      <c r="H58" s="98" t="s">
        <v>157</v>
      </c>
      <c r="I58" s="99">
        <v>5.6999999999999993E-3</v>
      </c>
      <c r="J58" s="96">
        <v>5.899999999999999E-3</v>
      </c>
      <c r="K58" s="95">
        <v>115000000</v>
      </c>
      <c r="L58" s="97">
        <v>100.02</v>
      </c>
      <c r="M58" s="95">
        <v>115023.00126</v>
      </c>
      <c r="N58" s="96">
        <v>6.3219277147830669E-2</v>
      </c>
      <c r="O58" s="96">
        <f>M58/'סכום נכסי הקרן'!$C$42</f>
        <v>2.0958940107137164E-3</v>
      </c>
    </row>
    <row r="59" spans="2:15">
      <c r="B59" s="88" t="s">
        <v>2653</v>
      </c>
      <c r="C59" s="85" t="s">
        <v>2654</v>
      </c>
      <c r="D59" s="85" t="s">
        <v>323</v>
      </c>
      <c r="E59" s="85" t="s">
        <v>320</v>
      </c>
      <c r="F59" s="85" t="s">
        <v>155</v>
      </c>
      <c r="G59" s="95">
        <v>0.60000000000000009</v>
      </c>
      <c r="H59" s="98" t="s">
        <v>157</v>
      </c>
      <c r="I59" s="99">
        <v>5.0000000000000001E-3</v>
      </c>
      <c r="J59" s="96">
        <v>4.5000000000000005E-3</v>
      </c>
      <c r="K59" s="95">
        <v>120000000</v>
      </c>
      <c r="L59" s="97">
        <v>100.23</v>
      </c>
      <c r="M59" s="95">
        <v>120275.99851999999</v>
      </c>
      <c r="N59" s="96">
        <v>6.6106444809940892E-2</v>
      </c>
      <c r="O59" s="96">
        <f>M59/'סכום נכסי הקרן'!$C$42</f>
        <v>2.1916116095845972E-3</v>
      </c>
    </row>
    <row r="60" spans="2:15">
      <c r="B60" s="88" t="s">
        <v>2655</v>
      </c>
      <c r="C60" s="85" t="s">
        <v>2656</v>
      </c>
      <c r="D60" s="85" t="s">
        <v>323</v>
      </c>
      <c r="E60" s="85" t="s">
        <v>320</v>
      </c>
      <c r="F60" s="85" t="s">
        <v>155</v>
      </c>
      <c r="G60" s="95">
        <v>0.91999999999999993</v>
      </c>
      <c r="H60" s="98" t="s">
        <v>157</v>
      </c>
      <c r="I60" s="99">
        <v>5.6999999999999993E-3</v>
      </c>
      <c r="J60" s="96">
        <v>5.1999999999999998E-3</v>
      </c>
      <c r="K60" s="95">
        <v>93000000</v>
      </c>
      <c r="L60" s="97">
        <v>100.14</v>
      </c>
      <c r="M60" s="95">
        <v>93130.19720000001</v>
      </c>
      <c r="N60" s="96">
        <v>5.1186490381262412E-2</v>
      </c>
      <c r="O60" s="96">
        <f>M60/'סכום נכסי הקרן'!$C$42</f>
        <v>1.6969738260163645E-3</v>
      </c>
    </row>
    <row r="61" spans="2:15">
      <c r="B61" s="88" t="s">
        <v>2657</v>
      </c>
      <c r="C61" s="85" t="s">
        <v>2658</v>
      </c>
      <c r="D61" s="85" t="s">
        <v>323</v>
      </c>
      <c r="E61" s="85" t="s">
        <v>320</v>
      </c>
      <c r="F61" s="85" t="s">
        <v>155</v>
      </c>
      <c r="G61" s="95">
        <v>0.83</v>
      </c>
      <c r="H61" s="98" t="s">
        <v>157</v>
      </c>
      <c r="I61" s="99">
        <v>5.5000000000000005E-3</v>
      </c>
      <c r="J61" s="96">
        <v>4.6999999999999993E-3</v>
      </c>
      <c r="K61" s="95">
        <v>40000000</v>
      </c>
      <c r="L61" s="97">
        <v>100.21</v>
      </c>
      <c r="M61" s="95">
        <v>40083.998950000001</v>
      </c>
      <c r="N61" s="96">
        <v>2.2031084314043603E-2</v>
      </c>
      <c r="O61" s="96">
        <f>M61/'סכום נכסי הקרן'!$C$42</f>
        <v>7.3039142088509863E-4</v>
      </c>
    </row>
    <row r="62" spans="2:15">
      <c r="B62" s="88" t="s">
        <v>2659</v>
      </c>
      <c r="C62" s="85" t="s">
        <v>2660</v>
      </c>
      <c r="D62" s="85" t="s">
        <v>323</v>
      </c>
      <c r="E62" s="85" t="s">
        <v>320</v>
      </c>
      <c r="F62" s="85" t="s">
        <v>155</v>
      </c>
      <c r="G62" s="95">
        <v>0.67</v>
      </c>
      <c r="H62" s="98" t="s">
        <v>157</v>
      </c>
      <c r="I62" s="99">
        <v>5.0000000000000001E-3</v>
      </c>
      <c r="J62" s="96">
        <v>4.2000000000000006E-3</v>
      </c>
      <c r="K62" s="95">
        <v>58000000</v>
      </c>
      <c r="L62" s="97">
        <v>100.22</v>
      </c>
      <c r="M62" s="95">
        <v>58127.602039999998</v>
      </c>
      <c r="N62" s="96">
        <v>3.1948262026296977E-2</v>
      </c>
      <c r="O62" s="96">
        <f>M62/'סכום נכסי הקרן'!$C$42</f>
        <v>1.0591733100182399E-3</v>
      </c>
    </row>
    <row r="63" spans="2:15">
      <c r="B63" s="88" t="s">
        <v>2661</v>
      </c>
      <c r="C63" s="85" t="s">
        <v>2662</v>
      </c>
      <c r="D63" s="85" t="s">
        <v>323</v>
      </c>
      <c r="E63" s="85" t="s">
        <v>320</v>
      </c>
      <c r="F63" s="85" t="s">
        <v>155</v>
      </c>
      <c r="G63" s="95">
        <v>0.44000000000000006</v>
      </c>
      <c r="H63" s="98" t="s">
        <v>157</v>
      </c>
      <c r="I63" s="99">
        <v>4.7999999999999996E-3</v>
      </c>
      <c r="J63" s="96">
        <v>4.7000000000000011E-3</v>
      </c>
      <c r="K63" s="95">
        <v>93000000</v>
      </c>
      <c r="L63" s="97">
        <v>100.27</v>
      </c>
      <c r="M63" s="95">
        <v>93251.096129999991</v>
      </c>
      <c r="N63" s="96">
        <v>5.1252939203487703E-2</v>
      </c>
      <c r="O63" s="96">
        <f>M63/'סכום נכסי הקרן'!$C$42</f>
        <v>1.6991767883848727E-3</v>
      </c>
    </row>
    <row r="64" spans="2:15">
      <c r="B64" s="88" t="s">
        <v>2663</v>
      </c>
      <c r="C64" s="85" t="s">
        <v>2664</v>
      </c>
      <c r="D64" s="85" t="s">
        <v>334</v>
      </c>
      <c r="E64" s="85" t="s">
        <v>320</v>
      </c>
      <c r="F64" s="85" t="s">
        <v>155</v>
      </c>
      <c r="G64" s="95">
        <v>0.84</v>
      </c>
      <c r="H64" s="98" t="s">
        <v>157</v>
      </c>
      <c r="I64" s="99">
        <v>4.5000000000000005E-3</v>
      </c>
      <c r="J64" s="96">
        <v>4.0000000000000001E-3</v>
      </c>
      <c r="K64" s="95">
        <v>40000000</v>
      </c>
      <c r="L64" s="97">
        <v>100.11</v>
      </c>
      <c r="M64" s="95">
        <v>40043.999889999999</v>
      </c>
      <c r="N64" s="96">
        <v>2.2009099914122785E-2</v>
      </c>
      <c r="O64" s="96">
        <f>M64/'סכום נכסי הקרן'!$C$42</f>
        <v>7.2966257718105822E-4</v>
      </c>
    </row>
    <row r="65" spans="2:15">
      <c r="B65" s="88" t="s">
        <v>2665</v>
      </c>
      <c r="C65" s="85" t="s">
        <v>2666</v>
      </c>
      <c r="D65" s="85" t="s">
        <v>334</v>
      </c>
      <c r="E65" s="85" t="s">
        <v>320</v>
      </c>
      <c r="F65" s="85" t="s">
        <v>155</v>
      </c>
      <c r="G65" s="95">
        <v>0.36</v>
      </c>
      <c r="H65" s="98" t="s">
        <v>157</v>
      </c>
      <c r="I65" s="99">
        <v>4.1999999999999997E-3</v>
      </c>
      <c r="J65" s="96">
        <v>4.4000000000000003E-3</v>
      </c>
      <c r="K65" s="95">
        <v>66500000</v>
      </c>
      <c r="L65" s="97">
        <v>100.26</v>
      </c>
      <c r="M65" s="95">
        <v>66672.898369999995</v>
      </c>
      <c r="N65" s="96">
        <v>3.664495269754342E-2</v>
      </c>
      <c r="O65" s="96">
        <f>M65/'סכום נכסי הקרן'!$C$42</f>
        <v>1.214881604895164E-3</v>
      </c>
    </row>
    <row r="66" spans="2:15">
      <c r="B66" s="88" t="s">
        <v>2667</v>
      </c>
      <c r="C66" s="85" t="s">
        <v>2668</v>
      </c>
      <c r="D66" s="85" t="s">
        <v>334</v>
      </c>
      <c r="E66" s="85" t="s">
        <v>320</v>
      </c>
      <c r="F66" s="85" t="s">
        <v>155</v>
      </c>
      <c r="G66" s="95">
        <v>0.67</v>
      </c>
      <c r="H66" s="98" t="s">
        <v>157</v>
      </c>
      <c r="I66" s="99">
        <v>4.5000000000000005E-3</v>
      </c>
      <c r="J66" s="96">
        <v>3.7000000000000002E-3</v>
      </c>
      <c r="K66" s="95">
        <v>16000000</v>
      </c>
      <c r="L66" s="97">
        <v>100.2</v>
      </c>
      <c r="M66" s="95">
        <v>16032.00051</v>
      </c>
      <c r="N66" s="96">
        <v>8.8115548401040966E-3</v>
      </c>
      <c r="O66" s="96">
        <f>M66/'סכום נכסי הקרן'!$C$42</f>
        <v>2.9212743086676299E-4</v>
      </c>
    </row>
    <row r="67" spans="2:15">
      <c r="B67" s="88" t="s">
        <v>2669</v>
      </c>
      <c r="C67" s="85" t="s">
        <v>2670</v>
      </c>
      <c r="D67" s="85" t="s">
        <v>334</v>
      </c>
      <c r="E67" s="85" t="s">
        <v>320</v>
      </c>
      <c r="F67" s="85" t="s">
        <v>155</v>
      </c>
      <c r="G67" s="95">
        <v>0.38</v>
      </c>
      <c r="H67" s="98" t="s">
        <v>157</v>
      </c>
      <c r="I67" s="99">
        <v>4.5000000000000005E-3</v>
      </c>
      <c r="J67" s="96">
        <v>4.8000000000000004E-3</v>
      </c>
      <c r="K67" s="95">
        <v>66500000</v>
      </c>
      <c r="L67" s="97">
        <v>100.27</v>
      </c>
      <c r="M67" s="95">
        <v>66679.550359999994</v>
      </c>
      <c r="N67" s="96">
        <v>3.6648608783672175E-2</v>
      </c>
      <c r="O67" s="96">
        <f>M67/'סכום נכסי הקרן'!$C$42</f>
        <v>1.2150028142693553E-3</v>
      </c>
    </row>
    <row r="68" spans="2:15">
      <c r="B68" s="88" t="s">
        <v>2671</v>
      </c>
      <c r="C68" s="85" t="s">
        <v>2672</v>
      </c>
      <c r="D68" s="85" t="s">
        <v>401</v>
      </c>
      <c r="E68" s="85" t="s">
        <v>344</v>
      </c>
      <c r="F68" s="85" t="s">
        <v>155</v>
      </c>
      <c r="G68" s="95">
        <v>0.67</v>
      </c>
      <c r="H68" s="98" t="s">
        <v>157</v>
      </c>
      <c r="I68" s="99">
        <v>5.0000000000000001E-3</v>
      </c>
      <c r="J68" s="96">
        <v>4.2000000000000006E-3</v>
      </c>
      <c r="K68" s="95">
        <v>58000000</v>
      </c>
      <c r="L68" s="97">
        <v>100.22</v>
      </c>
      <c r="M68" s="95">
        <v>58127.602039999998</v>
      </c>
      <c r="N68" s="96">
        <v>3.1948262026296977E-2</v>
      </c>
      <c r="O68" s="96">
        <f>M68/'סכום נכסי הקרן'!$C$42</f>
        <v>1.0591733100182399E-3</v>
      </c>
    </row>
    <row r="69" spans="2:15">
      <c r="B69" s="88" t="s">
        <v>2671</v>
      </c>
      <c r="C69" s="85" t="s">
        <v>2673</v>
      </c>
      <c r="D69" s="85" t="s">
        <v>401</v>
      </c>
      <c r="E69" s="85" t="s">
        <v>344</v>
      </c>
      <c r="F69" s="85" t="s">
        <v>155</v>
      </c>
      <c r="G69" s="95">
        <v>0.60000000000000009</v>
      </c>
      <c r="H69" s="98" t="s">
        <v>157</v>
      </c>
      <c r="I69" s="99">
        <v>4.5000000000000005E-3</v>
      </c>
      <c r="J69" s="96">
        <v>4.0000000000000001E-3</v>
      </c>
      <c r="K69" s="95">
        <v>110000000</v>
      </c>
      <c r="L69" s="97">
        <v>100.21</v>
      </c>
      <c r="M69" s="95">
        <v>110230.99987999999</v>
      </c>
      <c r="N69" s="96">
        <v>6.0585483384701315E-2</v>
      </c>
      <c r="O69" s="96">
        <f>M69/'סכום נכסי הקרן'!$C$42</f>
        <v>2.0085764578620796E-3</v>
      </c>
    </row>
    <row r="70" spans="2:15">
      <c r="B70" s="88" t="s">
        <v>2674</v>
      </c>
      <c r="C70" s="85" t="s">
        <v>2675</v>
      </c>
      <c r="D70" s="85" t="s">
        <v>401</v>
      </c>
      <c r="E70" s="85" t="s">
        <v>344</v>
      </c>
      <c r="F70" s="85" t="s">
        <v>155</v>
      </c>
      <c r="G70" s="95">
        <v>0.75</v>
      </c>
      <c r="H70" s="98" t="s">
        <v>157</v>
      </c>
      <c r="I70" s="99">
        <v>5.1999999999999998E-3</v>
      </c>
      <c r="J70" s="96">
        <v>4.4000000000000003E-3</v>
      </c>
      <c r="K70" s="95">
        <v>43000000</v>
      </c>
      <c r="L70" s="97">
        <v>100.19</v>
      </c>
      <c r="M70" s="95">
        <v>43081.700960000002</v>
      </c>
      <c r="N70" s="96">
        <v>2.3678690028559969E-2</v>
      </c>
      <c r="O70" s="96">
        <f>M70/'סכום נכסי הקרן'!$C$42</f>
        <v>7.8501411043274455E-4</v>
      </c>
    </row>
    <row r="71" spans="2:15">
      <c r="B71" s="88" t="s">
        <v>2676</v>
      </c>
      <c r="C71" s="85" t="s">
        <v>2677</v>
      </c>
      <c r="D71" s="85" t="s">
        <v>401</v>
      </c>
      <c r="E71" s="85" t="s">
        <v>344</v>
      </c>
      <c r="F71" s="85" t="s">
        <v>155</v>
      </c>
      <c r="G71" s="95">
        <v>0.83</v>
      </c>
      <c r="H71" s="98" t="s">
        <v>157</v>
      </c>
      <c r="I71" s="99">
        <v>5.6999999999999993E-3</v>
      </c>
      <c r="J71" s="96">
        <v>4.8000000000000004E-3</v>
      </c>
      <c r="K71" s="95">
        <v>55000000</v>
      </c>
      <c r="L71" s="97">
        <v>100.22</v>
      </c>
      <c r="M71" s="95">
        <v>55120.998599999999</v>
      </c>
      <c r="N71" s="96">
        <v>3.029576388188383E-2</v>
      </c>
      <c r="O71" s="96">
        <f>M71/'סכום נכסי הקרן'!$C$42</f>
        <v>1.0043884228786392E-3</v>
      </c>
    </row>
    <row r="72" spans="2:15">
      <c r="B72" s="88" t="s">
        <v>2678</v>
      </c>
      <c r="C72" s="85" t="s">
        <v>2679</v>
      </c>
      <c r="D72" s="85" t="s">
        <v>401</v>
      </c>
      <c r="E72" s="85" t="s">
        <v>344</v>
      </c>
      <c r="F72" s="85" t="s">
        <v>155</v>
      </c>
      <c r="G72" s="95">
        <v>0.43999999999999995</v>
      </c>
      <c r="H72" s="98" t="s">
        <v>157</v>
      </c>
      <c r="I72" s="99">
        <v>4.4000000000000003E-3</v>
      </c>
      <c r="J72" s="96">
        <v>6.7999999999999996E-3</v>
      </c>
      <c r="K72" s="95">
        <v>40000000</v>
      </c>
      <c r="L72" s="97">
        <v>100.14</v>
      </c>
      <c r="M72" s="95">
        <v>40056.001810000002</v>
      </c>
      <c r="N72" s="96">
        <v>2.2015696444368689E-2</v>
      </c>
      <c r="O72" s="96">
        <f>M72/'סכום נכסי הקרן'!$C$42</f>
        <v>7.2988127041605916E-4</v>
      </c>
    </row>
    <row r="73" spans="2:15">
      <c r="B73" s="88" t="s">
        <v>2680</v>
      </c>
      <c r="C73" s="85" t="s">
        <v>2681</v>
      </c>
      <c r="D73" s="85" t="s">
        <v>343</v>
      </c>
      <c r="E73" s="85" t="s">
        <v>344</v>
      </c>
      <c r="F73" s="85" t="s">
        <v>155</v>
      </c>
      <c r="G73" s="95">
        <v>0.46</v>
      </c>
      <c r="H73" s="98" t="s">
        <v>157</v>
      </c>
      <c r="I73" s="99">
        <v>4.1999999999999997E-3</v>
      </c>
      <c r="J73" s="96">
        <v>6.1999999999999998E-3</v>
      </c>
      <c r="K73" s="95">
        <v>132500000</v>
      </c>
      <c r="L73" s="97">
        <v>100.14</v>
      </c>
      <c r="M73" s="95">
        <v>132685.50153000001</v>
      </c>
      <c r="N73" s="96">
        <v>7.2926992017561448E-2</v>
      </c>
      <c r="O73" s="96">
        <f>M73/'סכום נכסי הקרן'!$C$42</f>
        <v>2.4177316268827174E-3</v>
      </c>
    </row>
    <row r="74" spans="2:15">
      <c r="B74" s="88" t="s">
        <v>2680</v>
      </c>
      <c r="C74" s="85" t="s">
        <v>2682</v>
      </c>
      <c r="D74" s="85" t="s">
        <v>343</v>
      </c>
      <c r="E74" s="85" t="s">
        <v>344</v>
      </c>
      <c r="F74" s="85" t="s">
        <v>155</v>
      </c>
      <c r="G74" s="95">
        <v>0.48</v>
      </c>
      <c r="H74" s="98" t="s">
        <v>157</v>
      </c>
      <c r="I74" s="99">
        <v>4.1999999999999997E-3</v>
      </c>
      <c r="J74" s="96">
        <v>6.3E-3</v>
      </c>
      <c r="K74" s="95">
        <v>132500000</v>
      </c>
      <c r="L74" s="97">
        <v>100.12</v>
      </c>
      <c r="M74" s="95">
        <v>132659.00109000001</v>
      </c>
      <c r="N74" s="96">
        <v>7.2912426768502153E-2</v>
      </c>
      <c r="O74" s="96">
        <f>M74/'סכום נכסי הקרן'!$C$42</f>
        <v>2.4172487485638692E-3</v>
      </c>
    </row>
    <row r="76" spans="2:15">
      <c r="B76" s="100" t="s">
        <v>59</v>
      </c>
    </row>
    <row r="77" spans="2:15">
      <c r="B77" s="100" t="s">
        <v>138</v>
      </c>
    </row>
  </sheetData>
  <sheetProtection password="CC13" sheet="1" objects="1" scenarios="1"/>
  <mergeCells count="1">
    <mergeCell ref="B6:O6"/>
  </mergeCells>
  <phoneticPr fontId="6" type="noConversion"/>
  <dataValidations count="1">
    <dataValidation allowBlank="1" showInputMessage="1" showErrorMessage="1" sqref="D1:AF2 AH1:XFD2 D3:XFD1048576 A1:B1048576 C5:C1048576"/>
  </dataValidations>
  <pageMargins left="0" right="0" top="0.11811023622047245" bottom="0.11811023622047245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S861"/>
  <sheetViews>
    <sheetView rightToLeft="1" zoomScale="85" zoomScaleNormal="85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28515625" style="2" customWidth="1"/>
    <col min="4" max="4" width="7.140625" style="1" customWidth="1"/>
    <col min="5" max="5" width="8.85546875" style="1" customWidth="1"/>
    <col min="6" max="6" width="9.7109375" style="1" customWidth="1"/>
    <col min="7" max="7" width="15" style="1" customWidth="1"/>
    <col min="8" max="8" width="9.7109375" style="1" customWidth="1"/>
    <col min="9" max="9" width="9" style="1" customWidth="1"/>
    <col min="10" max="10" width="7.5703125" style="3" customWidth="1"/>
    <col min="11" max="11" width="6.7109375" style="3" customWidth="1"/>
    <col min="12" max="12" width="11.57031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6" t="s">
        <v>170</v>
      </c>
      <c r="C1" s="79" t="s" vm="1">
        <v>231</v>
      </c>
    </row>
    <row r="2" spans="2:45">
      <c r="B2" s="56" t="s">
        <v>169</v>
      </c>
      <c r="C2" s="79" t="s">
        <v>232</v>
      </c>
    </row>
    <row r="3" spans="2:45">
      <c r="B3" s="56" t="s">
        <v>171</v>
      </c>
      <c r="C3" s="79" t="s">
        <v>233</v>
      </c>
    </row>
    <row r="4" spans="2:45">
      <c r="B4" s="56" t="s">
        <v>172</v>
      </c>
      <c r="C4" s="79">
        <v>162</v>
      </c>
    </row>
    <row r="6" spans="2:45" ht="26.25" customHeight="1">
      <c r="B6" s="197" t="s">
        <v>202</v>
      </c>
      <c r="C6" s="198"/>
      <c r="D6" s="198"/>
      <c r="E6" s="198"/>
      <c r="F6" s="198"/>
      <c r="G6" s="198"/>
      <c r="H6" s="198"/>
      <c r="I6" s="199"/>
    </row>
    <row r="7" spans="2:45" s="3" customFormat="1" ht="63">
      <c r="B7" s="59" t="s">
        <v>142</v>
      </c>
      <c r="C7" s="61" t="s">
        <v>70</v>
      </c>
      <c r="D7" s="61" t="s">
        <v>110</v>
      </c>
      <c r="E7" s="61" t="s">
        <v>71</v>
      </c>
      <c r="F7" s="61" t="s">
        <v>128</v>
      </c>
      <c r="G7" s="61" t="s">
        <v>216</v>
      </c>
      <c r="H7" s="77" t="s">
        <v>173</v>
      </c>
      <c r="I7" s="63" t="s">
        <v>174</v>
      </c>
    </row>
    <row r="8" spans="2:4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210</v>
      </c>
      <c r="H8" s="32" t="s">
        <v>20</v>
      </c>
      <c r="I8" s="18" t="s">
        <v>20</v>
      </c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160" customFormat="1" ht="18" customHeight="1">
      <c r="B10" s="80" t="s">
        <v>53</v>
      </c>
      <c r="C10" s="80"/>
      <c r="D10" s="80"/>
      <c r="E10" s="181">
        <v>5.7741905889605545E-2</v>
      </c>
      <c r="F10" s="81"/>
      <c r="G10" s="89">
        <v>1080978.0643800001</v>
      </c>
      <c r="H10" s="90">
        <f>G10/$G$10</f>
        <v>1</v>
      </c>
      <c r="I10" s="90">
        <f>G10/'סכום נכסי הקרן'!$C$42</f>
        <v>1.9697064291738585E-2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2:45" s="141" customFormat="1" ht="17.25" customHeight="1">
      <c r="B11" s="82" t="s">
        <v>229</v>
      </c>
      <c r="C11" s="118"/>
      <c r="D11" s="118"/>
      <c r="E11" s="181">
        <v>5.7741905889605545E-2</v>
      </c>
      <c r="F11" s="119"/>
      <c r="G11" s="92">
        <v>1080978.0643800001</v>
      </c>
      <c r="H11" s="93">
        <f t="shared" ref="H11:H37" si="0">G11/$G$10</f>
        <v>1</v>
      </c>
      <c r="I11" s="93">
        <f>G11/'סכום נכסי הקרן'!$C$42</f>
        <v>1.9697064291738585E-2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2:45" s="141" customFormat="1">
      <c r="B12" s="103" t="s">
        <v>111</v>
      </c>
      <c r="C12" s="118"/>
      <c r="D12" s="118"/>
      <c r="E12" s="181">
        <v>6.702766286252515E-2</v>
      </c>
      <c r="F12" s="119"/>
      <c r="G12" s="92">
        <f>SUM(G13:G37)</f>
        <v>931223.48291000002</v>
      </c>
      <c r="H12" s="93">
        <f t="shared" si="0"/>
        <v>0.86146381096466329</v>
      </c>
      <c r="I12" s="93">
        <f>G12/'סכום נכסי הקרן'!$C$42</f>
        <v>1.6968308069577106E-2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2:45" s="141" customFormat="1">
      <c r="B13" s="88" t="s">
        <v>2683</v>
      </c>
      <c r="C13" s="112">
        <v>42735</v>
      </c>
      <c r="D13" s="102" t="s">
        <v>2684</v>
      </c>
      <c r="E13" s="175">
        <v>6.2734470668169617E-2</v>
      </c>
      <c r="F13" s="98" t="s">
        <v>157</v>
      </c>
      <c r="G13" s="95">
        <v>12845.594999999999</v>
      </c>
      <c r="H13" s="96">
        <f t="shared" si="0"/>
        <v>1.1883307740724275E-2</v>
      </c>
      <c r="I13" s="96">
        <f>G13/'סכום נכסי הקרן'!$C$42</f>
        <v>2.3406627656756082E-4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2:45" s="141" customFormat="1">
      <c r="B14" s="88" t="s">
        <v>2685</v>
      </c>
      <c r="C14" s="112">
        <v>42735</v>
      </c>
      <c r="D14" s="102" t="s">
        <v>2684</v>
      </c>
      <c r="E14" s="175">
        <v>5.2461059190031155E-2</v>
      </c>
      <c r="F14" s="98" t="s">
        <v>157</v>
      </c>
      <c r="G14" s="95">
        <v>36112.507250000002</v>
      </c>
      <c r="H14" s="96">
        <f t="shared" si="0"/>
        <v>3.3407252598333249E-2</v>
      </c>
      <c r="I14" s="96">
        <f>G14/'סכום נכסי הקרן'!$C$42</f>
        <v>6.5802480223972083E-4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2:45" s="141" customFormat="1">
      <c r="B15" s="88" t="s">
        <v>2686</v>
      </c>
      <c r="C15" s="112">
        <v>42735</v>
      </c>
      <c r="D15" s="102" t="s">
        <v>2684</v>
      </c>
      <c r="E15" s="175">
        <v>7.5355270409873068E-2</v>
      </c>
      <c r="F15" s="98" t="s">
        <v>157</v>
      </c>
      <c r="G15" s="95">
        <v>72225.149439999994</v>
      </c>
      <c r="H15" s="96">
        <f t="shared" si="0"/>
        <v>6.6814630028061719E-2</v>
      </c>
      <c r="I15" s="96">
        <f>G15/'סכום נכסי הקרן'!$C$42</f>
        <v>1.3160520632914592E-3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2:45" s="141" customFormat="1">
      <c r="B16" s="88" t="s">
        <v>2687</v>
      </c>
      <c r="C16" s="112">
        <v>42735</v>
      </c>
      <c r="D16" s="102" t="s">
        <v>2684</v>
      </c>
      <c r="E16" s="175">
        <v>7.4868887313961727E-2</v>
      </c>
      <c r="F16" s="98" t="s">
        <v>157</v>
      </c>
      <c r="G16" s="95">
        <v>28219.999800000001</v>
      </c>
      <c r="H16" s="96">
        <f t="shared" si="0"/>
        <v>2.6105987466254192E-2</v>
      </c>
      <c r="I16" s="96">
        <f>G16/'סכום נכסי הקרן'!$C$42</f>
        <v>5.1421131352213044E-4</v>
      </c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s="141" customFormat="1">
      <c r="B17" s="88" t="s">
        <v>2688</v>
      </c>
      <c r="C17" s="112">
        <v>42735</v>
      </c>
      <c r="D17" s="102" t="s">
        <v>2754</v>
      </c>
      <c r="E17" s="175">
        <v>7.5462751818760818E-2</v>
      </c>
      <c r="F17" s="98" t="s">
        <v>157</v>
      </c>
      <c r="G17" s="95">
        <v>63647.766680000001</v>
      </c>
      <c r="H17" s="96">
        <f t="shared" si="0"/>
        <v>5.8879794861059896E-2</v>
      </c>
      <c r="I17" s="96">
        <f>G17/'סכום נכסי הקרן'!$C$42</f>
        <v>1.1597591048626758E-3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s="141" customFormat="1">
      <c r="B18" s="88" t="s">
        <v>2689</v>
      </c>
      <c r="C18" s="112">
        <v>42735</v>
      </c>
      <c r="D18" s="102" t="s">
        <v>2684</v>
      </c>
      <c r="E18" s="175">
        <v>7.0039761093393632E-2</v>
      </c>
      <c r="F18" s="98" t="s">
        <v>157</v>
      </c>
      <c r="G18" s="95">
        <v>82343.660269999993</v>
      </c>
      <c r="H18" s="96">
        <f t="shared" si="0"/>
        <v>7.6175144513435225E-2</v>
      </c>
      <c r="I18" s="96">
        <f>G18/'סכום נכסי הקרן'!$C$42</f>
        <v>1.5004267189136112E-3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s="141" customFormat="1">
      <c r="B19" s="88" t="s">
        <v>2690</v>
      </c>
      <c r="C19" s="112">
        <v>42735</v>
      </c>
      <c r="D19" s="102" t="s">
        <v>2684</v>
      </c>
      <c r="E19" s="175">
        <v>7.3318509016678982E-2</v>
      </c>
      <c r="F19" s="98" t="s">
        <v>157</v>
      </c>
      <c r="G19" s="95">
        <v>30730.566999999999</v>
      </c>
      <c r="H19" s="96">
        <f t="shared" si="0"/>
        <v>2.8428483437936972E-2</v>
      </c>
      <c r="I19" s="96">
        <f>G19/'סכום נכסי הקרן'!$C$42</f>
        <v>5.5995766599367008E-4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s="141" customFormat="1">
      <c r="B20" s="88" t="s">
        <v>2691</v>
      </c>
      <c r="C20" s="112">
        <v>42735</v>
      </c>
      <c r="D20" s="102" t="s">
        <v>2684</v>
      </c>
      <c r="E20" s="175">
        <v>4.5706060245896227E-2</v>
      </c>
      <c r="F20" s="98" t="s">
        <v>157</v>
      </c>
      <c r="G20" s="95">
        <v>60616.824000000001</v>
      </c>
      <c r="H20" s="96">
        <f t="shared" si="0"/>
        <v>5.6075905698204018E-2</v>
      </c>
      <c r="I20" s="96">
        <f>G20/'סכום נכסי הקרן'!$C$42</f>
        <v>1.1045307197549946E-3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s="141" customFormat="1">
      <c r="B21" s="88" t="s">
        <v>2692</v>
      </c>
      <c r="C21" s="112">
        <v>42735</v>
      </c>
      <c r="D21" s="102" t="s">
        <v>2684</v>
      </c>
      <c r="E21" s="175">
        <v>7.0277157901123863E-2</v>
      </c>
      <c r="F21" s="98" t="s">
        <v>157</v>
      </c>
      <c r="G21" s="95">
        <v>14845.448</v>
      </c>
      <c r="H21" s="96">
        <f t="shared" si="0"/>
        <v>1.3733348056895748E-2</v>
      </c>
      <c r="I21" s="96">
        <f>G21/'סכום נכסי הקרן'!$C$42</f>
        <v>2.7050663961749867E-4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s="141" customFormat="1">
      <c r="B22" s="88" t="s">
        <v>2693</v>
      </c>
      <c r="C22" s="112">
        <v>42735</v>
      </c>
      <c r="D22" s="102" t="s">
        <v>2684</v>
      </c>
      <c r="E22" s="175">
        <v>1.2514665623777864E-2</v>
      </c>
      <c r="F22" s="98" t="s">
        <v>157</v>
      </c>
      <c r="G22" s="95">
        <v>7159.6</v>
      </c>
      <c r="H22" s="96">
        <f t="shared" si="0"/>
        <v>6.6232611335239455E-3</v>
      </c>
      <c r="I22" s="96">
        <f>G22/'סכום נכסי הקרן'!$C$42</f>
        <v>1.3045880036799453E-4</v>
      </c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s="141" customFormat="1">
      <c r="B23" s="88" t="s">
        <v>2694</v>
      </c>
      <c r="C23" s="112">
        <v>42735</v>
      </c>
      <c r="D23" s="102" t="s">
        <v>2684</v>
      </c>
      <c r="E23" s="175">
        <v>3.7550092211267802E-2</v>
      </c>
      <c r="F23" s="98" t="s">
        <v>157</v>
      </c>
      <c r="G23" s="95">
        <v>14446.869000000001</v>
      </c>
      <c r="H23" s="96">
        <f t="shared" si="0"/>
        <v>1.3364627346333867E-2</v>
      </c>
      <c r="I23" s="96">
        <f>G23/'סכום נכסי הקרן'!$C$42</f>
        <v>2.6324392407586577E-4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s="141" customFormat="1">
      <c r="B24" s="88" t="s">
        <v>2695</v>
      </c>
      <c r="C24" s="112">
        <v>42735</v>
      </c>
      <c r="D24" s="102" t="s">
        <v>2684</v>
      </c>
      <c r="E24" s="175">
        <v>6.7627181259099903E-2</v>
      </c>
      <c r="F24" s="98" t="s">
        <v>157</v>
      </c>
      <c r="G24" s="95">
        <v>18413.595000000001</v>
      </c>
      <c r="H24" s="96">
        <f t="shared" si="0"/>
        <v>1.7034198571421709E-2</v>
      </c>
      <c r="I24" s="96">
        <f>G24/'סכום נכסי הקרן'!$C$42</f>
        <v>3.3552370441953492E-4</v>
      </c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s="141" customFormat="1">
      <c r="B25" s="88" t="s">
        <v>2696</v>
      </c>
      <c r="C25" s="112">
        <v>42735</v>
      </c>
      <c r="D25" s="102" t="s">
        <v>2684</v>
      </c>
      <c r="E25" s="175">
        <v>8.3946308724832219E-2</v>
      </c>
      <c r="F25" s="98" t="s">
        <v>157</v>
      </c>
      <c r="G25" s="95">
        <v>37250.016100000001</v>
      </c>
      <c r="H25" s="96">
        <f t="shared" si="0"/>
        <v>3.445954855833723E-2</v>
      </c>
      <c r="I25" s="96">
        <f>G25/'סכום נכסי הקרן'!$C$42</f>
        <v>6.78751943417856E-4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s="141" customFormat="1">
      <c r="B26" s="88" t="s">
        <v>2697</v>
      </c>
      <c r="C26" s="112">
        <v>42735</v>
      </c>
      <c r="D26" s="102" t="s">
        <v>2684</v>
      </c>
      <c r="E26" s="175">
        <v>7.6052730696798493E-2</v>
      </c>
      <c r="F26" s="98" t="s">
        <v>157</v>
      </c>
      <c r="G26" s="95">
        <v>66375.000020000007</v>
      </c>
      <c r="H26" s="96">
        <f t="shared" si="0"/>
        <v>6.1402726111810316E-2</v>
      </c>
      <c r="I26" s="96">
        <f>G26/'סכום נכסי הקרן'!$C$42</f>
        <v>1.2094534439123434E-3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s="141" customFormat="1">
      <c r="B27" s="88" t="s">
        <v>2698</v>
      </c>
      <c r="C27" s="112">
        <v>42735</v>
      </c>
      <c r="D27" s="102" t="s">
        <v>2684</v>
      </c>
      <c r="E27" s="175">
        <v>6.0247827944737216E-2</v>
      </c>
      <c r="F27" s="98" t="s">
        <v>157</v>
      </c>
      <c r="G27" s="95">
        <v>28084.000210000002</v>
      </c>
      <c r="H27" s="96">
        <f t="shared" si="0"/>
        <v>2.5980175856859508E-2</v>
      </c>
      <c r="I27" s="96">
        <f>G27/'סכום נכסי הקרן'!$C$42</f>
        <v>5.1173319416323627E-4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s="141" customFormat="1">
      <c r="B28" s="88" t="s">
        <v>2699</v>
      </c>
      <c r="C28" s="112">
        <v>42735</v>
      </c>
      <c r="D28" s="102" t="s">
        <v>2684</v>
      </c>
      <c r="E28" s="175">
        <v>6.4615179227020897E-2</v>
      </c>
      <c r="F28" s="98" t="s">
        <v>157</v>
      </c>
      <c r="G28" s="95">
        <v>71619.453450000001</v>
      </c>
      <c r="H28" s="96">
        <f t="shared" si="0"/>
        <v>6.6254307843959498E-2</v>
      </c>
      <c r="I28" s="96">
        <f>G28/'סכום נכסי הקרן'!$C$42</f>
        <v>1.3050153612071103E-3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s="141" customFormat="1">
      <c r="B29" s="88" t="s">
        <v>2700</v>
      </c>
      <c r="C29" s="112">
        <v>42735</v>
      </c>
      <c r="D29" s="102" t="s">
        <v>2684</v>
      </c>
      <c r="E29" s="175">
        <v>5.9213664263258491E-2</v>
      </c>
      <c r="F29" s="98" t="s">
        <v>157</v>
      </c>
      <c r="G29" s="95">
        <v>30782.856</v>
      </c>
      <c r="H29" s="96">
        <f t="shared" si="0"/>
        <v>2.8476855372320295E-2</v>
      </c>
      <c r="I29" s="96">
        <f>G29/'סכום נכסי הקרן'!$C$42</f>
        <v>5.6091045109513409E-4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s="141" customFormat="1">
      <c r="B30" s="88" t="s">
        <v>2701</v>
      </c>
      <c r="C30" s="112">
        <v>42735</v>
      </c>
      <c r="D30" s="102" t="s">
        <v>2684</v>
      </c>
      <c r="E30" s="175">
        <v>6.4444444444444443E-2</v>
      </c>
      <c r="F30" s="98" t="s">
        <v>157</v>
      </c>
      <c r="G30" s="95">
        <v>28800.000110000001</v>
      </c>
      <c r="H30" s="96">
        <f t="shared" si="0"/>
        <v>2.664253888122917E-2</v>
      </c>
      <c r="I30" s="96">
        <f>G30/'סכום נכסי הקרן'!$C$42</f>
        <v>5.2477980123871585E-4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s="141" customFormat="1">
      <c r="B31" s="88" t="s">
        <v>2702</v>
      </c>
      <c r="C31" s="112">
        <v>42735</v>
      </c>
      <c r="D31" s="102" t="s">
        <v>2684</v>
      </c>
      <c r="E31" s="175">
        <v>6.9020506092389772E-2</v>
      </c>
      <c r="F31" s="98" t="s">
        <v>157</v>
      </c>
      <c r="G31" s="95">
        <v>73391.729720000003</v>
      </c>
      <c r="H31" s="96">
        <f t="shared" si="0"/>
        <v>6.7893819623522297E-2</v>
      </c>
      <c r="I31" s="96">
        <f>G31/'סכום נכסי הקרן'!$C$42</f>
        <v>1.3373089301362215E-3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s="141" customFormat="1">
      <c r="B32" s="88" t="s">
        <v>2703</v>
      </c>
      <c r="C32" s="112">
        <v>42735</v>
      </c>
      <c r="D32" s="102" t="s">
        <v>2684</v>
      </c>
      <c r="E32" s="175">
        <v>6.9228300978661964E-2</v>
      </c>
      <c r="F32" s="98" t="s">
        <v>157</v>
      </c>
      <c r="G32" s="95">
        <v>26364.899859999998</v>
      </c>
      <c r="H32" s="96">
        <f t="shared" si="0"/>
        <v>2.4389856490863861E-2</v>
      </c>
      <c r="I32" s="96">
        <f>G32/'סכום נכסי הקרן'!$C$42</f>
        <v>4.8040857136682309E-4</v>
      </c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5" s="141" customFormat="1">
      <c r="B33" s="88" t="s">
        <v>2704</v>
      </c>
      <c r="C33" s="112">
        <v>42735</v>
      </c>
      <c r="D33" s="102" t="s">
        <v>2684</v>
      </c>
      <c r="E33" s="175">
        <v>7.1490445859872617E-2</v>
      </c>
      <c r="F33" s="98" t="s">
        <v>157</v>
      </c>
      <c r="G33" s="95">
        <v>20410</v>
      </c>
      <c r="H33" s="96">
        <f t="shared" si="0"/>
        <v>1.8881049183644857E-2</v>
      </c>
      <c r="I33" s="96">
        <f>G33/'סכום נכסי הקרן'!$C$42</f>
        <v>3.7190123966573106E-4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5" s="141" customFormat="1">
      <c r="B34" s="88" t="s">
        <v>2705</v>
      </c>
      <c r="C34" s="112">
        <v>42735</v>
      </c>
      <c r="D34" s="102" t="s">
        <v>2684</v>
      </c>
      <c r="E34" s="175">
        <v>7.7115204495785197E-2</v>
      </c>
      <c r="F34" s="98" t="s">
        <v>157</v>
      </c>
      <c r="G34" s="95">
        <v>40049.982000000004</v>
      </c>
      <c r="H34" s="96">
        <f t="shared" si="0"/>
        <v>3.7049763838612998E-2</v>
      </c>
      <c r="I34" s="96">
        <f>G34/'סכום נכסי הקרן'!$C$42</f>
        <v>7.2977158032289156E-4</v>
      </c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5" s="141" customFormat="1">
      <c r="B35" s="88" t="s">
        <v>2706</v>
      </c>
      <c r="C35" s="112">
        <v>42735</v>
      </c>
      <c r="D35" s="102" t="s">
        <v>2684</v>
      </c>
      <c r="E35" s="175">
        <v>6.5000000000000002E-2</v>
      </c>
      <c r="F35" s="98" t="s">
        <v>157</v>
      </c>
      <c r="G35" s="95">
        <v>45260.000999999997</v>
      </c>
      <c r="H35" s="96">
        <f t="shared" si="0"/>
        <v>4.1869490687546078E-2</v>
      </c>
      <c r="I35" s="96">
        <f>G35/'סכום נכסי הקרן'!$C$42</f>
        <v>8.2470604993494499E-4</v>
      </c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5" s="141" customFormat="1">
      <c r="B36" s="88" t="s">
        <v>2707</v>
      </c>
      <c r="C36" s="112">
        <v>42735</v>
      </c>
      <c r="D36" s="102" t="s">
        <v>2684</v>
      </c>
      <c r="E36" s="175">
        <v>5.6695652173913043E-2</v>
      </c>
      <c r="F36" s="98" t="s">
        <v>157</v>
      </c>
      <c r="G36" s="95">
        <v>14375</v>
      </c>
      <c r="H36" s="96">
        <f t="shared" si="0"/>
        <v>1.3298142185933113E-2</v>
      </c>
      <c r="I36" s="96">
        <f>G36/'סכום נכסי הקרן'!$C$42</f>
        <v>2.6193436159700561E-4</v>
      </c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5" s="141" customFormat="1">
      <c r="B37" s="88" t="s">
        <v>2710</v>
      </c>
      <c r="C37" s="112">
        <v>42735</v>
      </c>
      <c r="D37" s="102" t="s">
        <v>2684</v>
      </c>
      <c r="E37" s="96">
        <v>4.0663112539253636E-2</v>
      </c>
      <c r="F37" s="98" t="s">
        <v>157</v>
      </c>
      <c r="G37" s="95">
        <v>6852.9629999999997</v>
      </c>
      <c r="H37" s="96">
        <f t="shared" si="0"/>
        <v>6.3395948778392167E-3</v>
      </c>
      <c r="I37" s="96">
        <f>G37/'סכום נכסי הקרן'!$C$42</f>
        <v>1.2487140789237567E-4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5" s="141" customFormat="1">
      <c r="B38" s="111"/>
      <c r="C38" s="102"/>
      <c r="D38" s="102"/>
      <c r="E38" s="85"/>
      <c r="F38" s="85"/>
      <c r="G38" s="85"/>
      <c r="H38" s="96"/>
      <c r="I38" s="85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</row>
    <row r="39" spans="2:45" s="141" customFormat="1">
      <c r="B39" s="103" t="s">
        <v>112</v>
      </c>
      <c r="C39" s="118"/>
      <c r="D39" s="118"/>
      <c r="E39" s="124">
        <v>0</v>
      </c>
      <c r="F39" s="119"/>
      <c r="G39" s="92">
        <f>SUM(G40:G44)</f>
        <v>149754.58147</v>
      </c>
      <c r="H39" s="93">
        <f t="shared" ref="H39:H44" si="1">G39/$G$10</f>
        <v>0.13853618903533665</v>
      </c>
      <c r="I39" s="93">
        <f>G39/'סכום נכסי הקרן'!$C$42</f>
        <v>2.728756222161476E-3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</row>
    <row r="40" spans="2:45" s="141" customFormat="1">
      <c r="B40" s="88" t="s">
        <v>2709</v>
      </c>
      <c r="C40" s="112">
        <v>42735</v>
      </c>
      <c r="D40" s="102" t="s">
        <v>32</v>
      </c>
      <c r="E40" s="96">
        <v>0</v>
      </c>
      <c r="F40" s="98" t="s">
        <v>157</v>
      </c>
      <c r="G40" s="95">
        <v>6560</v>
      </c>
      <c r="H40" s="96">
        <f t="shared" si="1"/>
        <v>6.0685782775458238E-3</v>
      </c>
      <c r="I40" s="96">
        <f>G40/'סכום נכסי הקרן'!$C$42</f>
        <v>1.1953317649226829E-4</v>
      </c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</row>
    <row r="41" spans="2:45" s="141" customFormat="1">
      <c r="B41" s="88" t="s">
        <v>2711</v>
      </c>
      <c r="C41" s="112">
        <v>42735</v>
      </c>
      <c r="D41" s="102" t="s">
        <v>32</v>
      </c>
      <c r="E41" s="96">
        <v>0</v>
      </c>
      <c r="F41" s="98" t="s">
        <v>157</v>
      </c>
      <c r="G41" s="95">
        <v>98979.173049999998</v>
      </c>
      <c r="H41" s="96">
        <f t="shared" si="1"/>
        <v>9.1564460289737665E-2</v>
      </c>
      <c r="I41" s="96">
        <f>G41/'סכום נכסי הקרן'!$C$42</f>
        <v>1.8035510611653072E-3</v>
      </c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</row>
    <row r="42" spans="2:45" s="141" customFormat="1">
      <c r="B42" s="88" t="s">
        <v>2712</v>
      </c>
      <c r="C42" s="112">
        <v>42735</v>
      </c>
      <c r="D42" s="102" t="s">
        <v>32</v>
      </c>
      <c r="E42" s="96">
        <v>0</v>
      </c>
      <c r="F42" s="98" t="s">
        <v>157</v>
      </c>
      <c r="G42" s="95">
        <v>5175</v>
      </c>
      <c r="H42" s="96">
        <f t="shared" si="1"/>
        <v>4.7873311869359204E-3</v>
      </c>
      <c r="I42" s="96">
        <f>G42/'סכום נכסי הקרן'!$C$42</f>
        <v>9.4296370174922013E-5</v>
      </c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</row>
    <row r="43" spans="2:45" s="141" customFormat="1">
      <c r="B43" s="88" t="s">
        <v>2713</v>
      </c>
      <c r="C43" s="112">
        <v>42735</v>
      </c>
      <c r="D43" s="102" t="s">
        <v>32</v>
      </c>
      <c r="E43" s="96">
        <v>0</v>
      </c>
      <c r="F43" s="98" t="s">
        <v>157</v>
      </c>
      <c r="G43" s="95">
        <v>18713.394420000001</v>
      </c>
      <c r="H43" s="96">
        <f t="shared" si="1"/>
        <v>1.731153946285964E-2</v>
      </c>
      <c r="I43" s="96">
        <f>G43/'סכום נכסי הקרן'!$C$42</f>
        <v>3.4098650578891595E-4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</row>
    <row r="44" spans="2:45" s="141" customFormat="1">
      <c r="B44" s="88" t="s">
        <v>2708</v>
      </c>
      <c r="C44" s="112">
        <v>42735</v>
      </c>
      <c r="D44" s="102" t="s">
        <v>32</v>
      </c>
      <c r="E44" s="175">
        <v>0</v>
      </c>
      <c r="F44" s="98" t="s">
        <v>157</v>
      </c>
      <c r="G44" s="95">
        <v>20327.013999999999</v>
      </c>
      <c r="H44" s="96">
        <f t="shared" si="1"/>
        <v>1.8804279818257597E-2</v>
      </c>
      <c r="I44" s="96">
        <f>G44/'סכום נכסי הקרן'!$C$42</f>
        <v>3.7038910854006224E-4</v>
      </c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</row>
    <row r="45" spans="2:45" s="141" customFormat="1">
      <c r="B45" s="157"/>
      <c r="C45" s="157"/>
      <c r="F45" s="161"/>
      <c r="G45" s="161"/>
      <c r="H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</row>
    <row r="46" spans="2:45" s="141" customFormat="1">
      <c r="B46" s="158" t="s">
        <v>59</v>
      </c>
      <c r="C46" s="157"/>
      <c r="F46" s="161"/>
      <c r="G46" s="161"/>
      <c r="H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</row>
    <row r="47" spans="2:45" s="141" customFormat="1">
      <c r="B47" s="158" t="s">
        <v>138</v>
      </c>
      <c r="C47" s="157"/>
      <c r="F47" s="161"/>
      <c r="G47" s="161"/>
      <c r="H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</row>
    <row r="48" spans="2:45" s="141" customFormat="1">
      <c r="B48" s="163"/>
      <c r="C48" s="157"/>
      <c r="F48" s="161"/>
      <c r="G48" s="161"/>
      <c r="H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</row>
    <row r="49" spans="2:45" s="141" customFormat="1">
      <c r="B49" s="157"/>
      <c r="C49" s="157"/>
      <c r="F49" s="161"/>
      <c r="G49" s="161"/>
      <c r="H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</row>
    <row r="50" spans="2:45" s="141" customFormat="1">
      <c r="B50" s="157"/>
      <c r="C50" s="157"/>
      <c r="F50" s="161"/>
      <c r="G50" s="161"/>
      <c r="H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</row>
    <row r="51" spans="2:45" s="141" customFormat="1">
      <c r="B51" s="157"/>
      <c r="C51" s="157"/>
      <c r="F51" s="161"/>
      <c r="G51" s="161"/>
      <c r="H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</row>
    <row r="52" spans="2:45" s="141" customFormat="1">
      <c r="B52" s="157"/>
      <c r="C52" s="157"/>
      <c r="F52" s="161"/>
      <c r="G52" s="161"/>
      <c r="H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</row>
    <row r="53" spans="2:45">
      <c r="F53" s="3"/>
      <c r="G53" s="3"/>
      <c r="H53" s="3"/>
    </row>
    <row r="54" spans="2:45">
      <c r="F54" s="3"/>
      <c r="G54" s="3"/>
      <c r="H54" s="3"/>
    </row>
    <row r="55" spans="2:45">
      <c r="F55" s="3"/>
      <c r="G55" s="3"/>
      <c r="H55" s="3"/>
    </row>
    <row r="56" spans="2:45">
      <c r="F56" s="3"/>
      <c r="G56" s="3"/>
      <c r="H56" s="3"/>
    </row>
    <row r="57" spans="2:45">
      <c r="F57" s="3"/>
      <c r="G57" s="3"/>
      <c r="H57" s="3"/>
    </row>
    <row r="58" spans="2:45">
      <c r="F58" s="3"/>
      <c r="G58" s="3"/>
      <c r="H58" s="3"/>
    </row>
    <row r="59" spans="2:45">
      <c r="F59" s="3"/>
      <c r="G59" s="3"/>
      <c r="H59" s="3"/>
    </row>
    <row r="60" spans="2:45">
      <c r="F60" s="3"/>
      <c r="G60" s="3"/>
      <c r="H60" s="3"/>
    </row>
    <row r="61" spans="2:45">
      <c r="F61" s="3"/>
      <c r="G61" s="3"/>
      <c r="H61" s="3"/>
    </row>
    <row r="62" spans="2:45">
      <c r="F62" s="3"/>
      <c r="G62" s="3"/>
      <c r="H62" s="3"/>
    </row>
    <row r="63" spans="2:45">
      <c r="F63" s="3"/>
      <c r="G63" s="3"/>
      <c r="H63" s="3"/>
    </row>
    <row r="64" spans="2:45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</sheetData>
  <sheetProtection password="CC13" sheet="1" objects="1" scenarios="1"/>
  <mergeCells count="1">
    <mergeCell ref="B6:I6"/>
  </mergeCells>
  <phoneticPr fontId="6" type="noConversion"/>
  <dataValidations count="1">
    <dataValidation allowBlank="1" showInputMessage="1" showErrorMessage="1" sqref="X1:XFD2 A1:B36 C5:C36 L26:L1048576 D26:K36 A37:K1048576 D3:L25 M3:XFD1048576 D1:V2"/>
  </dataValidations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170</v>
      </c>
      <c r="C1" s="79" t="s" vm="1">
        <v>231</v>
      </c>
    </row>
    <row r="2" spans="2:60">
      <c r="B2" s="56" t="s">
        <v>169</v>
      </c>
      <c r="C2" s="79" t="s">
        <v>232</v>
      </c>
    </row>
    <row r="3" spans="2:60">
      <c r="B3" s="56" t="s">
        <v>171</v>
      </c>
      <c r="C3" s="79" t="s">
        <v>233</v>
      </c>
    </row>
    <row r="4" spans="2:60">
      <c r="B4" s="56" t="s">
        <v>172</v>
      </c>
      <c r="C4" s="79">
        <v>162</v>
      </c>
    </row>
    <row r="6" spans="2:60" ht="26.25" customHeight="1">
      <c r="B6" s="197" t="s">
        <v>203</v>
      </c>
      <c r="C6" s="198"/>
      <c r="D6" s="198"/>
      <c r="E6" s="198"/>
      <c r="F6" s="198"/>
      <c r="G6" s="198"/>
      <c r="H6" s="198"/>
      <c r="I6" s="198"/>
      <c r="J6" s="198"/>
      <c r="K6" s="199"/>
    </row>
    <row r="7" spans="2:60" s="3" customFormat="1" ht="66">
      <c r="B7" s="59" t="s">
        <v>142</v>
      </c>
      <c r="C7" s="59" t="s">
        <v>143</v>
      </c>
      <c r="D7" s="59" t="s">
        <v>15</v>
      </c>
      <c r="E7" s="59" t="s">
        <v>16</v>
      </c>
      <c r="F7" s="59" t="s">
        <v>72</v>
      </c>
      <c r="G7" s="59" t="s">
        <v>128</v>
      </c>
      <c r="H7" s="59" t="s">
        <v>69</v>
      </c>
      <c r="I7" s="59" t="s">
        <v>136</v>
      </c>
      <c r="J7" s="78" t="s">
        <v>173</v>
      </c>
      <c r="K7" s="59" t="s">
        <v>174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2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0" t="s">
        <v>59</v>
      </c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 t="s">
        <v>138</v>
      </c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13" sheet="1" objects="1" scenarios="1"/>
  <mergeCells count="1">
    <mergeCell ref="B6:K6"/>
  </mergeCells>
  <dataValidations count="1">
    <dataValidation allowBlank="1" showInputMessage="1" showErrorMessage="1" sqref="AH1:XFD2 D1:AF2 A1:B1048576 D3:XFD1048576 C5:C1048576"/>
  </dataValidations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2.7109375" style="1" customWidth="1"/>
    <col min="4" max="4" width="6.85546875" style="1" customWidth="1"/>
    <col min="5" max="5" width="9" style="1" bestFit="1" customWidth="1"/>
    <col min="6" max="6" width="7.7109375" style="1" customWidth="1"/>
    <col min="7" max="7" width="9" style="1" bestFit="1" customWidth="1"/>
    <col min="8" max="8" width="7.5703125" style="1" customWidth="1"/>
    <col min="9" max="9" width="10.42578125" style="1" bestFit="1" customWidth="1"/>
    <col min="10" max="10" width="10.8554687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170</v>
      </c>
      <c r="C1" s="79" t="s" vm="1">
        <v>231</v>
      </c>
    </row>
    <row r="2" spans="2:60">
      <c r="B2" s="56" t="s">
        <v>169</v>
      </c>
      <c r="C2" s="79" t="s">
        <v>232</v>
      </c>
    </row>
    <row r="3" spans="2:60">
      <c r="B3" s="56" t="s">
        <v>171</v>
      </c>
      <c r="C3" s="79" t="s">
        <v>233</v>
      </c>
    </row>
    <row r="4" spans="2:60">
      <c r="B4" s="56" t="s">
        <v>172</v>
      </c>
      <c r="C4" s="79">
        <v>162</v>
      </c>
    </row>
    <row r="6" spans="2:60" ht="26.25" customHeight="1">
      <c r="B6" s="197" t="s">
        <v>204</v>
      </c>
      <c r="C6" s="198"/>
      <c r="D6" s="198"/>
      <c r="E6" s="198"/>
      <c r="F6" s="198"/>
      <c r="G6" s="198"/>
      <c r="H6" s="198"/>
      <c r="I6" s="198"/>
      <c r="J6" s="198"/>
      <c r="K6" s="199"/>
    </row>
    <row r="7" spans="2:60" s="3" customFormat="1" ht="63">
      <c r="B7" s="59" t="s">
        <v>142</v>
      </c>
      <c r="C7" s="77" t="s">
        <v>230</v>
      </c>
      <c r="D7" s="61" t="s">
        <v>15</v>
      </c>
      <c r="E7" s="61" t="s">
        <v>16</v>
      </c>
      <c r="F7" s="61" t="s">
        <v>72</v>
      </c>
      <c r="G7" s="61" t="s">
        <v>128</v>
      </c>
      <c r="H7" s="61" t="s">
        <v>69</v>
      </c>
      <c r="I7" s="61" t="s">
        <v>136</v>
      </c>
      <c r="J7" s="77" t="s">
        <v>173</v>
      </c>
      <c r="K7" s="63" t="s">
        <v>174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2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60" customFormat="1" ht="18" customHeight="1">
      <c r="B10" s="118" t="s">
        <v>2756</v>
      </c>
      <c r="C10" s="102"/>
      <c r="D10" s="102"/>
      <c r="E10" s="102"/>
      <c r="F10" s="102"/>
      <c r="G10" s="102"/>
      <c r="H10" s="124">
        <v>3.1800000000000002E-2</v>
      </c>
      <c r="I10" s="122">
        <v>821.11672999999996</v>
      </c>
      <c r="J10" s="124">
        <v>1</v>
      </c>
      <c r="K10" s="140">
        <f>I10/'סכום נכסי הקרן'!$C$42</f>
        <v>1.4961995580464055E-5</v>
      </c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BH10" s="141"/>
    </row>
    <row r="11" spans="2:60" s="141" customFormat="1" ht="21" customHeight="1">
      <c r="B11" s="82" t="s">
        <v>226</v>
      </c>
      <c r="C11" s="102"/>
      <c r="D11" s="102"/>
      <c r="E11" s="102"/>
      <c r="F11" s="102"/>
      <c r="G11" s="102"/>
      <c r="H11" s="124">
        <v>3.1800000000000002E-2</v>
      </c>
      <c r="I11" s="122">
        <v>821.11672999999996</v>
      </c>
      <c r="J11" s="124">
        <v>1</v>
      </c>
      <c r="K11" s="140">
        <f>I11/'סכום נכסי הקרן'!$C$42</f>
        <v>1.4961995580464055E-5</v>
      </c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2:60" s="141" customFormat="1">
      <c r="B12" s="88" t="s">
        <v>2068</v>
      </c>
      <c r="C12" s="85" t="s">
        <v>2069</v>
      </c>
      <c r="D12" s="85" t="s">
        <v>2067</v>
      </c>
      <c r="E12" s="102" t="s">
        <v>155</v>
      </c>
      <c r="F12" s="99">
        <v>0</v>
      </c>
      <c r="G12" s="98" t="s">
        <v>157</v>
      </c>
      <c r="H12" s="96">
        <v>3.1800000000000002E-2</v>
      </c>
      <c r="I12" s="95">
        <v>821.11672999999996</v>
      </c>
      <c r="J12" s="96">
        <v>1</v>
      </c>
      <c r="K12" s="99">
        <f>I12/'סכום נכסי הקרן'!$C$42</f>
        <v>1.4961995580464055E-5</v>
      </c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</row>
    <row r="13" spans="2:60" s="141" customFormat="1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55" t="s">
        <v>59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5" t="s">
        <v>138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13" sheet="1" objects="1" scenarios="1"/>
  <mergeCells count="1">
    <mergeCell ref="B6:K6"/>
  </mergeCells>
  <phoneticPr fontId="6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AH1:XFD2 D1:AF2 B1:B14 C5:C1048576 D3:XFD1048576 A1:A1048576 B17:B1048576"/>
  </dataValidations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A109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7" max="7" width="8" style="3" customWidth="1"/>
    <col min="8" max="8" width="6.140625" style="3" customWidth="1"/>
    <col min="9" max="12" width="5.7109375" style="1" customWidth="1"/>
    <col min="13" max="16384" width="9.140625" style="1"/>
  </cols>
  <sheetData>
    <row r="1" spans="2:27">
      <c r="B1" s="56" t="s">
        <v>170</v>
      </c>
      <c r="C1" s="79" t="s" vm="1">
        <v>231</v>
      </c>
    </row>
    <row r="2" spans="2:27">
      <c r="B2" s="56" t="s">
        <v>169</v>
      </c>
      <c r="C2" s="79" t="s">
        <v>232</v>
      </c>
    </row>
    <row r="3" spans="2:27">
      <c r="B3" s="56" t="s">
        <v>171</v>
      </c>
      <c r="C3" s="79" t="s">
        <v>233</v>
      </c>
    </row>
    <row r="4" spans="2:27">
      <c r="B4" s="56" t="s">
        <v>172</v>
      </c>
      <c r="C4" s="79">
        <v>162</v>
      </c>
    </row>
    <row r="6" spans="2:27" ht="26.25" customHeight="1">
      <c r="B6" s="197" t="s">
        <v>205</v>
      </c>
      <c r="C6" s="198"/>
      <c r="D6" s="198"/>
    </row>
    <row r="7" spans="2:27" s="3" customFormat="1" ht="31.5">
      <c r="B7" s="59" t="s">
        <v>142</v>
      </c>
      <c r="C7" s="65" t="s">
        <v>134</v>
      </c>
      <c r="D7" s="66" t="s">
        <v>133</v>
      </c>
    </row>
    <row r="8" spans="2:27" s="3" customFormat="1">
      <c r="B8" s="16"/>
      <c r="C8" s="135" t="s">
        <v>23</v>
      </c>
      <c r="D8" s="134" t="s">
        <v>24</v>
      </c>
    </row>
    <row r="9" spans="2:27" s="3" customFormat="1">
      <c r="B9" s="16"/>
      <c r="C9" s="133" t="s">
        <v>1</v>
      </c>
      <c r="D9" s="133" t="s">
        <v>2</v>
      </c>
    </row>
    <row r="10" spans="2:27" s="3" customFormat="1">
      <c r="B10" s="129" t="s">
        <v>2721</v>
      </c>
      <c r="C10" s="136">
        <f>C11+C49</f>
        <v>1800177.5796283621</v>
      </c>
      <c r="D10" s="137"/>
    </row>
    <row r="11" spans="2:27" s="3" customFormat="1">
      <c r="B11" s="130" t="s">
        <v>2722</v>
      </c>
      <c r="C11" s="138">
        <f>SUM(C12:C47)</f>
        <v>601858.22385190288</v>
      </c>
      <c r="D11" s="132"/>
    </row>
    <row r="12" spans="2:27" s="161" customFormat="1">
      <c r="B12" s="183" t="s">
        <v>2148</v>
      </c>
      <c r="C12" s="131">
        <v>34835.430896000005</v>
      </c>
      <c r="D12" s="132">
        <v>45640</v>
      </c>
    </row>
    <row r="13" spans="2:27" s="160" customFormat="1" ht="18" customHeight="1">
      <c r="B13" s="183" t="s">
        <v>2149</v>
      </c>
      <c r="C13" s="131">
        <v>85.309307246622154</v>
      </c>
      <c r="D13" s="132">
        <v>43344</v>
      </c>
      <c r="E13" s="161"/>
      <c r="G13" s="161"/>
      <c r="H13" s="161"/>
    </row>
    <row r="14" spans="2:27" s="160" customFormat="1" ht="18" customHeight="1">
      <c r="B14" s="183" t="s">
        <v>2150</v>
      </c>
      <c r="C14" s="131">
        <v>4249.6589999999997</v>
      </c>
      <c r="D14" s="132">
        <v>44516</v>
      </c>
      <c r="E14" s="161"/>
      <c r="G14" s="161"/>
      <c r="H14" s="161"/>
    </row>
    <row r="15" spans="2:27" s="141" customFormat="1">
      <c r="B15" s="183" t="s">
        <v>2151</v>
      </c>
      <c r="C15" s="131">
        <v>1148.4269999999992</v>
      </c>
      <c r="D15" s="132">
        <v>43109</v>
      </c>
      <c r="E15" s="161"/>
      <c r="F15" s="164"/>
      <c r="G15" s="161"/>
      <c r="H15" s="161"/>
    </row>
    <row r="16" spans="2:27" s="141" customFormat="1">
      <c r="B16" s="183" t="s">
        <v>2153</v>
      </c>
      <c r="C16" s="131">
        <v>60.835999999999999</v>
      </c>
      <c r="D16" s="132">
        <v>43343</v>
      </c>
      <c r="E16" s="161"/>
      <c r="F16" s="164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</row>
    <row r="17" spans="2:27" s="141" customFormat="1">
      <c r="B17" s="183" t="s">
        <v>2725</v>
      </c>
      <c r="C17" s="131">
        <v>43404.216</v>
      </c>
      <c r="D17" s="132">
        <v>46054</v>
      </c>
      <c r="E17" s="161"/>
      <c r="F17" s="164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2:27" s="141" customFormat="1">
      <c r="B18" s="183" t="s">
        <v>2155</v>
      </c>
      <c r="C18" s="131">
        <v>1645.7391039999995</v>
      </c>
      <c r="D18" s="132">
        <v>43100</v>
      </c>
      <c r="E18" s="161"/>
      <c r="F18" s="164"/>
      <c r="G18" s="161"/>
      <c r="H18" s="161"/>
    </row>
    <row r="19" spans="2:27" s="141" customFormat="1">
      <c r="B19" s="183" t="s">
        <v>2156</v>
      </c>
      <c r="C19" s="131">
        <v>1891.1969280000008</v>
      </c>
      <c r="D19" s="132">
        <v>43009</v>
      </c>
      <c r="E19" s="161"/>
      <c r="F19" s="164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</row>
    <row r="20" spans="2:27" s="141" customFormat="1">
      <c r="B20" s="183" t="s">
        <v>2723</v>
      </c>
      <c r="C20" s="131">
        <v>2633.2000000000003</v>
      </c>
      <c r="D20" s="132">
        <v>43191</v>
      </c>
      <c r="E20" s="161"/>
      <c r="F20" s="164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</row>
    <row r="21" spans="2:27" s="141" customFormat="1">
      <c r="B21" s="183" t="s">
        <v>2159</v>
      </c>
      <c r="C21" s="131">
        <v>1307.52</v>
      </c>
      <c r="D21" s="132">
        <v>43100</v>
      </c>
      <c r="E21" s="161"/>
      <c r="F21" s="164"/>
      <c r="G21" s="161"/>
      <c r="H21" s="161"/>
    </row>
    <row r="22" spans="2:27" s="141" customFormat="1">
      <c r="B22" s="183" t="s">
        <v>2727</v>
      </c>
      <c r="C22" s="131">
        <v>1033.8842299999997</v>
      </c>
      <c r="D22" s="132">
        <v>45534</v>
      </c>
      <c r="E22" s="161"/>
      <c r="F22" s="164"/>
      <c r="G22" s="161"/>
      <c r="H22" s="161"/>
    </row>
    <row r="23" spans="2:27" s="141" customFormat="1">
      <c r="B23" s="183" t="s">
        <v>2163</v>
      </c>
      <c r="C23" s="131">
        <v>30361.216999999997</v>
      </c>
      <c r="D23" s="132">
        <v>45534</v>
      </c>
      <c r="E23" s="161"/>
      <c r="F23" s="164"/>
      <c r="G23" s="161"/>
      <c r="H23" s="161"/>
    </row>
    <row r="24" spans="2:27" s="141" customFormat="1">
      <c r="B24" s="183" t="s">
        <v>2726</v>
      </c>
      <c r="C24" s="131">
        <v>32041.503651113304</v>
      </c>
      <c r="D24" s="132">
        <v>46132</v>
      </c>
      <c r="E24" s="161"/>
      <c r="F24" s="164"/>
      <c r="G24" s="161"/>
      <c r="H24" s="161"/>
    </row>
    <row r="25" spans="2:27" s="141" customFormat="1">
      <c r="B25" s="183" t="s">
        <v>2166</v>
      </c>
      <c r="C25" s="131">
        <v>2394.9408000000003</v>
      </c>
      <c r="D25" s="132">
        <v>44290</v>
      </c>
      <c r="E25" s="161"/>
      <c r="F25" s="164"/>
      <c r="G25" s="161"/>
      <c r="H25" s="161"/>
    </row>
    <row r="26" spans="2:27" s="141" customFormat="1">
      <c r="B26" s="183" t="s">
        <v>2168</v>
      </c>
      <c r="C26" s="131">
        <v>2295.424</v>
      </c>
      <c r="D26" s="132">
        <v>43098</v>
      </c>
      <c r="E26" s="161"/>
      <c r="F26" s="164"/>
      <c r="G26" s="161"/>
      <c r="H26" s="161"/>
    </row>
    <row r="27" spans="2:27" s="141" customFormat="1">
      <c r="B27" s="183" t="s">
        <v>2169</v>
      </c>
      <c r="C27" s="131">
        <v>19.322240000000235</v>
      </c>
      <c r="D27" s="132">
        <v>43131</v>
      </c>
      <c r="E27" s="161"/>
      <c r="F27" s="164"/>
      <c r="G27" s="161"/>
      <c r="H27" s="161"/>
    </row>
    <row r="28" spans="2:27" s="141" customFormat="1">
      <c r="B28" s="183" t="s">
        <v>2170</v>
      </c>
      <c r="C28" s="131">
        <v>3545.275103999998</v>
      </c>
      <c r="D28" s="132">
        <v>43281</v>
      </c>
      <c r="E28" s="161"/>
      <c r="F28" s="164"/>
      <c r="G28" s="161"/>
      <c r="H28" s="161"/>
    </row>
    <row r="29" spans="2:27" s="141" customFormat="1">
      <c r="B29" s="183" t="s">
        <v>2147</v>
      </c>
      <c r="C29" s="131">
        <v>28880.124000000003</v>
      </c>
      <c r="D29" s="132">
        <v>44727</v>
      </c>
      <c r="E29" s="161"/>
      <c r="F29" s="164"/>
      <c r="G29" s="161"/>
      <c r="H29" s="161"/>
    </row>
    <row r="30" spans="2:27" s="141" customFormat="1">
      <c r="B30" s="183" t="s">
        <v>2172</v>
      </c>
      <c r="C30" s="131">
        <v>159.08523199999811</v>
      </c>
      <c r="D30" s="132">
        <v>43252</v>
      </c>
      <c r="E30" s="161"/>
      <c r="F30" s="164"/>
      <c r="G30" s="161"/>
      <c r="H30" s="161"/>
    </row>
    <row r="31" spans="2:27" s="141" customFormat="1">
      <c r="B31" s="183" t="s">
        <v>2728</v>
      </c>
      <c r="C31" s="131">
        <v>36652.953285119998</v>
      </c>
      <c r="D31" s="132">
        <v>46752</v>
      </c>
      <c r="E31" s="161"/>
      <c r="F31" s="164"/>
      <c r="G31" s="161"/>
      <c r="H31" s="161"/>
    </row>
    <row r="32" spans="2:27" s="141" customFormat="1">
      <c r="B32" s="183" t="s">
        <v>2173</v>
      </c>
      <c r="C32" s="131">
        <v>657.95496000000003</v>
      </c>
      <c r="D32" s="132">
        <v>42948</v>
      </c>
      <c r="E32" s="161"/>
      <c r="F32" s="164"/>
      <c r="G32" s="161"/>
      <c r="H32" s="161"/>
    </row>
    <row r="33" spans="2:8" s="141" customFormat="1">
      <c r="B33" s="183" t="s">
        <v>2174</v>
      </c>
      <c r="C33" s="131">
        <v>4976.8142968260818</v>
      </c>
      <c r="D33" s="132">
        <v>44012</v>
      </c>
      <c r="E33" s="161"/>
      <c r="F33" s="164"/>
      <c r="G33" s="161"/>
      <c r="H33" s="161"/>
    </row>
    <row r="34" spans="2:8" s="141" customFormat="1">
      <c r="B34" s="183" t="s">
        <v>2724</v>
      </c>
      <c r="C34" s="131">
        <v>50.219664000000819</v>
      </c>
      <c r="D34" s="132">
        <v>44927</v>
      </c>
      <c r="E34" s="161"/>
      <c r="F34" s="164"/>
      <c r="G34" s="161"/>
      <c r="H34" s="161"/>
    </row>
    <row r="35" spans="2:8" s="141" customFormat="1">
      <c r="B35" s="183" t="s">
        <v>2178</v>
      </c>
      <c r="C35" s="131">
        <v>5004.4165760000014</v>
      </c>
      <c r="D35" s="132">
        <v>45255</v>
      </c>
      <c r="E35" s="161"/>
      <c r="F35" s="164"/>
      <c r="G35" s="161"/>
      <c r="H35" s="161"/>
    </row>
    <row r="36" spans="2:8" s="141" customFormat="1">
      <c r="B36" s="183" t="s">
        <v>2807</v>
      </c>
      <c r="C36" s="131">
        <v>54877.409804896881</v>
      </c>
      <c r="D36" s="132">
        <v>44246</v>
      </c>
      <c r="E36" s="161"/>
      <c r="F36" s="164"/>
      <c r="G36" s="161"/>
      <c r="H36" s="161"/>
    </row>
    <row r="37" spans="2:8" s="141" customFormat="1">
      <c r="B37" s="183" t="s">
        <v>2748</v>
      </c>
      <c r="C37" s="131">
        <v>33120.545190000004</v>
      </c>
      <c r="D37" s="132">
        <v>43100</v>
      </c>
      <c r="E37" s="161"/>
      <c r="F37" s="164"/>
      <c r="G37" s="161"/>
      <c r="H37" s="161"/>
    </row>
    <row r="38" spans="2:8" s="141" customFormat="1">
      <c r="B38" s="183" t="s">
        <v>2751</v>
      </c>
      <c r="C38" s="131">
        <v>29190.407078434113</v>
      </c>
      <c r="D38" s="132">
        <v>43830</v>
      </c>
      <c r="E38" s="161"/>
      <c r="F38" s="164"/>
      <c r="G38" s="161"/>
      <c r="H38" s="161"/>
    </row>
    <row r="39" spans="2:8" s="141" customFormat="1">
      <c r="B39" s="183" t="s">
        <v>2749</v>
      </c>
      <c r="C39" s="131">
        <v>46380.482000000004</v>
      </c>
      <c r="D39" s="132">
        <v>42916</v>
      </c>
      <c r="E39" s="161"/>
      <c r="F39" s="164"/>
      <c r="G39" s="161"/>
      <c r="H39" s="161"/>
    </row>
    <row r="40" spans="2:8" s="141" customFormat="1">
      <c r="B40" s="183" t="s">
        <v>2808</v>
      </c>
      <c r="C40" s="131">
        <v>54877.409804896881</v>
      </c>
      <c r="D40" s="132">
        <v>44246</v>
      </c>
      <c r="E40" s="161"/>
      <c r="F40" s="164"/>
      <c r="G40" s="161"/>
      <c r="H40" s="161"/>
    </row>
    <row r="41" spans="2:8" s="141" customFormat="1">
      <c r="B41" s="183" t="s">
        <v>2750</v>
      </c>
      <c r="C41" s="131">
        <v>17196.218424494597</v>
      </c>
      <c r="D41" s="132">
        <v>43100</v>
      </c>
      <c r="E41" s="161"/>
      <c r="F41" s="164"/>
      <c r="G41" s="161"/>
      <c r="H41" s="161"/>
    </row>
    <row r="42" spans="2:8" s="141" customFormat="1">
      <c r="B42" s="183" t="s">
        <v>2746</v>
      </c>
      <c r="C42" s="131">
        <v>1659.3191999999999</v>
      </c>
      <c r="D42" s="132">
        <v>43948</v>
      </c>
      <c r="E42" s="161"/>
      <c r="F42" s="164"/>
      <c r="G42" s="161"/>
      <c r="H42" s="161"/>
    </row>
    <row r="43" spans="2:8" s="141" customFormat="1">
      <c r="B43" s="183" t="s">
        <v>2809</v>
      </c>
      <c r="C43" s="131">
        <v>14708.463800000001</v>
      </c>
      <c r="D43" s="132">
        <v>43297</v>
      </c>
      <c r="E43" s="161"/>
      <c r="F43" s="164"/>
      <c r="G43" s="161"/>
      <c r="H43" s="161"/>
    </row>
    <row r="44" spans="2:8" s="141" customFormat="1">
      <c r="B44" s="183" t="s">
        <v>2810</v>
      </c>
      <c r="C44" s="131">
        <v>6608.1504899999991</v>
      </c>
      <c r="D44" s="132">
        <v>43297</v>
      </c>
      <c r="E44" s="161"/>
      <c r="F44" s="164"/>
      <c r="G44" s="161"/>
      <c r="H44" s="161"/>
    </row>
    <row r="45" spans="2:8" s="141" customFormat="1">
      <c r="B45" s="183" t="s">
        <v>2747</v>
      </c>
      <c r="C45" s="131">
        <v>28964.15782</v>
      </c>
      <c r="D45" s="132">
        <v>43908</v>
      </c>
      <c r="E45" s="161"/>
      <c r="F45" s="164"/>
      <c r="G45" s="161"/>
      <c r="H45" s="161"/>
    </row>
    <row r="46" spans="2:8" s="141" customFormat="1">
      <c r="B46" s="183" t="s">
        <v>2812</v>
      </c>
      <c r="C46" s="131">
        <v>15521.556964874289</v>
      </c>
      <c r="D46" s="132">
        <v>43378</v>
      </c>
      <c r="E46" s="161"/>
      <c r="F46" s="164"/>
      <c r="G46" s="161"/>
      <c r="H46" s="161"/>
    </row>
    <row r="47" spans="2:8" s="141" customFormat="1">
      <c r="B47" s="183" t="s">
        <v>2813</v>
      </c>
      <c r="C47" s="131">
        <v>59419.434000000001</v>
      </c>
      <c r="D47" s="132">
        <v>43179</v>
      </c>
      <c r="E47" s="161"/>
      <c r="F47" s="164"/>
      <c r="G47" s="161"/>
      <c r="H47" s="161"/>
    </row>
    <row r="48" spans="2:8" s="141" customFormat="1">
      <c r="B48" s="183"/>
      <c r="C48" s="131"/>
      <c r="D48" s="132"/>
      <c r="E48" s="161"/>
      <c r="F48" s="164"/>
      <c r="G48" s="161"/>
      <c r="H48" s="161"/>
    </row>
    <row r="49" spans="2:8" s="141" customFormat="1">
      <c r="B49" s="183" t="s">
        <v>2729</v>
      </c>
      <c r="C49" s="139">
        <f>SUM(C50:C97)</f>
        <v>1198319.3557764592</v>
      </c>
      <c r="D49" s="132"/>
      <c r="E49" s="161"/>
      <c r="F49" s="164"/>
      <c r="G49" s="161"/>
      <c r="H49" s="161"/>
    </row>
    <row r="50" spans="2:8" s="141" customFormat="1">
      <c r="B50" s="183" t="s">
        <v>2737</v>
      </c>
      <c r="C50" s="131">
        <v>26763.8868</v>
      </c>
      <c r="D50" s="132">
        <v>46054</v>
      </c>
      <c r="E50" s="161"/>
      <c r="F50" s="164"/>
      <c r="G50" s="161"/>
      <c r="H50" s="161"/>
    </row>
    <row r="51" spans="2:8" s="141" customFormat="1">
      <c r="B51" s="183" t="s">
        <v>2738</v>
      </c>
      <c r="C51" s="131">
        <v>65702.68093106609</v>
      </c>
      <c r="D51" s="132">
        <v>44429</v>
      </c>
      <c r="E51" s="161"/>
      <c r="F51" s="164"/>
      <c r="G51" s="161"/>
      <c r="H51" s="161"/>
    </row>
    <row r="52" spans="2:8" s="141" customFormat="1">
      <c r="B52" s="183" t="s">
        <v>2745</v>
      </c>
      <c r="C52" s="131">
        <v>101199.73831803867</v>
      </c>
      <c r="D52" s="132">
        <v>45382</v>
      </c>
      <c r="E52" s="161"/>
      <c r="F52" s="164"/>
      <c r="G52" s="161"/>
      <c r="H52" s="161"/>
    </row>
    <row r="53" spans="2:8" s="141" customFormat="1">
      <c r="B53" s="183" t="s">
        <v>2735</v>
      </c>
      <c r="C53" s="131">
        <v>22957.092790720002</v>
      </c>
      <c r="D53" s="132">
        <v>44621</v>
      </c>
      <c r="E53" s="161"/>
      <c r="F53" s="164"/>
      <c r="G53" s="161"/>
      <c r="H53" s="161"/>
    </row>
    <row r="54" spans="2:8" s="141" customFormat="1">
      <c r="B54" s="183" t="s">
        <v>2208</v>
      </c>
      <c r="C54" s="131">
        <v>4.7308489200000006</v>
      </c>
      <c r="D54" s="132">
        <v>43101</v>
      </c>
      <c r="E54" s="161"/>
      <c r="F54" s="164"/>
      <c r="G54" s="161"/>
      <c r="H54" s="161"/>
    </row>
    <row r="55" spans="2:8" s="141" customFormat="1">
      <c r="B55" s="183" t="s">
        <v>2209</v>
      </c>
      <c r="C55" s="131">
        <v>23.572406400000006</v>
      </c>
      <c r="D55" s="132">
        <v>43101</v>
      </c>
      <c r="E55" s="161"/>
      <c r="F55" s="164"/>
      <c r="G55" s="161"/>
      <c r="H55" s="161"/>
    </row>
    <row r="56" spans="2:8" s="141" customFormat="1">
      <c r="B56" s="183" t="s">
        <v>2200</v>
      </c>
      <c r="C56" s="131">
        <v>35053.020384000003</v>
      </c>
      <c r="D56" s="132">
        <v>45748</v>
      </c>
      <c r="E56" s="161"/>
      <c r="F56" s="164"/>
      <c r="G56" s="161"/>
      <c r="H56" s="161"/>
    </row>
    <row r="57" spans="2:8" s="141" customFormat="1">
      <c r="B57" s="183" t="s">
        <v>2739</v>
      </c>
      <c r="C57" s="131">
        <v>83333.054253853596</v>
      </c>
      <c r="D57" s="132">
        <v>44722</v>
      </c>
      <c r="E57" s="161"/>
      <c r="F57" s="164"/>
      <c r="G57" s="161"/>
      <c r="H57" s="161"/>
    </row>
    <row r="58" spans="2:8" s="141" customFormat="1">
      <c r="B58" s="183" t="s">
        <v>2201</v>
      </c>
      <c r="C58" s="131">
        <v>33074.005327999999</v>
      </c>
      <c r="D58" s="132">
        <v>46082</v>
      </c>
      <c r="E58" s="161"/>
      <c r="F58" s="164"/>
      <c r="G58" s="161"/>
      <c r="H58" s="161"/>
    </row>
    <row r="59" spans="2:8" s="141" customFormat="1">
      <c r="B59" s="183" t="s">
        <v>2210</v>
      </c>
      <c r="C59" s="131">
        <v>33710.662857439987</v>
      </c>
      <c r="D59" s="132">
        <v>44727</v>
      </c>
      <c r="E59" s="161"/>
      <c r="F59" s="164"/>
      <c r="G59" s="161"/>
      <c r="H59" s="161"/>
    </row>
    <row r="60" spans="2:8" s="141" customFormat="1">
      <c r="B60" s="183" t="s">
        <v>2211</v>
      </c>
      <c r="C60" s="131">
        <v>365.99841967999998</v>
      </c>
      <c r="D60" s="132">
        <v>44196</v>
      </c>
      <c r="E60" s="161"/>
      <c r="F60" s="164"/>
      <c r="G60" s="161"/>
      <c r="H60" s="161"/>
    </row>
    <row r="61" spans="2:8" s="141" customFormat="1">
      <c r="B61" s="183" t="s">
        <v>2744</v>
      </c>
      <c r="C61" s="131">
        <v>83913.585990590509</v>
      </c>
      <c r="D61" s="132">
        <v>46012</v>
      </c>
      <c r="E61" s="161"/>
      <c r="F61" s="164"/>
      <c r="G61" s="161"/>
      <c r="H61" s="161"/>
    </row>
    <row r="62" spans="2:8" s="141" customFormat="1">
      <c r="B62" s="183" t="s">
        <v>2214</v>
      </c>
      <c r="C62" s="131">
        <v>11.884462033121409</v>
      </c>
      <c r="D62" s="132">
        <v>43101</v>
      </c>
      <c r="E62" s="161"/>
      <c r="F62" s="164"/>
      <c r="G62" s="161"/>
      <c r="H62" s="161"/>
    </row>
    <row r="63" spans="2:8" s="141" customFormat="1">
      <c r="B63" s="183" t="s">
        <v>2215</v>
      </c>
      <c r="C63" s="131">
        <v>726.4</v>
      </c>
      <c r="D63" s="132">
        <v>42898</v>
      </c>
      <c r="E63" s="161"/>
      <c r="F63" s="164"/>
      <c r="G63" s="161"/>
      <c r="H63" s="161"/>
    </row>
    <row r="64" spans="2:8" s="141" customFormat="1">
      <c r="B64" s="183" t="s">
        <v>2731</v>
      </c>
      <c r="C64" s="131">
        <v>1089.5996562304554</v>
      </c>
      <c r="D64" s="132">
        <v>43013</v>
      </c>
      <c r="E64" s="161"/>
      <c r="F64" s="164"/>
      <c r="G64" s="161"/>
      <c r="H64" s="161"/>
    </row>
    <row r="65" spans="2:8" s="141" customFormat="1">
      <c r="B65" s="183" t="s">
        <v>2217</v>
      </c>
      <c r="C65" s="131">
        <v>1307.52</v>
      </c>
      <c r="D65" s="132">
        <v>44738</v>
      </c>
      <c r="E65" s="161"/>
      <c r="F65" s="164"/>
      <c r="G65" s="161"/>
      <c r="H65" s="161"/>
    </row>
    <row r="66" spans="2:8" s="141" customFormat="1">
      <c r="B66" s="183" t="s">
        <v>2218</v>
      </c>
      <c r="C66" s="131">
        <v>726.4</v>
      </c>
      <c r="D66" s="132">
        <v>43282</v>
      </c>
      <c r="E66" s="161"/>
      <c r="F66" s="164"/>
      <c r="G66" s="161"/>
      <c r="H66" s="161"/>
    </row>
    <row r="67" spans="2:8" s="141" customFormat="1">
      <c r="B67" s="183" t="s">
        <v>2219</v>
      </c>
      <c r="C67" s="131">
        <v>1498.1455199999989</v>
      </c>
      <c r="D67" s="132">
        <v>44378</v>
      </c>
      <c r="E67" s="161"/>
      <c r="F67" s="164"/>
      <c r="G67" s="161"/>
      <c r="H67" s="161"/>
    </row>
    <row r="68" spans="2:8" s="141" customFormat="1">
      <c r="B68" s="183" t="s">
        <v>2220</v>
      </c>
      <c r="C68" s="131">
        <v>201.49064799999914</v>
      </c>
      <c r="D68" s="132">
        <v>44727</v>
      </c>
      <c r="E68" s="161"/>
      <c r="F68" s="164"/>
      <c r="G68" s="161"/>
      <c r="H68" s="161"/>
    </row>
    <row r="69" spans="2:8" s="141" customFormat="1">
      <c r="B69" s="183" t="s">
        <v>2742</v>
      </c>
      <c r="C69" s="131">
        <v>61394.754192426655</v>
      </c>
      <c r="D69" s="132">
        <v>47026</v>
      </c>
      <c r="E69" s="161"/>
      <c r="F69" s="164"/>
      <c r="G69" s="161"/>
      <c r="H69" s="161"/>
    </row>
    <row r="70" spans="2:8" s="141" customFormat="1">
      <c r="B70" s="183" t="s">
        <v>2223</v>
      </c>
      <c r="C70" s="131">
        <v>466.22504459999942</v>
      </c>
      <c r="D70" s="132">
        <v>42916</v>
      </c>
      <c r="E70" s="161"/>
      <c r="F70" s="164"/>
      <c r="G70" s="161"/>
      <c r="H70" s="161"/>
    </row>
    <row r="71" spans="2:8" s="141" customFormat="1">
      <c r="B71" s="183" t="s">
        <v>2740</v>
      </c>
      <c r="C71" s="131">
        <v>72921.437254819073</v>
      </c>
      <c r="D71" s="132">
        <v>44196</v>
      </c>
      <c r="E71" s="161"/>
      <c r="F71" s="164"/>
      <c r="G71" s="161"/>
      <c r="H71" s="161"/>
    </row>
    <row r="72" spans="2:8" s="141" customFormat="1">
      <c r="B72" s="183" t="s">
        <v>2158</v>
      </c>
      <c r="C72" s="131">
        <v>1690.9791712800002</v>
      </c>
      <c r="D72" s="132">
        <v>43101</v>
      </c>
      <c r="E72" s="161"/>
      <c r="F72" s="164"/>
      <c r="G72" s="161"/>
      <c r="H72" s="161"/>
    </row>
    <row r="73" spans="2:8" s="141" customFormat="1">
      <c r="B73" s="183" t="s">
        <v>2225</v>
      </c>
      <c r="C73" s="131">
        <v>987.904</v>
      </c>
      <c r="D73" s="132">
        <v>44305</v>
      </c>
      <c r="E73" s="161"/>
      <c r="F73" s="164"/>
      <c r="G73" s="161"/>
      <c r="H73" s="161"/>
    </row>
    <row r="74" spans="2:8" s="141" customFormat="1">
      <c r="B74" s="183" t="s">
        <v>2160</v>
      </c>
      <c r="C74" s="131">
        <v>1752.0590017800005</v>
      </c>
      <c r="D74" s="132">
        <v>43171</v>
      </c>
      <c r="E74" s="161"/>
      <c r="F74" s="164"/>
      <c r="G74" s="161"/>
      <c r="H74" s="161"/>
    </row>
    <row r="75" spans="2:8" s="141" customFormat="1">
      <c r="B75" s="183" t="s">
        <v>2161</v>
      </c>
      <c r="C75" s="131">
        <v>31407.039000000001</v>
      </c>
      <c r="D75" s="132">
        <v>44836</v>
      </c>
      <c r="E75" s="161"/>
      <c r="F75" s="164"/>
      <c r="G75" s="161"/>
      <c r="H75" s="161"/>
    </row>
    <row r="76" spans="2:8" s="141" customFormat="1">
      <c r="B76" s="183" t="s">
        <v>2734</v>
      </c>
      <c r="C76" s="131">
        <v>5680.905632</v>
      </c>
      <c r="D76" s="132">
        <v>44992</v>
      </c>
      <c r="E76" s="161"/>
      <c r="F76" s="164"/>
      <c r="G76" s="161"/>
      <c r="H76" s="161"/>
    </row>
    <row r="77" spans="2:8" s="141" customFormat="1">
      <c r="B77" s="183" t="s">
        <v>2730</v>
      </c>
      <c r="C77" s="131">
        <v>81836.290142669997</v>
      </c>
      <c r="D77" s="132">
        <v>51592</v>
      </c>
      <c r="E77" s="161"/>
      <c r="F77" s="164"/>
      <c r="G77" s="161"/>
      <c r="H77" s="161"/>
    </row>
    <row r="78" spans="2:8" s="141" customFormat="1">
      <c r="B78" s="183" t="s">
        <v>2229</v>
      </c>
      <c r="C78" s="131">
        <v>288.83759664000002</v>
      </c>
      <c r="D78" s="132">
        <v>43101</v>
      </c>
      <c r="E78" s="161"/>
      <c r="F78" s="164"/>
      <c r="G78" s="161"/>
      <c r="H78" s="161"/>
    </row>
    <row r="79" spans="2:8" s="141" customFormat="1">
      <c r="B79" s="183" t="s">
        <v>2230</v>
      </c>
      <c r="C79" s="131">
        <v>31.250157120000001</v>
      </c>
      <c r="D79" s="132">
        <v>43101</v>
      </c>
      <c r="E79" s="161"/>
      <c r="F79" s="164"/>
      <c r="G79" s="161"/>
      <c r="H79" s="161"/>
    </row>
    <row r="80" spans="2:8" s="141" customFormat="1">
      <c r="B80" s="183" t="s">
        <v>2743</v>
      </c>
      <c r="C80" s="131">
        <v>72283.994217301864</v>
      </c>
      <c r="D80" s="132">
        <v>46722</v>
      </c>
      <c r="E80" s="161"/>
      <c r="F80" s="164"/>
      <c r="G80" s="161"/>
      <c r="H80" s="161"/>
    </row>
    <row r="81" spans="2:8" s="141" customFormat="1">
      <c r="B81" s="183" t="s">
        <v>2736</v>
      </c>
      <c r="C81" s="131">
        <v>30620.596274799998</v>
      </c>
      <c r="D81" s="132">
        <v>45838</v>
      </c>
      <c r="E81" s="161"/>
      <c r="F81" s="164"/>
      <c r="G81" s="161"/>
      <c r="H81" s="161"/>
    </row>
    <row r="82" spans="2:8" s="141" customFormat="1">
      <c r="B82" s="183" t="s">
        <v>2202</v>
      </c>
      <c r="C82" s="131">
        <v>3493.98</v>
      </c>
      <c r="D82" s="132">
        <v>43083</v>
      </c>
      <c r="E82" s="161"/>
      <c r="F82" s="164"/>
      <c r="G82" s="161"/>
      <c r="H82" s="161"/>
    </row>
    <row r="83" spans="2:8" s="141" customFormat="1">
      <c r="B83" s="183" t="s">
        <v>2733</v>
      </c>
      <c r="C83" s="131">
        <v>523.38209600000255</v>
      </c>
      <c r="D83" s="132">
        <v>43076</v>
      </c>
      <c r="E83" s="161"/>
      <c r="F83" s="164"/>
      <c r="G83" s="161"/>
      <c r="H83" s="161"/>
    </row>
    <row r="84" spans="2:8" s="141" customFormat="1">
      <c r="B84" s="183" t="s">
        <v>2232</v>
      </c>
      <c r="C84" s="131">
        <v>29131.809339234002</v>
      </c>
      <c r="D84" s="132">
        <v>45806</v>
      </c>
      <c r="E84" s="161"/>
      <c r="F84" s="164"/>
      <c r="G84" s="161"/>
      <c r="H84" s="161"/>
    </row>
    <row r="85" spans="2:8" s="141" customFormat="1">
      <c r="B85" s="183" t="s">
        <v>2233</v>
      </c>
      <c r="C85" s="131">
        <v>45107.246771346829</v>
      </c>
      <c r="D85" s="132">
        <v>47031</v>
      </c>
      <c r="E85" s="161"/>
      <c r="F85" s="164"/>
      <c r="G85" s="161"/>
      <c r="H85" s="161"/>
    </row>
    <row r="86" spans="2:8" s="141" customFormat="1">
      <c r="B86" s="183" t="s">
        <v>2234</v>
      </c>
      <c r="C86" s="131">
        <v>414.04666781148069</v>
      </c>
      <c r="D86" s="132">
        <v>42978</v>
      </c>
      <c r="E86" s="161"/>
      <c r="F86" s="164"/>
      <c r="G86" s="161"/>
      <c r="H86" s="161"/>
    </row>
    <row r="87" spans="2:8" s="141" customFormat="1">
      <c r="B87" s="183" t="s">
        <v>2235</v>
      </c>
      <c r="C87" s="131">
        <v>38289.178806128584</v>
      </c>
      <c r="D87" s="132">
        <v>46054</v>
      </c>
      <c r="E87" s="161"/>
      <c r="F87" s="164"/>
      <c r="G87" s="161"/>
      <c r="H87" s="161"/>
    </row>
    <row r="88" spans="2:8" s="141" customFormat="1">
      <c r="B88" s="183" t="s">
        <v>2236</v>
      </c>
      <c r="C88" s="131">
        <v>27304.502483355998</v>
      </c>
      <c r="D88" s="132">
        <v>45383</v>
      </c>
      <c r="E88" s="161"/>
      <c r="F88" s="164"/>
      <c r="G88" s="161"/>
      <c r="H88" s="161"/>
    </row>
    <row r="89" spans="2:8" s="141" customFormat="1">
      <c r="B89" s="183" t="s">
        <v>2732</v>
      </c>
      <c r="C89" s="131">
        <v>3325.9775953599997</v>
      </c>
      <c r="D89" s="132">
        <v>43098</v>
      </c>
      <c r="E89" s="161"/>
      <c r="F89" s="164"/>
      <c r="G89" s="161"/>
      <c r="H89" s="161"/>
    </row>
    <row r="90" spans="2:8" s="141" customFormat="1">
      <c r="B90" s="183" t="s">
        <v>2181</v>
      </c>
      <c r="C90" s="131">
        <v>52297.168000000005</v>
      </c>
      <c r="D90" s="132">
        <v>47177</v>
      </c>
      <c r="E90" s="161"/>
      <c r="F90" s="164"/>
      <c r="G90" s="161"/>
      <c r="H90" s="161"/>
    </row>
    <row r="91" spans="2:8" s="141" customFormat="1">
      <c r="B91" s="183" t="s">
        <v>2238</v>
      </c>
      <c r="C91" s="131">
        <v>10801.691488000002</v>
      </c>
      <c r="D91" s="132">
        <v>45536</v>
      </c>
      <c r="E91" s="161"/>
      <c r="F91" s="164"/>
      <c r="G91" s="161"/>
      <c r="H91" s="161"/>
    </row>
    <row r="92" spans="2:8" s="141" customFormat="1">
      <c r="B92" s="183" t="s">
        <v>2741</v>
      </c>
      <c r="C92" s="131">
        <v>46730.619508811877</v>
      </c>
      <c r="D92" s="132">
        <v>47102</v>
      </c>
      <c r="E92" s="161"/>
      <c r="F92" s="164"/>
      <c r="G92" s="161"/>
      <c r="H92" s="161"/>
    </row>
    <row r="93" spans="2:8" s="141" customFormat="1">
      <c r="B93" s="183" t="s">
        <v>2753</v>
      </c>
      <c r="C93" s="131">
        <v>1756.4044700000002</v>
      </c>
      <c r="D93" s="132">
        <v>43374</v>
      </c>
      <c r="E93" s="161"/>
      <c r="F93" s="164"/>
      <c r="G93" s="161"/>
      <c r="H93" s="161"/>
    </row>
    <row r="94" spans="2:8" s="141" customFormat="1">
      <c r="B94" s="183" t="s">
        <v>2814</v>
      </c>
      <c r="C94" s="131">
        <v>21091.409170000003</v>
      </c>
      <c r="D94" s="132">
        <v>44075</v>
      </c>
      <c r="E94" s="161"/>
      <c r="F94" s="164"/>
      <c r="G94" s="161"/>
      <c r="H94" s="161"/>
    </row>
    <row r="95" spans="2:8" s="141" customFormat="1">
      <c r="B95" s="183" t="s">
        <v>2815</v>
      </c>
      <c r="C95" s="131">
        <v>37271.678169999999</v>
      </c>
      <c r="D95" s="132">
        <v>43190</v>
      </c>
      <c r="E95" s="161"/>
      <c r="F95" s="164"/>
      <c r="G95" s="161"/>
      <c r="H95" s="161"/>
    </row>
    <row r="96" spans="2:8" s="141" customFormat="1">
      <c r="B96" s="183" t="s">
        <v>2752</v>
      </c>
      <c r="C96" s="131">
        <v>24257.391940000001</v>
      </c>
      <c r="D96" s="132">
        <v>44678</v>
      </c>
      <c r="E96" s="161"/>
      <c r="F96" s="164"/>
      <c r="G96" s="161"/>
      <c r="H96" s="161"/>
    </row>
    <row r="97" spans="2:8" s="141" customFormat="1">
      <c r="B97" s="183" t="s">
        <v>2811</v>
      </c>
      <c r="C97" s="131">
        <v>3497.1279699999996</v>
      </c>
      <c r="D97" s="132">
        <v>44335</v>
      </c>
      <c r="E97" s="161"/>
      <c r="F97" s="164"/>
      <c r="G97" s="161"/>
      <c r="H97" s="161"/>
    </row>
    <row r="98" spans="2:8" s="141" customFormat="1">
      <c r="B98" s="102"/>
      <c r="C98" s="102"/>
      <c r="D98" s="102"/>
      <c r="E98" s="161"/>
      <c r="F98" s="164"/>
      <c r="G98" s="161"/>
      <c r="H98" s="161"/>
    </row>
    <row r="99" spans="2:8" s="141" customFormat="1">
      <c r="B99" s="102"/>
      <c r="C99" s="102"/>
      <c r="D99" s="102"/>
      <c r="E99" s="161"/>
      <c r="F99" s="164"/>
      <c r="G99" s="161"/>
      <c r="H99" s="161"/>
    </row>
    <row r="100" spans="2:8" s="141" customFormat="1">
      <c r="B100" s="158" t="s">
        <v>59</v>
      </c>
      <c r="C100" s="102"/>
      <c r="D100" s="102"/>
      <c r="E100" s="161"/>
      <c r="F100" s="164"/>
      <c r="G100" s="161"/>
      <c r="H100" s="161"/>
    </row>
    <row r="101" spans="2:8" s="141" customFormat="1">
      <c r="B101" s="158" t="s">
        <v>138</v>
      </c>
      <c r="C101" s="102"/>
      <c r="D101" s="102"/>
      <c r="E101" s="161"/>
      <c r="F101" s="164"/>
      <c r="G101" s="161"/>
      <c r="H101" s="161"/>
    </row>
    <row r="102" spans="2:8" s="141" customFormat="1">
      <c r="B102" s="102"/>
      <c r="C102" s="102"/>
      <c r="D102" s="102"/>
      <c r="E102" s="161"/>
      <c r="F102" s="164"/>
      <c r="G102" s="161"/>
      <c r="H102" s="161"/>
    </row>
    <row r="103" spans="2:8" s="141" customFormat="1">
      <c r="B103" s="102"/>
      <c r="C103" s="102"/>
      <c r="D103" s="102"/>
      <c r="E103" s="161"/>
      <c r="F103" s="164"/>
      <c r="G103" s="161"/>
      <c r="H103" s="161"/>
    </row>
    <row r="104" spans="2:8" s="141" customFormat="1">
      <c r="B104" s="102"/>
      <c r="C104" s="102"/>
      <c r="D104" s="102"/>
      <c r="E104" s="161"/>
      <c r="F104" s="164"/>
      <c r="G104" s="161"/>
      <c r="H104" s="161"/>
    </row>
    <row r="105" spans="2:8" s="141" customFormat="1">
      <c r="B105" s="102"/>
      <c r="C105" s="102"/>
      <c r="D105" s="102"/>
      <c r="E105" s="161"/>
      <c r="F105" s="164"/>
      <c r="G105" s="161"/>
      <c r="H105" s="161"/>
    </row>
    <row r="106" spans="2:8" s="141" customFormat="1">
      <c r="B106" s="102"/>
      <c r="C106" s="102"/>
      <c r="D106" s="102"/>
      <c r="E106" s="161"/>
      <c r="F106" s="164"/>
      <c r="G106" s="161"/>
      <c r="H106" s="161"/>
    </row>
    <row r="107" spans="2:8" s="141" customFormat="1">
      <c r="B107" s="102"/>
      <c r="C107" s="102"/>
      <c r="D107" s="102"/>
      <c r="E107" s="161"/>
      <c r="F107" s="164"/>
      <c r="G107" s="161"/>
      <c r="H107" s="161"/>
    </row>
    <row r="108" spans="2:8">
      <c r="B108" s="102"/>
      <c r="C108" s="102"/>
      <c r="D108" s="102"/>
    </row>
    <row r="109" spans="2:8">
      <c r="B109" s="102"/>
      <c r="C109" s="102"/>
      <c r="D109" s="102"/>
    </row>
  </sheetData>
  <sheetProtection password="CC13" sheet="1" objects="1" scenarios="1"/>
  <sortState ref="B8:D35">
    <sortCondition ref="B12"/>
  </sortState>
  <mergeCells count="1">
    <mergeCell ref="B6:D6"/>
  </mergeCells>
  <phoneticPr fontId="6" type="noConversion"/>
  <dataValidations count="1">
    <dataValidation allowBlank="1" showInputMessage="1" showErrorMessage="1" sqref="N1:XFD2 B1:B35 C12:D35 D3:D7 C5:C7 C8:D9 A1:A1048576 E3:E1048576 G12 G13:H1048576 G3:H11 D1:E2 C40:D1048576 B39:B1048576 G1:L2 I3:XFD1048576"/>
  </dataValidations>
  <pageMargins left="0" right="0" top="0.11811023622047245" bottom="0.11811023622047245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170</v>
      </c>
      <c r="C1" s="79" t="s" vm="1">
        <v>231</v>
      </c>
    </row>
    <row r="2" spans="2:18">
      <c r="B2" s="56" t="s">
        <v>169</v>
      </c>
      <c r="C2" s="79" t="s">
        <v>232</v>
      </c>
    </row>
    <row r="3" spans="2:18">
      <c r="B3" s="56" t="s">
        <v>171</v>
      </c>
      <c r="C3" s="79" t="s">
        <v>233</v>
      </c>
    </row>
    <row r="4" spans="2:18">
      <c r="B4" s="56" t="s">
        <v>172</v>
      </c>
      <c r="C4" s="79">
        <v>162</v>
      </c>
    </row>
    <row r="6" spans="2:18" ht="26.25" customHeight="1">
      <c r="B6" s="197" t="s">
        <v>208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9"/>
    </row>
    <row r="7" spans="2:18" s="3" customFormat="1" ht="78.75">
      <c r="B7" s="22" t="s">
        <v>142</v>
      </c>
      <c r="C7" s="30" t="s">
        <v>58</v>
      </c>
      <c r="D7" s="71" t="s">
        <v>83</v>
      </c>
      <c r="E7" s="30" t="s">
        <v>15</v>
      </c>
      <c r="F7" s="30" t="s">
        <v>84</v>
      </c>
      <c r="G7" s="30" t="s">
        <v>129</v>
      </c>
      <c r="H7" s="30" t="s">
        <v>18</v>
      </c>
      <c r="I7" s="30" t="s">
        <v>128</v>
      </c>
      <c r="J7" s="30" t="s">
        <v>17</v>
      </c>
      <c r="K7" s="30" t="s">
        <v>206</v>
      </c>
      <c r="L7" s="30" t="s">
        <v>0</v>
      </c>
      <c r="M7" s="30" t="s">
        <v>207</v>
      </c>
      <c r="N7" s="30" t="s">
        <v>74</v>
      </c>
      <c r="O7" s="71" t="s">
        <v>173</v>
      </c>
      <c r="P7" s="31" t="s">
        <v>175</v>
      </c>
      <c r="R7" s="1"/>
    </row>
    <row r="8" spans="2:18" s="3" customFormat="1" ht="17.25" customHeight="1">
      <c r="B8" s="16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59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138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AH1:XFD2 D3:XFD1048576 D1:AF2 A1:B1048576"/>
  </dataValidations>
  <pageMargins left="0" right="0" top="0.11811023622047245" bottom="0.11811023622047245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</sheetPr>
  <dimension ref="B1:AM5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6" t="s">
        <v>170</v>
      </c>
      <c r="C1" s="200">
        <v>42825</v>
      </c>
    </row>
    <row r="2" spans="2:13">
      <c r="B2" s="56" t="s">
        <v>169</v>
      </c>
      <c r="C2" s="79" t="s">
        <v>232</v>
      </c>
    </row>
    <row r="3" spans="2:13">
      <c r="B3" s="56" t="s">
        <v>171</v>
      </c>
      <c r="C3" s="79" t="s">
        <v>233</v>
      </c>
    </row>
    <row r="4" spans="2:13">
      <c r="B4" s="56" t="s">
        <v>172</v>
      </c>
      <c r="C4" s="79">
        <v>162</v>
      </c>
    </row>
    <row r="6" spans="2:13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2:13" s="3" customFormat="1">
      <c r="B7" s="13" t="s">
        <v>141</v>
      </c>
      <c r="C7" s="14" t="s">
        <v>58</v>
      </c>
      <c r="D7" s="14" t="s">
        <v>143</v>
      </c>
      <c r="E7" s="14" t="s">
        <v>15</v>
      </c>
      <c r="F7" s="14" t="s">
        <v>84</v>
      </c>
      <c r="G7" s="14" t="s">
        <v>128</v>
      </c>
      <c r="H7" s="14" t="s">
        <v>17</v>
      </c>
      <c r="I7" s="14" t="s">
        <v>19</v>
      </c>
      <c r="J7" s="14" t="s">
        <v>79</v>
      </c>
      <c r="K7" s="14" t="s">
        <v>173</v>
      </c>
      <c r="L7" s="14" t="s">
        <v>174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57</v>
      </c>
      <c r="C10" s="81"/>
      <c r="D10" s="81"/>
      <c r="E10" s="81"/>
      <c r="F10" s="81"/>
      <c r="G10" s="81"/>
      <c r="H10" s="81"/>
      <c r="I10" s="81"/>
      <c r="J10" s="89">
        <v>2102856.5699999998</v>
      </c>
      <c r="K10" s="90">
        <v>1</v>
      </c>
      <c r="L10" s="90">
        <v>3.8300000000000001E-2</v>
      </c>
    </row>
    <row r="11" spans="2:13">
      <c r="B11" s="82" t="s">
        <v>226</v>
      </c>
      <c r="C11" s="83"/>
      <c r="D11" s="83"/>
      <c r="E11" s="83"/>
      <c r="F11" s="83"/>
      <c r="G11" s="83"/>
      <c r="H11" s="83"/>
      <c r="I11" s="83"/>
      <c r="J11" s="92">
        <v>1273844.1499999999</v>
      </c>
      <c r="K11" s="93">
        <v>0.60580000000000001</v>
      </c>
      <c r="L11" s="93">
        <v>2.3199999999999998E-2</v>
      </c>
    </row>
    <row r="12" spans="2:13">
      <c r="B12" s="103" t="s">
        <v>54</v>
      </c>
      <c r="C12" s="83"/>
      <c r="D12" s="83"/>
      <c r="E12" s="83"/>
      <c r="F12" s="83"/>
      <c r="G12" s="83"/>
      <c r="H12" s="83"/>
      <c r="I12" s="83"/>
      <c r="J12" s="92">
        <v>1163570.31</v>
      </c>
      <c r="K12" s="93">
        <v>0.55330000000000001</v>
      </c>
      <c r="L12" s="93">
        <v>2.12E-2</v>
      </c>
    </row>
    <row r="13" spans="2:13">
      <c r="B13" s="88" t="s">
        <v>2563</v>
      </c>
      <c r="C13" s="85">
        <v>30112000</v>
      </c>
      <c r="D13" s="85">
        <v>12</v>
      </c>
      <c r="E13" s="85" t="s">
        <v>320</v>
      </c>
      <c r="F13" s="85" t="s">
        <v>155</v>
      </c>
      <c r="G13" s="98" t="s">
        <v>157</v>
      </c>
      <c r="H13" s="99">
        <v>0</v>
      </c>
      <c r="I13" s="99">
        <v>0</v>
      </c>
      <c r="J13" s="95">
        <v>518448.49</v>
      </c>
      <c r="K13" s="96">
        <v>0.2465</v>
      </c>
      <c r="L13" s="96">
        <v>9.4000000000000004E-3</v>
      </c>
    </row>
    <row r="14" spans="2:13">
      <c r="B14" s="88" t="s">
        <v>2564</v>
      </c>
      <c r="C14" s="85">
        <v>30110000</v>
      </c>
      <c r="D14" s="85">
        <v>10</v>
      </c>
      <c r="E14" s="85" t="s">
        <v>320</v>
      </c>
      <c r="F14" s="85" t="s">
        <v>155</v>
      </c>
      <c r="G14" s="98" t="s">
        <v>157</v>
      </c>
      <c r="H14" s="99">
        <v>0</v>
      </c>
      <c r="I14" s="99">
        <v>0</v>
      </c>
      <c r="J14" s="95">
        <v>641093.28</v>
      </c>
      <c r="K14" s="96">
        <v>0.3049</v>
      </c>
      <c r="L14" s="96">
        <v>1.17E-2</v>
      </c>
    </row>
    <row r="15" spans="2:13">
      <c r="B15" s="88" t="s">
        <v>2565</v>
      </c>
      <c r="C15" s="85">
        <v>30120000</v>
      </c>
      <c r="D15" s="85">
        <v>20</v>
      </c>
      <c r="E15" s="85" t="s">
        <v>320</v>
      </c>
      <c r="F15" s="85" t="s">
        <v>155</v>
      </c>
      <c r="G15" s="98" t="s">
        <v>157</v>
      </c>
      <c r="H15" s="99">
        <v>0</v>
      </c>
      <c r="I15" s="99">
        <v>0</v>
      </c>
      <c r="J15" s="95">
        <v>878.5</v>
      </c>
      <c r="K15" s="96">
        <v>4.0000000000000002E-4</v>
      </c>
      <c r="L15" s="96">
        <v>0</v>
      </c>
    </row>
    <row r="16" spans="2:13">
      <c r="B16" s="88" t="s">
        <v>2566</v>
      </c>
      <c r="C16" s="85">
        <v>30026000</v>
      </c>
      <c r="D16" s="85">
        <v>26</v>
      </c>
      <c r="E16" s="85" t="s">
        <v>344</v>
      </c>
      <c r="F16" s="85" t="s">
        <v>155</v>
      </c>
      <c r="G16" s="98" t="s">
        <v>157</v>
      </c>
      <c r="H16" s="99">
        <v>0</v>
      </c>
      <c r="I16" s="99">
        <v>0</v>
      </c>
      <c r="J16" s="95">
        <v>3108.75</v>
      </c>
      <c r="K16" s="96">
        <v>1.5E-3</v>
      </c>
      <c r="L16" s="96">
        <v>1E-4</v>
      </c>
    </row>
    <row r="17" spans="2:12">
      <c r="B17" s="88" t="s">
        <v>2568</v>
      </c>
      <c r="C17" s="85">
        <v>30011000</v>
      </c>
      <c r="D17" s="85">
        <v>11</v>
      </c>
      <c r="E17" s="85" t="s">
        <v>344</v>
      </c>
      <c r="F17" s="85" t="s">
        <v>155</v>
      </c>
      <c r="G17" s="98" t="s">
        <v>157</v>
      </c>
      <c r="H17" s="99">
        <v>0</v>
      </c>
      <c r="I17" s="99">
        <v>0</v>
      </c>
      <c r="J17" s="95">
        <v>41.29</v>
      </c>
      <c r="K17" s="96">
        <v>0</v>
      </c>
      <c r="L17" s="96">
        <v>0</v>
      </c>
    </row>
    <row r="18" spans="2:12">
      <c r="B18" s="88"/>
      <c r="C18" s="85"/>
      <c r="D18" s="85"/>
      <c r="E18" s="85"/>
      <c r="F18" s="85"/>
      <c r="G18" s="98"/>
      <c r="H18" s="99"/>
      <c r="I18" s="99"/>
      <c r="J18" s="95"/>
      <c r="K18" s="96"/>
      <c r="L18" s="96"/>
    </row>
    <row r="19" spans="2:12">
      <c r="B19" s="88" t="s">
        <v>55</v>
      </c>
      <c r="C19" s="85"/>
      <c r="D19" s="85"/>
      <c r="E19" s="85"/>
      <c r="F19" s="85"/>
      <c r="G19" s="98"/>
      <c r="H19" s="99"/>
      <c r="I19" s="99"/>
      <c r="J19" s="95">
        <v>110221.39</v>
      </c>
      <c r="K19" s="96">
        <v>5.2400000000000002E-2</v>
      </c>
      <c r="L19" s="96">
        <v>2E-3</v>
      </c>
    </row>
    <row r="20" spans="2:12">
      <c r="B20" s="88" t="s">
        <v>2569</v>
      </c>
      <c r="C20" s="85">
        <v>30395000</v>
      </c>
      <c r="D20" s="85">
        <v>95</v>
      </c>
      <c r="E20" s="85" t="s">
        <v>712</v>
      </c>
      <c r="F20" s="85"/>
      <c r="G20" s="98" t="s">
        <v>156</v>
      </c>
      <c r="H20" s="99">
        <v>0</v>
      </c>
      <c r="I20" s="99">
        <v>0</v>
      </c>
      <c r="J20" s="95">
        <v>0.01</v>
      </c>
      <c r="K20" s="96">
        <v>0</v>
      </c>
      <c r="L20" s="96">
        <v>0</v>
      </c>
    </row>
    <row r="21" spans="2:12">
      <c r="B21" s="84" t="s">
        <v>2569</v>
      </c>
      <c r="C21" s="85">
        <v>31795000</v>
      </c>
      <c r="D21" s="85">
        <v>95</v>
      </c>
      <c r="E21" s="85" t="s">
        <v>712</v>
      </c>
      <c r="F21" s="85"/>
      <c r="G21" s="85" t="s">
        <v>165</v>
      </c>
      <c r="H21" s="96">
        <v>0</v>
      </c>
      <c r="I21" s="96">
        <v>0</v>
      </c>
      <c r="J21" s="85">
        <v>0</v>
      </c>
      <c r="K21" s="96">
        <v>0</v>
      </c>
      <c r="L21" s="96">
        <v>0</v>
      </c>
    </row>
    <row r="22" spans="2:12">
      <c r="B22" s="103" t="s">
        <v>2569</v>
      </c>
      <c r="C22" s="83">
        <v>32095000</v>
      </c>
      <c r="D22" s="83">
        <v>95</v>
      </c>
      <c r="E22" s="83" t="s">
        <v>712</v>
      </c>
      <c r="F22" s="83"/>
      <c r="G22" s="83" t="s">
        <v>158</v>
      </c>
      <c r="H22" s="93">
        <v>0</v>
      </c>
      <c r="I22" s="93">
        <v>0</v>
      </c>
      <c r="J22" s="92">
        <v>0</v>
      </c>
      <c r="K22" s="93">
        <v>0</v>
      </c>
      <c r="L22" s="93">
        <v>0</v>
      </c>
    </row>
    <row r="23" spans="2:12">
      <c r="B23" s="88" t="s">
        <v>2563</v>
      </c>
      <c r="C23" s="85">
        <v>30312000</v>
      </c>
      <c r="D23" s="85">
        <v>12</v>
      </c>
      <c r="E23" s="85" t="s">
        <v>320</v>
      </c>
      <c r="F23" s="85" t="s">
        <v>155</v>
      </c>
      <c r="G23" s="98" t="s">
        <v>156</v>
      </c>
      <c r="H23" s="99">
        <v>0</v>
      </c>
      <c r="I23" s="99">
        <v>0</v>
      </c>
      <c r="J23" s="95">
        <v>69783.710000000006</v>
      </c>
      <c r="K23" s="96">
        <v>3.32E-2</v>
      </c>
      <c r="L23" s="96">
        <v>1.2999999999999999E-3</v>
      </c>
    </row>
    <row r="24" spans="2:12">
      <c r="B24" s="88" t="s">
        <v>2563</v>
      </c>
      <c r="C24" s="85">
        <v>30212000</v>
      </c>
      <c r="D24" s="85">
        <v>12</v>
      </c>
      <c r="E24" s="85" t="s">
        <v>320</v>
      </c>
      <c r="F24" s="85" t="s">
        <v>155</v>
      </c>
      <c r="G24" s="98" t="s">
        <v>159</v>
      </c>
      <c r="H24" s="99">
        <v>0</v>
      </c>
      <c r="I24" s="99">
        <v>0</v>
      </c>
      <c r="J24" s="95">
        <v>17.63</v>
      </c>
      <c r="K24" s="96">
        <v>0</v>
      </c>
      <c r="L24" s="96">
        <v>0</v>
      </c>
    </row>
    <row r="25" spans="2:12">
      <c r="B25" s="88" t="s">
        <v>2563</v>
      </c>
      <c r="C25" s="85">
        <v>31712000</v>
      </c>
      <c r="D25" s="85">
        <v>12</v>
      </c>
      <c r="E25" s="85" t="s">
        <v>320</v>
      </c>
      <c r="F25" s="85" t="s">
        <v>155</v>
      </c>
      <c r="G25" s="98" t="s">
        <v>165</v>
      </c>
      <c r="H25" s="99">
        <v>0</v>
      </c>
      <c r="I25" s="99">
        <v>0</v>
      </c>
      <c r="J25" s="95">
        <v>1.29</v>
      </c>
      <c r="K25" s="96">
        <v>0</v>
      </c>
      <c r="L25" s="96">
        <v>0</v>
      </c>
    </row>
    <row r="26" spans="2:12">
      <c r="B26" s="88" t="s">
        <v>2563</v>
      </c>
      <c r="C26" s="85">
        <v>32012000</v>
      </c>
      <c r="D26" s="85">
        <v>12</v>
      </c>
      <c r="E26" s="85" t="s">
        <v>320</v>
      </c>
      <c r="F26" s="85" t="s">
        <v>155</v>
      </c>
      <c r="G26" s="98" t="s">
        <v>158</v>
      </c>
      <c r="H26" s="99">
        <v>0</v>
      </c>
      <c r="I26" s="99">
        <v>0</v>
      </c>
      <c r="J26" s="95">
        <v>4101.9399999999996</v>
      </c>
      <c r="K26" s="96">
        <v>2E-3</v>
      </c>
      <c r="L26" s="96">
        <v>1E-4</v>
      </c>
    </row>
    <row r="27" spans="2:12">
      <c r="B27" s="88" t="s">
        <v>2564</v>
      </c>
      <c r="C27" s="85">
        <v>30810000</v>
      </c>
      <c r="D27" s="85">
        <v>10</v>
      </c>
      <c r="E27" s="85" t="s">
        <v>320</v>
      </c>
      <c r="F27" s="85" t="s">
        <v>155</v>
      </c>
      <c r="G27" s="98" t="s">
        <v>162</v>
      </c>
      <c r="H27" s="99">
        <v>0</v>
      </c>
      <c r="I27" s="99">
        <v>0</v>
      </c>
      <c r="J27" s="95">
        <v>1.37</v>
      </c>
      <c r="K27" s="96">
        <v>0</v>
      </c>
      <c r="L27" s="96">
        <v>0</v>
      </c>
    </row>
    <row r="28" spans="2:12">
      <c r="B28" s="88" t="s">
        <v>2564</v>
      </c>
      <c r="C28" s="85">
        <v>31110000</v>
      </c>
      <c r="D28" s="85">
        <v>10</v>
      </c>
      <c r="E28" s="85" t="s">
        <v>320</v>
      </c>
      <c r="F28" s="85" t="s">
        <v>155</v>
      </c>
      <c r="G28" s="98" t="s">
        <v>164</v>
      </c>
      <c r="H28" s="99">
        <v>0</v>
      </c>
      <c r="I28" s="99">
        <v>0</v>
      </c>
      <c r="J28" s="95">
        <v>988.65</v>
      </c>
      <c r="K28" s="96">
        <v>5.0000000000000001E-4</v>
      </c>
      <c r="L28" s="96">
        <v>0</v>
      </c>
    </row>
    <row r="29" spans="2:12">
      <c r="B29" s="88" t="s">
        <v>2564</v>
      </c>
      <c r="C29" s="85">
        <v>30210000</v>
      </c>
      <c r="D29" s="85">
        <v>10</v>
      </c>
      <c r="E29" s="85" t="s">
        <v>320</v>
      </c>
      <c r="F29" s="85" t="s">
        <v>155</v>
      </c>
      <c r="G29" s="98" t="s">
        <v>159</v>
      </c>
      <c r="H29" s="99">
        <v>0</v>
      </c>
      <c r="I29" s="99">
        <v>0</v>
      </c>
      <c r="J29" s="95">
        <v>2690.46</v>
      </c>
      <c r="K29" s="96">
        <v>1.2999999999999999E-3</v>
      </c>
      <c r="L29" s="96">
        <v>0</v>
      </c>
    </row>
    <row r="30" spans="2:12">
      <c r="B30" s="88" t="s">
        <v>2564</v>
      </c>
      <c r="C30" s="85">
        <v>30710000</v>
      </c>
      <c r="D30" s="85">
        <v>10</v>
      </c>
      <c r="E30" s="85" t="s">
        <v>320</v>
      </c>
      <c r="F30" s="85" t="s">
        <v>155</v>
      </c>
      <c r="G30" s="98" t="s">
        <v>1429</v>
      </c>
      <c r="H30" s="99">
        <v>0</v>
      </c>
      <c r="I30" s="99">
        <v>0</v>
      </c>
      <c r="J30" s="95">
        <v>23.51</v>
      </c>
      <c r="K30" s="96">
        <v>0</v>
      </c>
      <c r="L30" s="96">
        <v>0</v>
      </c>
    </row>
    <row r="31" spans="2:12">
      <c r="B31" s="88" t="s">
        <v>2564</v>
      </c>
      <c r="C31" s="85">
        <v>32010000</v>
      </c>
      <c r="D31" s="85">
        <v>10</v>
      </c>
      <c r="E31" s="85" t="s">
        <v>320</v>
      </c>
      <c r="F31" s="85" t="s">
        <v>155</v>
      </c>
      <c r="G31" s="98" t="s">
        <v>158</v>
      </c>
      <c r="H31" s="99">
        <v>0</v>
      </c>
      <c r="I31" s="99">
        <v>0</v>
      </c>
      <c r="J31" s="95">
        <v>508.43</v>
      </c>
      <c r="K31" s="96">
        <v>2.0000000000000001E-4</v>
      </c>
      <c r="L31" s="96">
        <v>0</v>
      </c>
    </row>
    <row r="32" spans="2:12">
      <c r="B32" s="88" t="s">
        <v>2564</v>
      </c>
      <c r="C32" s="85">
        <v>34010000</v>
      </c>
      <c r="D32" s="85">
        <v>10</v>
      </c>
      <c r="E32" s="85" t="s">
        <v>320</v>
      </c>
      <c r="F32" s="85" t="s">
        <v>155</v>
      </c>
      <c r="G32" s="98" t="s">
        <v>156</v>
      </c>
      <c r="H32" s="99">
        <v>0</v>
      </c>
      <c r="I32" s="99">
        <v>0</v>
      </c>
      <c r="J32" s="95">
        <v>25896.45</v>
      </c>
      <c r="K32" s="96">
        <v>1.23E-2</v>
      </c>
      <c r="L32" s="96">
        <v>5.0000000000000001E-4</v>
      </c>
    </row>
    <row r="33" spans="2:12">
      <c r="B33" s="88" t="s">
        <v>2564</v>
      </c>
      <c r="C33" s="85">
        <v>31710000</v>
      </c>
      <c r="D33" s="85">
        <v>10</v>
      </c>
      <c r="E33" s="85" t="s">
        <v>320</v>
      </c>
      <c r="F33" s="85" t="s">
        <v>155</v>
      </c>
      <c r="G33" s="98" t="s">
        <v>165</v>
      </c>
      <c r="H33" s="99">
        <v>0</v>
      </c>
      <c r="I33" s="99">
        <v>0</v>
      </c>
      <c r="J33" s="95">
        <v>1190.9100000000001</v>
      </c>
      <c r="K33" s="96">
        <v>5.9999999999999995E-4</v>
      </c>
      <c r="L33" s="96">
        <v>0</v>
      </c>
    </row>
    <row r="34" spans="2:12">
      <c r="B34" s="88" t="s">
        <v>2564</v>
      </c>
      <c r="C34" s="85">
        <v>32610000</v>
      </c>
      <c r="D34" s="85">
        <v>10</v>
      </c>
      <c r="E34" s="85" t="s">
        <v>320</v>
      </c>
      <c r="F34" s="85" t="s">
        <v>155</v>
      </c>
      <c r="G34" s="98" t="s">
        <v>161</v>
      </c>
      <c r="H34" s="99">
        <v>0</v>
      </c>
      <c r="I34" s="99">
        <v>0</v>
      </c>
      <c r="J34" s="95">
        <v>4.37</v>
      </c>
      <c r="K34" s="96">
        <v>0</v>
      </c>
      <c r="L34" s="96">
        <v>0</v>
      </c>
    </row>
    <row r="35" spans="2:12">
      <c r="B35" s="88" t="s">
        <v>2564</v>
      </c>
      <c r="C35" s="85">
        <v>31010040</v>
      </c>
      <c r="D35" s="85">
        <v>11</v>
      </c>
      <c r="E35" s="85" t="s">
        <v>320</v>
      </c>
      <c r="F35" s="85" t="s">
        <v>155</v>
      </c>
      <c r="G35" s="98" t="s">
        <v>163</v>
      </c>
      <c r="H35" s="99">
        <v>0</v>
      </c>
      <c r="I35" s="99">
        <v>0</v>
      </c>
      <c r="J35" s="95">
        <v>10.61</v>
      </c>
      <c r="K35" s="96">
        <v>0</v>
      </c>
      <c r="L35" s="96">
        <v>0</v>
      </c>
    </row>
    <row r="36" spans="2:12">
      <c r="B36" s="88" t="s">
        <v>2565</v>
      </c>
      <c r="C36" s="85">
        <v>30320000</v>
      </c>
      <c r="D36" s="85">
        <v>20</v>
      </c>
      <c r="E36" s="85" t="s">
        <v>320</v>
      </c>
      <c r="F36" s="85" t="s">
        <v>155</v>
      </c>
      <c r="G36" s="98" t="s">
        <v>156</v>
      </c>
      <c r="H36" s="99">
        <v>0</v>
      </c>
      <c r="I36" s="99">
        <v>0</v>
      </c>
      <c r="J36" s="95">
        <v>312.54000000000002</v>
      </c>
      <c r="K36" s="96">
        <v>1E-4</v>
      </c>
      <c r="L36" s="96">
        <v>0</v>
      </c>
    </row>
    <row r="37" spans="2:12">
      <c r="B37" s="88" t="s">
        <v>2565</v>
      </c>
      <c r="C37" s="85">
        <v>32020000</v>
      </c>
      <c r="D37" s="85">
        <v>20</v>
      </c>
      <c r="E37" s="85" t="s">
        <v>320</v>
      </c>
      <c r="F37" s="85" t="s">
        <v>155</v>
      </c>
      <c r="G37" s="98" t="s">
        <v>158</v>
      </c>
      <c r="H37" s="99">
        <v>0</v>
      </c>
      <c r="I37" s="99">
        <v>0</v>
      </c>
      <c r="J37" s="95">
        <v>3.62</v>
      </c>
      <c r="K37" s="96">
        <v>0</v>
      </c>
      <c r="L37" s="96">
        <v>0</v>
      </c>
    </row>
    <row r="38" spans="2:12">
      <c r="B38" s="88" t="s">
        <v>2566</v>
      </c>
      <c r="C38" s="85">
        <v>30226000</v>
      </c>
      <c r="D38" s="85">
        <v>26</v>
      </c>
      <c r="E38" s="85" t="s">
        <v>344</v>
      </c>
      <c r="F38" s="85" t="s">
        <v>155</v>
      </c>
      <c r="G38" s="98" t="s">
        <v>159</v>
      </c>
      <c r="H38" s="99">
        <v>0</v>
      </c>
      <c r="I38" s="99">
        <v>0</v>
      </c>
      <c r="J38" s="95">
        <v>143.13999999999999</v>
      </c>
      <c r="K38" s="96">
        <v>1E-4</v>
      </c>
      <c r="L38" s="96">
        <v>0</v>
      </c>
    </row>
    <row r="39" spans="2:12">
      <c r="B39" s="88" t="s">
        <v>2566</v>
      </c>
      <c r="C39" s="85">
        <v>30326000</v>
      </c>
      <c r="D39" s="85">
        <v>26</v>
      </c>
      <c r="E39" s="85" t="s">
        <v>344</v>
      </c>
      <c r="F39" s="85" t="s">
        <v>155</v>
      </c>
      <c r="G39" s="98" t="s">
        <v>156</v>
      </c>
      <c r="H39" s="99">
        <v>0</v>
      </c>
      <c r="I39" s="99">
        <v>0</v>
      </c>
      <c r="J39" s="95">
        <v>3930.78</v>
      </c>
      <c r="K39" s="96">
        <v>1.9E-3</v>
      </c>
      <c r="L39" s="96">
        <v>1E-4</v>
      </c>
    </row>
    <row r="40" spans="2:12">
      <c r="B40" s="88" t="s">
        <v>2566</v>
      </c>
      <c r="C40" s="85">
        <v>32026000</v>
      </c>
      <c r="D40" s="85">
        <v>26</v>
      </c>
      <c r="E40" s="85" t="s">
        <v>344</v>
      </c>
      <c r="F40" s="85" t="s">
        <v>155</v>
      </c>
      <c r="G40" s="98" t="s">
        <v>158</v>
      </c>
      <c r="H40" s="99">
        <v>0</v>
      </c>
      <c r="I40" s="99">
        <v>0</v>
      </c>
      <c r="J40" s="95">
        <v>592.48</v>
      </c>
      <c r="K40" s="96">
        <v>2.9999999999999997E-4</v>
      </c>
      <c r="L40" s="96">
        <v>0</v>
      </c>
    </row>
    <row r="41" spans="2:12">
      <c r="B41" s="88" t="s">
        <v>2566</v>
      </c>
      <c r="C41" s="85">
        <v>31126000</v>
      </c>
      <c r="D41" s="85">
        <v>26</v>
      </c>
      <c r="E41" s="85" t="s">
        <v>344</v>
      </c>
      <c r="F41" s="85" t="s">
        <v>155</v>
      </c>
      <c r="G41" s="98" t="s">
        <v>164</v>
      </c>
      <c r="H41" s="99">
        <v>0</v>
      </c>
      <c r="I41" s="99">
        <v>0</v>
      </c>
      <c r="J41" s="95">
        <v>2.2599999999999998</v>
      </c>
      <c r="K41" s="96">
        <v>0</v>
      </c>
      <c r="L41" s="96">
        <v>0</v>
      </c>
    </row>
    <row r="42" spans="2:12">
      <c r="B42" s="88" t="s">
        <v>2566</v>
      </c>
      <c r="C42" s="85">
        <v>31726000</v>
      </c>
      <c r="D42" s="85">
        <v>26</v>
      </c>
      <c r="E42" s="85" t="s">
        <v>344</v>
      </c>
      <c r="F42" s="85" t="s">
        <v>155</v>
      </c>
      <c r="G42" s="98" t="s">
        <v>165</v>
      </c>
      <c r="H42" s="99">
        <v>0</v>
      </c>
      <c r="I42" s="99">
        <v>0</v>
      </c>
      <c r="J42" s="95">
        <v>0.11</v>
      </c>
      <c r="K42" s="96">
        <v>0</v>
      </c>
      <c r="L42" s="96">
        <v>0</v>
      </c>
    </row>
    <row r="43" spans="2:12">
      <c r="B43" s="88" t="s">
        <v>2566</v>
      </c>
      <c r="C43" s="85">
        <v>32626000</v>
      </c>
      <c r="D43" s="85">
        <v>26</v>
      </c>
      <c r="E43" s="85" t="s">
        <v>344</v>
      </c>
      <c r="F43" s="85" t="s">
        <v>155</v>
      </c>
      <c r="G43" s="98" t="s">
        <v>161</v>
      </c>
      <c r="H43" s="99">
        <v>0</v>
      </c>
      <c r="I43" s="99">
        <v>0</v>
      </c>
      <c r="J43" s="95">
        <v>0.03</v>
      </c>
      <c r="K43" s="96">
        <v>0</v>
      </c>
      <c r="L43" s="96">
        <v>0</v>
      </c>
    </row>
    <row r="44" spans="2:12">
      <c r="B44" s="88" t="s">
        <v>2566</v>
      </c>
      <c r="C44" s="85">
        <v>30726000</v>
      </c>
      <c r="D44" s="85">
        <v>26</v>
      </c>
      <c r="E44" s="85" t="s">
        <v>344</v>
      </c>
      <c r="F44" s="85" t="s">
        <v>155</v>
      </c>
      <c r="G44" s="98" t="s">
        <v>1429</v>
      </c>
      <c r="H44" s="99">
        <v>0</v>
      </c>
      <c r="I44" s="99">
        <v>0</v>
      </c>
      <c r="J44" s="95">
        <v>0.01</v>
      </c>
      <c r="K44" s="96">
        <v>0</v>
      </c>
      <c r="L44" s="96">
        <v>0</v>
      </c>
    </row>
    <row r="45" spans="2:12">
      <c r="B45" s="88" t="s">
        <v>2566</v>
      </c>
      <c r="C45" s="85">
        <v>30826000</v>
      </c>
      <c r="D45" s="85">
        <v>26</v>
      </c>
      <c r="E45" s="85" t="s">
        <v>344</v>
      </c>
      <c r="F45" s="85" t="s">
        <v>155</v>
      </c>
      <c r="G45" s="98" t="s">
        <v>162</v>
      </c>
      <c r="H45" s="99">
        <v>0</v>
      </c>
      <c r="I45" s="99">
        <v>0</v>
      </c>
      <c r="J45" s="95">
        <v>0</v>
      </c>
      <c r="K45" s="96">
        <v>0</v>
      </c>
      <c r="L45" s="96">
        <v>0</v>
      </c>
    </row>
    <row r="46" spans="2:12">
      <c r="B46" s="88" t="s">
        <v>2566</v>
      </c>
      <c r="C46" s="85">
        <v>31026000</v>
      </c>
      <c r="D46" s="85">
        <v>26</v>
      </c>
      <c r="E46" s="85" t="s">
        <v>344</v>
      </c>
      <c r="F46" s="85" t="s">
        <v>155</v>
      </c>
      <c r="G46" s="98" t="s">
        <v>163</v>
      </c>
      <c r="H46" s="99">
        <v>0</v>
      </c>
      <c r="I46" s="99">
        <v>0</v>
      </c>
      <c r="J46" s="95">
        <v>0.01</v>
      </c>
      <c r="K46" s="96">
        <v>0</v>
      </c>
      <c r="L46" s="96">
        <v>0</v>
      </c>
    </row>
    <row r="47" spans="2:12">
      <c r="B47" s="88" t="s">
        <v>2568</v>
      </c>
      <c r="C47" s="85">
        <v>30311000</v>
      </c>
      <c r="D47" s="85">
        <v>11</v>
      </c>
      <c r="E47" s="85" t="s">
        <v>344</v>
      </c>
      <c r="F47" s="85" t="s">
        <v>155</v>
      </c>
      <c r="G47" s="98" t="s">
        <v>156</v>
      </c>
      <c r="H47" s="99">
        <v>0</v>
      </c>
      <c r="I47" s="99">
        <v>0</v>
      </c>
      <c r="J47" s="95">
        <v>0.54</v>
      </c>
      <c r="K47" s="96">
        <v>0</v>
      </c>
      <c r="L47" s="96">
        <v>0</v>
      </c>
    </row>
    <row r="48" spans="2:12">
      <c r="B48" s="88" t="s">
        <v>2568</v>
      </c>
      <c r="C48" s="85">
        <v>32011000</v>
      </c>
      <c r="D48" s="85">
        <v>11</v>
      </c>
      <c r="E48" s="85" t="s">
        <v>344</v>
      </c>
      <c r="F48" s="85" t="s">
        <v>155</v>
      </c>
      <c r="G48" s="98" t="s">
        <v>158</v>
      </c>
      <c r="H48" s="99">
        <v>0</v>
      </c>
      <c r="I48" s="99">
        <v>0</v>
      </c>
      <c r="J48" s="95">
        <v>16.52</v>
      </c>
      <c r="K48" s="96">
        <v>0</v>
      </c>
      <c r="L48" s="96">
        <v>0</v>
      </c>
    </row>
    <row r="49" spans="2:12">
      <c r="B49" s="88"/>
      <c r="C49" s="85"/>
      <c r="D49" s="85"/>
      <c r="E49" s="85"/>
      <c r="F49" s="85"/>
      <c r="G49" s="98"/>
      <c r="H49" s="99"/>
      <c r="I49" s="99"/>
      <c r="J49" s="95"/>
      <c r="K49" s="96"/>
      <c r="L49" s="96"/>
    </row>
    <row r="50" spans="2:12">
      <c r="B50" s="88" t="s">
        <v>56</v>
      </c>
      <c r="C50" s="85"/>
      <c r="D50" s="85"/>
      <c r="E50" s="85"/>
      <c r="F50" s="85"/>
      <c r="G50" s="98"/>
      <c r="H50" s="99"/>
      <c r="I50" s="99"/>
      <c r="J50" s="95">
        <v>52.45</v>
      </c>
      <c r="K50" s="96">
        <v>0</v>
      </c>
      <c r="L50" s="96">
        <v>0</v>
      </c>
    </row>
    <row r="51" spans="2:12">
      <c r="B51" s="88" t="s">
        <v>2569</v>
      </c>
      <c r="C51" s="85">
        <v>35195000</v>
      </c>
      <c r="D51" s="85">
        <v>95</v>
      </c>
      <c r="E51" s="85" t="s">
        <v>712</v>
      </c>
      <c r="F51" s="85"/>
      <c r="G51" s="98" t="s">
        <v>157</v>
      </c>
      <c r="H51" s="99">
        <v>0</v>
      </c>
      <c r="I51" s="99">
        <v>0</v>
      </c>
      <c r="J51" s="95">
        <v>52.45</v>
      </c>
      <c r="K51" s="96">
        <v>0</v>
      </c>
      <c r="L51" s="96">
        <v>0</v>
      </c>
    </row>
    <row r="52" spans="2:12">
      <c r="B52" s="88"/>
      <c r="C52" s="85"/>
      <c r="D52" s="85"/>
      <c r="E52" s="85"/>
      <c r="F52" s="85"/>
      <c r="G52" s="98"/>
      <c r="H52" s="99"/>
      <c r="I52" s="99"/>
      <c r="J52" s="95"/>
      <c r="K52" s="96"/>
      <c r="L52" s="96"/>
    </row>
    <row r="53" spans="2:12">
      <c r="B53" s="84" t="s">
        <v>225</v>
      </c>
      <c r="C53" s="85"/>
      <c r="D53" s="85"/>
      <c r="E53" s="85"/>
      <c r="F53" s="85"/>
      <c r="G53" s="85"/>
      <c r="H53" s="85"/>
      <c r="I53" s="85"/>
      <c r="J53" s="95">
        <v>829012.42</v>
      </c>
      <c r="K53" s="96">
        <v>0.39419999999999999</v>
      </c>
      <c r="L53" s="96">
        <v>1.5100000000000001E-2</v>
      </c>
    </row>
    <row r="54" spans="2:12">
      <c r="B54" s="103" t="s">
        <v>55</v>
      </c>
      <c r="C54" s="83"/>
      <c r="D54" s="83"/>
      <c r="E54" s="83"/>
      <c r="F54" s="83"/>
      <c r="G54" s="83"/>
      <c r="H54" s="83"/>
      <c r="I54" s="83"/>
      <c r="J54" s="92">
        <v>829012.42</v>
      </c>
      <c r="K54" s="93">
        <v>0.39419999999999999</v>
      </c>
      <c r="L54" s="93">
        <v>1.5100000000000001E-2</v>
      </c>
    </row>
    <row r="55" spans="2:12">
      <c r="B55" s="88" t="s">
        <v>2570</v>
      </c>
      <c r="C55" s="85">
        <v>31791000</v>
      </c>
      <c r="D55" s="85">
        <v>91</v>
      </c>
      <c r="E55" s="85" t="s">
        <v>2571</v>
      </c>
      <c r="F55" s="85" t="s">
        <v>2572</v>
      </c>
      <c r="G55" s="98" t="s">
        <v>165</v>
      </c>
      <c r="H55" s="99">
        <v>0</v>
      </c>
      <c r="I55" s="99">
        <v>0</v>
      </c>
      <c r="J55" s="95">
        <v>85354.8</v>
      </c>
      <c r="K55" s="96">
        <v>4.0599999999999997E-2</v>
      </c>
      <c r="L55" s="96">
        <v>1.6000000000000001E-3</v>
      </c>
    </row>
    <row r="56" spans="2:12">
      <c r="B56" s="84" t="s">
        <v>2570</v>
      </c>
      <c r="C56" s="85">
        <v>32291000</v>
      </c>
      <c r="D56" s="85">
        <v>91</v>
      </c>
      <c r="E56" s="85" t="s">
        <v>2571</v>
      </c>
      <c r="F56" s="85" t="s">
        <v>2572</v>
      </c>
      <c r="G56" s="85" t="s">
        <v>2573</v>
      </c>
      <c r="H56" s="96">
        <v>0</v>
      </c>
      <c r="I56" s="96">
        <v>0</v>
      </c>
      <c r="J56" s="85">
        <v>18.84</v>
      </c>
      <c r="K56" s="96">
        <v>0</v>
      </c>
      <c r="L56" s="96">
        <v>0</v>
      </c>
    </row>
    <row r="57" spans="2:12">
      <c r="B57" s="82" t="s">
        <v>2570</v>
      </c>
      <c r="C57" s="83">
        <v>30891000</v>
      </c>
      <c r="D57" s="83">
        <v>91</v>
      </c>
      <c r="E57" s="83" t="s">
        <v>2571</v>
      </c>
      <c r="F57" s="83" t="s">
        <v>2572</v>
      </c>
      <c r="G57" s="83" t="s">
        <v>162</v>
      </c>
      <c r="H57" s="93">
        <v>0</v>
      </c>
      <c r="I57" s="93">
        <v>0</v>
      </c>
      <c r="J57" s="92">
        <v>4.49</v>
      </c>
      <c r="K57" s="93">
        <v>0</v>
      </c>
      <c r="L57" s="93">
        <v>0</v>
      </c>
    </row>
    <row r="58" spans="2:12">
      <c r="B58" s="103" t="s">
        <v>2570</v>
      </c>
      <c r="C58" s="83">
        <v>31191000</v>
      </c>
      <c r="D58" s="83">
        <v>91</v>
      </c>
      <c r="E58" s="83" t="s">
        <v>2571</v>
      </c>
      <c r="F58" s="83" t="s">
        <v>2572</v>
      </c>
      <c r="G58" s="83" t="s">
        <v>164</v>
      </c>
      <c r="H58" s="93">
        <v>0</v>
      </c>
      <c r="I58" s="93">
        <v>0</v>
      </c>
      <c r="J58" s="92">
        <v>21.31</v>
      </c>
      <c r="K58" s="93">
        <v>0</v>
      </c>
      <c r="L58" s="93">
        <v>0</v>
      </c>
    </row>
    <row r="59" spans="2:12">
      <c r="B59" s="88" t="s">
        <v>2570</v>
      </c>
      <c r="C59" s="85">
        <v>30991000</v>
      </c>
      <c r="D59" s="85">
        <v>91</v>
      </c>
      <c r="E59" s="85" t="s">
        <v>2571</v>
      </c>
      <c r="F59" s="85" t="s">
        <v>2572</v>
      </c>
      <c r="G59" s="98" t="s">
        <v>163</v>
      </c>
      <c r="H59" s="99">
        <v>0</v>
      </c>
      <c r="I59" s="99">
        <v>0</v>
      </c>
      <c r="J59" s="95">
        <v>6.19</v>
      </c>
      <c r="K59" s="96">
        <v>0</v>
      </c>
      <c r="L59" s="96">
        <v>0</v>
      </c>
    </row>
    <row r="60" spans="2:12">
      <c r="B60" s="88" t="s">
        <v>2570</v>
      </c>
      <c r="C60" s="85">
        <v>30791000</v>
      </c>
      <c r="D60" s="85">
        <v>91</v>
      </c>
      <c r="E60" s="85" t="s">
        <v>2571</v>
      </c>
      <c r="F60" s="85" t="s">
        <v>2572</v>
      </c>
      <c r="G60" s="98" t="s">
        <v>1429</v>
      </c>
      <c r="H60" s="99">
        <v>0</v>
      </c>
      <c r="I60" s="99">
        <v>0</v>
      </c>
      <c r="J60" s="95">
        <v>371.79</v>
      </c>
      <c r="K60" s="96">
        <v>2.0000000000000001E-4</v>
      </c>
      <c r="L60" s="96">
        <v>0</v>
      </c>
    </row>
    <row r="61" spans="2:12">
      <c r="B61" s="88" t="s">
        <v>2570</v>
      </c>
      <c r="C61" s="85">
        <v>31091000</v>
      </c>
      <c r="D61" s="85">
        <v>91</v>
      </c>
      <c r="E61" s="85" t="s">
        <v>2571</v>
      </c>
      <c r="F61" s="85" t="s">
        <v>2572</v>
      </c>
      <c r="G61" s="98" t="s">
        <v>163</v>
      </c>
      <c r="H61" s="99">
        <v>0</v>
      </c>
      <c r="I61" s="99">
        <v>0</v>
      </c>
      <c r="J61" s="95">
        <v>157.30000000000001</v>
      </c>
      <c r="K61" s="96">
        <v>1E-4</v>
      </c>
      <c r="L61" s="96">
        <v>0</v>
      </c>
    </row>
    <row r="62" spans="2:12">
      <c r="B62" s="88" t="s">
        <v>2570</v>
      </c>
      <c r="C62" s="85">
        <v>30391000</v>
      </c>
      <c r="D62" s="85">
        <v>91</v>
      </c>
      <c r="E62" s="85" t="s">
        <v>2571</v>
      </c>
      <c r="F62" s="85" t="s">
        <v>2572</v>
      </c>
      <c r="G62" s="98" t="s">
        <v>156</v>
      </c>
      <c r="H62" s="99">
        <v>0</v>
      </c>
      <c r="I62" s="99">
        <v>0</v>
      </c>
      <c r="J62" s="95">
        <v>630670.17000000004</v>
      </c>
      <c r="K62" s="96">
        <v>0.2999</v>
      </c>
      <c r="L62" s="96">
        <v>1.15E-2</v>
      </c>
    </row>
    <row r="63" spans="2:12">
      <c r="B63" s="88" t="s">
        <v>2570</v>
      </c>
      <c r="C63" s="85">
        <v>32091000</v>
      </c>
      <c r="D63" s="85">
        <v>91</v>
      </c>
      <c r="E63" s="85" t="s">
        <v>2571</v>
      </c>
      <c r="F63" s="85" t="s">
        <v>2572</v>
      </c>
      <c r="G63" s="98" t="s">
        <v>158</v>
      </c>
      <c r="H63" s="99">
        <v>0</v>
      </c>
      <c r="I63" s="99">
        <v>0</v>
      </c>
      <c r="J63" s="95">
        <v>61441.22</v>
      </c>
      <c r="K63" s="96">
        <v>2.92E-2</v>
      </c>
      <c r="L63" s="96">
        <v>1.1000000000000001E-3</v>
      </c>
    </row>
    <row r="64" spans="2:12">
      <c r="B64" s="88" t="s">
        <v>2570</v>
      </c>
      <c r="C64" s="85">
        <v>30291000</v>
      </c>
      <c r="D64" s="85">
        <v>91</v>
      </c>
      <c r="E64" s="85" t="s">
        <v>2571</v>
      </c>
      <c r="F64" s="85" t="s">
        <v>2572</v>
      </c>
      <c r="G64" s="98" t="s">
        <v>159</v>
      </c>
      <c r="H64" s="99">
        <v>0</v>
      </c>
      <c r="I64" s="99">
        <v>0</v>
      </c>
      <c r="J64" s="95">
        <v>50272.4</v>
      </c>
      <c r="K64" s="96">
        <v>2.3900000000000001E-2</v>
      </c>
      <c r="L64" s="96">
        <v>8.9999999999999998E-4</v>
      </c>
    </row>
    <row r="65" spans="2:12">
      <c r="B65" s="88" t="s">
        <v>2570</v>
      </c>
      <c r="C65" s="85">
        <v>32691000</v>
      </c>
      <c r="D65" s="85">
        <v>91</v>
      </c>
      <c r="E65" s="85" t="s">
        <v>2571</v>
      </c>
      <c r="F65" s="85" t="s">
        <v>2572</v>
      </c>
      <c r="G65" s="98" t="s">
        <v>161</v>
      </c>
      <c r="H65" s="99">
        <v>0</v>
      </c>
      <c r="I65" s="99">
        <v>0</v>
      </c>
      <c r="J65" s="95">
        <v>693.91</v>
      </c>
      <c r="K65" s="96">
        <v>2.9999999999999997E-4</v>
      </c>
      <c r="L65" s="96">
        <v>0</v>
      </c>
    </row>
    <row r="66" spans="2:12">
      <c r="B66" s="88"/>
      <c r="C66" s="85"/>
      <c r="D66" s="85"/>
      <c r="E66" s="85"/>
      <c r="F66" s="85"/>
      <c r="G66" s="98"/>
      <c r="H66" s="99"/>
      <c r="I66" s="99"/>
      <c r="J66" s="95"/>
      <c r="K66" s="96"/>
      <c r="L66" s="96"/>
    </row>
    <row r="67" spans="2:12">
      <c r="B67" s="88" t="s">
        <v>59</v>
      </c>
      <c r="C67" s="85"/>
      <c r="D67" s="85"/>
      <c r="E67" s="85"/>
      <c r="F67" s="85"/>
      <c r="G67" s="98"/>
      <c r="H67" s="99"/>
      <c r="I67" s="99"/>
      <c r="J67" s="95"/>
      <c r="K67" s="96"/>
      <c r="L67" s="96"/>
    </row>
    <row r="68" spans="2:12">
      <c r="B68" s="88"/>
      <c r="C68" s="85"/>
      <c r="D68" s="85"/>
      <c r="E68" s="85"/>
      <c r="F68" s="85"/>
      <c r="G68" s="98"/>
      <c r="H68" s="99"/>
      <c r="I68" s="99"/>
      <c r="J68" s="95"/>
      <c r="K68" s="96"/>
      <c r="L68" s="96"/>
    </row>
    <row r="69" spans="2:12">
      <c r="B69" s="157"/>
      <c r="C69" s="157"/>
      <c r="D69" s="141"/>
      <c r="E69" s="141"/>
      <c r="F69" s="141"/>
      <c r="G69" s="141"/>
      <c r="H69" s="141"/>
      <c r="I69" s="141"/>
      <c r="J69" s="141"/>
      <c r="K69" s="141"/>
      <c r="L69" s="141"/>
    </row>
    <row r="70" spans="2:12">
      <c r="B70" s="157"/>
      <c r="C70" s="157"/>
      <c r="D70" s="141"/>
      <c r="E70" s="141"/>
      <c r="F70" s="141"/>
      <c r="G70" s="141"/>
      <c r="H70" s="141"/>
      <c r="I70" s="141"/>
      <c r="J70" s="141"/>
      <c r="K70" s="141"/>
      <c r="L70" s="141"/>
    </row>
    <row r="71" spans="2:12">
      <c r="B71" s="157"/>
      <c r="C71" s="157"/>
      <c r="D71" s="141"/>
      <c r="E71" s="141"/>
      <c r="F71" s="141"/>
      <c r="G71" s="141"/>
      <c r="H71" s="141"/>
      <c r="I71" s="141"/>
      <c r="J71" s="141"/>
      <c r="K71" s="141"/>
      <c r="L71" s="141"/>
    </row>
    <row r="72" spans="2:12">
      <c r="B72" s="158"/>
      <c r="C72" s="157"/>
      <c r="D72" s="141"/>
      <c r="E72" s="141"/>
      <c r="F72" s="141"/>
      <c r="G72" s="141"/>
      <c r="H72" s="141"/>
      <c r="I72" s="141"/>
      <c r="J72" s="141"/>
      <c r="K72" s="141"/>
      <c r="L72" s="141"/>
    </row>
    <row r="73" spans="2:12">
      <c r="B73" s="100"/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E507" s="2"/>
    </row>
  </sheetData>
  <sheetProtection password="CC13" sheet="1" objects="1" scenarios="1"/>
  <phoneticPr fontId="6" type="noConversion"/>
  <dataValidations count="1">
    <dataValidation allowBlank="1" showInputMessage="1" showErrorMessage="1" sqref="E10"/>
  </dataValidations>
  <pageMargins left="0" right="0" top="0.11811023622047245" bottom="0.11811023622047245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  <rowBreaks count="1" manualBreakCount="1">
    <brk id="36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170</v>
      </c>
      <c r="C1" s="79" t="s" vm="1">
        <v>231</v>
      </c>
    </row>
    <row r="2" spans="2:18">
      <c r="B2" s="56" t="s">
        <v>169</v>
      </c>
      <c r="C2" s="79" t="s">
        <v>232</v>
      </c>
    </row>
    <row r="3" spans="2:18">
      <c r="B3" s="56" t="s">
        <v>171</v>
      </c>
      <c r="C3" s="79" t="s">
        <v>233</v>
      </c>
    </row>
    <row r="4" spans="2:18">
      <c r="B4" s="56" t="s">
        <v>172</v>
      </c>
      <c r="C4" s="79">
        <v>162</v>
      </c>
    </row>
    <row r="6" spans="2:18" ht="26.25" customHeight="1">
      <c r="B6" s="197" t="s">
        <v>209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9"/>
    </row>
    <row r="7" spans="2:18" s="3" customFormat="1" ht="78.75">
      <c r="B7" s="22" t="s">
        <v>142</v>
      </c>
      <c r="C7" s="30" t="s">
        <v>58</v>
      </c>
      <c r="D7" s="71" t="s">
        <v>83</v>
      </c>
      <c r="E7" s="30" t="s">
        <v>15</v>
      </c>
      <c r="F7" s="30" t="s">
        <v>84</v>
      </c>
      <c r="G7" s="30" t="s">
        <v>129</v>
      </c>
      <c r="H7" s="30" t="s">
        <v>18</v>
      </c>
      <c r="I7" s="30" t="s">
        <v>128</v>
      </c>
      <c r="J7" s="30" t="s">
        <v>17</v>
      </c>
      <c r="K7" s="30" t="s">
        <v>206</v>
      </c>
      <c r="L7" s="30" t="s">
        <v>0</v>
      </c>
      <c r="M7" s="30" t="s">
        <v>207</v>
      </c>
      <c r="N7" s="30" t="s">
        <v>74</v>
      </c>
      <c r="O7" s="71" t="s">
        <v>173</v>
      </c>
      <c r="P7" s="31" t="s">
        <v>175</v>
      </c>
      <c r="R7" s="1"/>
    </row>
    <row r="8" spans="2:18" s="3" customFormat="1" ht="17.25" customHeight="1">
      <c r="B8" s="16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18" t="s">
        <v>212</v>
      </c>
      <c r="C10" s="83"/>
      <c r="D10" s="83"/>
      <c r="E10" s="83"/>
      <c r="F10" s="83"/>
      <c r="G10" s="83"/>
      <c r="H10" s="92">
        <v>2.6888864147370808</v>
      </c>
      <c r="I10" s="83"/>
      <c r="J10" s="83"/>
      <c r="K10" s="105">
        <v>7.1643783740312508E-2</v>
      </c>
      <c r="L10" s="92"/>
      <c r="M10" s="92">
        <v>262245.32024999999</v>
      </c>
      <c r="N10" s="83"/>
      <c r="O10" s="93">
        <v>1</v>
      </c>
      <c r="P10" s="93">
        <f>M10/'סכום נכסי הקרן'!$C$42</f>
        <v>4.778508559407724E-3</v>
      </c>
      <c r="Q10" s="5"/>
    </row>
    <row r="11" spans="2:18" s="125" customFormat="1" ht="20.25" customHeight="1">
      <c r="B11" s="82" t="s">
        <v>226</v>
      </c>
      <c r="C11" s="83"/>
      <c r="D11" s="83"/>
      <c r="E11" s="83"/>
      <c r="F11" s="83"/>
      <c r="G11" s="83"/>
      <c r="H11" s="92">
        <v>2.6888864147370808</v>
      </c>
      <c r="I11" s="83"/>
      <c r="J11" s="83"/>
      <c r="K11" s="105">
        <v>7.1643783740312508E-2</v>
      </c>
      <c r="L11" s="92"/>
      <c r="M11" s="92">
        <v>262245.32024999999</v>
      </c>
      <c r="N11" s="83"/>
      <c r="O11" s="93">
        <v>1</v>
      </c>
      <c r="P11" s="93">
        <f>M11/'סכום נכסי הקרן'!$C$42</f>
        <v>4.778508559407724E-3</v>
      </c>
    </row>
    <row r="12" spans="2:18">
      <c r="B12" s="103" t="s">
        <v>38</v>
      </c>
      <c r="C12" s="83"/>
      <c r="D12" s="83"/>
      <c r="E12" s="83"/>
      <c r="F12" s="83"/>
      <c r="G12" s="83"/>
      <c r="H12" s="92">
        <v>2.6888864147370808</v>
      </c>
      <c r="I12" s="83"/>
      <c r="J12" s="83"/>
      <c r="K12" s="105">
        <v>7.1643783740312508E-2</v>
      </c>
      <c r="L12" s="92"/>
      <c r="M12" s="92">
        <v>262245.32024999999</v>
      </c>
      <c r="N12" s="83"/>
      <c r="O12" s="93">
        <v>1</v>
      </c>
      <c r="P12" s="93">
        <f>M12/'סכום נכסי הקרן'!$C$42</f>
        <v>4.778508559407724E-3</v>
      </c>
    </row>
    <row r="13" spans="2:18" s="141" customFormat="1">
      <c r="B13" s="88" t="s">
        <v>2714</v>
      </c>
      <c r="C13" s="85">
        <v>3987</v>
      </c>
      <c r="D13" s="98" t="s">
        <v>319</v>
      </c>
      <c r="E13" s="85" t="s">
        <v>376</v>
      </c>
      <c r="F13" s="85" t="s">
        <v>154</v>
      </c>
      <c r="G13" s="112">
        <v>39930</v>
      </c>
      <c r="H13" s="95">
        <v>1.8999999999999997</v>
      </c>
      <c r="I13" s="98" t="s">
        <v>157</v>
      </c>
      <c r="J13" s="99">
        <v>6.2E-2</v>
      </c>
      <c r="K13" s="99">
        <v>6.1899999999999997E-2</v>
      </c>
      <c r="L13" s="95">
        <v>93000000</v>
      </c>
      <c r="M13" s="95">
        <v>109268.19233000001</v>
      </c>
      <c r="N13" s="85"/>
      <c r="O13" s="96">
        <v>0.41666403131935398</v>
      </c>
      <c r="P13" s="96">
        <f>M13/'סכום נכסי הקרן'!$C$42</f>
        <v>1.991032640056861E-3</v>
      </c>
    </row>
    <row r="14" spans="2:18" s="141" customFormat="1">
      <c r="B14" s="88" t="s">
        <v>2715</v>
      </c>
      <c r="C14" s="85" t="s">
        <v>2716</v>
      </c>
      <c r="D14" s="98" t="s">
        <v>319</v>
      </c>
      <c r="E14" s="85" t="s">
        <v>439</v>
      </c>
      <c r="F14" s="85" t="s">
        <v>154</v>
      </c>
      <c r="G14" s="112">
        <v>40065</v>
      </c>
      <c r="H14" s="95">
        <v>2.27</v>
      </c>
      <c r="I14" s="98" t="s">
        <v>157</v>
      </c>
      <c r="J14" s="99">
        <v>6.25E-2</v>
      </c>
      <c r="K14" s="99">
        <v>6.2400000000000004E-2</v>
      </c>
      <c r="L14" s="95">
        <v>55800000</v>
      </c>
      <c r="M14" s="95">
        <v>62072.088309999999</v>
      </c>
      <c r="N14" s="85"/>
      <c r="O14" s="96">
        <v>0.23669474159091311</v>
      </c>
      <c r="P14" s="96">
        <f>M14/'סכום נכסי הקרן'!$C$42</f>
        <v>1.1310478486589776E-3</v>
      </c>
    </row>
    <row r="15" spans="2:18" s="141" customFormat="1">
      <c r="B15" s="88" t="s">
        <v>2717</v>
      </c>
      <c r="C15" s="85">
        <v>8745</v>
      </c>
      <c r="D15" s="98" t="s">
        <v>319</v>
      </c>
      <c r="E15" s="85" t="s">
        <v>542</v>
      </c>
      <c r="F15" s="85" t="s">
        <v>154</v>
      </c>
      <c r="G15" s="112">
        <v>39902</v>
      </c>
      <c r="H15" s="95">
        <v>3.9499999999999997</v>
      </c>
      <c r="I15" s="98" t="s">
        <v>157</v>
      </c>
      <c r="J15" s="99">
        <v>8.6999999999999994E-2</v>
      </c>
      <c r="K15" s="99">
        <v>8.9699999999999988E-2</v>
      </c>
      <c r="L15" s="95">
        <v>80000000</v>
      </c>
      <c r="M15" s="95">
        <v>89360.588090000005</v>
      </c>
      <c r="N15" s="85"/>
      <c r="O15" s="96">
        <v>0.3407518883647267</v>
      </c>
      <c r="P15" s="96">
        <f>M15/'סכום נכסי הקרן'!$C$42</f>
        <v>1.6282858151851919E-3</v>
      </c>
    </row>
    <row r="16" spans="2:18" s="141" customFormat="1">
      <c r="B16" s="88" t="s">
        <v>2718</v>
      </c>
      <c r="C16" s="85" t="s">
        <v>2719</v>
      </c>
      <c r="D16" s="98" t="s">
        <v>414</v>
      </c>
      <c r="E16" s="85" t="s">
        <v>598</v>
      </c>
      <c r="F16" s="85" t="s">
        <v>153</v>
      </c>
      <c r="G16" s="182">
        <v>40174</v>
      </c>
      <c r="H16" s="95">
        <v>2.37</v>
      </c>
      <c r="I16" s="98" t="s">
        <v>157</v>
      </c>
      <c r="J16" s="99">
        <v>7.0900000000000005E-2</v>
      </c>
      <c r="K16" s="99">
        <v>8.7799999999999989E-2</v>
      </c>
      <c r="L16" s="95">
        <v>1330563.76</v>
      </c>
      <c r="M16" s="95">
        <v>1544.4515200000001</v>
      </c>
      <c r="N16" s="96"/>
      <c r="O16" s="96">
        <v>5.8893387250062859E-3</v>
      </c>
      <c r="P16" s="96">
        <f>M16/'סכום נכסי הקרן'!$C$42</f>
        <v>2.814225550669391E-5</v>
      </c>
    </row>
    <row r="17" spans="2:16" s="141" customFormat="1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 s="141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0" t="s">
        <v>59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0" t="s">
        <v>138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A1:B1048576 AH1:XFD2 D1:AF2 D3:F1048576 H3:XFD1048576 G3:G15 G17:G1048576"/>
  </dataValidations>
  <pageMargins left="0" right="0" top="0.11811023622047245" bottom="0.11811023622047245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170</v>
      </c>
      <c r="C1" s="79" t="s" vm="1">
        <v>231</v>
      </c>
    </row>
    <row r="2" spans="2:18">
      <c r="B2" s="56" t="s">
        <v>169</v>
      </c>
      <c r="C2" s="79" t="s">
        <v>232</v>
      </c>
    </row>
    <row r="3" spans="2:18">
      <c r="B3" s="56" t="s">
        <v>171</v>
      </c>
      <c r="C3" s="79" t="s">
        <v>233</v>
      </c>
    </row>
    <row r="4" spans="2:18">
      <c r="B4" s="56" t="s">
        <v>172</v>
      </c>
      <c r="C4" s="79">
        <v>162</v>
      </c>
    </row>
    <row r="6" spans="2:18" ht="26.25" customHeight="1">
      <c r="B6" s="197" t="s">
        <v>214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9"/>
    </row>
    <row r="7" spans="2:18" s="3" customFormat="1" ht="78.75">
      <c r="B7" s="22" t="s">
        <v>142</v>
      </c>
      <c r="C7" s="30" t="s">
        <v>58</v>
      </c>
      <c r="D7" s="71" t="s">
        <v>83</v>
      </c>
      <c r="E7" s="30" t="s">
        <v>15</v>
      </c>
      <c r="F7" s="30" t="s">
        <v>84</v>
      </c>
      <c r="G7" s="30" t="s">
        <v>129</v>
      </c>
      <c r="H7" s="30" t="s">
        <v>18</v>
      </c>
      <c r="I7" s="30" t="s">
        <v>128</v>
      </c>
      <c r="J7" s="30" t="s">
        <v>17</v>
      </c>
      <c r="K7" s="30" t="s">
        <v>206</v>
      </c>
      <c r="L7" s="30" t="s">
        <v>0</v>
      </c>
      <c r="M7" s="30" t="s">
        <v>207</v>
      </c>
      <c r="N7" s="30" t="s">
        <v>74</v>
      </c>
      <c r="O7" s="71" t="s">
        <v>173</v>
      </c>
      <c r="P7" s="31" t="s">
        <v>175</v>
      </c>
      <c r="R7" s="1"/>
    </row>
    <row r="8" spans="2:18" s="3" customFormat="1" ht="17.25" customHeight="1">
      <c r="B8" s="16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18" t="s">
        <v>213</v>
      </c>
      <c r="C10" s="83"/>
      <c r="D10" s="83"/>
      <c r="E10" s="83"/>
      <c r="F10" s="83"/>
      <c r="G10" s="83"/>
      <c r="H10" s="92">
        <v>4.8500000000000005</v>
      </c>
      <c r="I10" s="83"/>
      <c r="J10" s="83"/>
      <c r="K10" s="105">
        <v>8.8300000000000003E-2</v>
      </c>
      <c r="L10" s="92"/>
      <c r="M10" s="92">
        <v>15424.00295</v>
      </c>
      <c r="N10" s="83"/>
      <c r="O10" s="93">
        <v>1</v>
      </c>
      <c r="P10" s="93">
        <f>M10/'סכום נכסי הקרן'!$C$42</f>
        <v>2.8104879067677085E-4</v>
      </c>
      <c r="Q10" s="5"/>
    </row>
    <row r="11" spans="2:18" s="125" customFormat="1" ht="20.25" customHeight="1">
      <c r="B11" s="82" t="s">
        <v>35</v>
      </c>
      <c r="C11" s="83"/>
      <c r="D11" s="83"/>
      <c r="E11" s="83"/>
      <c r="F11" s="83"/>
      <c r="G11" s="83"/>
      <c r="H11" s="92">
        <v>4.8500000000000005</v>
      </c>
      <c r="I11" s="83"/>
      <c r="J11" s="83"/>
      <c r="K11" s="105">
        <v>8.8300000000000003E-2</v>
      </c>
      <c r="L11" s="92"/>
      <c r="M11" s="92">
        <v>15424.00295</v>
      </c>
      <c r="N11" s="83"/>
      <c r="O11" s="93">
        <v>1</v>
      </c>
      <c r="P11" s="93">
        <f>M11/'סכום נכסי הקרן'!$C$42</f>
        <v>2.8104879067677085E-4</v>
      </c>
    </row>
    <row r="12" spans="2:18">
      <c r="B12" s="103" t="s">
        <v>38</v>
      </c>
      <c r="C12" s="83"/>
      <c r="D12" s="83"/>
      <c r="E12" s="83"/>
      <c r="F12" s="83"/>
      <c r="G12" s="83"/>
      <c r="H12" s="92">
        <v>4.8500000000000005</v>
      </c>
      <c r="I12" s="83"/>
      <c r="J12" s="83"/>
      <c r="K12" s="105">
        <v>8.8300000000000003E-2</v>
      </c>
      <c r="L12" s="92"/>
      <c r="M12" s="92">
        <v>15424.00295</v>
      </c>
      <c r="N12" s="83"/>
      <c r="O12" s="93">
        <v>1</v>
      </c>
      <c r="P12" s="93">
        <f>M12/'סכום נכסי הקרן'!$C$42</f>
        <v>2.8104879067677085E-4</v>
      </c>
    </row>
    <row r="13" spans="2:18" s="141" customFormat="1">
      <c r="B13" s="88" t="s">
        <v>2760</v>
      </c>
      <c r="C13" s="85" t="s">
        <v>2720</v>
      </c>
      <c r="D13" s="98" t="s">
        <v>414</v>
      </c>
      <c r="E13" s="85" t="s">
        <v>598</v>
      </c>
      <c r="F13" s="85" t="s">
        <v>153</v>
      </c>
      <c r="G13" s="182">
        <v>40618</v>
      </c>
      <c r="H13" s="95">
        <v>4.8500000000000005</v>
      </c>
      <c r="I13" s="98" t="s">
        <v>157</v>
      </c>
      <c r="J13" s="99">
        <v>7.1500000000000008E-2</v>
      </c>
      <c r="K13" s="99">
        <v>8.8300000000000003E-2</v>
      </c>
      <c r="L13" s="95">
        <v>15805281.35</v>
      </c>
      <c r="M13" s="95">
        <v>15424.00295</v>
      </c>
      <c r="N13" s="85"/>
      <c r="O13" s="96">
        <v>1</v>
      </c>
      <c r="P13" s="96">
        <f>M13/'סכום נכסי הקרן'!$C$42</f>
        <v>2.8104879067677085E-4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0" t="s">
        <v>59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0" t="s">
        <v>138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D3:XFD1048576 AH1:XFD2 D1:AF2 A1:B1048576"/>
  </dataValidations>
  <pageMargins left="0" right="0" top="0.11811023622047245" bottom="0.11811023622047245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</sheetPr>
  <dimension ref="B1:AZ878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170</v>
      </c>
      <c r="C1" s="79" t="s" vm="1">
        <v>231</v>
      </c>
    </row>
    <row r="2" spans="2:52">
      <c r="B2" s="56" t="s">
        <v>169</v>
      </c>
      <c r="C2" s="79" t="s">
        <v>232</v>
      </c>
    </row>
    <row r="3" spans="2:52">
      <c r="B3" s="56" t="s">
        <v>171</v>
      </c>
      <c r="C3" s="79" t="s">
        <v>233</v>
      </c>
    </row>
    <row r="4" spans="2:52">
      <c r="B4" s="56" t="s">
        <v>172</v>
      </c>
      <c r="C4" s="79">
        <v>162</v>
      </c>
    </row>
    <row r="6" spans="2:52" ht="21.75" customHeight="1">
      <c r="B6" s="189" t="s">
        <v>198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52" ht="27.75" customHeight="1">
      <c r="B7" s="192" t="s">
        <v>113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/>
      <c r="AT7" s="3"/>
      <c r="AU7" s="3"/>
    </row>
    <row r="8" spans="2:52" s="3" customFormat="1" ht="55.5" customHeight="1">
      <c r="B8" s="22" t="s">
        <v>141</v>
      </c>
      <c r="C8" s="30" t="s">
        <v>58</v>
      </c>
      <c r="D8" s="71" t="s">
        <v>145</v>
      </c>
      <c r="E8" s="30" t="s">
        <v>15</v>
      </c>
      <c r="F8" s="30" t="s">
        <v>84</v>
      </c>
      <c r="G8" s="30" t="s">
        <v>129</v>
      </c>
      <c r="H8" s="30" t="s">
        <v>18</v>
      </c>
      <c r="I8" s="30" t="s">
        <v>128</v>
      </c>
      <c r="J8" s="30" t="s">
        <v>17</v>
      </c>
      <c r="K8" s="30" t="s">
        <v>19</v>
      </c>
      <c r="L8" s="30" t="s">
        <v>0</v>
      </c>
      <c r="M8" s="30" t="s">
        <v>132</v>
      </c>
      <c r="N8" s="30" t="s">
        <v>79</v>
      </c>
      <c r="O8" s="30" t="s">
        <v>74</v>
      </c>
      <c r="P8" s="71" t="s">
        <v>173</v>
      </c>
      <c r="Q8" s="72" t="s">
        <v>175</v>
      </c>
      <c r="AL8" s="1"/>
      <c r="AT8" s="1"/>
      <c r="AU8" s="1"/>
      <c r="AV8" s="1"/>
    </row>
    <row r="9" spans="2:52" s="3" customFormat="1" ht="21.75" customHeight="1">
      <c r="B9" s="16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80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9"/>
      <c r="C10" s="34" t="s">
        <v>1</v>
      </c>
      <c r="D10" s="34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60" customFormat="1" ht="18" customHeight="1">
      <c r="B11" s="80" t="s">
        <v>31</v>
      </c>
      <c r="C11" s="81"/>
      <c r="D11" s="81"/>
      <c r="E11" s="81"/>
      <c r="F11" s="81"/>
      <c r="G11" s="81"/>
      <c r="H11" s="89">
        <v>6.3128123098965503</v>
      </c>
      <c r="I11" s="81"/>
      <c r="J11" s="81"/>
      <c r="K11" s="90">
        <v>7.9069868118854889E-3</v>
      </c>
      <c r="L11" s="89"/>
      <c r="M11" s="91"/>
      <c r="N11" s="89">
        <v>5149161.6414800007</v>
      </c>
      <c r="O11" s="81"/>
      <c r="P11" s="90">
        <v>1</v>
      </c>
      <c r="Q11" s="90">
        <f>N11/'סכום נכסי הקרן'!$C$42</f>
        <v>9.3825555987537626E-2</v>
      </c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T11" s="141"/>
      <c r="AU11" s="141"/>
      <c r="AV11" s="161"/>
      <c r="AZ11" s="141"/>
    </row>
    <row r="12" spans="2:52" s="141" customFormat="1" ht="22.5" customHeight="1">
      <c r="B12" s="82" t="s">
        <v>226</v>
      </c>
      <c r="C12" s="83"/>
      <c r="D12" s="83"/>
      <c r="E12" s="83"/>
      <c r="F12" s="83"/>
      <c r="G12" s="83"/>
      <c r="H12" s="92">
        <v>6.3128123098965565</v>
      </c>
      <c r="I12" s="83"/>
      <c r="J12" s="83"/>
      <c r="K12" s="93">
        <v>7.9069868118854907E-3</v>
      </c>
      <c r="L12" s="92"/>
      <c r="M12" s="94"/>
      <c r="N12" s="92">
        <v>5149161.6414799988</v>
      </c>
      <c r="O12" s="83"/>
      <c r="P12" s="93">
        <v>0.99999999999999967</v>
      </c>
      <c r="Q12" s="93">
        <f>N12/'סכום נכסי הקרן'!$C$42</f>
        <v>9.3825555987537598E-2</v>
      </c>
      <c r="AV12" s="160"/>
    </row>
    <row r="13" spans="2:52" s="162" customFormat="1">
      <c r="B13" s="127" t="s">
        <v>29</v>
      </c>
      <c r="C13" s="121"/>
      <c r="D13" s="121"/>
      <c r="E13" s="121"/>
      <c r="F13" s="121"/>
      <c r="G13" s="121"/>
      <c r="H13" s="122">
        <v>6.4250207157968973</v>
      </c>
      <c r="I13" s="121"/>
      <c r="J13" s="121"/>
      <c r="K13" s="124">
        <v>4.2142073085491153E-3</v>
      </c>
      <c r="L13" s="122"/>
      <c r="M13" s="123"/>
      <c r="N13" s="122">
        <v>3073052.2009899998</v>
      </c>
      <c r="O13" s="121"/>
      <c r="P13" s="124">
        <v>0.59680631818478436</v>
      </c>
      <c r="Q13" s="124">
        <f>N13/'סכום נכסי הקרן'!$C$42</f>
        <v>5.5995684620562682E-2</v>
      </c>
    </row>
    <row r="14" spans="2:52" s="141" customFormat="1">
      <c r="B14" s="86" t="s">
        <v>28</v>
      </c>
      <c r="C14" s="83"/>
      <c r="D14" s="83"/>
      <c r="E14" s="83"/>
      <c r="F14" s="83"/>
      <c r="G14" s="83"/>
      <c r="H14" s="92">
        <v>6.4250207157968973</v>
      </c>
      <c r="I14" s="83"/>
      <c r="J14" s="83"/>
      <c r="K14" s="93">
        <v>4.2142073085491153E-3</v>
      </c>
      <c r="L14" s="92"/>
      <c r="M14" s="94"/>
      <c r="N14" s="92">
        <v>3073052.2009899998</v>
      </c>
      <c r="O14" s="83"/>
      <c r="P14" s="93">
        <v>0.59680631818478436</v>
      </c>
      <c r="Q14" s="93">
        <f>N14/'סכום נכסי הקרן'!$C$42</f>
        <v>5.5995684620562682E-2</v>
      </c>
    </row>
    <row r="15" spans="2:52" s="141" customFormat="1">
      <c r="B15" s="87" t="s">
        <v>234</v>
      </c>
      <c r="C15" s="85" t="s">
        <v>235</v>
      </c>
      <c r="D15" s="98" t="s">
        <v>146</v>
      </c>
      <c r="E15" s="85" t="s">
        <v>236</v>
      </c>
      <c r="F15" s="85"/>
      <c r="G15" s="85"/>
      <c r="H15" s="95">
        <v>4</v>
      </c>
      <c r="I15" s="98" t="s">
        <v>157</v>
      </c>
      <c r="J15" s="99">
        <v>0.04</v>
      </c>
      <c r="K15" s="96">
        <v>2.0000000000000001E-4</v>
      </c>
      <c r="L15" s="95">
        <v>357997326</v>
      </c>
      <c r="M15" s="97">
        <v>154.38</v>
      </c>
      <c r="N15" s="95">
        <v>552676.28974000004</v>
      </c>
      <c r="O15" s="96">
        <v>2.3025583350758085E-2</v>
      </c>
      <c r="P15" s="96">
        <v>0.10733325698844186</v>
      </c>
      <c r="Q15" s="96">
        <f>N15/'סכום נכסי הקרן'!$C$42</f>
        <v>1.0070602512893816E-2</v>
      </c>
    </row>
    <row r="16" spans="2:52" s="141" customFormat="1" ht="20.25">
      <c r="B16" s="87" t="s">
        <v>237</v>
      </c>
      <c r="C16" s="85" t="s">
        <v>238</v>
      </c>
      <c r="D16" s="98" t="s">
        <v>146</v>
      </c>
      <c r="E16" s="85" t="s">
        <v>236</v>
      </c>
      <c r="F16" s="85"/>
      <c r="G16" s="85"/>
      <c r="H16" s="95">
        <v>6.469999999999998</v>
      </c>
      <c r="I16" s="98" t="s">
        <v>157</v>
      </c>
      <c r="J16" s="99">
        <v>0.04</v>
      </c>
      <c r="K16" s="96">
        <v>4.3999999999999985E-3</v>
      </c>
      <c r="L16" s="95">
        <v>91897979</v>
      </c>
      <c r="M16" s="97">
        <v>156.35</v>
      </c>
      <c r="N16" s="95">
        <v>143682.49650000004</v>
      </c>
      <c r="O16" s="96">
        <v>8.6923404702896074E-3</v>
      </c>
      <c r="P16" s="96">
        <v>2.7904056330750965E-2</v>
      </c>
      <c r="Q16" s="96">
        <f>N16/'סכום נכסי הקרן'!$C$42</f>
        <v>2.6181135995402781E-3</v>
      </c>
      <c r="AT16" s="160"/>
    </row>
    <row r="17" spans="2:47" s="141" customFormat="1" ht="20.25">
      <c r="B17" s="87" t="s">
        <v>239</v>
      </c>
      <c r="C17" s="85" t="s">
        <v>240</v>
      </c>
      <c r="D17" s="98" t="s">
        <v>146</v>
      </c>
      <c r="E17" s="85" t="s">
        <v>236</v>
      </c>
      <c r="F17" s="85"/>
      <c r="G17" s="85"/>
      <c r="H17" s="95">
        <v>14.450000000000001</v>
      </c>
      <c r="I17" s="98" t="s">
        <v>157</v>
      </c>
      <c r="J17" s="99">
        <v>0.04</v>
      </c>
      <c r="K17" s="96">
        <v>1.3000000000000001E-2</v>
      </c>
      <c r="L17" s="95">
        <v>372619402</v>
      </c>
      <c r="M17" s="97">
        <v>174.74</v>
      </c>
      <c r="N17" s="95">
        <v>651115.11339999991</v>
      </c>
      <c r="O17" s="96">
        <v>2.2970565979206863E-2</v>
      </c>
      <c r="P17" s="96">
        <v>0.12645070377181883</v>
      </c>
      <c r="Q17" s="96">
        <f>N17/'סכום נכסי הקרן'!$C$42</f>
        <v>1.1864307586406322E-2</v>
      </c>
      <c r="AU17" s="160"/>
    </row>
    <row r="18" spans="2:47" s="141" customFormat="1">
      <c r="B18" s="87" t="s">
        <v>241</v>
      </c>
      <c r="C18" s="85" t="s">
        <v>242</v>
      </c>
      <c r="D18" s="98" t="s">
        <v>146</v>
      </c>
      <c r="E18" s="85" t="s">
        <v>236</v>
      </c>
      <c r="F18" s="85"/>
      <c r="G18" s="85"/>
      <c r="H18" s="95">
        <v>18.660000000000004</v>
      </c>
      <c r="I18" s="98" t="s">
        <v>157</v>
      </c>
      <c r="J18" s="99">
        <v>2.75E-2</v>
      </c>
      <c r="K18" s="96">
        <v>1.4799999999999997E-2</v>
      </c>
      <c r="L18" s="95">
        <v>65168630</v>
      </c>
      <c r="M18" s="97">
        <v>134.61000000000001</v>
      </c>
      <c r="N18" s="95">
        <v>87723.498389999993</v>
      </c>
      <c r="O18" s="96">
        <v>3.6870372259409259E-3</v>
      </c>
      <c r="P18" s="96">
        <v>1.703646234045704E-2</v>
      </c>
      <c r="Q18" s="96">
        <f>N18/'סכום נכסי הקרן'!$C$42</f>
        <v>1.5984555511541283E-3</v>
      </c>
      <c r="AT18" s="161"/>
    </row>
    <row r="19" spans="2:47" s="141" customFormat="1">
      <c r="B19" s="87" t="s">
        <v>243</v>
      </c>
      <c r="C19" s="85" t="s">
        <v>244</v>
      </c>
      <c r="D19" s="98" t="s">
        <v>146</v>
      </c>
      <c r="E19" s="85" t="s">
        <v>236</v>
      </c>
      <c r="F19" s="85"/>
      <c r="G19" s="85"/>
      <c r="H19" s="95">
        <v>6.1699999999999982</v>
      </c>
      <c r="I19" s="98" t="s">
        <v>157</v>
      </c>
      <c r="J19" s="99">
        <v>1.7500000000000002E-2</v>
      </c>
      <c r="K19" s="96">
        <v>3.5000000000000005E-3</v>
      </c>
      <c r="L19" s="95">
        <v>32129585</v>
      </c>
      <c r="M19" s="97">
        <v>110.29</v>
      </c>
      <c r="N19" s="95">
        <v>35435.718789999999</v>
      </c>
      <c r="O19" s="96">
        <v>2.3176368454917665E-3</v>
      </c>
      <c r="P19" s="96">
        <v>6.8818423769300956E-3</v>
      </c>
      <c r="Q19" s="96">
        <f>N19/'סכום נכסי הקרן'!$C$42</f>
        <v>6.4569268723406372E-4</v>
      </c>
      <c r="AU19" s="161"/>
    </row>
    <row r="20" spans="2:47" s="141" customFormat="1">
      <c r="B20" s="87" t="s">
        <v>245</v>
      </c>
      <c r="C20" s="85" t="s">
        <v>246</v>
      </c>
      <c r="D20" s="98" t="s">
        <v>146</v>
      </c>
      <c r="E20" s="85" t="s">
        <v>236</v>
      </c>
      <c r="F20" s="85"/>
      <c r="G20" s="85"/>
      <c r="H20" s="95">
        <v>2.5</v>
      </c>
      <c r="I20" s="98" t="s">
        <v>157</v>
      </c>
      <c r="J20" s="99">
        <v>0.03</v>
      </c>
      <c r="K20" s="96">
        <v>-1.5000000000000002E-3</v>
      </c>
      <c r="L20" s="95">
        <v>187724668</v>
      </c>
      <c r="M20" s="97">
        <v>118.9</v>
      </c>
      <c r="N20" s="95">
        <v>223204.62232999995</v>
      </c>
      <c r="O20" s="96">
        <v>1.2245368326784302E-2</v>
      </c>
      <c r="P20" s="96">
        <v>4.3347759862874542E-2</v>
      </c>
      <c r="Q20" s="96">
        <f>N20/'סכום נכסי הקרן'!$C$42</f>
        <v>4.0671276699484711E-3</v>
      </c>
    </row>
    <row r="21" spans="2:47" s="141" customFormat="1">
      <c r="B21" s="87" t="s">
        <v>247</v>
      </c>
      <c r="C21" s="85" t="s">
        <v>248</v>
      </c>
      <c r="D21" s="98" t="s">
        <v>146</v>
      </c>
      <c r="E21" s="85" t="s">
        <v>236</v>
      </c>
      <c r="F21" s="85"/>
      <c r="G21" s="85"/>
      <c r="H21" s="95">
        <v>3.5799999999999996</v>
      </c>
      <c r="I21" s="98" t="s">
        <v>157</v>
      </c>
      <c r="J21" s="99">
        <v>1E-3</v>
      </c>
      <c r="K21" s="96">
        <v>-3.0000000000000003E-4</v>
      </c>
      <c r="L21" s="95">
        <v>356923149</v>
      </c>
      <c r="M21" s="97">
        <v>100</v>
      </c>
      <c r="N21" s="95">
        <v>356923.16362999991</v>
      </c>
      <c r="O21" s="96">
        <v>3.3017864568190142E-2</v>
      </c>
      <c r="P21" s="96">
        <v>6.9316752605849657E-2</v>
      </c>
      <c r="Q21" s="96">
        <f>N21/'סכום נכסי הקרן'!$C$42</f>
        <v>6.5036828524944407E-3</v>
      </c>
    </row>
    <row r="22" spans="2:47" s="141" customFormat="1">
      <c r="B22" s="87" t="s">
        <v>249</v>
      </c>
      <c r="C22" s="85" t="s">
        <v>250</v>
      </c>
      <c r="D22" s="98" t="s">
        <v>146</v>
      </c>
      <c r="E22" s="85" t="s">
        <v>236</v>
      </c>
      <c r="F22" s="85"/>
      <c r="G22" s="85"/>
      <c r="H22" s="95">
        <v>8.33</v>
      </c>
      <c r="I22" s="98" t="s">
        <v>157</v>
      </c>
      <c r="J22" s="99">
        <v>7.4999999999999997E-3</v>
      </c>
      <c r="K22" s="96">
        <v>6.3999999999999994E-3</v>
      </c>
      <c r="L22" s="95">
        <v>41774</v>
      </c>
      <c r="M22" s="97">
        <v>100.3</v>
      </c>
      <c r="N22" s="95">
        <v>41.899349999999998</v>
      </c>
      <c r="O22" s="96">
        <v>3.3281452063682665E-6</v>
      </c>
      <c r="P22" s="96">
        <v>8.1371207426219099E-6</v>
      </c>
      <c r="Q22" s="96">
        <f>N22/'סכום נכסי הקרן'!$C$42</f>
        <v>7.6346987781422585E-7</v>
      </c>
    </row>
    <row r="23" spans="2:47" s="141" customFormat="1">
      <c r="B23" s="87" t="s">
        <v>251</v>
      </c>
      <c r="C23" s="85" t="s">
        <v>252</v>
      </c>
      <c r="D23" s="98" t="s">
        <v>146</v>
      </c>
      <c r="E23" s="85" t="s">
        <v>236</v>
      </c>
      <c r="F23" s="85"/>
      <c r="G23" s="85"/>
      <c r="H23" s="95">
        <v>1.05</v>
      </c>
      <c r="I23" s="98" t="s">
        <v>157</v>
      </c>
      <c r="J23" s="99">
        <v>3.5000000000000003E-2</v>
      </c>
      <c r="K23" s="96">
        <v>2.0999999999999994E-3</v>
      </c>
      <c r="L23" s="95">
        <v>558652784</v>
      </c>
      <c r="M23" s="97">
        <v>123.76</v>
      </c>
      <c r="N23" s="95">
        <v>691388.65445000003</v>
      </c>
      <c r="O23" s="96">
        <v>2.8393939925299379E-2</v>
      </c>
      <c r="P23" s="96">
        <v>0.13427208205708557</v>
      </c>
      <c r="Q23" s="96">
        <f>N23/'סכום נכסי הקרן'!$C$42</f>
        <v>1.2598152752610328E-2</v>
      </c>
    </row>
    <row r="24" spans="2:47" s="141" customFormat="1">
      <c r="B24" s="87" t="s">
        <v>253</v>
      </c>
      <c r="C24" s="85" t="s">
        <v>254</v>
      </c>
      <c r="D24" s="98" t="s">
        <v>146</v>
      </c>
      <c r="E24" s="85" t="s">
        <v>236</v>
      </c>
      <c r="F24" s="85"/>
      <c r="G24" s="85"/>
      <c r="H24" s="95">
        <v>24.14</v>
      </c>
      <c r="I24" s="98" t="s">
        <v>157</v>
      </c>
      <c r="J24" s="99">
        <v>0.01</v>
      </c>
      <c r="K24" s="96">
        <v>1.5899999999999997E-2</v>
      </c>
      <c r="L24" s="95">
        <v>65000000</v>
      </c>
      <c r="M24" s="97">
        <v>87</v>
      </c>
      <c r="N24" s="95">
        <v>56549.998060000005</v>
      </c>
      <c r="O24" s="96">
        <v>9.0390389137578343E-3</v>
      </c>
      <c r="P24" s="96">
        <v>1.0982369946294031E-2</v>
      </c>
      <c r="Q24" s="96">
        <f>N24/'סכום נכסי הקרן'!$C$42</f>
        <v>1.0304269662718612E-3</v>
      </c>
    </row>
    <row r="25" spans="2:47" s="141" customFormat="1">
      <c r="B25" s="87" t="s">
        <v>255</v>
      </c>
      <c r="C25" s="85" t="s">
        <v>256</v>
      </c>
      <c r="D25" s="98" t="s">
        <v>146</v>
      </c>
      <c r="E25" s="85" t="s">
        <v>236</v>
      </c>
      <c r="F25" s="85"/>
      <c r="G25" s="85"/>
      <c r="H25" s="95">
        <v>5.1499999999999995</v>
      </c>
      <c r="I25" s="98" t="s">
        <v>157</v>
      </c>
      <c r="J25" s="99">
        <v>2.75E-2</v>
      </c>
      <c r="K25" s="96">
        <v>1.5E-3</v>
      </c>
      <c r="L25" s="95">
        <v>232034115</v>
      </c>
      <c r="M25" s="97">
        <v>118.22</v>
      </c>
      <c r="N25" s="95">
        <v>274310.74634999997</v>
      </c>
      <c r="O25" s="96">
        <v>1.4308128276202965E-2</v>
      </c>
      <c r="P25" s="96">
        <v>5.3272894783539179E-2</v>
      </c>
      <c r="Q25" s="96">
        <f>N25/'סכום נכסי הקרן'!$C$42</f>
        <v>4.9983589721311564E-3</v>
      </c>
    </row>
    <row r="26" spans="2:47" s="141" customFormat="1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 s="162" customFormat="1">
      <c r="B27" s="127" t="s">
        <v>60</v>
      </c>
      <c r="C27" s="121"/>
      <c r="D27" s="121"/>
      <c r="E27" s="121"/>
      <c r="F27" s="121"/>
      <c r="G27" s="121"/>
      <c r="H27" s="122">
        <v>6.1467216973322012</v>
      </c>
      <c r="I27" s="121"/>
      <c r="J27" s="121"/>
      <c r="K27" s="124">
        <v>1.3373030151980431E-2</v>
      </c>
      <c r="L27" s="122"/>
      <c r="M27" s="123"/>
      <c r="N27" s="122">
        <v>2076109.4404900002</v>
      </c>
      <c r="O27" s="121"/>
      <c r="P27" s="124">
        <v>0.40319368181521553</v>
      </c>
      <c r="Q27" s="124">
        <f>N27/'סכום נכסי הקרן'!$C$42</f>
        <v>3.7829871366974931E-2</v>
      </c>
    </row>
    <row r="28" spans="2:47" s="141" customFormat="1">
      <c r="B28" s="86" t="s">
        <v>25</v>
      </c>
      <c r="C28" s="83"/>
      <c r="D28" s="83"/>
      <c r="E28" s="83"/>
      <c r="F28" s="83"/>
      <c r="G28" s="83"/>
      <c r="H28" s="92">
        <v>0.55084195086108079</v>
      </c>
      <c r="I28" s="83"/>
      <c r="J28" s="83"/>
      <c r="K28" s="93">
        <v>1.4796425642355129E-3</v>
      </c>
      <c r="L28" s="92"/>
      <c r="M28" s="94"/>
      <c r="N28" s="92">
        <v>191936.36680000002</v>
      </c>
      <c r="O28" s="83"/>
      <c r="P28" s="93">
        <v>3.7275265405114104E-2</v>
      </c>
      <c r="Q28" s="93">
        <f>N28/'סכום נכסי הקרן'!$C$42</f>
        <v>3.4973725012178575E-3</v>
      </c>
    </row>
    <row r="29" spans="2:47" s="141" customFormat="1">
      <c r="B29" s="87" t="s">
        <v>257</v>
      </c>
      <c r="C29" s="85" t="s">
        <v>258</v>
      </c>
      <c r="D29" s="98" t="s">
        <v>146</v>
      </c>
      <c r="E29" s="85" t="s">
        <v>236</v>
      </c>
      <c r="F29" s="85"/>
      <c r="G29" s="85"/>
      <c r="H29" s="95">
        <v>0.51</v>
      </c>
      <c r="I29" s="98" t="s">
        <v>157</v>
      </c>
      <c r="J29" s="99">
        <v>0</v>
      </c>
      <c r="K29" s="96">
        <v>1.1999999999999999E-3</v>
      </c>
      <c r="L29" s="95">
        <v>102893800</v>
      </c>
      <c r="M29" s="97">
        <v>99.94</v>
      </c>
      <c r="N29" s="95">
        <v>102832.06372000002</v>
      </c>
      <c r="O29" s="96">
        <v>1.1432644444444445E-2</v>
      </c>
      <c r="P29" s="96">
        <v>1.9970641995702323E-2</v>
      </c>
      <c r="Q29" s="96">
        <f>N29/'סכום נכסי הקרן'!$C$42</f>
        <v>1.8737565886748386E-3</v>
      </c>
    </row>
    <row r="30" spans="2:47" s="141" customFormat="1">
      <c r="B30" s="87" t="s">
        <v>259</v>
      </c>
      <c r="C30" s="85" t="s">
        <v>260</v>
      </c>
      <c r="D30" s="98" t="s">
        <v>146</v>
      </c>
      <c r="E30" s="85" t="s">
        <v>236</v>
      </c>
      <c r="F30" s="85"/>
      <c r="G30" s="85"/>
      <c r="H30" s="95">
        <v>0.61</v>
      </c>
      <c r="I30" s="98" t="s">
        <v>157</v>
      </c>
      <c r="J30" s="99">
        <v>0</v>
      </c>
      <c r="K30" s="96">
        <v>1.2999999999999999E-3</v>
      </c>
      <c r="L30" s="95">
        <v>16200000</v>
      </c>
      <c r="M30" s="97">
        <v>99.92</v>
      </c>
      <c r="N30" s="95">
        <v>16187.04</v>
      </c>
      <c r="O30" s="96">
        <v>2.3142857142857145E-3</v>
      </c>
      <c r="P30" s="96">
        <v>3.1436263079415452E-3</v>
      </c>
      <c r="Q30" s="96">
        <f>N30/'סכום נכסי הקרן'!$C$42</f>
        <v>2.9495248615966566E-4</v>
      </c>
    </row>
    <row r="31" spans="2:47" s="141" customFormat="1">
      <c r="B31" s="87" t="s">
        <v>261</v>
      </c>
      <c r="C31" s="85" t="s">
        <v>262</v>
      </c>
      <c r="D31" s="98" t="s">
        <v>146</v>
      </c>
      <c r="E31" s="85" t="s">
        <v>236</v>
      </c>
      <c r="F31" s="85"/>
      <c r="G31" s="85"/>
      <c r="H31" s="95">
        <v>0.76000000000000012</v>
      </c>
      <c r="I31" s="98" t="s">
        <v>157</v>
      </c>
      <c r="J31" s="99">
        <v>0</v>
      </c>
      <c r="K31" s="96">
        <v>1.1000000000000001E-3</v>
      </c>
      <c r="L31" s="95">
        <v>5420919</v>
      </c>
      <c r="M31" s="97">
        <v>99.92</v>
      </c>
      <c r="N31" s="95">
        <v>5416.5822699999999</v>
      </c>
      <c r="O31" s="96">
        <v>7.7441700000000001E-4</v>
      </c>
      <c r="P31" s="96">
        <v>1.0519347899987726E-3</v>
      </c>
      <c r="Q31" s="96">
        <f>N31/'סכום נכסי הקרן'!$C$42</f>
        <v>9.8698366534268482E-5</v>
      </c>
    </row>
    <row r="32" spans="2:47" s="141" customFormat="1">
      <c r="B32" s="87" t="s">
        <v>263</v>
      </c>
      <c r="C32" s="85" t="s">
        <v>264</v>
      </c>
      <c r="D32" s="98" t="s">
        <v>146</v>
      </c>
      <c r="E32" s="85" t="s">
        <v>236</v>
      </c>
      <c r="F32" s="85"/>
      <c r="G32" s="85"/>
      <c r="H32" s="95">
        <v>0.67999999999999994</v>
      </c>
      <c r="I32" s="98" t="s">
        <v>157</v>
      </c>
      <c r="J32" s="99">
        <v>0</v>
      </c>
      <c r="K32" s="96">
        <v>1.5999999999999999E-3</v>
      </c>
      <c r="L32" s="95">
        <v>26629050</v>
      </c>
      <c r="M32" s="97">
        <v>99.89</v>
      </c>
      <c r="N32" s="95">
        <v>26599.75805</v>
      </c>
      <c r="O32" s="96">
        <v>3.8041500000000001E-3</v>
      </c>
      <c r="P32" s="96">
        <v>5.1658425005967666E-3</v>
      </c>
      <c r="Q32" s="96">
        <f>N32/'סכום נכסי הקרן'!$C$42</f>
        <v>4.8468804476254333E-4</v>
      </c>
    </row>
    <row r="33" spans="2:17" s="141" customFormat="1">
      <c r="B33" s="87" t="s">
        <v>265</v>
      </c>
      <c r="C33" s="85" t="s">
        <v>266</v>
      </c>
      <c r="D33" s="98" t="s">
        <v>146</v>
      </c>
      <c r="E33" s="85" t="s">
        <v>236</v>
      </c>
      <c r="F33" s="85"/>
      <c r="G33" s="85"/>
      <c r="H33" s="95">
        <v>0.85999999999999988</v>
      </c>
      <c r="I33" s="98" t="s">
        <v>157</v>
      </c>
      <c r="J33" s="99">
        <v>0</v>
      </c>
      <c r="K33" s="96">
        <v>1.5000000000000002E-3</v>
      </c>
      <c r="L33" s="95">
        <v>9437563</v>
      </c>
      <c r="M33" s="97">
        <v>99.87</v>
      </c>
      <c r="N33" s="95">
        <v>9425.2941699999992</v>
      </c>
      <c r="O33" s="96">
        <v>1.3482232857142857E-3</v>
      </c>
      <c r="P33" s="96">
        <v>1.8304521835307793E-3</v>
      </c>
      <c r="Q33" s="96">
        <f>N33/'סכום נכסי הקרן'!$C$42</f>
        <v>1.7174319382837764E-4</v>
      </c>
    </row>
    <row r="34" spans="2:17" s="141" customFormat="1">
      <c r="B34" s="87" t="s">
        <v>267</v>
      </c>
      <c r="C34" s="85" t="s">
        <v>268</v>
      </c>
      <c r="D34" s="98" t="s">
        <v>146</v>
      </c>
      <c r="E34" s="85" t="s">
        <v>236</v>
      </c>
      <c r="F34" s="85"/>
      <c r="G34" s="85"/>
      <c r="H34" s="95">
        <v>0.93</v>
      </c>
      <c r="I34" s="98" t="s">
        <v>157</v>
      </c>
      <c r="J34" s="99">
        <v>0</v>
      </c>
      <c r="K34" s="96">
        <v>1.3999999999999998E-3</v>
      </c>
      <c r="L34" s="95">
        <v>8294774</v>
      </c>
      <c r="M34" s="97">
        <v>99.87</v>
      </c>
      <c r="N34" s="95">
        <v>8283.9907899999998</v>
      </c>
      <c r="O34" s="96">
        <v>1.1849677142857142E-3</v>
      </c>
      <c r="P34" s="96">
        <v>1.6088037950230223E-3</v>
      </c>
      <c r="Q34" s="96">
        <f>N34/'סכום נכסי הקרן'!$C$42</f>
        <v>1.5094691054289559E-4</v>
      </c>
    </row>
    <row r="35" spans="2:17" s="141" customFormat="1">
      <c r="B35" s="87" t="s">
        <v>269</v>
      </c>
      <c r="C35" s="85" t="s">
        <v>270</v>
      </c>
      <c r="D35" s="98" t="s">
        <v>146</v>
      </c>
      <c r="E35" s="85" t="s">
        <v>236</v>
      </c>
      <c r="F35" s="85"/>
      <c r="G35" s="85"/>
      <c r="H35" s="95">
        <v>0.01</v>
      </c>
      <c r="I35" s="98" t="s">
        <v>157</v>
      </c>
      <c r="J35" s="99">
        <v>0</v>
      </c>
      <c r="K35" s="96">
        <v>7.3000000000000001E-3</v>
      </c>
      <c r="L35" s="95">
        <v>5690000</v>
      </c>
      <c r="M35" s="97">
        <v>99.99</v>
      </c>
      <c r="N35" s="95">
        <v>5689.4309999999996</v>
      </c>
      <c r="O35" s="96">
        <v>5.6899999999999995E-4</v>
      </c>
      <c r="P35" s="96">
        <v>1.1049237518915237E-3</v>
      </c>
      <c r="Q35" s="96">
        <f>N35/'סכום נכסי הקרן'!$C$42</f>
        <v>1.0367008534505829E-4</v>
      </c>
    </row>
    <row r="36" spans="2:17" s="141" customFormat="1">
      <c r="B36" s="87" t="s">
        <v>271</v>
      </c>
      <c r="C36" s="85" t="s">
        <v>272</v>
      </c>
      <c r="D36" s="98" t="s">
        <v>146</v>
      </c>
      <c r="E36" s="85" t="s">
        <v>236</v>
      </c>
      <c r="F36" s="85"/>
      <c r="G36" s="85"/>
      <c r="H36" s="95">
        <v>8.9999999999999983E-2</v>
      </c>
      <c r="I36" s="98" t="s">
        <v>157</v>
      </c>
      <c r="J36" s="99">
        <v>0</v>
      </c>
      <c r="K36" s="96">
        <v>2.0999999999999994E-3</v>
      </c>
      <c r="L36" s="95">
        <v>4893000</v>
      </c>
      <c r="M36" s="97">
        <v>99.98</v>
      </c>
      <c r="N36" s="95">
        <v>4892.0214000000005</v>
      </c>
      <c r="O36" s="96">
        <v>4.8930000000000002E-4</v>
      </c>
      <c r="P36" s="96">
        <v>9.5006172666855886E-4</v>
      </c>
      <c r="Q36" s="96">
        <f>N36/'סכום נכסי הקרן'!$C$42</f>
        <v>8.9140069727157537E-5</v>
      </c>
    </row>
    <row r="37" spans="2:17" s="141" customFormat="1">
      <c r="B37" s="87" t="s">
        <v>273</v>
      </c>
      <c r="C37" s="85" t="s">
        <v>274</v>
      </c>
      <c r="D37" s="98" t="s">
        <v>146</v>
      </c>
      <c r="E37" s="85" t="s">
        <v>236</v>
      </c>
      <c r="F37" s="85"/>
      <c r="G37" s="85"/>
      <c r="H37" s="95">
        <v>0.26</v>
      </c>
      <c r="I37" s="98" t="s">
        <v>157</v>
      </c>
      <c r="J37" s="99">
        <v>0</v>
      </c>
      <c r="K37" s="96">
        <v>1.1000000000000001E-3</v>
      </c>
      <c r="L37" s="95">
        <v>2580000</v>
      </c>
      <c r="M37" s="97">
        <v>99.97</v>
      </c>
      <c r="N37" s="95">
        <v>2579.2260000000001</v>
      </c>
      <c r="O37" s="96">
        <v>2.8666666666666668E-4</v>
      </c>
      <c r="P37" s="96">
        <v>5.0090212341026151E-4</v>
      </c>
      <c r="Q37" s="96">
        <f>N37/'סכום נכסי הקרן'!$C$42</f>
        <v>4.6997420224305973E-5</v>
      </c>
    </row>
    <row r="38" spans="2:17" s="141" customFormat="1">
      <c r="B38" s="87" t="s">
        <v>275</v>
      </c>
      <c r="C38" s="85" t="s">
        <v>276</v>
      </c>
      <c r="D38" s="98" t="s">
        <v>146</v>
      </c>
      <c r="E38" s="85" t="s">
        <v>236</v>
      </c>
      <c r="F38" s="85"/>
      <c r="G38" s="85"/>
      <c r="H38" s="95">
        <v>0.34</v>
      </c>
      <c r="I38" s="98" t="s">
        <v>157</v>
      </c>
      <c r="J38" s="99">
        <v>0</v>
      </c>
      <c r="K38" s="96">
        <v>8.9999999999999998E-4</v>
      </c>
      <c r="L38" s="95">
        <v>1876000</v>
      </c>
      <c r="M38" s="97">
        <v>99.97</v>
      </c>
      <c r="N38" s="95">
        <v>1875.4371999999998</v>
      </c>
      <c r="O38" s="96">
        <v>2.0844444444444445E-4</v>
      </c>
      <c r="P38" s="96">
        <v>3.6422185407660872E-4</v>
      </c>
      <c r="Q38" s="96">
        <f>N38/'סכום נכסי הקרן'!$C$42</f>
        <v>3.4173317961549613E-5</v>
      </c>
    </row>
    <row r="39" spans="2:17" s="141" customFormat="1">
      <c r="B39" s="87" t="s">
        <v>277</v>
      </c>
      <c r="C39" s="85" t="s">
        <v>278</v>
      </c>
      <c r="D39" s="98" t="s">
        <v>146</v>
      </c>
      <c r="E39" s="85" t="s">
        <v>236</v>
      </c>
      <c r="F39" s="85"/>
      <c r="G39" s="85"/>
      <c r="H39" s="95">
        <v>0.44</v>
      </c>
      <c r="I39" s="98" t="s">
        <v>157</v>
      </c>
      <c r="J39" s="99">
        <v>0</v>
      </c>
      <c r="K39" s="96">
        <v>1.1000000000000001E-3</v>
      </c>
      <c r="L39" s="95">
        <v>8159602</v>
      </c>
      <c r="M39" s="97">
        <v>99.95</v>
      </c>
      <c r="N39" s="95">
        <v>8155.5222000000003</v>
      </c>
      <c r="O39" s="96">
        <v>9.066224444444444E-4</v>
      </c>
      <c r="P39" s="96">
        <v>1.5838543762739393E-3</v>
      </c>
      <c r="Q39" s="96">
        <f>N39/'סכום נכסי הקרן'!$C$42</f>
        <v>1.4860601745719698E-4</v>
      </c>
    </row>
    <row r="40" spans="2:17" s="141" customFormat="1">
      <c r="B40" s="88"/>
      <c r="C40" s="85"/>
      <c r="D40" s="85"/>
      <c r="E40" s="85"/>
      <c r="F40" s="85"/>
      <c r="G40" s="85"/>
      <c r="H40" s="85"/>
      <c r="I40" s="85"/>
      <c r="J40" s="85"/>
      <c r="K40" s="96"/>
      <c r="L40" s="95"/>
      <c r="M40" s="97"/>
      <c r="N40" s="85"/>
      <c r="O40" s="85"/>
      <c r="P40" s="96"/>
      <c r="Q40" s="85"/>
    </row>
    <row r="41" spans="2:17" s="141" customFormat="1">
      <c r="B41" s="86" t="s">
        <v>26</v>
      </c>
      <c r="C41" s="83"/>
      <c r="D41" s="83"/>
      <c r="E41" s="83"/>
      <c r="F41" s="83"/>
      <c r="G41" s="83"/>
      <c r="H41" s="92">
        <v>3.6429169026309274</v>
      </c>
      <c r="I41" s="83"/>
      <c r="J41" s="83"/>
      <c r="K41" s="93">
        <v>2.7437967795997335E-3</v>
      </c>
      <c r="L41" s="92"/>
      <c r="M41" s="94"/>
      <c r="N41" s="92">
        <v>171456.86197999999</v>
      </c>
      <c r="O41" s="83"/>
      <c r="P41" s="93">
        <v>3.3298015078570907E-2</v>
      </c>
      <c r="Q41" s="93">
        <f>N41/'סכום נכסי הקרן'!$C$42</f>
        <v>3.1242047780283269E-3</v>
      </c>
    </row>
    <row r="42" spans="2:17" s="141" customFormat="1">
      <c r="B42" s="87" t="s">
        <v>279</v>
      </c>
      <c r="C42" s="85" t="s">
        <v>280</v>
      </c>
      <c r="D42" s="98" t="s">
        <v>146</v>
      </c>
      <c r="E42" s="85" t="s">
        <v>236</v>
      </c>
      <c r="F42" s="85"/>
      <c r="G42" s="85"/>
      <c r="H42" s="95">
        <v>0.42</v>
      </c>
      <c r="I42" s="98" t="s">
        <v>157</v>
      </c>
      <c r="J42" s="99">
        <v>1.5E-3</v>
      </c>
      <c r="K42" s="96">
        <v>1.5E-3</v>
      </c>
      <c r="L42" s="95">
        <v>15774463</v>
      </c>
      <c r="M42" s="97">
        <v>100.01</v>
      </c>
      <c r="N42" s="95">
        <v>15776.04097</v>
      </c>
      <c r="O42" s="96">
        <v>1.0261184828281114E-3</v>
      </c>
      <c r="P42" s="96">
        <v>3.0638076775281737E-3</v>
      </c>
      <c r="Q42" s="96">
        <f>N42/'סכום נכסי הקרן'!$C$42</f>
        <v>2.874634587829673E-4</v>
      </c>
    </row>
    <row r="43" spans="2:17" s="141" customFormat="1">
      <c r="B43" s="87" t="s">
        <v>281</v>
      </c>
      <c r="C43" s="85" t="s">
        <v>282</v>
      </c>
      <c r="D43" s="98" t="s">
        <v>146</v>
      </c>
      <c r="E43" s="85" t="s">
        <v>236</v>
      </c>
      <c r="F43" s="85"/>
      <c r="G43" s="85"/>
      <c r="H43" s="95">
        <v>4.66</v>
      </c>
      <c r="I43" s="98" t="s">
        <v>157</v>
      </c>
      <c r="J43" s="99">
        <v>1.5E-3</v>
      </c>
      <c r="K43" s="96">
        <v>3.1000000000000003E-3</v>
      </c>
      <c r="L43" s="95">
        <v>84652067</v>
      </c>
      <c r="M43" s="97">
        <v>99.25</v>
      </c>
      <c r="N43" s="95">
        <v>84017.179319999996</v>
      </c>
      <c r="O43" s="96">
        <v>7.5390763981871859E-3</v>
      </c>
      <c r="P43" s="96">
        <v>1.6316671561285714E-2</v>
      </c>
      <c r="Q43" s="96">
        <f>N43/'סכום נכסי הקרן'!$C$42</f>
        <v>1.5309207811036757E-3</v>
      </c>
    </row>
    <row r="44" spans="2:17" s="141" customFormat="1">
      <c r="B44" s="87" t="s">
        <v>283</v>
      </c>
      <c r="C44" s="85" t="s">
        <v>284</v>
      </c>
      <c r="D44" s="98" t="s">
        <v>146</v>
      </c>
      <c r="E44" s="85" t="s">
        <v>236</v>
      </c>
      <c r="F44" s="85"/>
      <c r="G44" s="85"/>
      <c r="H44" s="95">
        <v>3.1599999999999997</v>
      </c>
      <c r="I44" s="98" t="s">
        <v>157</v>
      </c>
      <c r="J44" s="99">
        <v>1.5E-3</v>
      </c>
      <c r="K44" s="96">
        <v>2.5999999999999999E-3</v>
      </c>
      <c r="L44" s="95">
        <v>71915343</v>
      </c>
      <c r="M44" s="97">
        <v>99.65</v>
      </c>
      <c r="N44" s="95">
        <v>71663.641690000004</v>
      </c>
      <c r="O44" s="96">
        <v>3.9033988964749839E-3</v>
      </c>
      <c r="P44" s="96">
        <v>1.3917535839757021E-2</v>
      </c>
      <c r="Q44" s="96">
        <f>N44/'סכום נכסי הקרן'!$C$42</f>
        <v>1.3058205381416838E-3</v>
      </c>
    </row>
    <row r="45" spans="2:17" s="141" customFormat="1">
      <c r="B45" s="88"/>
      <c r="C45" s="85"/>
      <c r="D45" s="85"/>
      <c r="E45" s="85"/>
      <c r="F45" s="85"/>
      <c r="G45" s="85"/>
      <c r="H45" s="85"/>
      <c r="I45" s="85"/>
      <c r="J45" s="85"/>
      <c r="K45" s="96"/>
      <c r="L45" s="95"/>
      <c r="M45" s="97"/>
      <c r="N45" s="85"/>
      <c r="O45" s="85"/>
      <c r="P45" s="96"/>
      <c r="Q45" s="85"/>
    </row>
    <row r="46" spans="2:17" s="141" customFormat="1">
      <c r="B46" s="86" t="s">
        <v>27</v>
      </c>
      <c r="C46" s="83"/>
      <c r="D46" s="83"/>
      <c r="E46" s="83"/>
      <c r="F46" s="83"/>
      <c r="G46" s="83"/>
      <c r="H46" s="92">
        <v>7.0244779364679122</v>
      </c>
      <c r="I46" s="83"/>
      <c r="J46" s="83"/>
      <c r="K46" s="93">
        <v>1.5769941312013622E-2</v>
      </c>
      <c r="L46" s="92"/>
      <c r="M46" s="94"/>
      <c r="N46" s="92">
        <v>1712716.2117099999</v>
      </c>
      <c r="O46" s="83"/>
      <c r="P46" s="93">
        <v>0.33262040133153042</v>
      </c>
      <c r="Q46" s="93">
        <f>N46/'סכום נכסי הקרן'!$C$42</f>
        <v>3.1208294087728745E-2</v>
      </c>
    </row>
    <row r="47" spans="2:17" s="141" customFormat="1">
      <c r="B47" s="87" t="s">
        <v>285</v>
      </c>
      <c r="C47" s="85" t="s">
        <v>286</v>
      </c>
      <c r="D47" s="98" t="s">
        <v>146</v>
      </c>
      <c r="E47" s="85" t="s">
        <v>236</v>
      </c>
      <c r="F47" s="85"/>
      <c r="G47" s="85"/>
      <c r="H47" s="95">
        <v>1.8599999999999997</v>
      </c>
      <c r="I47" s="98" t="s">
        <v>157</v>
      </c>
      <c r="J47" s="99">
        <v>0.06</v>
      </c>
      <c r="K47" s="96">
        <v>3.0000000000000001E-3</v>
      </c>
      <c r="L47" s="95">
        <v>854347</v>
      </c>
      <c r="M47" s="97">
        <v>111.37</v>
      </c>
      <c r="N47" s="95">
        <v>951.48623999999995</v>
      </c>
      <c r="O47" s="96">
        <v>4.6613550623203759E-5</v>
      </c>
      <c r="P47" s="96">
        <v>1.8478469045040864E-4</v>
      </c>
      <c r="Q47" s="96">
        <f>N47/'סכום נכסי הקרן'!$C$42</f>
        <v>1.7337526319494626E-5</v>
      </c>
    </row>
    <row r="48" spans="2:17" s="141" customFormat="1">
      <c r="B48" s="87" t="s">
        <v>287</v>
      </c>
      <c r="C48" s="85" t="s">
        <v>288</v>
      </c>
      <c r="D48" s="98" t="s">
        <v>146</v>
      </c>
      <c r="E48" s="85" t="s">
        <v>236</v>
      </c>
      <c r="F48" s="85"/>
      <c r="G48" s="85"/>
      <c r="H48" s="95">
        <v>7.6899999999999995</v>
      </c>
      <c r="I48" s="98" t="s">
        <v>157</v>
      </c>
      <c r="J48" s="99">
        <v>6.25E-2</v>
      </c>
      <c r="K48" s="96">
        <v>0.02</v>
      </c>
      <c r="L48" s="95">
        <v>12902431</v>
      </c>
      <c r="M48" s="97">
        <v>139.28</v>
      </c>
      <c r="N48" s="95">
        <v>17970.505870000001</v>
      </c>
      <c r="O48" s="96">
        <v>7.5190503538678376E-4</v>
      </c>
      <c r="P48" s="96">
        <v>3.4899867437128695E-3</v>
      </c>
      <c r="Q48" s="96">
        <f>N48/'סכום נכסי הקרן'!$C$42</f>
        <v>3.2744994661799596E-4</v>
      </c>
    </row>
    <row r="49" spans="2:17" s="141" customFormat="1">
      <c r="B49" s="87" t="s">
        <v>289</v>
      </c>
      <c r="C49" s="85" t="s">
        <v>290</v>
      </c>
      <c r="D49" s="98" t="s">
        <v>146</v>
      </c>
      <c r="E49" s="85" t="s">
        <v>236</v>
      </c>
      <c r="F49" s="85"/>
      <c r="G49" s="85"/>
      <c r="H49" s="95">
        <v>6.3400000000000016</v>
      </c>
      <c r="I49" s="98" t="s">
        <v>157</v>
      </c>
      <c r="J49" s="99">
        <v>3.7499999999999999E-2</v>
      </c>
      <c r="K49" s="96">
        <v>1.5800000000000002E-2</v>
      </c>
      <c r="L49" s="95">
        <v>173193703</v>
      </c>
      <c r="M49" s="97">
        <v>114.3</v>
      </c>
      <c r="N49" s="95">
        <v>197960.40253999995</v>
      </c>
      <c r="O49" s="96">
        <v>1.1650180456555692E-2</v>
      </c>
      <c r="P49" s="96">
        <v>3.8445171529534868E-2</v>
      </c>
      <c r="Q49" s="96">
        <f>N49/'סכום נכסי הקרן'!$C$42</f>
        <v>3.6071395937948615E-3</v>
      </c>
    </row>
    <row r="50" spans="2:17" s="141" customFormat="1">
      <c r="B50" s="87" t="s">
        <v>291</v>
      </c>
      <c r="C50" s="85" t="s">
        <v>292</v>
      </c>
      <c r="D50" s="98" t="s">
        <v>146</v>
      </c>
      <c r="E50" s="85" t="s">
        <v>236</v>
      </c>
      <c r="F50" s="85"/>
      <c r="G50" s="85"/>
      <c r="H50" s="95">
        <v>18.8</v>
      </c>
      <c r="I50" s="98" t="s">
        <v>157</v>
      </c>
      <c r="J50" s="99">
        <v>3.7499999999999999E-2</v>
      </c>
      <c r="K50" s="96">
        <v>3.4799999999999998E-2</v>
      </c>
      <c r="L50" s="95">
        <v>5000000</v>
      </c>
      <c r="M50" s="97">
        <v>105</v>
      </c>
      <c r="N50" s="95">
        <v>5250</v>
      </c>
      <c r="O50" s="96">
        <v>1.89897455374098E-2</v>
      </c>
      <c r="P50" s="96">
        <v>1.0195834517424502E-3</v>
      </c>
      <c r="Q50" s="96">
        <f>N50/'סכום נכסי הקרן'!$C$42</f>
        <v>9.5662984235428124E-5</v>
      </c>
    </row>
    <row r="51" spans="2:17" s="141" customFormat="1">
      <c r="B51" s="87" t="s">
        <v>293</v>
      </c>
      <c r="C51" s="85" t="s">
        <v>294</v>
      </c>
      <c r="D51" s="98" t="s">
        <v>146</v>
      </c>
      <c r="E51" s="85" t="s">
        <v>236</v>
      </c>
      <c r="F51" s="85"/>
      <c r="G51" s="85"/>
      <c r="H51" s="95">
        <v>2.0999999999999992</v>
      </c>
      <c r="I51" s="98" t="s">
        <v>157</v>
      </c>
      <c r="J51" s="99">
        <v>2.2499999999999999E-2</v>
      </c>
      <c r="K51" s="96">
        <v>3.8999999999999985E-3</v>
      </c>
      <c r="L51" s="95">
        <v>26300513</v>
      </c>
      <c r="M51" s="97">
        <v>105.88</v>
      </c>
      <c r="N51" s="95">
        <v>27846.983840000012</v>
      </c>
      <c r="O51" s="96">
        <v>1.6412546329436814E-3</v>
      </c>
      <c r="P51" s="96">
        <v>5.4080616960387514E-3</v>
      </c>
      <c r="Q51" s="96">
        <f>N51/'סכום נכסי הקרן'!$C$42</f>
        <v>5.0741439544574156E-4</v>
      </c>
    </row>
    <row r="52" spans="2:17" s="141" customFormat="1">
      <c r="B52" s="87" t="s">
        <v>295</v>
      </c>
      <c r="C52" s="85" t="s">
        <v>296</v>
      </c>
      <c r="D52" s="98" t="s">
        <v>146</v>
      </c>
      <c r="E52" s="85" t="s">
        <v>236</v>
      </c>
      <c r="F52" s="85"/>
      <c r="G52" s="85"/>
      <c r="H52" s="95">
        <v>0.59</v>
      </c>
      <c r="I52" s="98" t="s">
        <v>157</v>
      </c>
      <c r="J52" s="99">
        <v>1.2500000000000001E-2</v>
      </c>
      <c r="K52" s="96">
        <v>1.5000000000000002E-3</v>
      </c>
      <c r="L52" s="95">
        <v>16248971</v>
      </c>
      <c r="M52" s="97">
        <v>101.16</v>
      </c>
      <c r="N52" s="95">
        <v>16437.458740000002</v>
      </c>
      <c r="O52" s="96">
        <v>1.6361610873900278E-3</v>
      </c>
      <c r="P52" s="96">
        <v>3.1922592228577728E-3</v>
      </c>
      <c r="Q52" s="96">
        <f>N52/'סכום נכסי הקרן'!$C$42</f>
        <v>2.9951549644097533E-4</v>
      </c>
    </row>
    <row r="53" spans="2:17" s="141" customFormat="1">
      <c r="B53" s="87" t="s">
        <v>297</v>
      </c>
      <c r="C53" s="85" t="s">
        <v>298</v>
      </c>
      <c r="D53" s="98" t="s">
        <v>146</v>
      </c>
      <c r="E53" s="85" t="s">
        <v>236</v>
      </c>
      <c r="F53" s="85"/>
      <c r="G53" s="85"/>
      <c r="H53" s="95">
        <v>1.58</v>
      </c>
      <c r="I53" s="98" t="s">
        <v>157</v>
      </c>
      <c r="J53" s="99">
        <v>5.0000000000000001E-3</v>
      </c>
      <c r="K53" s="96">
        <v>2.5999999999999999E-3</v>
      </c>
      <c r="L53" s="95">
        <v>21189343</v>
      </c>
      <c r="M53" s="97">
        <v>100.59</v>
      </c>
      <c r="N53" s="95">
        <v>21314.359969999998</v>
      </c>
      <c r="O53" s="96">
        <v>1.3880815842570028E-3</v>
      </c>
      <c r="P53" s="96">
        <v>4.1393845161702292E-3</v>
      </c>
      <c r="Q53" s="96">
        <f>N53/'סכום נכסי הקרן'!$C$42</f>
        <v>3.8838005367587621E-4</v>
      </c>
    </row>
    <row r="54" spans="2:17" s="141" customFormat="1">
      <c r="B54" s="87" t="s">
        <v>299</v>
      </c>
      <c r="C54" s="85" t="s">
        <v>300</v>
      </c>
      <c r="D54" s="98" t="s">
        <v>146</v>
      </c>
      <c r="E54" s="85" t="s">
        <v>236</v>
      </c>
      <c r="F54" s="85"/>
      <c r="G54" s="85"/>
      <c r="H54" s="95">
        <v>0.84</v>
      </c>
      <c r="I54" s="98" t="s">
        <v>157</v>
      </c>
      <c r="J54" s="99">
        <v>0.04</v>
      </c>
      <c r="K54" s="96">
        <v>1.3000000000000004E-3</v>
      </c>
      <c r="L54" s="95">
        <v>107865800</v>
      </c>
      <c r="M54" s="97">
        <v>103.89</v>
      </c>
      <c r="N54" s="95">
        <v>112061.77459999999</v>
      </c>
      <c r="O54" s="96">
        <v>6.4320101055720773E-3</v>
      </c>
      <c r="P54" s="96">
        <v>2.1763110658105222E-2</v>
      </c>
      <c r="Q54" s="96">
        <f>N54/'סכום נכסי הקרן'!$C$42</f>
        <v>2.0419359575150286E-3</v>
      </c>
    </row>
    <row r="55" spans="2:17" s="141" customFormat="1">
      <c r="B55" s="87" t="s">
        <v>301</v>
      </c>
      <c r="C55" s="85" t="s">
        <v>302</v>
      </c>
      <c r="D55" s="98" t="s">
        <v>146</v>
      </c>
      <c r="E55" s="85" t="s">
        <v>236</v>
      </c>
      <c r="F55" s="85"/>
      <c r="G55" s="85"/>
      <c r="H55" s="95">
        <v>4.4000000000000004</v>
      </c>
      <c r="I55" s="98" t="s">
        <v>157</v>
      </c>
      <c r="J55" s="99">
        <v>5.5E-2</v>
      </c>
      <c r="K55" s="96">
        <v>1.0100000000000003E-2</v>
      </c>
      <c r="L55" s="95">
        <v>38201852</v>
      </c>
      <c r="M55" s="97">
        <v>121.97</v>
      </c>
      <c r="N55" s="95">
        <v>46594.799299999999</v>
      </c>
      <c r="O55" s="96">
        <v>2.1273712358006176E-3</v>
      </c>
      <c r="P55" s="96">
        <v>9.0490069149601338E-3</v>
      </c>
      <c r="Q55" s="96">
        <f>N55/'סכום נכסי הקרן'!$C$42</f>
        <v>8.490281049312071E-4</v>
      </c>
    </row>
    <row r="56" spans="2:17" s="141" customFormat="1">
      <c r="B56" s="87" t="s">
        <v>303</v>
      </c>
      <c r="C56" s="85" t="s">
        <v>304</v>
      </c>
      <c r="D56" s="98" t="s">
        <v>146</v>
      </c>
      <c r="E56" s="85" t="s">
        <v>236</v>
      </c>
      <c r="F56" s="85"/>
      <c r="G56" s="85"/>
      <c r="H56" s="95">
        <v>15.639999999999999</v>
      </c>
      <c r="I56" s="98" t="s">
        <v>157</v>
      </c>
      <c r="J56" s="99">
        <v>5.5E-2</v>
      </c>
      <c r="K56" s="96">
        <v>3.2500000000000008E-2</v>
      </c>
      <c r="L56" s="95">
        <v>216081973</v>
      </c>
      <c r="M56" s="97">
        <v>138.77000000000001</v>
      </c>
      <c r="N56" s="95">
        <v>299856.95304999995</v>
      </c>
      <c r="O56" s="96">
        <v>1.242448365667477E-2</v>
      </c>
      <c r="P56" s="96">
        <v>5.82341308989891E-2</v>
      </c>
      <c r="Q56" s="96">
        <f>N56/'סכום נכסי הקרן'!$C$42</f>
        <v>5.4638497090486971E-3</v>
      </c>
    </row>
    <row r="57" spans="2:17" s="141" customFormat="1">
      <c r="B57" s="87" t="s">
        <v>305</v>
      </c>
      <c r="C57" s="85" t="s">
        <v>306</v>
      </c>
      <c r="D57" s="98" t="s">
        <v>146</v>
      </c>
      <c r="E57" s="85" t="s">
        <v>236</v>
      </c>
      <c r="F57" s="85"/>
      <c r="G57" s="85"/>
      <c r="H57" s="95">
        <v>5.4700000000000006</v>
      </c>
      <c r="I57" s="98" t="s">
        <v>157</v>
      </c>
      <c r="J57" s="99">
        <v>4.2500000000000003E-2</v>
      </c>
      <c r="K57" s="96">
        <v>1.32E-2</v>
      </c>
      <c r="L57" s="95">
        <v>289369685</v>
      </c>
      <c r="M57" s="97">
        <v>116.8</v>
      </c>
      <c r="N57" s="95">
        <v>337983.80319999997</v>
      </c>
      <c r="O57" s="96">
        <v>1.5683536437565319E-2</v>
      </c>
      <c r="P57" s="96">
        <v>6.5638608133275614E-2</v>
      </c>
      <c r="Q57" s="96">
        <f>N57/'סכום נכסי הקרן'!$C$42</f>
        <v>6.1585789023526931E-3</v>
      </c>
    </row>
    <row r="58" spans="2:17" s="141" customFormat="1">
      <c r="B58" s="87" t="s">
        <v>307</v>
      </c>
      <c r="C58" s="85" t="s">
        <v>308</v>
      </c>
      <c r="D58" s="98" t="s">
        <v>146</v>
      </c>
      <c r="E58" s="85" t="s">
        <v>236</v>
      </c>
      <c r="F58" s="85"/>
      <c r="G58" s="85"/>
      <c r="H58" s="95">
        <v>9.1599999999999984</v>
      </c>
      <c r="I58" s="98" t="s">
        <v>157</v>
      </c>
      <c r="J58" s="99">
        <v>0.02</v>
      </c>
      <c r="K58" s="96">
        <v>2.1700000000000001E-2</v>
      </c>
      <c r="L58" s="95">
        <v>101180880</v>
      </c>
      <c r="M58" s="97">
        <v>98.52</v>
      </c>
      <c r="N58" s="95">
        <v>99683.402979999999</v>
      </c>
      <c r="O58" s="96">
        <v>2.1215540510363715E-2</v>
      </c>
      <c r="P58" s="96">
        <v>1.9359152017482294E-2</v>
      </c>
      <c r="Q58" s="96">
        <f>N58/'סכום נכסי הקרן'!$C$42</f>
        <v>1.8163832014875369E-3</v>
      </c>
    </row>
    <row r="59" spans="2:17" s="141" customFormat="1">
      <c r="B59" s="87" t="s">
        <v>309</v>
      </c>
      <c r="C59" s="85" t="s">
        <v>310</v>
      </c>
      <c r="D59" s="98" t="s">
        <v>146</v>
      </c>
      <c r="E59" s="85" t="s">
        <v>236</v>
      </c>
      <c r="F59" s="85"/>
      <c r="G59" s="85"/>
      <c r="H59" s="95">
        <v>3.9899999999999993</v>
      </c>
      <c r="I59" s="98" t="s">
        <v>157</v>
      </c>
      <c r="J59" s="99">
        <v>0.01</v>
      </c>
      <c r="K59" s="96">
        <v>8.6999999999999994E-3</v>
      </c>
      <c r="L59" s="95">
        <v>357910260</v>
      </c>
      <c r="M59" s="97">
        <v>101.46</v>
      </c>
      <c r="N59" s="95">
        <v>363135.75472000003</v>
      </c>
      <c r="O59" s="96">
        <v>3.4056698829135902E-2</v>
      </c>
      <c r="P59" s="96">
        <v>7.0523277380669977E-2</v>
      </c>
      <c r="Q59" s="96">
        <f>N59/'סכום נכסי הקרן'!$C$42</f>
        <v>6.6168857103046964E-3</v>
      </c>
    </row>
    <row r="60" spans="2:17" s="141" customFormat="1">
      <c r="B60" s="87" t="s">
        <v>311</v>
      </c>
      <c r="C60" s="85" t="s">
        <v>312</v>
      </c>
      <c r="D60" s="98" t="s">
        <v>146</v>
      </c>
      <c r="E60" s="85" t="s">
        <v>236</v>
      </c>
      <c r="F60" s="85"/>
      <c r="G60" s="85"/>
      <c r="H60" s="95">
        <v>7.8200000000000012</v>
      </c>
      <c r="I60" s="98" t="s">
        <v>157</v>
      </c>
      <c r="J60" s="99">
        <v>1.7500000000000002E-2</v>
      </c>
      <c r="K60" s="96">
        <v>1.9099999999999999E-2</v>
      </c>
      <c r="L60" s="95">
        <v>154337970</v>
      </c>
      <c r="M60" s="97">
        <v>99.75</v>
      </c>
      <c r="N60" s="95">
        <v>153952.12951</v>
      </c>
      <c r="O60" s="96">
        <v>1.0555974932068186E-2</v>
      </c>
      <c r="P60" s="96">
        <v>2.9898484496934576E-2</v>
      </c>
      <c r="Q60" s="96">
        <f>N60/'סכום נכסי הקרן'!$C$42</f>
        <v>2.8052419311096607E-3</v>
      </c>
    </row>
    <row r="61" spans="2:17" s="141" customFormat="1">
      <c r="B61" s="87" t="s">
        <v>313</v>
      </c>
      <c r="C61" s="85" t="s">
        <v>314</v>
      </c>
      <c r="D61" s="98" t="s">
        <v>146</v>
      </c>
      <c r="E61" s="85" t="s">
        <v>236</v>
      </c>
      <c r="F61" s="85"/>
      <c r="G61" s="85"/>
      <c r="H61" s="95">
        <v>2.7099999999999995</v>
      </c>
      <c r="I61" s="98" t="s">
        <v>157</v>
      </c>
      <c r="J61" s="99">
        <v>0.05</v>
      </c>
      <c r="K61" s="96">
        <v>5.2999999999999992E-3</v>
      </c>
      <c r="L61" s="95">
        <v>10334654</v>
      </c>
      <c r="M61" s="97">
        <v>113.37</v>
      </c>
      <c r="N61" s="95">
        <v>11716.397150000003</v>
      </c>
      <c r="O61" s="96">
        <v>5.5835318385427332E-4</v>
      </c>
      <c r="P61" s="96">
        <v>2.2753989806061732E-3</v>
      </c>
      <c r="Q61" s="96">
        <f>N61/'סכום נכסי הקרן'!$C$42</f>
        <v>2.1349057444885054E-4</v>
      </c>
    </row>
    <row r="62" spans="2:17" s="141" customFormat="1">
      <c r="B62" s="157"/>
    </row>
    <row r="63" spans="2:17" s="141" customFormat="1">
      <c r="B63" s="157"/>
    </row>
    <row r="64" spans="2:17" s="141" customFormat="1">
      <c r="B64" s="157"/>
    </row>
    <row r="65" spans="2:2" s="141" customFormat="1">
      <c r="B65" s="158" t="s">
        <v>59</v>
      </c>
    </row>
    <row r="66" spans="2:2" s="141" customFormat="1">
      <c r="B66" s="158" t="s">
        <v>138</v>
      </c>
    </row>
    <row r="67" spans="2:2" s="141" customFormat="1">
      <c r="B67" s="157"/>
    </row>
    <row r="68" spans="2:2" s="141" customFormat="1">
      <c r="B68" s="157"/>
    </row>
    <row r="69" spans="2:2" s="141" customFormat="1">
      <c r="B69" s="157"/>
    </row>
    <row r="70" spans="2:2" s="141" customFormat="1">
      <c r="B70" s="157"/>
    </row>
    <row r="71" spans="2:2" s="141" customFormat="1">
      <c r="B71" s="157"/>
    </row>
    <row r="72" spans="2:2" s="141" customFormat="1">
      <c r="B72" s="157"/>
    </row>
    <row r="73" spans="2:2" s="141" customFormat="1">
      <c r="B73" s="157"/>
    </row>
    <row r="74" spans="2:2" s="141" customFormat="1">
      <c r="B74" s="157"/>
    </row>
    <row r="75" spans="2:2" s="141" customFormat="1">
      <c r="B75" s="157"/>
    </row>
    <row r="76" spans="2:2" s="141" customFormat="1">
      <c r="B76" s="157"/>
    </row>
    <row r="77" spans="2:2" s="141" customFormat="1">
      <c r="B77" s="157"/>
    </row>
    <row r="78" spans="2:2" s="141" customFormat="1">
      <c r="B78" s="157"/>
    </row>
    <row r="79" spans="2:2" s="141" customFormat="1">
      <c r="B79" s="157"/>
    </row>
    <row r="80" spans="2:2" s="141" customFormat="1">
      <c r="B80" s="157"/>
    </row>
    <row r="81" spans="2:2" s="141" customFormat="1">
      <c r="B81" s="157"/>
    </row>
    <row r="82" spans="2:2" s="141" customFormat="1">
      <c r="B82" s="157"/>
    </row>
    <row r="83" spans="2:2" s="141" customFormat="1">
      <c r="B83" s="157"/>
    </row>
    <row r="84" spans="2:2" s="141" customFormat="1">
      <c r="B84" s="157"/>
    </row>
    <row r="85" spans="2:2" s="141" customFormat="1">
      <c r="B85" s="157"/>
    </row>
    <row r="86" spans="2:2" s="141" customFormat="1">
      <c r="B86" s="157"/>
    </row>
    <row r="87" spans="2:2" s="141" customFormat="1">
      <c r="B87" s="157"/>
    </row>
    <row r="88" spans="2:2" s="141" customFormat="1">
      <c r="B88" s="157"/>
    </row>
    <row r="89" spans="2:2" s="141" customFormat="1">
      <c r="B89" s="157"/>
    </row>
    <row r="90" spans="2:2" s="141" customFormat="1">
      <c r="B90" s="157"/>
    </row>
    <row r="91" spans="2:2" s="141" customFormat="1">
      <c r="B91" s="157"/>
    </row>
    <row r="92" spans="2:2" s="141" customFormat="1">
      <c r="B92" s="157"/>
    </row>
    <row r="93" spans="2:2" s="141" customFormat="1">
      <c r="B93" s="157"/>
    </row>
    <row r="94" spans="2:2" s="141" customFormat="1">
      <c r="B94" s="157"/>
    </row>
    <row r="95" spans="2:2" s="141" customFormat="1">
      <c r="B95" s="157"/>
    </row>
    <row r="96" spans="2:2" s="141" customFormat="1">
      <c r="B96" s="157"/>
    </row>
    <row r="97" spans="2:2" s="141" customFormat="1">
      <c r="B97" s="157"/>
    </row>
    <row r="98" spans="2:2" s="141" customFormat="1">
      <c r="B98" s="157"/>
    </row>
    <row r="99" spans="2:2" s="141" customFormat="1">
      <c r="B99" s="157"/>
    </row>
    <row r="100" spans="2:2" s="141" customFormat="1">
      <c r="B100" s="157"/>
    </row>
    <row r="101" spans="2:2" s="141" customFormat="1">
      <c r="B101" s="157"/>
    </row>
    <row r="102" spans="2:2" s="141" customFormat="1">
      <c r="B102" s="157"/>
    </row>
    <row r="103" spans="2:2" s="141" customFormat="1">
      <c r="B103" s="157"/>
    </row>
    <row r="104" spans="2:2" s="141" customFormat="1">
      <c r="B104" s="157"/>
    </row>
    <row r="105" spans="2:2" s="141" customFormat="1">
      <c r="B105" s="157"/>
    </row>
    <row r="106" spans="2:2" s="141" customFormat="1">
      <c r="B106" s="157"/>
    </row>
    <row r="107" spans="2:2" s="141" customFormat="1">
      <c r="B107" s="157"/>
    </row>
    <row r="108" spans="2:2" s="141" customFormat="1">
      <c r="B108" s="157"/>
    </row>
    <row r="109" spans="2:2" s="141" customFormat="1">
      <c r="B109" s="157"/>
    </row>
    <row r="110" spans="2:2" s="141" customFormat="1">
      <c r="B110" s="157"/>
    </row>
    <row r="111" spans="2:2" s="141" customFormat="1">
      <c r="B111" s="157"/>
    </row>
    <row r="112" spans="2:2" s="141" customFormat="1">
      <c r="B112" s="157"/>
    </row>
    <row r="113" spans="2:2" s="141" customFormat="1">
      <c r="B113" s="157"/>
    </row>
    <row r="114" spans="2:2" s="141" customFormat="1">
      <c r="B114" s="157"/>
    </row>
    <row r="115" spans="2:2" s="141" customFormat="1">
      <c r="B115" s="157"/>
    </row>
    <row r="116" spans="2:2" s="141" customFormat="1">
      <c r="B116" s="157"/>
    </row>
    <row r="117" spans="2:2" s="141" customFormat="1">
      <c r="B117" s="157"/>
    </row>
    <row r="118" spans="2:2" s="141" customFormat="1">
      <c r="B118" s="157"/>
    </row>
    <row r="119" spans="2:2" s="141" customFormat="1">
      <c r="B119" s="157"/>
    </row>
    <row r="120" spans="2:2" s="141" customFormat="1">
      <c r="B120" s="157"/>
    </row>
    <row r="121" spans="2:2" s="141" customFormat="1">
      <c r="B121" s="157"/>
    </row>
    <row r="122" spans="2:2" s="141" customFormat="1">
      <c r="B122" s="157"/>
    </row>
    <row r="123" spans="2:2" s="141" customFormat="1">
      <c r="B123" s="157"/>
    </row>
    <row r="124" spans="2:2" s="141" customFormat="1">
      <c r="B124" s="157"/>
    </row>
    <row r="125" spans="2:2" s="141" customFormat="1">
      <c r="B125" s="157"/>
    </row>
    <row r="126" spans="2:2" s="141" customFormat="1">
      <c r="B126" s="157"/>
    </row>
    <row r="127" spans="2:2" s="141" customFormat="1">
      <c r="B127" s="157"/>
    </row>
    <row r="128" spans="2:2" s="141" customFormat="1">
      <c r="B128" s="157"/>
    </row>
    <row r="129" spans="2:2" s="141" customFormat="1">
      <c r="B129" s="157"/>
    </row>
    <row r="130" spans="2:2" s="141" customFormat="1">
      <c r="B130" s="157"/>
    </row>
    <row r="131" spans="2:2" s="141" customFormat="1">
      <c r="B131" s="157"/>
    </row>
    <row r="132" spans="2:2" s="141" customFormat="1">
      <c r="B132" s="157"/>
    </row>
    <row r="133" spans="2:2" s="141" customFormat="1">
      <c r="B133" s="157"/>
    </row>
    <row r="134" spans="2:2" s="141" customFormat="1">
      <c r="B134" s="157"/>
    </row>
    <row r="135" spans="2:2" s="141" customFormat="1">
      <c r="B135" s="157"/>
    </row>
    <row r="136" spans="2:2" s="141" customFormat="1">
      <c r="B136" s="157"/>
    </row>
    <row r="137" spans="2:2" s="141" customFormat="1">
      <c r="B137" s="157"/>
    </row>
    <row r="138" spans="2:2" s="141" customFormat="1">
      <c r="B138" s="157"/>
    </row>
    <row r="139" spans="2:2" s="141" customFormat="1">
      <c r="B139" s="157"/>
    </row>
    <row r="140" spans="2:2" s="141" customFormat="1">
      <c r="B140" s="157"/>
    </row>
    <row r="141" spans="2:2" s="141" customFormat="1">
      <c r="B141" s="157"/>
    </row>
    <row r="142" spans="2:2" s="141" customFormat="1">
      <c r="B142" s="157"/>
    </row>
    <row r="143" spans="2:2" s="141" customFormat="1">
      <c r="B143" s="157"/>
    </row>
    <row r="144" spans="2:2" s="141" customFormat="1">
      <c r="B144" s="157"/>
    </row>
    <row r="145" spans="2:4" s="141" customFormat="1">
      <c r="B145" s="157"/>
    </row>
    <row r="146" spans="2:4" s="141" customFormat="1">
      <c r="B146" s="157"/>
    </row>
    <row r="147" spans="2:4" s="141" customFormat="1">
      <c r="B147" s="157"/>
    </row>
    <row r="148" spans="2:4" s="141" customFormat="1">
      <c r="B148" s="157"/>
    </row>
    <row r="149" spans="2:4" s="141" customFormat="1">
      <c r="B149" s="157"/>
    </row>
    <row r="150" spans="2:4" s="141" customFormat="1">
      <c r="B150" s="157"/>
    </row>
    <row r="151" spans="2:4" s="141" customFormat="1">
      <c r="B151" s="157"/>
    </row>
    <row r="152" spans="2:4" s="141" customFormat="1">
      <c r="B152" s="157"/>
    </row>
    <row r="153" spans="2:4">
      <c r="C153" s="1"/>
      <c r="D153" s="1"/>
    </row>
    <row r="154" spans="2:4">
      <c r="C154" s="1"/>
      <c r="D154" s="1"/>
    </row>
    <row r="155" spans="2:4">
      <c r="C155" s="1"/>
      <c r="D155" s="1"/>
    </row>
    <row r="156" spans="2:4">
      <c r="C156" s="1"/>
      <c r="D156" s="1"/>
    </row>
    <row r="157" spans="2:4">
      <c r="C157" s="1"/>
      <c r="D157" s="1"/>
    </row>
    <row r="158" spans="2:4">
      <c r="C158" s="1"/>
      <c r="D158" s="1"/>
    </row>
    <row r="159" spans="2:4">
      <c r="C159" s="1"/>
      <c r="D159" s="1"/>
    </row>
    <row r="160" spans="2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13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H1:XFD2 D3:XFD1048576 D1:AF2 A1:A1048576 B1:B64 B67:B1048576"/>
  </dataValidations>
  <pageMargins left="0" right="0" top="0.11811023622047245" bottom="0.11811023622047245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  <rowBreaks count="1" manualBreakCount="1">
    <brk id="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zoomScaleNormal="10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170</v>
      </c>
      <c r="C1" s="79" t="s" vm="1">
        <v>231</v>
      </c>
    </row>
    <row r="2" spans="2:67">
      <c r="B2" s="56" t="s">
        <v>169</v>
      </c>
      <c r="C2" s="79" t="s">
        <v>232</v>
      </c>
    </row>
    <row r="3" spans="2:67">
      <c r="B3" s="56" t="s">
        <v>171</v>
      </c>
      <c r="C3" s="79" t="s">
        <v>233</v>
      </c>
    </row>
    <row r="4" spans="2:67">
      <c r="B4" s="56" t="s">
        <v>172</v>
      </c>
      <c r="C4" s="79">
        <v>162</v>
      </c>
    </row>
    <row r="6" spans="2:67" ht="26.25" customHeight="1">
      <c r="B6" s="192" t="s">
        <v>198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6"/>
      <c r="BO6" s="3"/>
    </row>
    <row r="7" spans="2:67" ht="26.25" customHeight="1">
      <c r="B7" s="192" t="s">
        <v>114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6"/>
      <c r="AZ7" s="43"/>
      <c r="BJ7" s="3"/>
      <c r="BO7" s="3"/>
    </row>
    <row r="8" spans="2:67" s="3" customFormat="1" ht="78.75">
      <c r="B8" s="37" t="s">
        <v>141</v>
      </c>
      <c r="C8" s="14" t="s">
        <v>58</v>
      </c>
      <c r="D8" s="75" t="s">
        <v>145</v>
      </c>
      <c r="E8" s="75" t="s">
        <v>217</v>
      </c>
      <c r="F8" s="75" t="s">
        <v>143</v>
      </c>
      <c r="G8" s="14" t="s">
        <v>83</v>
      </c>
      <c r="H8" s="14" t="s">
        <v>15</v>
      </c>
      <c r="I8" s="14" t="s">
        <v>84</v>
      </c>
      <c r="J8" s="14" t="s">
        <v>129</v>
      </c>
      <c r="K8" s="14" t="s">
        <v>18</v>
      </c>
      <c r="L8" s="14" t="s">
        <v>128</v>
      </c>
      <c r="M8" s="14" t="s">
        <v>17</v>
      </c>
      <c r="N8" s="14" t="s">
        <v>19</v>
      </c>
      <c r="O8" s="14" t="s">
        <v>0</v>
      </c>
      <c r="P8" s="14" t="s">
        <v>132</v>
      </c>
      <c r="Q8" s="14" t="s">
        <v>79</v>
      </c>
      <c r="R8" s="14" t="s">
        <v>74</v>
      </c>
      <c r="S8" s="75" t="s">
        <v>173</v>
      </c>
      <c r="T8" s="38" t="s">
        <v>175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80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139</v>
      </c>
      <c r="R10" s="20" t="s">
        <v>140</v>
      </c>
      <c r="S10" s="45" t="s">
        <v>176</v>
      </c>
      <c r="T10" s="74" t="s">
        <v>218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59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0" t="s">
        <v>138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13"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11811023622047245" bottom="0.11811023622047245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3" style="2" customWidth="1"/>
    <col min="3" max="3" width="32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5.425781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1.85546875" style="1" bestFit="1" customWidth="1"/>
    <col min="17" max="17" width="13.140625" style="1" bestFit="1" customWidth="1"/>
    <col min="18" max="18" width="12.57031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8.7109375" style="1" customWidth="1"/>
    <col min="24" max="24" width="17.28515625" style="1" bestFit="1" customWidth="1"/>
    <col min="25" max="25" width="23" style="1" bestFit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6" t="s">
        <v>170</v>
      </c>
      <c r="C1" s="79" t="s" vm="1">
        <v>231</v>
      </c>
    </row>
    <row r="2" spans="2:58">
      <c r="B2" s="56" t="s">
        <v>169</v>
      </c>
      <c r="C2" s="79" t="s">
        <v>232</v>
      </c>
    </row>
    <row r="3" spans="2:58">
      <c r="B3" s="56" t="s">
        <v>171</v>
      </c>
      <c r="C3" s="79" t="s">
        <v>233</v>
      </c>
    </row>
    <row r="4" spans="2:58">
      <c r="B4" s="56" t="s">
        <v>172</v>
      </c>
      <c r="C4" s="79">
        <v>162</v>
      </c>
    </row>
    <row r="6" spans="2:58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9"/>
    </row>
    <row r="7" spans="2:58" ht="26.25" customHeight="1">
      <c r="B7" s="197" t="s">
        <v>115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9"/>
      <c r="BF7" s="3"/>
    </row>
    <row r="8" spans="2:58" s="3" customFormat="1" ht="78.75">
      <c r="B8" s="22" t="s">
        <v>141</v>
      </c>
      <c r="C8" s="30" t="s">
        <v>58</v>
      </c>
      <c r="D8" s="75" t="s">
        <v>145</v>
      </c>
      <c r="E8" s="75" t="s">
        <v>217</v>
      </c>
      <c r="F8" s="71" t="s">
        <v>143</v>
      </c>
      <c r="G8" s="30" t="s">
        <v>83</v>
      </c>
      <c r="H8" s="30" t="s">
        <v>15</v>
      </c>
      <c r="I8" s="30" t="s">
        <v>84</v>
      </c>
      <c r="J8" s="30" t="s">
        <v>129</v>
      </c>
      <c r="K8" s="30" t="s">
        <v>18</v>
      </c>
      <c r="L8" s="30" t="s">
        <v>128</v>
      </c>
      <c r="M8" s="30" t="s">
        <v>17</v>
      </c>
      <c r="N8" s="30" t="s">
        <v>19</v>
      </c>
      <c r="O8" s="30" t="s">
        <v>0</v>
      </c>
      <c r="P8" s="30" t="s">
        <v>132</v>
      </c>
      <c r="Q8" s="30" t="s">
        <v>79</v>
      </c>
      <c r="R8" s="14" t="s">
        <v>74</v>
      </c>
      <c r="S8" s="75" t="s">
        <v>173</v>
      </c>
      <c r="T8" s="31" t="s">
        <v>175</v>
      </c>
      <c r="V8" s="1"/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80</v>
      </c>
      <c r="Q9" s="32" t="s">
        <v>23</v>
      </c>
      <c r="R9" s="17" t="s">
        <v>20</v>
      </c>
      <c r="S9" s="32" t="s">
        <v>23</v>
      </c>
      <c r="T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4" t="s">
        <v>14</v>
      </c>
      <c r="Q10" s="42" t="s">
        <v>139</v>
      </c>
      <c r="R10" s="20" t="s">
        <v>140</v>
      </c>
      <c r="S10" s="20" t="s">
        <v>176</v>
      </c>
      <c r="T10" s="21" t="s">
        <v>218</v>
      </c>
      <c r="U10" s="5"/>
      <c r="BA10" s="1"/>
      <c r="BB10" s="3"/>
      <c r="BC10" s="1"/>
    </row>
    <row r="11" spans="2:58" s="160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1"/>
      <c r="K11" s="89">
        <v>4.4589508775210245</v>
      </c>
      <c r="L11" s="81"/>
      <c r="M11" s="81"/>
      <c r="N11" s="104">
        <v>2.2115678956641748E-2</v>
      </c>
      <c r="O11" s="89"/>
      <c r="P11" s="91"/>
      <c r="Q11" s="89">
        <v>6832461.8472999996</v>
      </c>
      <c r="R11" s="81"/>
      <c r="S11" s="90">
        <v>1</v>
      </c>
      <c r="T11" s="90">
        <f>Q11/'סכום נכסי הקרן'!$C$42</f>
        <v>0.12449784571189029</v>
      </c>
      <c r="U11" s="159"/>
      <c r="BA11" s="141"/>
      <c r="BB11" s="161"/>
      <c r="BC11" s="141"/>
      <c r="BF11" s="141"/>
    </row>
    <row r="12" spans="2:58" s="141" customFormat="1">
      <c r="B12" s="82" t="s">
        <v>226</v>
      </c>
      <c r="C12" s="83"/>
      <c r="D12" s="83"/>
      <c r="E12" s="83"/>
      <c r="F12" s="83"/>
      <c r="G12" s="83"/>
      <c r="H12" s="83"/>
      <c r="I12" s="83"/>
      <c r="J12" s="83"/>
      <c r="K12" s="92">
        <v>4.0112157191972839</v>
      </c>
      <c r="L12" s="83"/>
      <c r="M12" s="83"/>
      <c r="N12" s="105">
        <v>1.5045267630926737E-2</v>
      </c>
      <c r="O12" s="92"/>
      <c r="P12" s="94"/>
      <c r="Q12" s="92">
        <v>5078681.57412</v>
      </c>
      <c r="R12" s="83"/>
      <c r="S12" s="93">
        <v>0.74331649230166652</v>
      </c>
      <c r="T12" s="93">
        <f>Q12/'סכום נכסי הקרן'!$C$42</f>
        <v>9.2541301973676354E-2</v>
      </c>
      <c r="BB12" s="161"/>
    </row>
    <row r="13" spans="2:58" s="141" customFormat="1" ht="20.25">
      <c r="B13" s="103" t="s">
        <v>38</v>
      </c>
      <c r="C13" s="83"/>
      <c r="D13" s="83"/>
      <c r="E13" s="83"/>
      <c r="F13" s="83"/>
      <c r="G13" s="83"/>
      <c r="H13" s="83"/>
      <c r="I13" s="83"/>
      <c r="J13" s="83"/>
      <c r="K13" s="92">
        <v>4.091268106351361</v>
      </c>
      <c r="L13" s="83"/>
      <c r="M13" s="83"/>
      <c r="N13" s="105">
        <v>1.2819502000309175E-2</v>
      </c>
      <c r="O13" s="92"/>
      <c r="P13" s="94"/>
      <c r="Q13" s="92">
        <v>3974820.2061400013</v>
      </c>
      <c r="R13" s="83"/>
      <c r="S13" s="93">
        <v>0.58175519965921807</v>
      </c>
      <c r="T13" s="93">
        <f>Q13/'סכום נכסי הקרן'!$C$42</f>
        <v>7.2427269089263266E-2</v>
      </c>
      <c r="BB13" s="160"/>
    </row>
    <row r="14" spans="2:58" s="141" customFormat="1">
      <c r="B14" s="88" t="s">
        <v>315</v>
      </c>
      <c r="C14" s="85" t="s">
        <v>316</v>
      </c>
      <c r="D14" s="98" t="s">
        <v>146</v>
      </c>
      <c r="E14" s="98" t="s">
        <v>317</v>
      </c>
      <c r="F14" s="85" t="s">
        <v>318</v>
      </c>
      <c r="G14" s="98" t="s">
        <v>319</v>
      </c>
      <c r="H14" s="85" t="s">
        <v>320</v>
      </c>
      <c r="I14" s="85" t="s">
        <v>153</v>
      </c>
      <c r="J14" s="85"/>
      <c r="K14" s="95">
        <v>3.2199999999999998</v>
      </c>
      <c r="L14" s="98" t="s">
        <v>157</v>
      </c>
      <c r="M14" s="99">
        <v>5.8999999999999999E-3</v>
      </c>
      <c r="N14" s="99">
        <v>4.8000000000000013E-3</v>
      </c>
      <c r="O14" s="95">
        <v>168083747</v>
      </c>
      <c r="P14" s="97">
        <v>99.31</v>
      </c>
      <c r="Q14" s="95">
        <v>166923.96915000002</v>
      </c>
      <c r="R14" s="96">
        <v>3.1487259727197674E-2</v>
      </c>
      <c r="S14" s="96">
        <v>2.4431013722522838E-2</v>
      </c>
      <c r="T14" s="96">
        <f>Q14/'סכום נכסי הקרן'!$C$42</f>
        <v>3.0416085770117226E-3</v>
      </c>
    </row>
    <row r="15" spans="2:58" s="141" customFormat="1">
      <c r="B15" s="88" t="s">
        <v>321</v>
      </c>
      <c r="C15" s="85" t="s">
        <v>322</v>
      </c>
      <c r="D15" s="98" t="s">
        <v>146</v>
      </c>
      <c r="E15" s="98" t="s">
        <v>317</v>
      </c>
      <c r="F15" s="85" t="s">
        <v>323</v>
      </c>
      <c r="G15" s="98" t="s">
        <v>319</v>
      </c>
      <c r="H15" s="85" t="s">
        <v>320</v>
      </c>
      <c r="I15" s="85" t="s">
        <v>155</v>
      </c>
      <c r="J15" s="85"/>
      <c r="K15" s="95">
        <v>4</v>
      </c>
      <c r="L15" s="98" t="s">
        <v>157</v>
      </c>
      <c r="M15" s="99">
        <v>0.04</v>
      </c>
      <c r="N15" s="99">
        <v>7.7000000000000002E-3</v>
      </c>
      <c r="O15" s="95">
        <v>110421893</v>
      </c>
      <c r="P15" s="97">
        <v>116.5</v>
      </c>
      <c r="Q15" s="95">
        <v>128641.50895</v>
      </c>
      <c r="R15" s="96">
        <v>5.3300239513905515E-2</v>
      </c>
      <c r="S15" s="96">
        <v>1.8827987894412552E-2</v>
      </c>
      <c r="T15" s="96">
        <f>Q15/'סכום נכסי הקרן'!$C$42</f>
        <v>2.3440439319439119E-3</v>
      </c>
    </row>
    <row r="16" spans="2:58" s="141" customFormat="1">
      <c r="B16" s="88" t="s">
        <v>324</v>
      </c>
      <c r="C16" s="85" t="s">
        <v>325</v>
      </c>
      <c r="D16" s="98" t="s">
        <v>146</v>
      </c>
      <c r="E16" s="98" t="s">
        <v>317</v>
      </c>
      <c r="F16" s="85" t="s">
        <v>323</v>
      </c>
      <c r="G16" s="98" t="s">
        <v>319</v>
      </c>
      <c r="H16" s="85" t="s">
        <v>320</v>
      </c>
      <c r="I16" s="85" t="s">
        <v>155</v>
      </c>
      <c r="J16" s="85"/>
      <c r="K16" s="95">
        <v>5.35</v>
      </c>
      <c r="L16" s="98" t="s">
        <v>157</v>
      </c>
      <c r="M16" s="99">
        <v>9.8999999999999991E-3</v>
      </c>
      <c r="N16" s="99">
        <v>8.8999999999999999E-3</v>
      </c>
      <c r="O16" s="95">
        <v>68413279</v>
      </c>
      <c r="P16" s="97">
        <v>100.55</v>
      </c>
      <c r="Q16" s="95">
        <v>68789.552009999999</v>
      </c>
      <c r="R16" s="96">
        <v>2.2699448948429828E-2</v>
      </c>
      <c r="S16" s="96">
        <v>1.0068047732631501E-2</v>
      </c>
      <c r="T16" s="96">
        <f>Q16/'סכום נכסי הקרן'!$C$42</f>
        <v>1.2534502532371035E-3</v>
      </c>
    </row>
    <row r="17" spans="2:53" s="141" customFormat="1" ht="20.25">
      <c r="B17" s="88" t="s">
        <v>326</v>
      </c>
      <c r="C17" s="85" t="s">
        <v>327</v>
      </c>
      <c r="D17" s="98" t="s">
        <v>146</v>
      </c>
      <c r="E17" s="98" t="s">
        <v>317</v>
      </c>
      <c r="F17" s="85" t="s">
        <v>323</v>
      </c>
      <c r="G17" s="98" t="s">
        <v>319</v>
      </c>
      <c r="H17" s="85" t="s">
        <v>320</v>
      </c>
      <c r="I17" s="85" t="s">
        <v>155</v>
      </c>
      <c r="J17" s="85"/>
      <c r="K17" s="95">
        <v>1.7900000000000003</v>
      </c>
      <c r="L17" s="98" t="s">
        <v>157</v>
      </c>
      <c r="M17" s="99">
        <v>2.58E-2</v>
      </c>
      <c r="N17" s="99">
        <v>6.0000000000000001E-3</v>
      </c>
      <c r="O17" s="95">
        <v>62805453</v>
      </c>
      <c r="P17" s="97">
        <v>105.96</v>
      </c>
      <c r="Q17" s="95">
        <v>66548.659019999992</v>
      </c>
      <c r="R17" s="96">
        <v>2.305981298940479E-2</v>
      </c>
      <c r="S17" s="96">
        <v>9.7400703446735206E-3</v>
      </c>
      <c r="T17" s="96">
        <f>Q17/'סכום נכסי הקרן'!$C$42</f>
        <v>1.2126177749941221E-3</v>
      </c>
      <c r="BA17" s="160"/>
    </row>
    <row r="18" spans="2:53" s="141" customFormat="1">
      <c r="B18" s="88" t="s">
        <v>328</v>
      </c>
      <c r="C18" s="85" t="s">
        <v>329</v>
      </c>
      <c r="D18" s="98" t="s">
        <v>146</v>
      </c>
      <c r="E18" s="98" t="s">
        <v>317</v>
      </c>
      <c r="F18" s="85" t="s">
        <v>323</v>
      </c>
      <c r="G18" s="98" t="s">
        <v>319</v>
      </c>
      <c r="H18" s="85" t="s">
        <v>320</v>
      </c>
      <c r="I18" s="85" t="s">
        <v>155</v>
      </c>
      <c r="J18" s="85"/>
      <c r="K18" s="95">
        <v>2.44</v>
      </c>
      <c r="L18" s="98" t="s">
        <v>157</v>
      </c>
      <c r="M18" s="99">
        <v>4.0999999999999995E-3</v>
      </c>
      <c r="N18" s="99">
        <v>3.5000000000000005E-3</v>
      </c>
      <c r="O18" s="95">
        <v>26392437.850000001</v>
      </c>
      <c r="P18" s="97">
        <v>98.68</v>
      </c>
      <c r="Q18" s="95">
        <v>26044.05876</v>
      </c>
      <c r="R18" s="96">
        <v>1.2845332476853169E-2</v>
      </c>
      <c r="S18" s="96">
        <v>3.8118118098664383E-3</v>
      </c>
      <c r="T18" s="96">
        <f>Q18/'סכום נכסי הקרן'!$C$42</f>
        <v>4.7456235858751313E-4</v>
      </c>
    </row>
    <row r="19" spans="2:53" s="141" customFormat="1">
      <c r="B19" s="88" t="s">
        <v>330</v>
      </c>
      <c r="C19" s="85" t="s">
        <v>331</v>
      </c>
      <c r="D19" s="98" t="s">
        <v>146</v>
      </c>
      <c r="E19" s="98" t="s">
        <v>317</v>
      </c>
      <c r="F19" s="85" t="s">
        <v>323</v>
      </c>
      <c r="G19" s="98" t="s">
        <v>319</v>
      </c>
      <c r="H19" s="85" t="s">
        <v>320</v>
      </c>
      <c r="I19" s="85" t="s">
        <v>155</v>
      </c>
      <c r="J19" s="85"/>
      <c r="K19" s="95">
        <v>2.8200000000000003</v>
      </c>
      <c r="L19" s="98" t="s">
        <v>157</v>
      </c>
      <c r="M19" s="99">
        <v>6.4000000000000003E-3</v>
      </c>
      <c r="N19" s="99">
        <v>5.1999999999999998E-3</v>
      </c>
      <c r="O19" s="95">
        <v>83124545</v>
      </c>
      <c r="P19" s="97">
        <v>99.05</v>
      </c>
      <c r="Q19" s="95">
        <v>82334.860990000001</v>
      </c>
      <c r="R19" s="96">
        <v>2.6387948617422649E-2</v>
      </c>
      <c r="S19" s="96">
        <v>1.2050540907526101E-2</v>
      </c>
      <c r="T19" s="96">
        <f>Q19/'סכום נכסי הקרן'!$C$42</f>
        <v>1.500266382650007E-3</v>
      </c>
      <c r="BA19" s="161"/>
    </row>
    <row r="20" spans="2:53" s="141" customFormat="1">
      <c r="B20" s="88" t="s">
        <v>332</v>
      </c>
      <c r="C20" s="85" t="s">
        <v>333</v>
      </c>
      <c r="D20" s="98" t="s">
        <v>146</v>
      </c>
      <c r="E20" s="98" t="s">
        <v>317</v>
      </c>
      <c r="F20" s="85" t="s">
        <v>334</v>
      </c>
      <c r="G20" s="98" t="s">
        <v>319</v>
      </c>
      <c r="H20" s="85" t="s">
        <v>320</v>
      </c>
      <c r="I20" s="85" t="s">
        <v>153</v>
      </c>
      <c r="J20" s="85"/>
      <c r="K20" s="95">
        <v>3.4499999999999997</v>
      </c>
      <c r="L20" s="98" t="s">
        <v>157</v>
      </c>
      <c r="M20" s="99">
        <v>6.9999999999999993E-3</v>
      </c>
      <c r="N20" s="99">
        <v>5.6000000000000008E-3</v>
      </c>
      <c r="O20" s="95">
        <v>152897805.86000004</v>
      </c>
      <c r="P20" s="97">
        <v>100.71</v>
      </c>
      <c r="Q20" s="95">
        <v>153983.38404000003</v>
      </c>
      <c r="R20" s="96">
        <v>3.5842513082338157E-2</v>
      </c>
      <c r="S20" s="96">
        <v>2.2537028011484619E-2</v>
      </c>
      <c r="T20" s="96">
        <f>Q20/'סכום נכסי הקרן'!$C$42</f>
        <v>2.8058114361783617E-3</v>
      </c>
    </row>
    <row r="21" spans="2:53" s="141" customFormat="1">
      <c r="B21" s="88" t="s">
        <v>335</v>
      </c>
      <c r="C21" s="85" t="s">
        <v>336</v>
      </c>
      <c r="D21" s="98" t="s">
        <v>146</v>
      </c>
      <c r="E21" s="98" t="s">
        <v>317</v>
      </c>
      <c r="F21" s="85" t="s">
        <v>334</v>
      </c>
      <c r="G21" s="98" t="s">
        <v>319</v>
      </c>
      <c r="H21" s="85" t="s">
        <v>320</v>
      </c>
      <c r="I21" s="85" t="s">
        <v>153</v>
      </c>
      <c r="J21" s="85"/>
      <c r="K21" s="95">
        <v>2.42</v>
      </c>
      <c r="L21" s="98" t="s">
        <v>157</v>
      </c>
      <c r="M21" s="99">
        <v>1.6E-2</v>
      </c>
      <c r="N21" s="99">
        <v>3.8E-3</v>
      </c>
      <c r="O21" s="95">
        <v>9900635</v>
      </c>
      <c r="P21" s="97">
        <v>102.09</v>
      </c>
      <c r="Q21" s="95">
        <v>10107.55838</v>
      </c>
      <c r="R21" s="96">
        <v>3.1442432654158864E-3</v>
      </c>
      <c r="S21" s="96">
        <v>1.4793435522796558E-3</v>
      </c>
      <c r="T21" s="96">
        <f>Q21/'סכום נכסי הקרן'!$C$42</f>
        <v>1.841750853265923E-4</v>
      </c>
    </row>
    <row r="22" spans="2:53" s="141" customFormat="1">
      <c r="B22" s="88" t="s">
        <v>337</v>
      </c>
      <c r="C22" s="85" t="s">
        <v>338</v>
      </c>
      <c r="D22" s="98" t="s">
        <v>146</v>
      </c>
      <c r="E22" s="98" t="s">
        <v>317</v>
      </c>
      <c r="F22" s="85" t="s">
        <v>334</v>
      </c>
      <c r="G22" s="98" t="s">
        <v>319</v>
      </c>
      <c r="H22" s="85" t="s">
        <v>320</v>
      </c>
      <c r="I22" s="85" t="s">
        <v>153</v>
      </c>
      <c r="J22" s="85"/>
      <c r="K22" s="95">
        <v>0.85000000000000009</v>
      </c>
      <c r="L22" s="98" t="s">
        <v>157</v>
      </c>
      <c r="M22" s="99">
        <v>4.4999999999999998E-2</v>
      </c>
      <c r="N22" s="99">
        <v>2.9000000000000002E-3</v>
      </c>
      <c r="O22" s="95">
        <v>13106724.5</v>
      </c>
      <c r="P22" s="97">
        <v>106.16</v>
      </c>
      <c r="Q22" s="95">
        <v>13914.09829</v>
      </c>
      <c r="R22" s="96">
        <v>4.0681435348928159E-2</v>
      </c>
      <c r="S22" s="96">
        <v>2.0364692260226038E-3</v>
      </c>
      <c r="T22" s="96">
        <f>Q22/'סכום נכסי הקרן'!$C$42</f>
        <v>2.5353603149837477E-4</v>
      </c>
    </row>
    <row r="23" spans="2:53" s="141" customFormat="1">
      <c r="B23" s="88" t="s">
        <v>339</v>
      </c>
      <c r="C23" s="85" t="s">
        <v>340</v>
      </c>
      <c r="D23" s="98" t="s">
        <v>146</v>
      </c>
      <c r="E23" s="98" t="s">
        <v>317</v>
      </c>
      <c r="F23" s="85" t="s">
        <v>334</v>
      </c>
      <c r="G23" s="98" t="s">
        <v>319</v>
      </c>
      <c r="H23" s="85" t="s">
        <v>320</v>
      </c>
      <c r="I23" s="85" t="s">
        <v>153</v>
      </c>
      <c r="J23" s="85"/>
      <c r="K23" s="95">
        <v>4.8100000000000005</v>
      </c>
      <c r="L23" s="98" t="s">
        <v>157</v>
      </c>
      <c r="M23" s="99">
        <v>0.05</v>
      </c>
      <c r="N23" s="99">
        <v>8.9000000000000017E-3</v>
      </c>
      <c r="O23" s="95">
        <v>214643195</v>
      </c>
      <c r="P23" s="97">
        <v>124.44</v>
      </c>
      <c r="Q23" s="95">
        <v>267101.99127</v>
      </c>
      <c r="R23" s="96">
        <v>6.8105951979418752E-2</v>
      </c>
      <c r="S23" s="96">
        <v>3.9093082001702112E-2</v>
      </c>
      <c r="T23" s="96">
        <f>Q23/'סכום נכסי הקרן'!$C$42</f>
        <v>4.8670044914501847E-3</v>
      </c>
    </row>
    <row r="24" spans="2:53" s="141" customFormat="1">
      <c r="B24" s="88" t="s">
        <v>341</v>
      </c>
      <c r="C24" s="85" t="s">
        <v>342</v>
      </c>
      <c r="D24" s="98" t="s">
        <v>146</v>
      </c>
      <c r="E24" s="98" t="s">
        <v>317</v>
      </c>
      <c r="F24" s="85" t="s">
        <v>343</v>
      </c>
      <c r="G24" s="98" t="s">
        <v>319</v>
      </c>
      <c r="H24" s="85" t="s">
        <v>344</v>
      </c>
      <c r="I24" s="85" t="s">
        <v>153</v>
      </c>
      <c r="J24" s="85"/>
      <c r="K24" s="95">
        <v>0.82000000000000006</v>
      </c>
      <c r="L24" s="98" t="s">
        <v>157</v>
      </c>
      <c r="M24" s="99">
        <v>4.2000000000000003E-2</v>
      </c>
      <c r="N24" s="99">
        <v>6.3E-3</v>
      </c>
      <c r="O24" s="95">
        <v>3618.61</v>
      </c>
      <c r="P24" s="97">
        <v>128.36000000000001</v>
      </c>
      <c r="Q24" s="95">
        <v>4.6448599999999995</v>
      </c>
      <c r="R24" s="96">
        <v>3.5078128885855844E-5</v>
      </c>
      <c r="S24" s="96">
        <v>6.798223105827543E-7</v>
      </c>
      <c r="T24" s="96">
        <f>Q24/'סכום נכסי הקרן'!$C$42</f>
        <v>8.46364131344325E-8</v>
      </c>
    </row>
    <row r="25" spans="2:53" s="141" customFormat="1">
      <c r="B25" s="88" t="s">
        <v>345</v>
      </c>
      <c r="C25" s="85" t="s">
        <v>346</v>
      </c>
      <c r="D25" s="98" t="s">
        <v>146</v>
      </c>
      <c r="E25" s="98" t="s">
        <v>317</v>
      </c>
      <c r="F25" s="85" t="s">
        <v>343</v>
      </c>
      <c r="G25" s="98" t="s">
        <v>319</v>
      </c>
      <c r="H25" s="85" t="s">
        <v>344</v>
      </c>
      <c r="I25" s="85" t="s">
        <v>153</v>
      </c>
      <c r="J25" s="85"/>
      <c r="K25" s="95">
        <v>2.98</v>
      </c>
      <c r="L25" s="98" t="s">
        <v>157</v>
      </c>
      <c r="M25" s="99">
        <v>8.0000000000000002E-3</v>
      </c>
      <c r="N25" s="99">
        <v>5.7000000000000002E-3</v>
      </c>
      <c r="O25" s="95">
        <v>27340514</v>
      </c>
      <c r="P25" s="97">
        <v>100.88</v>
      </c>
      <c r="Q25" s="95">
        <v>27581.112319999997</v>
      </c>
      <c r="R25" s="96">
        <v>4.2418645855959287E-2</v>
      </c>
      <c r="S25" s="96">
        <v>4.0367751677822085E-3</v>
      </c>
      <c r="T25" s="96">
        <f>Q25/'סכום נכסי הקרן'!$C$42</f>
        <v>5.0256981201213951E-4</v>
      </c>
    </row>
    <row r="26" spans="2:53" s="141" customFormat="1">
      <c r="B26" s="88" t="s">
        <v>347</v>
      </c>
      <c r="C26" s="85" t="s">
        <v>348</v>
      </c>
      <c r="D26" s="98" t="s">
        <v>146</v>
      </c>
      <c r="E26" s="98" t="s">
        <v>317</v>
      </c>
      <c r="F26" s="85" t="s">
        <v>318</v>
      </c>
      <c r="G26" s="98" t="s">
        <v>319</v>
      </c>
      <c r="H26" s="85" t="s">
        <v>344</v>
      </c>
      <c r="I26" s="85" t="s">
        <v>153</v>
      </c>
      <c r="J26" s="85"/>
      <c r="K26" s="95">
        <v>0.45</v>
      </c>
      <c r="L26" s="98" t="s">
        <v>157</v>
      </c>
      <c r="M26" s="99">
        <v>2.6000000000000002E-2</v>
      </c>
      <c r="N26" s="99">
        <v>-4.0999999999999995E-3</v>
      </c>
      <c r="O26" s="95">
        <v>45112132</v>
      </c>
      <c r="P26" s="97">
        <v>108.56</v>
      </c>
      <c r="Q26" s="95">
        <v>48973.728729999995</v>
      </c>
      <c r="R26" s="96">
        <v>1.3788969956687991E-2</v>
      </c>
      <c r="S26" s="96">
        <v>7.1678012734682243E-3</v>
      </c>
      <c r="T26" s="96">
        <f>Q26/'סכום נכסי הקרן'!$C$42</f>
        <v>8.9237581703773775E-4</v>
      </c>
    </row>
    <row r="27" spans="2:53" s="141" customFormat="1">
      <c r="B27" s="88" t="s">
        <v>349</v>
      </c>
      <c r="C27" s="85" t="s">
        <v>350</v>
      </c>
      <c r="D27" s="98" t="s">
        <v>146</v>
      </c>
      <c r="E27" s="98" t="s">
        <v>317</v>
      </c>
      <c r="F27" s="85" t="s">
        <v>318</v>
      </c>
      <c r="G27" s="98" t="s">
        <v>319</v>
      </c>
      <c r="H27" s="85" t="s">
        <v>344</v>
      </c>
      <c r="I27" s="85" t="s">
        <v>153</v>
      </c>
      <c r="J27" s="85"/>
      <c r="K27" s="95">
        <v>3.43</v>
      </c>
      <c r="L27" s="98" t="s">
        <v>157</v>
      </c>
      <c r="M27" s="99">
        <v>3.4000000000000002E-2</v>
      </c>
      <c r="N27" s="99">
        <v>6.5999999999999991E-3</v>
      </c>
      <c r="O27" s="95">
        <v>39159594</v>
      </c>
      <c r="P27" s="97">
        <v>113.09</v>
      </c>
      <c r="Q27" s="95">
        <v>44285.586280000003</v>
      </c>
      <c r="R27" s="96">
        <v>2.0932619892075083E-2</v>
      </c>
      <c r="S27" s="96">
        <v>6.4816441379033016E-3</v>
      </c>
      <c r="T27" s="96">
        <f>Q27/'סכום נכסי הקרן'!$C$42</f>
        <v>8.0695073184006334E-4</v>
      </c>
    </row>
    <row r="28" spans="2:53" s="141" customFormat="1">
      <c r="B28" s="88" t="s">
        <v>351</v>
      </c>
      <c r="C28" s="85" t="s">
        <v>352</v>
      </c>
      <c r="D28" s="98" t="s">
        <v>146</v>
      </c>
      <c r="E28" s="98" t="s">
        <v>317</v>
      </c>
      <c r="F28" s="85" t="s">
        <v>318</v>
      </c>
      <c r="G28" s="98" t="s">
        <v>319</v>
      </c>
      <c r="H28" s="85" t="s">
        <v>344</v>
      </c>
      <c r="I28" s="85" t="s">
        <v>153</v>
      </c>
      <c r="J28" s="85"/>
      <c r="K28" s="95">
        <v>0.6</v>
      </c>
      <c r="L28" s="98" t="s">
        <v>157</v>
      </c>
      <c r="M28" s="99">
        <v>4.4000000000000004E-2</v>
      </c>
      <c r="N28" s="99">
        <v>7.000000000000001E-4</v>
      </c>
      <c r="O28" s="95">
        <v>17680717.449999999</v>
      </c>
      <c r="P28" s="97">
        <v>121.55</v>
      </c>
      <c r="Q28" s="95">
        <v>21490.91273</v>
      </c>
      <c r="R28" s="96">
        <v>2.7495931175537832E-2</v>
      </c>
      <c r="S28" s="96">
        <v>3.1454127677994449E-3</v>
      </c>
      <c r="T28" s="96">
        <f>Q28/'סכום נכסי הקרן'!$C$42</f>
        <v>3.9159711346570508E-4</v>
      </c>
    </row>
    <row r="29" spans="2:53" s="141" customFormat="1">
      <c r="B29" s="88" t="s">
        <v>353</v>
      </c>
      <c r="C29" s="85" t="s">
        <v>354</v>
      </c>
      <c r="D29" s="98" t="s">
        <v>146</v>
      </c>
      <c r="E29" s="98" t="s">
        <v>317</v>
      </c>
      <c r="F29" s="85" t="s">
        <v>323</v>
      </c>
      <c r="G29" s="98" t="s">
        <v>319</v>
      </c>
      <c r="H29" s="85" t="s">
        <v>344</v>
      </c>
      <c r="I29" s="85" t="s">
        <v>155</v>
      </c>
      <c r="J29" s="85"/>
      <c r="K29" s="95">
        <v>0.15999999999999995</v>
      </c>
      <c r="L29" s="98" t="s">
        <v>157</v>
      </c>
      <c r="M29" s="99">
        <v>3.9E-2</v>
      </c>
      <c r="N29" s="99">
        <v>5.9999999999999995E-4</v>
      </c>
      <c r="O29" s="95">
        <v>32619859</v>
      </c>
      <c r="P29" s="97">
        <v>123.44</v>
      </c>
      <c r="Q29" s="95">
        <v>40265.956170000012</v>
      </c>
      <c r="R29" s="96">
        <v>2.2478717999129101E-2</v>
      </c>
      <c r="S29" s="96">
        <v>5.893330554917333E-3</v>
      </c>
      <c r="T29" s="96">
        <f>Q29/'סכום נכסי הקרן'!$C$42</f>
        <v>7.3370695815526692E-4</v>
      </c>
    </row>
    <row r="30" spans="2:53" s="141" customFormat="1">
      <c r="B30" s="88" t="s">
        <v>355</v>
      </c>
      <c r="C30" s="85" t="s">
        <v>356</v>
      </c>
      <c r="D30" s="98" t="s">
        <v>146</v>
      </c>
      <c r="E30" s="98" t="s">
        <v>317</v>
      </c>
      <c r="F30" s="85" t="s">
        <v>323</v>
      </c>
      <c r="G30" s="98" t="s">
        <v>319</v>
      </c>
      <c r="H30" s="85" t="s">
        <v>344</v>
      </c>
      <c r="I30" s="85" t="s">
        <v>155</v>
      </c>
      <c r="J30" s="85"/>
      <c r="K30" s="95">
        <v>2.39</v>
      </c>
      <c r="L30" s="98" t="s">
        <v>157</v>
      </c>
      <c r="M30" s="99">
        <v>0.03</v>
      </c>
      <c r="N30" s="99">
        <v>5.8000000000000022E-3</v>
      </c>
      <c r="O30" s="95">
        <v>20161243</v>
      </c>
      <c r="P30" s="97">
        <v>113.01</v>
      </c>
      <c r="Q30" s="95">
        <v>22784.220989999998</v>
      </c>
      <c r="R30" s="96">
        <v>4.2002589583333333E-2</v>
      </c>
      <c r="S30" s="96">
        <v>3.3347015320698342E-3</v>
      </c>
      <c r="T30" s="96">
        <f>Q30/'סכום נכסי הקרן'!$C$42</f>
        <v>4.1516315683483437E-4</v>
      </c>
    </row>
    <row r="31" spans="2:53" s="141" customFormat="1">
      <c r="B31" s="88" t="s">
        <v>357</v>
      </c>
      <c r="C31" s="85" t="s">
        <v>358</v>
      </c>
      <c r="D31" s="98" t="s">
        <v>146</v>
      </c>
      <c r="E31" s="98" t="s">
        <v>317</v>
      </c>
      <c r="F31" s="85" t="s">
        <v>359</v>
      </c>
      <c r="G31" s="98" t="s">
        <v>360</v>
      </c>
      <c r="H31" s="85" t="s">
        <v>344</v>
      </c>
      <c r="I31" s="85" t="s">
        <v>155</v>
      </c>
      <c r="J31" s="85"/>
      <c r="K31" s="95">
        <v>4.42</v>
      </c>
      <c r="L31" s="98" t="s">
        <v>157</v>
      </c>
      <c r="M31" s="99">
        <v>6.5000000000000006E-3</v>
      </c>
      <c r="N31" s="99">
        <v>9.0999999999999987E-3</v>
      </c>
      <c r="O31" s="95">
        <v>38921330.100000001</v>
      </c>
      <c r="P31" s="97">
        <v>97.49</v>
      </c>
      <c r="Q31" s="95">
        <v>38070.899030000008</v>
      </c>
      <c r="R31" s="96">
        <v>3.9761766608449475E-2</v>
      </c>
      <c r="S31" s="96">
        <v>5.5720617078958996E-3</v>
      </c>
      <c r="T31" s="96">
        <f>Q31/'סכום נכסי הקרן'!$C$42</f>
        <v>6.9370967880675563E-4</v>
      </c>
    </row>
    <row r="32" spans="2:53" s="141" customFormat="1">
      <c r="B32" s="88" t="s">
        <v>361</v>
      </c>
      <c r="C32" s="85" t="s">
        <v>362</v>
      </c>
      <c r="D32" s="98" t="s">
        <v>146</v>
      </c>
      <c r="E32" s="98" t="s">
        <v>317</v>
      </c>
      <c r="F32" s="85" t="s">
        <v>359</v>
      </c>
      <c r="G32" s="98" t="s">
        <v>360</v>
      </c>
      <c r="H32" s="85" t="s">
        <v>344</v>
      </c>
      <c r="I32" s="85" t="s">
        <v>155</v>
      </c>
      <c r="J32" s="85"/>
      <c r="K32" s="95">
        <v>5.47</v>
      </c>
      <c r="L32" s="98" t="s">
        <v>157</v>
      </c>
      <c r="M32" s="99">
        <v>1.6399999999999998E-2</v>
      </c>
      <c r="N32" s="99">
        <v>1.1800000000000001E-2</v>
      </c>
      <c r="O32" s="95">
        <v>44537514</v>
      </c>
      <c r="P32" s="97">
        <v>101.5</v>
      </c>
      <c r="Q32" s="95">
        <v>45205.576719999997</v>
      </c>
      <c r="R32" s="96">
        <v>4.431108435892589E-2</v>
      </c>
      <c r="S32" s="96">
        <v>6.6162940577361579E-3</v>
      </c>
      <c r="T32" s="96">
        <f>Q32/'סכום נכסי הקרן'!$C$42</f>
        <v>8.2371435678453271E-4</v>
      </c>
    </row>
    <row r="33" spans="2:20" s="141" customFormat="1">
      <c r="B33" s="88" t="s">
        <v>363</v>
      </c>
      <c r="C33" s="85" t="s">
        <v>364</v>
      </c>
      <c r="D33" s="98" t="s">
        <v>146</v>
      </c>
      <c r="E33" s="98" t="s">
        <v>317</v>
      </c>
      <c r="F33" s="85" t="s">
        <v>359</v>
      </c>
      <c r="G33" s="98" t="s">
        <v>360</v>
      </c>
      <c r="H33" s="85" t="s">
        <v>344</v>
      </c>
      <c r="I33" s="85" t="s">
        <v>153</v>
      </c>
      <c r="J33" s="85"/>
      <c r="K33" s="95">
        <v>6.7899999999999991</v>
      </c>
      <c r="L33" s="98" t="s">
        <v>157</v>
      </c>
      <c r="M33" s="99">
        <v>1.34E-2</v>
      </c>
      <c r="N33" s="99">
        <v>1.77E-2</v>
      </c>
      <c r="O33" s="95">
        <v>100300040</v>
      </c>
      <c r="P33" s="97">
        <v>97.38</v>
      </c>
      <c r="Q33" s="95">
        <v>97672.180049999995</v>
      </c>
      <c r="R33" s="96">
        <v>4.5712876760776816E-2</v>
      </c>
      <c r="S33" s="96">
        <v>1.4295312909591636E-2</v>
      </c>
      <c r="T33" s="96">
        <f>Q33/'סכום נכסי הקרן'!$C$42</f>
        <v>1.7797356610215328E-3</v>
      </c>
    </row>
    <row r="34" spans="2:20" s="141" customFormat="1">
      <c r="B34" s="88" t="s">
        <v>365</v>
      </c>
      <c r="C34" s="85" t="s">
        <v>366</v>
      </c>
      <c r="D34" s="98" t="s">
        <v>146</v>
      </c>
      <c r="E34" s="98" t="s">
        <v>317</v>
      </c>
      <c r="F34" s="85" t="s">
        <v>334</v>
      </c>
      <c r="G34" s="98" t="s">
        <v>319</v>
      </c>
      <c r="H34" s="85" t="s">
        <v>344</v>
      </c>
      <c r="I34" s="85" t="s">
        <v>153</v>
      </c>
      <c r="J34" s="85"/>
      <c r="K34" s="95">
        <v>3.8900000000000006</v>
      </c>
      <c r="L34" s="98" t="s">
        <v>157</v>
      </c>
      <c r="M34" s="99">
        <v>0.04</v>
      </c>
      <c r="N34" s="99">
        <v>7.5000000000000015E-3</v>
      </c>
      <c r="O34" s="95">
        <v>65618080</v>
      </c>
      <c r="P34" s="97">
        <v>119.83</v>
      </c>
      <c r="Q34" s="95">
        <v>78630.143759999992</v>
      </c>
      <c r="R34" s="96">
        <v>2.2590584456383095E-2</v>
      </c>
      <c r="S34" s="96">
        <v>1.1508318014402445E-2</v>
      </c>
      <c r="T34" s="96">
        <f>Q34/'סכום נכסי הקרן'!$C$42</f>
        <v>1.4327608005604432E-3</v>
      </c>
    </row>
    <row r="35" spans="2:20" s="141" customFormat="1">
      <c r="B35" s="88" t="s">
        <v>367</v>
      </c>
      <c r="C35" s="85" t="s">
        <v>368</v>
      </c>
      <c r="D35" s="98" t="s">
        <v>146</v>
      </c>
      <c r="E35" s="98" t="s">
        <v>317</v>
      </c>
      <c r="F35" s="85" t="s">
        <v>334</v>
      </c>
      <c r="G35" s="98" t="s">
        <v>319</v>
      </c>
      <c r="H35" s="85" t="s">
        <v>344</v>
      </c>
      <c r="I35" s="85" t="s">
        <v>153</v>
      </c>
      <c r="J35" s="85"/>
      <c r="K35" s="95">
        <v>0.72</v>
      </c>
      <c r="L35" s="98" t="s">
        <v>157</v>
      </c>
      <c r="M35" s="99">
        <v>4.7E-2</v>
      </c>
      <c r="N35" s="99">
        <v>3.0999999999999999E-3</v>
      </c>
      <c r="O35" s="95">
        <v>706212.26</v>
      </c>
      <c r="P35" s="97">
        <v>124.1</v>
      </c>
      <c r="Q35" s="95">
        <v>876.40935999999999</v>
      </c>
      <c r="R35" s="96">
        <v>4.9434561592630443E-3</v>
      </c>
      <c r="S35" s="96">
        <v>1.2827138732524832E-4</v>
      </c>
      <c r="T35" s="96">
        <f>Q35/'סכום נכסי הקרן'!$C$42</f>
        <v>1.5969511388468886E-5</v>
      </c>
    </row>
    <row r="36" spans="2:20" s="141" customFormat="1">
      <c r="B36" s="88" t="s">
        <v>369</v>
      </c>
      <c r="C36" s="85" t="s">
        <v>370</v>
      </c>
      <c r="D36" s="98" t="s">
        <v>146</v>
      </c>
      <c r="E36" s="98" t="s">
        <v>317</v>
      </c>
      <c r="F36" s="85" t="s">
        <v>334</v>
      </c>
      <c r="G36" s="98" t="s">
        <v>319</v>
      </c>
      <c r="H36" s="85" t="s">
        <v>344</v>
      </c>
      <c r="I36" s="85" t="s">
        <v>153</v>
      </c>
      <c r="J36" s="85"/>
      <c r="K36" s="95">
        <v>4.66</v>
      </c>
      <c r="L36" s="98" t="s">
        <v>157</v>
      </c>
      <c r="M36" s="99">
        <v>4.2000000000000003E-2</v>
      </c>
      <c r="N36" s="99">
        <v>8.6E-3</v>
      </c>
      <c r="O36" s="95">
        <v>4056500</v>
      </c>
      <c r="P36" s="97">
        <v>121</v>
      </c>
      <c r="Q36" s="95">
        <v>4908.3648600000006</v>
      </c>
      <c r="R36" s="96">
        <v>4.0657129054437356E-3</v>
      </c>
      <c r="S36" s="96">
        <v>7.1838891598635874E-4</v>
      </c>
      <c r="T36" s="96">
        <f>Q36/'סכום נכסי הקרן'!$C$42</f>
        <v>8.9437872423601803E-5</v>
      </c>
    </row>
    <row r="37" spans="2:20" s="141" customFormat="1">
      <c r="B37" s="88" t="s">
        <v>371</v>
      </c>
      <c r="C37" s="85" t="s">
        <v>372</v>
      </c>
      <c r="D37" s="98" t="s">
        <v>146</v>
      </c>
      <c r="E37" s="98" t="s">
        <v>317</v>
      </c>
      <c r="F37" s="85" t="s">
        <v>334</v>
      </c>
      <c r="G37" s="98" t="s">
        <v>319</v>
      </c>
      <c r="H37" s="85" t="s">
        <v>344</v>
      </c>
      <c r="I37" s="85" t="s">
        <v>153</v>
      </c>
      <c r="J37" s="85"/>
      <c r="K37" s="95">
        <v>2.44</v>
      </c>
      <c r="L37" s="98" t="s">
        <v>157</v>
      </c>
      <c r="M37" s="99">
        <v>4.0999999999999995E-2</v>
      </c>
      <c r="N37" s="99">
        <v>5.5000000000000005E-3</v>
      </c>
      <c r="O37" s="95">
        <v>76379151.999999985</v>
      </c>
      <c r="P37" s="97">
        <v>130.18</v>
      </c>
      <c r="Q37" s="95">
        <v>99430.376969999998</v>
      </c>
      <c r="R37" s="96">
        <v>2.4508418179993254E-2</v>
      </c>
      <c r="S37" s="96">
        <v>1.4552642838289999E-2</v>
      </c>
      <c r="T37" s="96">
        <f>Q37/'סכום נכסי הקרן'!$C$42</f>
        <v>1.8117726827816736E-3</v>
      </c>
    </row>
    <row r="38" spans="2:20" s="141" customFormat="1">
      <c r="B38" s="88" t="s">
        <v>373</v>
      </c>
      <c r="C38" s="85" t="s">
        <v>374</v>
      </c>
      <c r="D38" s="98" t="s">
        <v>146</v>
      </c>
      <c r="E38" s="98" t="s">
        <v>317</v>
      </c>
      <c r="F38" s="85" t="s">
        <v>375</v>
      </c>
      <c r="G38" s="98" t="s">
        <v>360</v>
      </c>
      <c r="H38" s="85" t="s">
        <v>376</v>
      </c>
      <c r="I38" s="85" t="s">
        <v>155</v>
      </c>
      <c r="J38" s="85"/>
      <c r="K38" s="95">
        <v>2.52</v>
      </c>
      <c r="L38" s="98" t="s">
        <v>157</v>
      </c>
      <c r="M38" s="99">
        <v>1.6399999999999998E-2</v>
      </c>
      <c r="N38" s="99">
        <v>5.9000000000000007E-3</v>
      </c>
      <c r="O38" s="95">
        <v>8840506.7799999993</v>
      </c>
      <c r="P38" s="97">
        <v>101.17</v>
      </c>
      <c r="Q38" s="95">
        <v>8943.9409199999991</v>
      </c>
      <c r="R38" s="96">
        <v>1.4619842997179127E-2</v>
      </c>
      <c r="S38" s="96">
        <v>1.3090363502775207E-3</v>
      </c>
      <c r="T38" s="96">
        <f>Q38/'סכום נכסי הקרן'!$C$42</f>
        <v>1.6297220556810675E-4</v>
      </c>
    </row>
    <row r="39" spans="2:20" s="141" customFormat="1">
      <c r="B39" s="88" t="s">
        <v>377</v>
      </c>
      <c r="C39" s="85" t="s">
        <v>378</v>
      </c>
      <c r="D39" s="98" t="s">
        <v>146</v>
      </c>
      <c r="E39" s="98" t="s">
        <v>317</v>
      </c>
      <c r="F39" s="85" t="s">
        <v>375</v>
      </c>
      <c r="G39" s="98" t="s">
        <v>360</v>
      </c>
      <c r="H39" s="85" t="s">
        <v>376</v>
      </c>
      <c r="I39" s="85" t="s">
        <v>155</v>
      </c>
      <c r="J39" s="85"/>
      <c r="K39" s="95">
        <v>6.75</v>
      </c>
      <c r="L39" s="98" t="s">
        <v>157</v>
      </c>
      <c r="M39" s="99">
        <v>2.3399999999999997E-2</v>
      </c>
      <c r="N39" s="99">
        <v>1.9900000000000008E-2</v>
      </c>
      <c r="O39" s="95">
        <v>97470620.219999999</v>
      </c>
      <c r="P39" s="97">
        <v>100.93</v>
      </c>
      <c r="Q39" s="95">
        <v>98377.097639999993</v>
      </c>
      <c r="R39" s="96">
        <v>5.6693568440013276E-2</v>
      </c>
      <c r="S39" s="96">
        <v>1.4398484739270943E-2</v>
      </c>
      <c r="T39" s="96">
        <f>Q39/'סכום נכסי הקרן'!$C$42</f>
        <v>1.7925803315547606E-3</v>
      </c>
    </row>
    <row r="40" spans="2:20" s="141" customFormat="1">
      <c r="B40" s="88" t="s">
        <v>379</v>
      </c>
      <c r="C40" s="85" t="s">
        <v>380</v>
      </c>
      <c r="D40" s="98" t="s">
        <v>146</v>
      </c>
      <c r="E40" s="98" t="s">
        <v>317</v>
      </c>
      <c r="F40" s="85" t="s">
        <v>375</v>
      </c>
      <c r="G40" s="98" t="s">
        <v>360</v>
      </c>
      <c r="H40" s="85" t="s">
        <v>376</v>
      </c>
      <c r="I40" s="85" t="s">
        <v>155</v>
      </c>
      <c r="J40" s="85"/>
      <c r="K40" s="95">
        <v>3.0099999999999989</v>
      </c>
      <c r="L40" s="98" t="s">
        <v>157</v>
      </c>
      <c r="M40" s="99">
        <v>0.03</v>
      </c>
      <c r="N40" s="99">
        <v>8.8999999999999982E-3</v>
      </c>
      <c r="O40" s="95">
        <v>40332561.110000007</v>
      </c>
      <c r="P40" s="97">
        <v>106.64</v>
      </c>
      <c r="Q40" s="95">
        <v>43010.643010000014</v>
      </c>
      <c r="R40" s="96">
        <v>5.5879714132381908E-2</v>
      </c>
      <c r="S40" s="96">
        <v>6.2950432759454975E-3</v>
      </c>
      <c r="T40" s="96">
        <f>Q40/'סכום נכסי הקרן'!$C$42</f>
        <v>7.8371932651833493E-4</v>
      </c>
    </row>
    <row r="41" spans="2:20" s="141" customFormat="1">
      <c r="B41" s="88" t="s">
        <v>381</v>
      </c>
      <c r="C41" s="85" t="s">
        <v>382</v>
      </c>
      <c r="D41" s="98" t="s">
        <v>146</v>
      </c>
      <c r="E41" s="98" t="s">
        <v>317</v>
      </c>
      <c r="F41" s="85" t="s">
        <v>383</v>
      </c>
      <c r="G41" s="98" t="s">
        <v>384</v>
      </c>
      <c r="H41" s="85" t="s">
        <v>376</v>
      </c>
      <c r="I41" s="85" t="s">
        <v>153</v>
      </c>
      <c r="J41" s="85"/>
      <c r="K41" s="95">
        <v>3.4599999999999986</v>
      </c>
      <c r="L41" s="98" t="s">
        <v>157</v>
      </c>
      <c r="M41" s="99">
        <v>3.7000000000000005E-2</v>
      </c>
      <c r="N41" s="99">
        <v>9.1999999999999998E-3</v>
      </c>
      <c r="O41" s="95">
        <v>38357160</v>
      </c>
      <c r="P41" s="97">
        <v>113.69</v>
      </c>
      <c r="Q41" s="95">
        <v>43608.255100000002</v>
      </c>
      <c r="R41" s="96">
        <v>1.3345187590273975E-2</v>
      </c>
      <c r="S41" s="96">
        <v>6.3825098587609068E-3</v>
      </c>
      <c r="T41" s="96">
        <f>Q41/'סכום נכסי הקרן'!$C$42</f>
        <v>7.9460872765063401E-4</v>
      </c>
    </row>
    <row r="42" spans="2:20" s="141" customFormat="1">
      <c r="B42" s="88" t="s">
        <v>385</v>
      </c>
      <c r="C42" s="85" t="s">
        <v>386</v>
      </c>
      <c r="D42" s="98" t="s">
        <v>146</v>
      </c>
      <c r="E42" s="98" t="s">
        <v>317</v>
      </c>
      <c r="F42" s="85" t="s">
        <v>383</v>
      </c>
      <c r="G42" s="98" t="s">
        <v>384</v>
      </c>
      <c r="H42" s="85" t="s">
        <v>376</v>
      </c>
      <c r="I42" s="85" t="s">
        <v>153</v>
      </c>
      <c r="J42" s="85"/>
      <c r="K42" s="95">
        <v>6.9</v>
      </c>
      <c r="L42" s="98" t="s">
        <v>157</v>
      </c>
      <c r="M42" s="99">
        <v>2.2000000000000002E-2</v>
      </c>
      <c r="N42" s="99">
        <v>1.6200000000000003E-2</v>
      </c>
      <c r="O42" s="95">
        <v>16013751</v>
      </c>
      <c r="P42" s="97">
        <v>103.6</v>
      </c>
      <c r="Q42" s="95">
        <v>16590.246569999999</v>
      </c>
      <c r="R42" s="96">
        <v>4.0034377500000003E-2</v>
      </c>
      <c r="S42" s="96">
        <v>2.4281506345411952E-3</v>
      </c>
      <c r="T42" s="96">
        <f>Q42/'סכום נכסי הקרן'!$C$42</f>
        <v>3.0229952306433822E-4</v>
      </c>
    </row>
    <row r="43" spans="2:20" s="141" customFormat="1">
      <c r="B43" s="88" t="s">
        <v>387</v>
      </c>
      <c r="C43" s="85" t="s">
        <v>388</v>
      </c>
      <c r="D43" s="98" t="s">
        <v>146</v>
      </c>
      <c r="E43" s="98" t="s">
        <v>317</v>
      </c>
      <c r="F43" s="85" t="s">
        <v>343</v>
      </c>
      <c r="G43" s="98" t="s">
        <v>319</v>
      </c>
      <c r="H43" s="85" t="s">
        <v>376</v>
      </c>
      <c r="I43" s="85" t="s">
        <v>153</v>
      </c>
      <c r="J43" s="85"/>
      <c r="K43" s="95">
        <v>0.19999999999999998</v>
      </c>
      <c r="L43" s="98" t="s">
        <v>157</v>
      </c>
      <c r="M43" s="99">
        <v>3.85E-2</v>
      </c>
      <c r="N43" s="99">
        <v>3.2000000000000002E-3</v>
      </c>
      <c r="O43" s="95">
        <v>6164756.5</v>
      </c>
      <c r="P43" s="97">
        <v>121.03</v>
      </c>
      <c r="Q43" s="95">
        <v>7461.2044500000002</v>
      </c>
      <c r="R43" s="96">
        <v>1.6784804319296888E-2</v>
      </c>
      <c r="S43" s="96">
        <v>1.0920228486820548E-3</v>
      </c>
      <c r="T43" s="96">
        <f>Q43/'סכום נכסי הקרן'!$C$42</f>
        <v>1.3595449212907738E-4</v>
      </c>
    </row>
    <row r="44" spans="2:20" s="141" customFormat="1">
      <c r="B44" s="88" t="s">
        <v>389</v>
      </c>
      <c r="C44" s="85" t="s">
        <v>390</v>
      </c>
      <c r="D44" s="98" t="s">
        <v>146</v>
      </c>
      <c r="E44" s="98" t="s">
        <v>317</v>
      </c>
      <c r="F44" s="85" t="s">
        <v>343</v>
      </c>
      <c r="G44" s="98" t="s">
        <v>319</v>
      </c>
      <c r="H44" s="85" t="s">
        <v>376</v>
      </c>
      <c r="I44" s="85" t="s">
        <v>153</v>
      </c>
      <c r="J44" s="85"/>
      <c r="K44" s="95">
        <v>0.91</v>
      </c>
      <c r="L44" s="98" t="s">
        <v>157</v>
      </c>
      <c r="M44" s="99">
        <v>5.2499999999999998E-2</v>
      </c>
      <c r="N44" s="99">
        <v>6.7000000000000002E-3</v>
      </c>
      <c r="O44" s="95">
        <v>404319.2</v>
      </c>
      <c r="P44" s="97">
        <v>130.66</v>
      </c>
      <c r="Q44" s="95">
        <v>528.28347999999994</v>
      </c>
      <c r="R44" s="96">
        <v>5.2237622739018091E-3</v>
      </c>
      <c r="S44" s="96">
        <v>7.7319638485615991E-5</v>
      </c>
      <c r="T44" s="96">
        <f>Q44/'סכום נכסי הקרן'!$C$42</f>
        <v>9.6261284226813542E-6</v>
      </c>
    </row>
    <row r="45" spans="2:20" s="141" customFormat="1">
      <c r="B45" s="88" t="s">
        <v>391</v>
      </c>
      <c r="C45" s="85" t="s">
        <v>392</v>
      </c>
      <c r="D45" s="98" t="s">
        <v>146</v>
      </c>
      <c r="E45" s="98" t="s">
        <v>317</v>
      </c>
      <c r="F45" s="85" t="s">
        <v>343</v>
      </c>
      <c r="G45" s="98" t="s">
        <v>319</v>
      </c>
      <c r="H45" s="85" t="s">
        <v>376</v>
      </c>
      <c r="I45" s="85" t="s">
        <v>153</v>
      </c>
      <c r="J45" s="85"/>
      <c r="K45" s="95">
        <v>2.2899999999999991</v>
      </c>
      <c r="L45" s="98" t="s">
        <v>157</v>
      </c>
      <c r="M45" s="99">
        <v>3.1E-2</v>
      </c>
      <c r="N45" s="99">
        <v>5.8000000000000005E-3</v>
      </c>
      <c r="O45" s="95">
        <v>28377209.800000001</v>
      </c>
      <c r="P45" s="97">
        <v>111.06</v>
      </c>
      <c r="Q45" s="95">
        <v>31515.728870000003</v>
      </c>
      <c r="R45" s="96">
        <v>4.124177234396055E-2</v>
      </c>
      <c r="S45" s="96">
        <v>4.6126461551269623E-3</v>
      </c>
      <c r="T45" s="96">
        <f>Q45/'סכום נכסי הקרן'!$C$42</f>
        <v>5.7426450934454051E-4</v>
      </c>
    </row>
    <row r="46" spans="2:20" s="141" customFormat="1">
      <c r="B46" s="88" t="s">
        <v>393</v>
      </c>
      <c r="C46" s="85" t="s">
        <v>394</v>
      </c>
      <c r="D46" s="98" t="s">
        <v>146</v>
      </c>
      <c r="E46" s="98" t="s">
        <v>317</v>
      </c>
      <c r="F46" s="85" t="s">
        <v>343</v>
      </c>
      <c r="G46" s="98" t="s">
        <v>319</v>
      </c>
      <c r="H46" s="85" t="s">
        <v>376</v>
      </c>
      <c r="I46" s="85" t="s">
        <v>153</v>
      </c>
      <c r="J46" s="85"/>
      <c r="K46" s="95">
        <v>2.2000000000000006</v>
      </c>
      <c r="L46" s="98" t="s">
        <v>157</v>
      </c>
      <c r="M46" s="99">
        <v>2.7999999999999997E-2</v>
      </c>
      <c r="N46" s="99">
        <v>6.6000000000000017E-3</v>
      </c>
      <c r="O46" s="95">
        <v>52286857</v>
      </c>
      <c r="P46" s="97">
        <v>107.46</v>
      </c>
      <c r="Q46" s="95">
        <v>56187.456739999987</v>
      </c>
      <c r="R46" s="96">
        <v>5.3162280269192799E-2</v>
      </c>
      <c r="S46" s="96">
        <v>8.2236034383717377E-3</v>
      </c>
      <c r="T46" s="96">
        <f>Q46/'סכום נכסי הקרן'!$C$42</f>
        <v>1.0238209120661749E-3</v>
      </c>
    </row>
    <row r="47" spans="2:20" s="141" customFormat="1">
      <c r="B47" s="88" t="s">
        <v>395</v>
      </c>
      <c r="C47" s="85" t="s">
        <v>396</v>
      </c>
      <c r="D47" s="98" t="s">
        <v>146</v>
      </c>
      <c r="E47" s="98" t="s">
        <v>317</v>
      </c>
      <c r="F47" s="85" t="s">
        <v>343</v>
      </c>
      <c r="G47" s="98" t="s">
        <v>319</v>
      </c>
      <c r="H47" s="85" t="s">
        <v>376</v>
      </c>
      <c r="I47" s="85" t="s">
        <v>153</v>
      </c>
      <c r="J47" s="85"/>
      <c r="K47" s="95">
        <v>2.39</v>
      </c>
      <c r="L47" s="98" t="s">
        <v>157</v>
      </c>
      <c r="M47" s="99">
        <v>4.2000000000000003E-2</v>
      </c>
      <c r="N47" s="99">
        <v>4.8000000000000013E-3</v>
      </c>
      <c r="O47" s="95">
        <v>2473287.4500000002</v>
      </c>
      <c r="P47" s="97">
        <v>130.71</v>
      </c>
      <c r="Q47" s="95">
        <v>3232.8337999999999</v>
      </c>
      <c r="R47" s="96">
        <v>2.3705933462408468E-2</v>
      </c>
      <c r="S47" s="96">
        <v>4.7315797325345134E-4</v>
      </c>
      <c r="T47" s="96">
        <f>Q47/'סכום נכסי הקרן'!$C$42</f>
        <v>5.8907148351458895E-5</v>
      </c>
    </row>
    <row r="48" spans="2:20" s="141" customFormat="1">
      <c r="B48" s="88" t="s">
        <v>397</v>
      </c>
      <c r="C48" s="85" t="s">
        <v>398</v>
      </c>
      <c r="D48" s="98" t="s">
        <v>146</v>
      </c>
      <c r="E48" s="98" t="s">
        <v>317</v>
      </c>
      <c r="F48" s="85" t="s">
        <v>318</v>
      </c>
      <c r="G48" s="98" t="s">
        <v>319</v>
      </c>
      <c r="H48" s="85" t="s">
        <v>376</v>
      </c>
      <c r="I48" s="85" t="s">
        <v>153</v>
      </c>
      <c r="J48" s="85"/>
      <c r="K48" s="95">
        <v>3.5900000000000003</v>
      </c>
      <c r="L48" s="98" t="s">
        <v>157</v>
      </c>
      <c r="M48" s="99">
        <v>0.04</v>
      </c>
      <c r="N48" s="99">
        <v>1.04E-2</v>
      </c>
      <c r="O48" s="95">
        <v>58097954</v>
      </c>
      <c r="P48" s="97">
        <v>119.37</v>
      </c>
      <c r="Q48" s="95">
        <v>69351.528709999999</v>
      </c>
      <c r="R48" s="96">
        <v>4.3035585237904059E-2</v>
      </c>
      <c r="S48" s="96">
        <v>1.015029871515577E-2</v>
      </c>
      <c r="T48" s="96">
        <f>Q48/'סכום נכסי הקרן'!$C$42</f>
        <v>1.2636903233690612E-3</v>
      </c>
    </row>
    <row r="49" spans="2:20" s="141" customFormat="1">
      <c r="B49" s="88" t="s">
        <v>399</v>
      </c>
      <c r="C49" s="85" t="s">
        <v>400</v>
      </c>
      <c r="D49" s="98" t="s">
        <v>146</v>
      </c>
      <c r="E49" s="98" t="s">
        <v>317</v>
      </c>
      <c r="F49" s="85" t="s">
        <v>401</v>
      </c>
      <c r="G49" s="98" t="s">
        <v>319</v>
      </c>
      <c r="H49" s="85" t="s">
        <v>376</v>
      </c>
      <c r="I49" s="85" t="s">
        <v>155</v>
      </c>
      <c r="J49" s="85"/>
      <c r="K49" s="95">
        <v>3.47</v>
      </c>
      <c r="L49" s="98" t="s">
        <v>157</v>
      </c>
      <c r="M49" s="99">
        <v>3.85E-2</v>
      </c>
      <c r="N49" s="99">
        <v>8.0000000000000019E-3</v>
      </c>
      <c r="O49" s="95">
        <v>10976300</v>
      </c>
      <c r="P49" s="97">
        <v>119.44</v>
      </c>
      <c r="Q49" s="95">
        <v>13110.092619999999</v>
      </c>
      <c r="R49" s="96">
        <v>2.5770015471916943E-2</v>
      </c>
      <c r="S49" s="96">
        <v>1.9187948521338244E-3</v>
      </c>
      <c r="T49" s="96">
        <f>Q49/'סכום נכסי הקרן'!$C$42</f>
        <v>2.3888582545372622E-4</v>
      </c>
    </row>
    <row r="50" spans="2:20" s="141" customFormat="1">
      <c r="B50" s="88" t="s">
        <v>402</v>
      </c>
      <c r="C50" s="85" t="s">
        <v>403</v>
      </c>
      <c r="D50" s="98" t="s">
        <v>146</v>
      </c>
      <c r="E50" s="98" t="s">
        <v>317</v>
      </c>
      <c r="F50" s="85" t="s">
        <v>401</v>
      </c>
      <c r="G50" s="98" t="s">
        <v>319</v>
      </c>
      <c r="H50" s="85" t="s">
        <v>376</v>
      </c>
      <c r="I50" s="85" t="s">
        <v>153</v>
      </c>
      <c r="J50" s="85"/>
      <c r="K50" s="95">
        <v>2.95</v>
      </c>
      <c r="L50" s="98" t="s">
        <v>157</v>
      </c>
      <c r="M50" s="99">
        <v>4.7500000000000001E-2</v>
      </c>
      <c r="N50" s="99">
        <v>6.4000000000000003E-3</v>
      </c>
      <c r="O50" s="95">
        <v>7815739.1600000001</v>
      </c>
      <c r="P50" s="97">
        <v>133.30000000000001</v>
      </c>
      <c r="Q50" s="95">
        <v>10418.38034</v>
      </c>
      <c r="R50" s="96">
        <v>1.7952433559308173E-2</v>
      </c>
      <c r="S50" s="96">
        <v>1.5248354945614597E-3</v>
      </c>
      <c r="T50" s="96">
        <f>Q50/'סכום נכסי הקרן'!$C$42</f>
        <v>1.8983873413792654E-4</v>
      </c>
    </row>
    <row r="51" spans="2:20" s="141" customFormat="1">
      <c r="B51" s="88" t="s">
        <v>404</v>
      </c>
      <c r="C51" s="85" t="s">
        <v>405</v>
      </c>
      <c r="D51" s="98" t="s">
        <v>146</v>
      </c>
      <c r="E51" s="98" t="s">
        <v>317</v>
      </c>
      <c r="F51" s="85" t="s">
        <v>406</v>
      </c>
      <c r="G51" s="98" t="s">
        <v>407</v>
      </c>
      <c r="H51" s="85" t="s">
        <v>376</v>
      </c>
      <c r="I51" s="85" t="s">
        <v>155</v>
      </c>
      <c r="J51" s="85"/>
      <c r="K51" s="95">
        <v>2.65</v>
      </c>
      <c r="L51" s="98" t="s">
        <v>157</v>
      </c>
      <c r="M51" s="99">
        <v>4.6500000000000007E-2</v>
      </c>
      <c r="N51" s="99">
        <v>9.1000000000000022E-3</v>
      </c>
      <c r="O51" s="95">
        <v>467001.35</v>
      </c>
      <c r="P51" s="97">
        <v>132.26</v>
      </c>
      <c r="Q51" s="95">
        <v>617.65593999999999</v>
      </c>
      <c r="R51" s="96">
        <v>3.6869457518107509E-3</v>
      </c>
      <c r="S51" s="96">
        <v>9.0400203294816868E-5</v>
      </c>
      <c r="T51" s="96">
        <f>Q51/'סכום נכסי הקרן'!$C$42</f>
        <v>1.1254630562121627E-5</v>
      </c>
    </row>
    <row r="52" spans="2:20" s="141" customFormat="1">
      <c r="B52" s="88" t="s">
        <v>408</v>
      </c>
      <c r="C52" s="85" t="s">
        <v>409</v>
      </c>
      <c r="D52" s="98" t="s">
        <v>146</v>
      </c>
      <c r="E52" s="98" t="s">
        <v>317</v>
      </c>
      <c r="F52" s="85" t="s">
        <v>410</v>
      </c>
      <c r="G52" s="98" t="s">
        <v>360</v>
      </c>
      <c r="H52" s="85" t="s">
        <v>376</v>
      </c>
      <c r="I52" s="85" t="s">
        <v>155</v>
      </c>
      <c r="J52" s="85"/>
      <c r="K52" s="95">
        <v>2.8300000000000005</v>
      </c>
      <c r="L52" s="98" t="s">
        <v>157</v>
      </c>
      <c r="M52" s="99">
        <v>3.6400000000000002E-2</v>
      </c>
      <c r="N52" s="99">
        <v>9.7000000000000038E-3</v>
      </c>
      <c r="O52" s="95">
        <v>3796968.85</v>
      </c>
      <c r="P52" s="97">
        <v>116.05</v>
      </c>
      <c r="Q52" s="95">
        <v>4406.3823699999994</v>
      </c>
      <c r="R52" s="96">
        <v>3.4439626757369612E-2</v>
      </c>
      <c r="S52" s="96">
        <v>6.4491869380013883E-4</v>
      </c>
      <c r="T52" s="96">
        <f>Q52/'סכום נכסי הקרן'!$C$42</f>
        <v>8.0290988037443506E-5</v>
      </c>
    </row>
    <row r="53" spans="2:20" s="141" customFormat="1">
      <c r="B53" s="88" t="s">
        <v>411</v>
      </c>
      <c r="C53" s="85" t="s">
        <v>412</v>
      </c>
      <c r="D53" s="98" t="s">
        <v>146</v>
      </c>
      <c r="E53" s="98" t="s">
        <v>317</v>
      </c>
      <c r="F53" s="85" t="s">
        <v>413</v>
      </c>
      <c r="G53" s="98" t="s">
        <v>414</v>
      </c>
      <c r="H53" s="85" t="s">
        <v>376</v>
      </c>
      <c r="I53" s="85" t="s">
        <v>153</v>
      </c>
      <c r="J53" s="85"/>
      <c r="K53" s="95">
        <v>8.74</v>
      </c>
      <c r="L53" s="98" t="s">
        <v>157</v>
      </c>
      <c r="M53" s="99">
        <v>3.85E-2</v>
      </c>
      <c r="N53" s="99">
        <v>2.420000000000001E-2</v>
      </c>
      <c r="O53" s="95">
        <v>78480105</v>
      </c>
      <c r="P53" s="97">
        <v>114.22</v>
      </c>
      <c r="Q53" s="95">
        <v>89639.976799999975</v>
      </c>
      <c r="R53" s="96">
        <v>2.826051674761066E-2</v>
      </c>
      <c r="S53" s="96">
        <v>1.311971860266197E-2</v>
      </c>
      <c r="T53" s="96">
        <f>Q53/'סכום נכסי הקרן'!$C$42</f>
        <v>1.6333767023776267E-3</v>
      </c>
    </row>
    <row r="54" spans="2:20" s="141" customFormat="1">
      <c r="B54" s="88" t="s">
        <v>415</v>
      </c>
      <c r="C54" s="85" t="s">
        <v>416</v>
      </c>
      <c r="D54" s="98" t="s">
        <v>146</v>
      </c>
      <c r="E54" s="98" t="s">
        <v>317</v>
      </c>
      <c r="F54" s="85" t="s">
        <v>413</v>
      </c>
      <c r="G54" s="98" t="s">
        <v>414</v>
      </c>
      <c r="H54" s="85" t="s">
        <v>376</v>
      </c>
      <c r="I54" s="85" t="s">
        <v>153</v>
      </c>
      <c r="J54" s="85"/>
      <c r="K54" s="95">
        <v>7.2299999999999995</v>
      </c>
      <c r="L54" s="98" t="s">
        <v>157</v>
      </c>
      <c r="M54" s="99">
        <v>4.4999999999999998E-2</v>
      </c>
      <c r="N54" s="99">
        <v>2.0899999999999995E-2</v>
      </c>
      <c r="O54" s="95">
        <v>27589000</v>
      </c>
      <c r="P54" s="97">
        <v>118.6</v>
      </c>
      <c r="Q54" s="95">
        <v>32720.55405000001</v>
      </c>
      <c r="R54" s="96">
        <v>3.0201323914645053E-2</v>
      </c>
      <c r="S54" s="96">
        <v>4.7889845243600255E-3</v>
      </c>
      <c r="T54" s="96">
        <f>Q54/'סכום נכסי הקרן'!$C$42</f>
        <v>5.9621825643040472E-4</v>
      </c>
    </row>
    <row r="55" spans="2:20" s="141" customFormat="1">
      <c r="B55" s="88" t="s">
        <v>417</v>
      </c>
      <c r="C55" s="85" t="s">
        <v>418</v>
      </c>
      <c r="D55" s="98" t="s">
        <v>146</v>
      </c>
      <c r="E55" s="98" t="s">
        <v>317</v>
      </c>
      <c r="F55" s="85" t="s">
        <v>318</v>
      </c>
      <c r="G55" s="98" t="s">
        <v>319</v>
      </c>
      <c r="H55" s="85" t="s">
        <v>376</v>
      </c>
      <c r="I55" s="85" t="s">
        <v>153</v>
      </c>
      <c r="J55" s="85"/>
      <c r="K55" s="95">
        <v>3.1199999999999992</v>
      </c>
      <c r="L55" s="98" t="s">
        <v>157</v>
      </c>
      <c r="M55" s="99">
        <v>0.05</v>
      </c>
      <c r="N55" s="99">
        <v>9.4999999999999998E-3</v>
      </c>
      <c r="O55" s="95">
        <v>28141739</v>
      </c>
      <c r="P55" s="97">
        <v>124</v>
      </c>
      <c r="Q55" s="95">
        <v>34895.756870000005</v>
      </c>
      <c r="R55" s="96">
        <v>2.8141767141767141E-2</v>
      </c>
      <c r="S55" s="96">
        <v>5.1073474905373745E-3</v>
      </c>
      <c r="T55" s="96">
        <f>Q55/'סכום נכסי הקרן'!$C$42</f>
        <v>6.3585375987393203E-4</v>
      </c>
    </row>
    <row r="56" spans="2:20" s="141" customFormat="1">
      <c r="B56" s="88" t="s">
        <v>419</v>
      </c>
      <c r="C56" s="85" t="s">
        <v>420</v>
      </c>
      <c r="D56" s="98" t="s">
        <v>146</v>
      </c>
      <c r="E56" s="98" t="s">
        <v>317</v>
      </c>
      <c r="F56" s="85" t="s">
        <v>401</v>
      </c>
      <c r="G56" s="98" t="s">
        <v>319</v>
      </c>
      <c r="H56" s="85" t="s">
        <v>376</v>
      </c>
      <c r="I56" s="85" t="s">
        <v>153</v>
      </c>
      <c r="J56" s="85"/>
      <c r="K56" s="95">
        <v>1.6300000000000003</v>
      </c>
      <c r="L56" s="98" t="s">
        <v>157</v>
      </c>
      <c r="M56" s="99">
        <v>5.2499999999999998E-2</v>
      </c>
      <c r="N56" s="99">
        <v>7.5000000000000015E-3</v>
      </c>
      <c r="O56" s="95">
        <v>6171478.7999999998</v>
      </c>
      <c r="P56" s="97">
        <v>133.01</v>
      </c>
      <c r="Q56" s="95">
        <v>8208.6839899999977</v>
      </c>
      <c r="R56" s="96">
        <v>1.7142996666666667E-2</v>
      </c>
      <c r="S56" s="96">
        <v>1.2014240508703086E-3</v>
      </c>
      <c r="T56" s="96">
        <f>Q56/'סכום נכסי הקרן'!$C$42</f>
        <v>1.4957470611980591E-4</v>
      </c>
    </row>
    <row r="57" spans="2:20" s="141" customFormat="1">
      <c r="B57" s="88" t="s">
        <v>421</v>
      </c>
      <c r="C57" s="85" t="s">
        <v>422</v>
      </c>
      <c r="D57" s="98" t="s">
        <v>146</v>
      </c>
      <c r="E57" s="98" t="s">
        <v>317</v>
      </c>
      <c r="F57" s="85" t="s">
        <v>401</v>
      </c>
      <c r="G57" s="98" t="s">
        <v>319</v>
      </c>
      <c r="H57" s="85" t="s">
        <v>376</v>
      </c>
      <c r="I57" s="85" t="s">
        <v>153</v>
      </c>
      <c r="J57" s="85"/>
      <c r="K57" s="95">
        <v>1</v>
      </c>
      <c r="L57" s="98" t="s">
        <v>157</v>
      </c>
      <c r="M57" s="99">
        <v>5.5E-2</v>
      </c>
      <c r="N57" s="99">
        <v>8.199999999999999E-3</v>
      </c>
      <c r="O57" s="95">
        <v>813215.16</v>
      </c>
      <c r="P57" s="97">
        <v>129.05000000000001</v>
      </c>
      <c r="Q57" s="95">
        <v>1049.4541300000001</v>
      </c>
      <c r="R57" s="96">
        <v>1.01651895E-2</v>
      </c>
      <c r="S57" s="96">
        <v>1.5359824225212693E-4</v>
      </c>
      <c r="T57" s="96">
        <f>Q57/'סכום נכסי הקרן'!$C$42</f>
        <v>1.9122650265522849E-5</v>
      </c>
    </row>
    <row r="58" spans="2:20" s="141" customFormat="1">
      <c r="B58" s="88" t="s">
        <v>423</v>
      </c>
      <c r="C58" s="85" t="s">
        <v>424</v>
      </c>
      <c r="D58" s="98" t="s">
        <v>146</v>
      </c>
      <c r="E58" s="98" t="s">
        <v>317</v>
      </c>
      <c r="F58" s="85" t="s">
        <v>425</v>
      </c>
      <c r="G58" s="98" t="s">
        <v>360</v>
      </c>
      <c r="H58" s="85" t="s">
        <v>376</v>
      </c>
      <c r="I58" s="85" t="s">
        <v>155</v>
      </c>
      <c r="J58" s="85"/>
      <c r="K58" s="95">
        <v>5.410000000000001</v>
      </c>
      <c r="L58" s="98" t="s">
        <v>157</v>
      </c>
      <c r="M58" s="99">
        <v>3.0499999999999999E-2</v>
      </c>
      <c r="N58" s="99">
        <v>1.6199999999999999E-2</v>
      </c>
      <c r="O58" s="95">
        <v>20609268.630000003</v>
      </c>
      <c r="P58" s="97">
        <v>109.6</v>
      </c>
      <c r="Q58" s="95">
        <v>22587.758399999999</v>
      </c>
      <c r="R58" s="96">
        <v>7.7711248350132794E-2</v>
      </c>
      <c r="S58" s="96">
        <v>3.3059472419778029E-3</v>
      </c>
      <c r="T58" s="96">
        <f>Q58/'סכום נכסי הקרן'!$C$42</f>
        <v>4.1158330966340173E-4</v>
      </c>
    </row>
    <row r="59" spans="2:20" s="141" customFormat="1">
      <c r="B59" s="88" t="s">
        <v>426</v>
      </c>
      <c r="C59" s="85" t="s">
        <v>427</v>
      </c>
      <c r="D59" s="98" t="s">
        <v>146</v>
      </c>
      <c r="E59" s="98" t="s">
        <v>317</v>
      </c>
      <c r="F59" s="85" t="s">
        <v>334</v>
      </c>
      <c r="G59" s="98" t="s">
        <v>319</v>
      </c>
      <c r="H59" s="85" t="s">
        <v>376</v>
      </c>
      <c r="I59" s="85" t="s">
        <v>155</v>
      </c>
      <c r="J59" s="85"/>
      <c r="K59" s="95">
        <v>2.9900000000000007</v>
      </c>
      <c r="L59" s="98" t="s">
        <v>157</v>
      </c>
      <c r="M59" s="99">
        <v>6.5000000000000002E-2</v>
      </c>
      <c r="N59" s="99">
        <v>9.4000000000000021E-3</v>
      </c>
      <c r="O59" s="95">
        <v>64099562</v>
      </c>
      <c r="P59" s="97">
        <v>129.11000000000001</v>
      </c>
      <c r="Q59" s="95">
        <v>83900.886309999987</v>
      </c>
      <c r="R59" s="96">
        <v>4.0698134603174604E-2</v>
      </c>
      <c r="S59" s="96">
        <v>1.2279744575984028E-2</v>
      </c>
      <c r="T59" s="96">
        <f>Q59/'סכום נכסי הקרן'!$C$42</f>
        <v>1.5288017456022813E-3</v>
      </c>
    </row>
    <row r="60" spans="2:20" s="141" customFormat="1">
      <c r="B60" s="88" t="s">
        <v>428</v>
      </c>
      <c r="C60" s="85" t="s">
        <v>429</v>
      </c>
      <c r="D60" s="98" t="s">
        <v>146</v>
      </c>
      <c r="E60" s="98" t="s">
        <v>317</v>
      </c>
      <c r="F60" s="85" t="s">
        <v>430</v>
      </c>
      <c r="G60" s="98" t="s">
        <v>407</v>
      </c>
      <c r="H60" s="85" t="s">
        <v>376</v>
      </c>
      <c r="I60" s="85" t="s">
        <v>153</v>
      </c>
      <c r="J60" s="85"/>
      <c r="K60" s="95">
        <v>0.92000000000000015</v>
      </c>
      <c r="L60" s="98" t="s">
        <v>157</v>
      </c>
      <c r="M60" s="99">
        <v>4.4000000000000004E-2</v>
      </c>
      <c r="N60" s="99">
        <v>4.0000000000000001E-3</v>
      </c>
      <c r="O60" s="95">
        <v>78857.990000000005</v>
      </c>
      <c r="P60" s="97">
        <v>111.85</v>
      </c>
      <c r="Q60" s="95">
        <v>88.202669999999998</v>
      </c>
      <c r="R60" s="96">
        <v>6.5811039039167054E-4</v>
      </c>
      <c r="S60" s="96">
        <v>1.2909354193445699E-5</v>
      </c>
      <c r="T60" s="96">
        <f>Q60/'סכום נכסי הקרן'!$C$42</f>
        <v>1.6071867866157465E-6</v>
      </c>
    </row>
    <row r="61" spans="2:20" s="141" customFormat="1">
      <c r="B61" s="88" t="s">
        <v>431</v>
      </c>
      <c r="C61" s="85" t="s">
        <v>432</v>
      </c>
      <c r="D61" s="98" t="s">
        <v>146</v>
      </c>
      <c r="E61" s="98" t="s">
        <v>317</v>
      </c>
      <c r="F61" s="85" t="s">
        <v>433</v>
      </c>
      <c r="G61" s="98" t="s">
        <v>434</v>
      </c>
      <c r="H61" s="85" t="s">
        <v>376</v>
      </c>
      <c r="I61" s="85" t="s">
        <v>153</v>
      </c>
      <c r="J61" s="85"/>
      <c r="K61" s="95">
        <v>0.82999999999999974</v>
      </c>
      <c r="L61" s="98" t="s">
        <v>157</v>
      </c>
      <c r="M61" s="99">
        <v>4.0999999999999995E-2</v>
      </c>
      <c r="N61" s="99">
        <v>5.0000000000000001E-3</v>
      </c>
      <c r="O61" s="95">
        <v>8891.7999999999993</v>
      </c>
      <c r="P61" s="97">
        <v>123.68</v>
      </c>
      <c r="Q61" s="95">
        <v>10.99737</v>
      </c>
      <c r="R61" s="96">
        <v>5.9784696293030126E-5</v>
      </c>
      <c r="S61" s="96">
        <v>1.6095764961125773E-6</v>
      </c>
      <c r="T61" s="96">
        <f>Q61/'סכום נכסי הקרן'!$C$42</f>
        <v>2.0038880627450863E-7</v>
      </c>
    </row>
    <row r="62" spans="2:20" s="141" customFormat="1">
      <c r="B62" s="88" t="s">
        <v>435</v>
      </c>
      <c r="C62" s="85" t="s">
        <v>436</v>
      </c>
      <c r="D62" s="98" t="s">
        <v>146</v>
      </c>
      <c r="E62" s="98" t="s">
        <v>317</v>
      </c>
      <c r="F62" s="85" t="s">
        <v>437</v>
      </c>
      <c r="G62" s="98" t="s">
        <v>438</v>
      </c>
      <c r="H62" s="85" t="s">
        <v>439</v>
      </c>
      <c r="I62" s="85" t="s">
        <v>155</v>
      </c>
      <c r="J62" s="85"/>
      <c r="K62" s="95">
        <v>8.83</v>
      </c>
      <c r="L62" s="98" t="s">
        <v>157</v>
      </c>
      <c r="M62" s="99">
        <v>5.1500000000000004E-2</v>
      </c>
      <c r="N62" s="99">
        <v>3.6999999999999998E-2</v>
      </c>
      <c r="O62" s="95">
        <v>77951567</v>
      </c>
      <c r="P62" s="97">
        <v>137</v>
      </c>
      <c r="Q62" s="95">
        <v>106793.64708</v>
      </c>
      <c r="R62" s="96">
        <v>2.195186822272574E-2</v>
      </c>
      <c r="S62" s="96">
        <v>1.563033200429826E-2</v>
      </c>
      <c r="T62" s="96">
        <f>Q62/'סכום נכסי הקרן'!$C$42</f>
        <v>1.9459426622967456E-3</v>
      </c>
    </row>
    <row r="63" spans="2:20" s="141" customFormat="1">
      <c r="B63" s="88" t="s">
        <v>440</v>
      </c>
      <c r="C63" s="85" t="s">
        <v>441</v>
      </c>
      <c r="D63" s="98" t="s">
        <v>146</v>
      </c>
      <c r="E63" s="98" t="s">
        <v>317</v>
      </c>
      <c r="F63" s="85" t="s">
        <v>442</v>
      </c>
      <c r="G63" s="98" t="s">
        <v>360</v>
      </c>
      <c r="H63" s="85" t="s">
        <v>439</v>
      </c>
      <c r="I63" s="85" t="s">
        <v>153</v>
      </c>
      <c r="J63" s="85"/>
      <c r="K63" s="95">
        <v>1.23</v>
      </c>
      <c r="L63" s="98" t="s">
        <v>157</v>
      </c>
      <c r="M63" s="99">
        <v>4.9500000000000002E-2</v>
      </c>
      <c r="N63" s="99">
        <v>7.2000000000000015E-3</v>
      </c>
      <c r="O63" s="95">
        <v>3182335.06</v>
      </c>
      <c r="P63" s="97">
        <v>127.79</v>
      </c>
      <c r="Q63" s="95">
        <v>4066.7060799999999</v>
      </c>
      <c r="R63" s="96">
        <v>8.2240844633604312E-3</v>
      </c>
      <c r="S63" s="96">
        <v>5.952036280461705E-4</v>
      </c>
      <c r="T63" s="96">
        <f>Q63/'סכום נכסי הקרן'!$C$42</f>
        <v>7.4101569451649464E-5</v>
      </c>
    </row>
    <row r="64" spans="2:20" s="141" customFormat="1">
      <c r="B64" s="88" t="s">
        <v>443</v>
      </c>
      <c r="C64" s="85" t="s">
        <v>444</v>
      </c>
      <c r="D64" s="98" t="s">
        <v>146</v>
      </c>
      <c r="E64" s="98" t="s">
        <v>317</v>
      </c>
      <c r="F64" s="85" t="s">
        <v>442</v>
      </c>
      <c r="G64" s="98" t="s">
        <v>360</v>
      </c>
      <c r="H64" s="85" t="s">
        <v>439</v>
      </c>
      <c r="I64" s="85" t="s">
        <v>153</v>
      </c>
      <c r="J64" s="85"/>
      <c r="K64" s="95">
        <v>3.6999999999999993</v>
      </c>
      <c r="L64" s="98" t="s">
        <v>157</v>
      </c>
      <c r="M64" s="99">
        <v>4.8000000000000001E-2</v>
      </c>
      <c r="N64" s="99">
        <v>1.1299999999999998E-2</v>
      </c>
      <c r="O64" s="95">
        <v>75355910</v>
      </c>
      <c r="P64" s="97">
        <v>118.7</v>
      </c>
      <c r="Q64" s="95">
        <v>89447.461900000009</v>
      </c>
      <c r="R64" s="96">
        <v>5.5427260276592331E-2</v>
      </c>
      <c r="S64" s="96">
        <v>1.3091542096989123E-2</v>
      </c>
      <c r="T64" s="96">
        <f>Q64/'סכום נכסי הקרן'!$C$42</f>
        <v>1.6298687881216684E-3</v>
      </c>
    </row>
    <row r="65" spans="2:20" s="141" customFormat="1">
      <c r="B65" s="88" t="s">
        <v>445</v>
      </c>
      <c r="C65" s="85" t="s">
        <v>446</v>
      </c>
      <c r="D65" s="98" t="s">
        <v>146</v>
      </c>
      <c r="E65" s="98" t="s">
        <v>317</v>
      </c>
      <c r="F65" s="85" t="s">
        <v>442</v>
      </c>
      <c r="G65" s="98" t="s">
        <v>360</v>
      </c>
      <c r="H65" s="85" t="s">
        <v>439</v>
      </c>
      <c r="I65" s="85" t="s">
        <v>153</v>
      </c>
      <c r="J65" s="85"/>
      <c r="K65" s="95">
        <v>7.49</v>
      </c>
      <c r="L65" s="98" t="s">
        <v>157</v>
      </c>
      <c r="M65" s="99">
        <v>3.2000000000000001E-2</v>
      </c>
      <c r="N65" s="99">
        <v>2.2099999999999998E-2</v>
      </c>
      <c r="O65" s="95">
        <v>8091529</v>
      </c>
      <c r="P65" s="97">
        <v>108.23</v>
      </c>
      <c r="Q65" s="95">
        <v>8757.4621999999999</v>
      </c>
      <c r="R65" s="96">
        <v>1.7832806604605241E-2</v>
      </c>
      <c r="S65" s="96">
        <v>1.281743300690469E-3</v>
      </c>
      <c r="T65" s="96">
        <f>Q65/'סכום נכסי הקרן'!$C$42</f>
        <v>1.5957427969161099E-4</v>
      </c>
    </row>
    <row r="66" spans="2:20" s="141" customFormat="1">
      <c r="B66" s="88" t="s">
        <v>447</v>
      </c>
      <c r="C66" s="85" t="s">
        <v>448</v>
      </c>
      <c r="D66" s="98" t="s">
        <v>146</v>
      </c>
      <c r="E66" s="98" t="s">
        <v>317</v>
      </c>
      <c r="F66" s="85" t="s">
        <v>442</v>
      </c>
      <c r="G66" s="98" t="s">
        <v>360</v>
      </c>
      <c r="H66" s="85" t="s">
        <v>439</v>
      </c>
      <c r="I66" s="85" t="s">
        <v>153</v>
      </c>
      <c r="J66" s="85"/>
      <c r="K66" s="95">
        <v>2.1900000000000004</v>
      </c>
      <c r="L66" s="98" t="s">
        <v>157</v>
      </c>
      <c r="M66" s="99">
        <v>4.9000000000000002E-2</v>
      </c>
      <c r="N66" s="99">
        <v>7.7999999999999988E-3</v>
      </c>
      <c r="O66" s="95">
        <v>21001996.43</v>
      </c>
      <c r="P66" s="97">
        <v>117.88</v>
      </c>
      <c r="Q66" s="95">
        <v>24757.154249999996</v>
      </c>
      <c r="R66" s="96">
        <v>5.3007573638200953E-2</v>
      </c>
      <c r="S66" s="96">
        <v>3.6234602992746079E-3</v>
      </c>
      <c r="T66" s="96">
        <f>Q66/'סכום נכסי הקרן'!$C$42</f>
        <v>4.5111300128224992E-4</v>
      </c>
    </row>
    <row r="67" spans="2:20" s="141" customFormat="1">
      <c r="B67" s="88" t="s">
        <v>449</v>
      </c>
      <c r="C67" s="85" t="s">
        <v>450</v>
      </c>
      <c r="D67" s="98" t="s">
        <v>146</v>
      </c>
      <c r="E67" s="98" t="s">
        <v>317</v>
      </c>
      <c r="F67" s="85" t="s">
        <v>343</v>
      </c>
      <c r="G67" s="98" t="s">
        <v>319</v>
      </c>
      <c r="H67" s="85" t="s">
        <v>439</v>
      </c>
      <c r="I67" s="85" t="s">
        <v>153</v>
      </c>
      <c r="J67" s="85"/>
      <c r="K67" s="95">
        <v>1.9999999999999997E-2</v>
      </c>
      <c r="L67" s="98" t="s">
        <v>157</v>
      </c>
      <c r="M67" s="99">
        <v>4.2999999999999997E-2</v>
      </c>
      <c r="N67" s="99">
        <v>1.41E-2</v>
      </c>
      <c r="O67" s="95">
        <v>1177320.99</v>
      </c>
      <c r="P67" s="97">
        <v>117.9</v>
      </c>
      <c r="Q67" s="95">
        <v>1388.0614699999999</v>
      </c>
      <c r="R67" s="96">
        <v>1.681883764803899E-2</v>
      </c>
      <c r="S67" s="96">
        <v>2.0315685634578748E-4</v>
      </c>
      <c r="T67" s="96">
        <f>Q67/'סכום נכסי הקרן'!$C$42</f>
        <v>2.5292590956650512E-5</v>
      </c>
    </row>
    <row r="68" spans="2:20" s="141" customFormat="1">
      <c r="B68" s="88" t="s">
        <v>451</v>
      </c>
      <c r="C68" s="85" t="s">
        <v>452</v>
      </c>
      <c r="D68" s="98" t="s">
        <v>146</v>
      </c>
      <c r="E68" s="98" t="s">
        <v>317</v>
      </c>
      <c r="F68" s="85" t="s">
        <v>453</v>
      </c>
      <c r="G68" s="98" t="s">
        <v>360</v>
      </c>
      <c r="H68" s="85" t="s">
        <v>439</v>
      </c>
      <c r="I68" s="85" t="s">
        <v>155</v>
      </c>
      <c r="J68" s="85"/>
      <c r="K68" s="95">
        <v>1.7400000000000004</v>
      </c>
      <c r="L68" s="98" t="s">
        <v>157</v>
      </c>
      <c r="M68" s="99">
        <v>4.8000000000000001E-2</v>
      </c>
      <c r="N68" s="99">
        <v>1.0800000000000001E-2</v>
      </c>
      <c r="O68" s="95">
        <v>2298553.92</v>
      </c>
      <c r="P68" s="97">
        <v>111.69</v>
      </c>
      <c r="Q68" s="95">
        <v>2567.2547800000002</v>
      </c>
      <c r="R68" s="96">
        <v>1.005315745276417E-2</v>
      </c>
      <c r="S68" s="96">
        <v>3.7574374176922899E-4</v>
      </c>
      <c r="T68" s="96">
        <f>Q68/'סכום נכסי הקרן'!$C$42</f>
        <v>4.6779286389993813E-5</v>
      </c>
    </row>
    <row r="69" spans="2:20" s="141" customFormat="1">
      <c r="B69" s="88" t="s">
        <v>454</v>
      </c>
      <c r="C69" s="85" t="s">
        <v>455</v>
      </c>
      <c r="D69" s="98" t="s">
        <v>146</v>
      </c>
      <c r="E69" s="98" t="s">
        <v>317</v>
      </c>
      <c r="F69" s="85" t="s">
        <v>453</v>
      </c>
      <c r="G69" s="98" t="s">
        <v>360</v>
      </c>
      <c r="H69" s="85" t="s">
        <v>439</v>
      </c>
      <c r="I69" s="85" t="s">
        <v>155</v>
      </c>
      <c r="J69" s="85"/>
      <c r="K69" s="95">
        <v>4.79</v>
      </c>
      <c r="L69" s="98" t="s">
        <v>157</v>
      </c>
      <c r="M69" s="99">
        <v>3.2899999999999999E-2</v>
      </c>
      <c r="N69" s="99">
        <v>1.6399999999999998E-2</v>
      </c>
      <c r="O69" s="95">
        <v>15667585.529999999</v>
      </c>
      <c r="P69" s="97">
        <v>108.7</v>
      </c>
      <c r="Q69" s="95">
        <v>17030.66547</v>
      </c>
      <c r="R69" s="96">
        <v>7.4607550142857137E-2</v>
      </c>
      <c r="S69" s="96">
        <v>2.4926104017295096E-3</v>
      </c>
      <c r="T69" s="96">
        <f>Q69/'סכום נכסי הקרן'!$C$42</f>
        <v>3.1032462521437339E-4</v>
      </c>
    </row>
    <row r="70" spans="2:20" s="141" customFormat="1">
      <c r="B70" s="88" t="s">
        <v>456</v>
      </c>
      <c r="C70" s="85" t="s">
        <v>457</v>
      </c>
      <c r="D70" s="98" t="s">
        <v>146</v>
      </c>
      <c r="E70" s="98" t="s">
        <v>317</v>
      </c>
      <c r="F70" s="85" t="s">
        <v>458</v>
      </c>
      <c r="G70" s="98" t="s">
        <v>360</v>
      </c>
      <c r="H70" s="85" t="s">
        <v>439</v>
      </c>
      <c r="I70" s="85" t="s">
        <v>153</v>
      </c>
      <c r="J70" s="85"/>
      <c r="K70" s="95">
        <v>0.99</v>
      </c>
      <c r="L70" s="98" t="s">
        <v>157</v>
      </c>
      <c r="M70" s="99">
        <v>4.5499999999999999E-2</v>
      </c>
      <c r="N70" s="99">
        <v>7.8000000000000005E-3</v>
      </c>
      <c r="O70" s="95">
        <v>2764445.7</v>
      </c>
      <c r="P70" s="97">
        <v>124.14</v>
      </c>
      <c r="Q70" s="95">
        <v>3431.7829000000002</v>
      </c>
      <c r="R70" s="96">
        <v>1.9547494024974899E-2</v>
      </c>
      <c r="S70" s="96">
        <v>5.0227618927080374E-4</v>
      </c>
      <c r="T70" s="96">
        <f>Q70/'סכום נכסי הקרן'!$C$42</f>
        <v>6.2532303516592736E-5</v>
      </c>
    </row>
    <row r="71" spans="2:20" s="141" customFormat="1">
      <c r="B71" s="88" t="s">
        <v>459</v>
      </c>
      <c r="C71" s="85" t="s">
        <v>460</v>
      </c>
      <c r="D71" s="98" t="s">
        <v>146</v>
      </c>
      <c r="E71" s="98" t="s">
        <v>317</v>
      </c>
      <c r="F71" s="85" t="s">
        <v>458</v>
      </c>
      <c r="G71" s="98" t="s">
        <v>360</v>
      </c>
      <c r="H71" s="85" t="s">
        <v>439</v>
      </c>
      <c r="I71" s="85" t="s">
        <v>153</v>
      </c>
      <c r="J71" s="85"/>
      <c r="K71" s="95">
        <v>5.7700000000000005</v>
      </c>
      <c r="L71" s="98" t="s">
        <v>157</v>
      </c>
      <c r="M71" s="99">
        <v>4.7500000000000001E-2</v>
      </c>
      <c r="N71" s="99">
        <v>1.7500000000000002E-2</v>
      </c>
      <c r="O71" s="95">
        <v>46199218</v>
      </c>
      <c r="P71" s="97">
        <v>141.58000000000001</v>
      </c>
      <c r="Q71" s="95">
        <v>65408.852920000005</v>
      </c>
      <c r="R71" s="96">
        <v>2.9153344771902769E-2</v>
      </c>
      <c r="S71" s="96">
        <v>9.5732481764018596E-3</v>
      </c>
      <c r="T71" s="96">
        <f>Q71/'סכום נכסי הקרן'!$C$42</f>
        <v>1.1918487744273139E-3</v>
      </c>
    </row>
    <row r="72" spans="2:20" s="141" customFormat="1">
      <c r="B72" s="88" t="s">
        <v>461</v>
      </c>
      <c r="C72" s="85" t="s">
        <v>462</v>
      </c>
      <c r="D72" s="98" t="s">
        <v>146</v>
      </c>
      <c r="E72" s="98" t="s">
        <v>317</v>
      </c>
      <c r="F72" s="85" t="s">
        <v>463</v>
      </c>
      <c r="G72" s="98" t="s">
        <v>360</v>
      </c>
      <c r="H72" s="85" t="s">
        <v>439</v>
      </c>
      <c r="I72" s="85" t="s">
        <v>153</v>
      </c>
      <c r="J72" s="85"/>
      <c r="K72" s="95">
        <v>0.98000000000000032</v>
      </c>
      <c r="L72" s="98" t="s">
        <v>157</v>
      </c>
      <c r="M72" s="99">
        <v>4.9500000000000002E-2</v>
      </c>
      <c r="N72" s="99">
        <v>8.2000000000000024E-3</v>
      </c>
      <c r="O72" s="95">
        <v>906611.66</v>
      </c>
      <c r="P72" s="97">
        <v>129.13999999999999</v>
      </c>
      <c r="Q72" s="95">
        <v>1170.7983099999999</v>
      </c>
      <c r="R72" s="96">
        <v>1.8108712553829758E-3</v>
      </c>
      <c r="S72" s="96">
        <v>1.713581921372407E-4</v>
      </c>
      <c r="T72" s="96">
        <f>Q72/'סכום נכסי הקרן'!$C$42</f>
        <v>2.1333725766170646E-5</v>
      </c>
    </row>
    <row r="73" spans="2:20" s="141" customFormat="1">
      <c r="B73" s="88" t="s">
        <v>464</v>
      </c>
      <c r="C73" s="85" t="s">
        <v>465</v>
      </c>
      <c r="D73" s="98" t="s">
        <v>146</v>
      </c>
      <c r="E73" s="98" t="s">
        <v>317</v>
      </c>
      <c r="F73" s="85" t="s">
        <v>463</v>
      </c>
      <c r="G73" s="98" t="s">
        <v>360</v>
      </c>
      <c r="H73" s="85" t="s">
        <v>439</v>
      </c>
      <c r="I73" s="85" t="s">
        <v>153</v>
      </c>
      <c r="J73" s="85"/>
      <c r="K73" s="95">
        <v>2.3199999999999998</v>
      </c>
      <c r="L73" s="98" t="s">
        <v>157</v>
      </c>
      <c r="M73" s="99">
        <v>6.5000000000000002E-2</v>
      </c>
      <c r="N73" s="99">
        <v>9.2000000000000016E-3</v>
      </c>
      <c r="O73" s="95">
        <v>41670309.739999995</v>
      </c>
      <c r="P73" s="97">
        <v>126.63</v>
      </c>
      <c r="Q73" s="95">
        <v>52767.113349999992</v>
      </c>
      <c r="R73" s="96">
        <v>6.0329319570192969E-2</v>
      </c>
      <c r="S73" s="96">
        <v>7.7230015372646539E-3</v>
      </c>
      <c r="T73" s="96">
        <f>Q73/'סכום נכסי הקרן'!$C$42</f>
        <v>9.6149705381906635E-4</v>
      </c>
    </row>
    <row r="74" spans="2:20" s="141" customFormat="1">
      <c r="B74" s="88" t="s">
        <v>466</v>
      </c>
      <c r="C74" s="85" t="s">
        <v>467</v>
      </c>
      <c r="D74" s="98" t="s">
        <v>146</v>
      </c>
      <c r="E74" s="98" t="s">
        <v>317</v>
      </c>
      <c r="F74" s="85" t="s">
        <v>463</v>
      </c>
      <c r="G74" s="98" t="s">
        <v>360</v>
      </c>
      <c r="H74" s="85" t="s">
        <v>439</v>
      </c>
      <c r="I74" s="85" t="s">
        <v>153</v>
      </c>
      <c r="J74" s="85"/>
      <c r="K74" s="95">
        <v>1.2099999999999997</v>
      </c>
      <c r="L74" s="98" t="s">
        <v>157</v>
      </c>
      <c r="M74" s="99">
        <v>5.2999999999999999E-2</v>
      </c>
      <c r="N74" s="99">
        <v>1.0799999999999999E-2</v>
      </c>
      <c r="O74" s="95">
        <v>4635061.32</v>
      </c>
      <c r="P74" s="97">
        <v>123.49</v>
      </c>
      <c r="Q74" s="95">
        <v>5723.8370800000002</v>
      </c>
      <c r="R74" s="96">
        <v>9.676207746822249E-3</v>
      </c>
      <c r="S74" s="96">
        <v>8.3774153561675616E-4</v>
      </c>
      <c r="T74" s="96">
        <f>Q74/'סכום נכסי הקרן'!$C$42</f>
        <v>1.0429701644765695E-4</v>
      </c>
    </row>
    <row r="75" spans="2:20" s="141" customFormat="1">
      <c r="B75" s="88" t="s">
        <v>468</v>
      </c>
      <c r="C75" s="85" t="s">
        <v>469</v>
      </c>
      <c r="D75" s="98" t="s">
        <v>146</v>
      </c>
      <c r="E75" s="98" t="s">
        <v>317</v>
      </c>
      <c r="F75" s="85" t="s">
        <v>470</v>
      </c>
      <c r="G75" s="98" t="s">
        <v>360</v>
      </c>
      <c r="H75" s="85" t="s">
        <v>439</v>
      </c>
      <c r="I75" s="85" t="s">
        <v>153</v>
      </c>
      <c r="J75" s="85"/>
      <c r="K75" s="95">
        <v>2.7699999999999991</v>
      </c>
      <c r="L75" s="98" t="s">
        <v>157</v>
      </c>
      <c r="M75" s="99">
        <v>4.9500000000000002E-2</v>
      </c>
      <c r="N75" s="99">
        <v>1.6499999999999997E-2</v>
      </c>
      <c r="O75" s="95">
        <v>13664743.23</v>
      </c>
      <c r="P75" s="97">
        <v>110.16</v>
      </c>
      <c r="Q75" s="95">
        <v>15053.080770000004</v>
      </c>
      <c r="R75" s="96">
        <v>4.781895027295633E-2</v>
      </c>
      <c r="S75" s="96">
        <v>2.2031708491645021E-3</v>
      </c>
      <c r="T75" s="96">
        <f>Q75/'סכום נכסי הקרן'!$C$42</f>
        <v>2.7429002445621652E-4</v>
      </c>
    </row>
    <row r="76" spans="2:20" s="141" customFormat="1">
      <c r="B76" s="88" t="s">
        <v>471</v>
      </c>
      <c r="C76" s="85" t="s">
        <v>472</v>
      </c>
      <c r="D76" s="98" t="s">
        <v>146</v>
      </c>
      <c r="E76" s="98" t="s">
        <v>317</v>
      </c>
      <c r="F76" s="85" t="s">
        <v>473</v>
      </c>
      <c r="G76" s="98" t="s">
        <v>319</v>
      </c>
      <c r="H76" s="85" t="s">
        <v>439</v>
      </c>
      <c r="I76" s="85" t="s">
        <v>155</v>
      </c>
      <c r="J76" s="85"/>
      <c r="K76" s="95">
        <v>3.1799999999999997</v>
      </c>
      <c r="L76" s="98" t="s">
        <v>157</v>
      </c>
      <c r="M76" s="99">
        <v>3.5499999999999997E-2</v>
      </c>
      <c r="N76" s="99">
        <v>7.899999999999999E-3</v>
      </c>
      <c r="O76" s="95">
        <v>14626259.859999999</v>
      </c>
      <c r="P76" s="97">
        <v>118.52</v>
      </c>
      <c r="Q76" s="95">
        <v>17335.042470000004</v>
      </c>
      <c r="R76" s="96">
        <v>2.9316216529464392E-2</v>
      </c>
      <c r="S76" s="96">
        <v>2.5371590588318229E-3</v>
      </c>
      <c r="T76" s="96">
        <f>Q76/'סכום נכסי הקרן'!$C$42</f>
        <v>3.1587083705296904E-4</v>
      </c>
    </row>
    <row r="77" spans="2:20" s="141" customFormat="1">
      <c r="B77" s="88" t="s">
        <v>474</v>
      </c>
      <c r="C77" s="85" t="s">
        <v>475</v>
      </c>
      <c r="D77" s="98" t="s">
        <v>146</v>
      </c>
      <c r="E77" s="98" t="s">
        <v>317</v>
      </c>
      <c r="F77" s="85" t="s">
        <v>473</v>
      </c>
      <c r="G77" s="98" t="s">
        <v>319</v>
      </c>
      <c r="H77" s="85" t="s">
        <v>439</v>
      </c>
      <c r="I77" s="85" t="s">
        <v>155</v>
      </c>
      <c r="J77" s="85"/>
      <c r="K77" s="95">
        <v>2.1299999999999994</v>
      </c>
      <c r="L77" s="98" t="s">
        <v>157</v>
      </c>
      <c r="M77" s="99">
        <v>4.6500000000000007E-2</v>
      </c>
      <c r="N77" s="99">
        <v>7.0999999999999987E-3</v>
      </c>
      <c r="O77" s="95">
        <v>14996417.949999999</v>
      </c>
      <c r="P77" s="97">
        <v>130.49</v>
      </c>
      <c r="Q77" s="95">
        <v>19568.82519</v>
      </c>
      <c r="R77" s="96">
        <v>2.8583866408251776E-2</v>
      </c>
      <c r="S77" s="96">
        <v>2.8640957867526271E-3</v>
      </c>
      <c r="T77" s="96">
        <f>Q77/'סכום נכסי הקרן'!$C$42</f>
        <v>3.5657375536320358E-4</v>
      </c>
    </row>
    <row r="78" spans="2:20" s="141" customFormat="1">
      <c r="B78" s="88" t="s">
        <v>476</v>
      </c>
      <c r="C78" s="85" t="s">
        <v>477</v>
      </c>
      <c r="D78" s="98" t="s">
        <v>146</v>
      </c>
      <c r="E78" s="98" t="s">
        <v>317</v>
      </c>
      <c r="F78" s="85" t="s">
        <v>473</v>
      </c>
      <c r="G78" s="98" t="s">
        <v>319</v>
      </c>
      <c r="H78" s="85" t="s">
        <v>439</v>
      </c>
      <c r="I78" s="85" t="s">
        <v>155</v>
      </c>
      <c r="J78" s="85"/>
      <c r="K78" s="95">
        <v>6.4800000000000013</v>
      </c>
      <c r="L78" s="98" t="s">
        <v>157</v>
      </c>
      <c r="M78" s="99">
        <v>1.4999999999999999E-2</v>
      </c>
      <c r="N78" s="99">
        <v>1.3000000000000001E-2</v>
      </c>
      <c r="O78" s="95">
        <v>35674047.850000009</v>
      </c>
      <c r="P78" s="97">
        <v>100.1</v>
      </c>
      <c r="Q78" s="95">
        <v>35709.720399999998</v>
      </c>
      <c r="R78" s="96">
        <v>5.9063914878247768E-2</v>
      </c>
      <c r="S78" s="96">
        <v>5.2264792981041664E-3</v>
      </c>
      <c r="T78" s="96">
        <f>Q78/'סכום נכסי הקרן'!$C$42</f>
        <v>6.5068541327176113E-4</v>
      </c>
    </row>
    <row r="79" spans="2:20" s="141" customFormat="1">
      <c r="B79" s="88" t="s">
        <v>478</v>
      </c>
      <c r="C79" s="85" t="s">
        <v>479</v>
      </c>
      <c r="D79" s="98" t="s">
        <v>146</v>
      </c>
      <c r="E79" s="98" t="s">
        <v>317</v>
      </c>
      <c r="F79" s="85" t="s">
        <v>406</v>
      </c>
      <c r="G79" s="98" t="s">
        <v>407</v>
      </c>
      <c r="H79" s="85" t="s">
        <v>439</v>
      </c>
      <c r="I79" s="85" t="s">
        <v>155</v>
      </c>
      <c r="J79" s="85"/>
      <c r="K79" s="95">
        <v>5.5399999999999991</v>
      </c>
      <c r="L79" s="98" t="s">
        <v>157</v>
      </c>
      <c r="M79" s="99">
        <v>3.85E-2</v>
      </c>
      <c r="N79" s="99">
        <v>1.5099999999999997E-2</v>
      </c>
      <c r="O79" s="95">
        <v>12286906</v>
      </c>
      <c r="P79" s="97">
        <v>117.17</v>
      </c>
      <c r="Q79" s="95">
        <v>14396.56768</v>
      </c>
      <c r="R79" s="96">
        <v>5.1292281494127581E-2</v>
      </c>
      <c r="S79" s="96">
        <v>2.1070835083680894E-3</v>
      </c>
      <c r="T79" s="96">
        <f>Q79/'סכום נכסי הקרן'!$C$42</f>
        <v>2.623273575268789E-4</v>
      </c>
    </row>
    <row r="80" spans="2:20" s="141" customFormat="1">
      <c r="B80" s="88" t="s">
        <v>480</v>
      </c>
      <c r="C80" s="85" t="s">
        <v>481</v>
      </c>
      <c r="D80" s="98" t="s">
        <v>146</v>
      </c>
      <c r="E80" s="98" t="s">
        <v>317</v>
      </c>
      <c r="F80" s="85" t="s">
        <v>406</v>
      </c>
      <c r="G80" s="98" t="s">
        <v>407</v>
      </c>
      <c r="H80" s="85" t="s">
        <v>439</v>
      </c>
      <c r="I80" s="85" t="s">
        <v>155</v>
      </c>
      <c r="J80" s="85"/>
      <c r="K80" s="95">
        <v>2.99</v>
      </c>
      <c r="L80" s="98" t="s">
        <v>157</v>
      </c>
      <c r="M80" s="99">
        <v>3.9E-2</v>
      </c>
      <c r="N80" s="99">
        <v>8.7999999999999988E-3</v>
      </c>
      <c r="O80" s="95">
        <v>6722644</v>
      </c>
      <c r="P80" s="97">
        <v>118.26</v>
      </c>
      <c r="Q80" s="95">
        <v>7950.1985999999997</v>
      </c>
      <c r="R80" s="96">
        <v>3.3776614372024671E-2</v>
      </c>
      <c r="S80" s="96">
        <v>1.1635920957453569E-3</v>
      </c>
      <c r="T80" s="96">
        <f>Q80/'סכום נכסי הקרן'!$C$42</f>
        <v>1.4486470920768051E-4</v>
      </c>
    </row>
    <row r="81" spans="2:20" s="141" customFormat="1">
      <c r="B81" s="88" t="s">
        <v>482</v>
      </c>
      <c r="C81" s="85" t="s">
        <v>483</v>
      </c>
      <c r="D81" s="98" t="s">
        <v>146</v>
      </c>
      <c r="E81" s="98" t="s">
        <v>317</v>
      </c>
      <c r="F81" s="85" t="s">
        <v>406</v>
      </c>
      <c r="G81" s="98" t="s">
        <v>407</v>
      </c>
      <c r="H81" s="85" t="s">
        <v>439</v>
      </c>
      <c r="I81" s="85" t="s">
        <v>155</v>
      </c>
      <c r="J81" s="85"/>
      <c r="K81" s="95">
        <v>3.86</v>
      </c>
      <c r="L81" s="98" t="s">
        <v>157</v>
      </c>
      <c r="M81" s="99">
        <v>3.9E-2</v>
      </c>
      <c r="N81" s="99">
        <v>1.11E-2</v>
      </c>
      <c r="O81" s="95">
        <v>11752140</v>
      </c>
      <c r="P81" s="97">
        <v>120.3</v>
      </c>
      <c r="Q81" s="95">
        <v>14137.824189999999</v>
      </c>
      <c r="R81" s="96">
        <v>2.9451586023694812E-2</v>
      </c>
      <c r="S81" s="96">
        <v>2.0692137776937426E-3</v>
      </c>
      <c r="T81" s="96">
        <f>Q81/'סכום נכסי הקרן'!$C$42</f>
        <v>2.5761265764023323E-4</v>
      </c>
    </row>
    <row r="82" spans="2:20" s="141" customFormat="1">
      <c r="B82" s="88" t="s">
        <v>484</v>
      </c>
      <c r="C82" s="85" t="s">
        <v>485</v>
      </c>
      <c r="D82" s="98" t="s">
        <v>146</v>
      </c>
      <c r="E82" s="98" t="s">
        <v>317</v>
      </c>
      <c r="F82" s="85" t="s">
        <v>406</v>
      </c>
      <c r="G82" s="98" t="s">
        <v>407</v>
      </c>
      <c r="H82" s="85" t="s">
        <v>439</v>
      </c>
      <c r="I82" s="85" t="s">
        <v>155</v>
      </c>
      <c r="J82" s="85"/>
      <c r="K82" s="95">
        <v>6.33</v>
      </c>
      <c r="L82" s="98" t="s">
        <v>157</v>
      </c>
      <c r="M82" s="99">
        <v>3.85E-2</v>
      </c>
      <c r="N82" s="99">
        <v>1.6900000000000005E-2</v>
      </c>
      <c r="O82" s="95">
        <v>8502120</v>
      </c>
      <c r="P82" s="97">
        <v>117.96</v>
      </c>
      <c r="Q82" s="95">
        <v>10029.100699999999</v>
      </c>
      <c r="R82" s="96">
        <v>3.4008480000000001E-2</v>
      </c>
      <c r="S82" s="96">
        <v>1.4678604760834813E-3</v>
      </c>
      <c r="T82" s="96">
        <f>Q82/'סכום נכסי הקרן'!$C$42</f>
        <v>1.8274546707802307E-4</v>
      </c>
    </row>
    <row r="83" spans="2:20" s="141" customFormat="1">
      <c r="B83" s="88" t="s">
        <v>486</v>
      </c>
      <c r="C83" s="85" t="s">
        <v>487</v>
      </c>
      <c r="D83" s="98" t="s">
        <v>146</v>
      </c>
      <c r="E83" s="98" t="s">
        <v>317</v>
      </c>
      <c r="F83" s="85" t="s">
        <v>488</v>
      </c>
      <c r="G83" s="98" t="s">
        <v>489</v>
      </c>
      <c r="H83" s="85" t="s">
        <v>439</v>
      </c>
      <c r="I83" s="85" t="s">
        <v>155</v>
      </c>
      <c r="J83" s="85"/>
      <c r="K83" s="95">
        <v>0.53000000000000014</v>
      </c>
      <c r="L83" s="98" t="s">
        <v>157</v>
      </c>
      <c r="M83" s="99">
        <v>1.2800000000000001E-2</v>
      </c>
      <c r="N83" s="99">
        <v>6.000000000000001E-3</v>
      </c>
      <c r="O83" s="95">
        <v>2143620.02</v>
      </c>
      <c r="P83" s="97">
        <v>100</v>
      </c>
      <c r="Q83" s="95">
        <v>2157.3391900000001</v>
      </c>
      <c r="R83" s="96">
        <v>5.7163200533333333E-2</v>
      </c>
      <c r="S83" s="96">
        <v>3.1574844297923465E-4</v>
      </c>
      <c r="T83" s="96">
        <f>Q83/'סכום נכסי הקרן'!$C$42</f>
        <v>3.9310000937798343E-5</v>
      </c>
    </row>
    <row r="84" spans="2:20" s="141" customFormat="1">
      <c r="B84" s="88" t="s">
        <v>490</v>
      </c>
      <c r="C84" s="85" t="s">
        <v>491</v>
      </c>
      <c r="D84" s="98" t="s">
        <v>146</v>
      </c>
      <c r="E84" s="98" t="s">
        <v>317</v>
      </c>
      <c r="F84" s="85" t="s">
        <v>492</v>
      </c>
      <c r="G84" s="98" t="s">
        <v>407</v>
      </c>
      <c r="H84" s="85" t="s">
        <v>439</v>
      </c>
      <c r="I84" s="85" t="s">
        <v>153</v>
      </c>
      <c r="J84" s="85"/>
      <c r="K84" s="95">
        <v>4.04</v>
      </c>
      <c r="L84" s="98" t="s">
        <v>157</v>
      </c>
      <c r="M84" s="99">
        <v>3.7499999999999999E-2</v>
      </c>
      <c r="N84" s="99">
        <v>1.1599999999999999E-2</v>
      </c>
      <c r="O84" s="95">
        <v>38476381</v>
      </c>
      <c r="P84" s="97">
        <v>118.37</v>
      </c>
      <c r="Q84" s="95">
        <v>45544.491590000005</v>
      </c>
      <c r="R84" s="96">
        <v>4.966608517588595E-2</v>
      </c>
      <c r="S84" s="96">
        <v>6.6658976819604096E-3</v>
      </c>
      <c r="T84" s="96">
        <f>Q84/'סכום נכסי הקרן'!$C$42</f>
        <v>8.2988990113995421E-4</v>
      </c>
    </row>
    <row r="85" spans="2:20" s="141" customFormat="1">
      <c r="B85" s="88" t="s">
        <v>493</v>
      </c>
      <c r="C85" s="85" t="s">
        <v>494</v>
      </c>
      <c r="D85" s="98" t="s">
        <v>146</v>
      </c>
      <c r="E85" s="98" t="s">
        <v>317</v>
      </c>
      <c r="F85" s="85" t="s">
        <v>492</v>
      </c>
      <c r="G85" s="98" t="s">
        <v>407</v>
      </c>
      <c r="H85" s="85" t="s">
        <v>439</v>
      </c>
      <c r="I85" s="85" t="s">
        <v>153</v>
      </c>
      <c r="J85" s="85"/>
      <c r="K85" s="95">
        <v>7.5699999999999985</v>
      </c>
      <c r="L85" s="98" t="s">
        <v>157</v>
      </c>
      <c r="M85" s="99">
        <v>2.4799999999999999E-2</v>
      </c>
      <c r="N85" s="99">
        <v>0.02</v>
      </c>
      <c r="O85" s="95">
        <v>12206429</v>
      </c>
      <c r="P85" s="97">
        <v>102.92</v>
      </c>
      <c r="Q85" s="95">
        <v>12562.857150000002</v>
      </c>
      <c r="R85" s="96">
        <v>2.8823675205802628E-2</v>
      </c>
      <c r="S85" s="96">
        <v>1.8387013979396748E-3</v>
      </c>
      <c r="T85" s="96">
        <f>Q85/'סכום נכסי הקרן'!$C$42</f>
        <v>2.2891436295093061E-4</v>
      </c>
    </row>
    <row r="86" spans="2:20" s="141" customFormat="1">
      <c r="B86" s="88" t="s">
        <v>495</v>
      </c>
      <c r="C86" s="85" t="s">
        <v>496</v>
      </c>
      <c r="D86" s="98" t="s">
        <v>146</v>
      </c>
      <c r="E86" s="98" t="s">
        <v>317</v>
      </c>
      <c r="F86" s="85" t="s">
        <v>497</v>
      </c>
      <c r="G86" s="98" t="s">
        <v>360</v>
      </c>
      <c r="H86" s="85" t="s">
        <v>439</v>
      </c>
      <c r="I86" s="85" t="s">
        <v>155</v>
      </c>
      <c r="J86" s="85"/>
      <c r="K86" s="95">
        <v>2.9499999999999997</v>
      </c>
      <c r="L86" s="98" t="s">
        <v>157</v>
      </c>
      <c r="M86" s="99">
        <v>5.0999999999999997E-2</v>
      </c>
      <c r="N86" s="99">
        <v>8.0999999999999996E-3</v>
      </c>
      <c r="O86" s="95">
        <v>16816588.629999999</v>
      </c>
      <c r="P86" s="97">
        <v>125.5</v>
      </c>
      <c r="Q86" s="95">
        <v>21104.820080000001</v>
      </c>
      <c r="R86" s="96">
        <v>2.3475653708843719E-2</v>
      </c>
      <c r="S86" s="96">
        <v>3.0889041975902206E-3</v>
      </c>
      <c r="T86" s="96">
        <f>Q86/'סכום נכסי הקרן'!$C$42</f>
        <v>3.8456191821039753E-4</v>
      </c>
    </row>
    <row r="87" spans="2:20" s="141" customFormat="1">
      <c r="B87" s="88" t="s">
        <v>498</v>
      </c>
      <c r="C87" s="85" t="s">
        <v>499</v>
      </c>
      <c r="D87" s="98" t="s">
        <v>146</v>
      </c>
      <c r="E87" s="98" t="s">
        <v>317</v>
      </c>
      <c r="F87" s="85" t="s">
        <v>497</v>
      </c>
      <c r="G87" s="98" t="s">
        <v>360</v>
      </c>
      <c r="H87" s="85" t="s">
        <v>439</v>
      </c>
      <c r="I87" s="85" t="s">
        <v>155</v>
      </c>
      <c r="J87" s="85"/>
      <c r="K87" s="95">
        <v>3.2300000000000004</v>
      </c>
      <c r="L87" s="98" t="s">
        <v>157</v>
      </c>
      <c r="M87" s="99">
        <v>3.4000000000000002E-2</v>
      </c>
      <c r="N87" s="99">
        <v>1.11E-2</v>
      </c>
      <c r="O87" s="95">
        <v>12558420.57</v>
      </c>
      <c r="P87" s="97">
        <v>109.95</v>
      </c>
      <c r="Q87" s="95">
        <v>13807.983779999999</v>
      </c>
      <c r="R87" s="96">
        <v>3.6730775546633863E-2</v>
      </c>
      <c r="S87" s="96">
        <v>2.0209382926092054E-3</v>
      </c>
      <c r="T87" s="96">
        <f>Q87/'סכום נכסי הקרן'!$C$42</f>
        <v>2.5160246374651186E-4</v>
      </c>
    </row>
    <row r="88" spans="2:20" s="141" customFormat="1">
      <c r="B88" s="88" t="s">
        <v>500</v>
      </c>
      <c r="C88" s="85" t="s">
        <v>501</v>
      </c>
      <c r="D88" s="98" t="s">
        <v>146</v>
      </c>
      <c r="E88" s="98" t="s">
        <v>317</v>
      </c>
      <c r="F88" s="85" t="s">
        <v>497</v>
      </c>
      <c r="G88" s="98" t="s">
        <v>360</v>
      </c>
      <c r="H88" s="85" t="s">
        <v>439</v>
      </c>
      <c r="I88" s="85" t="s">
        <v>155</v>
      </c>
      <c r="J88" s="85"/>
      <c r="K88" s="95">
        <v>4.28</v>
      </c>
      <c r="L88" s="98" t="s">
        <v>157</v>
      </c>
      <c r="M88" s="99">
        <v>2.5499999999999998E-2</v>
      </c>
      <c r="N88" s="99">
        <v>1.23E-2</v>
      </c>
      <c r="O88" s="95">
        <v>19609378.009999998</v>
      </c>
      <c r="P88" s="97">
        <v>106.19</v>
      </c>
      <c r="Q88" s="95">
        <v>20823.198490000002</v>
      </c>
      <c r="R88" s="96">
        <v>2.1638752461876524E-2</v>
      </c>
      <c r="S88" s="96">
        <v>3.0476860252397538E-3</v>
      </c>
      <c r="T88" s="96">
        <f>Q88/'סכום נכסי הקרן'!$C$42</f>
        <v>3.7943034454858307E-4</v>
      </c>
    </row>
    <row r="89" spans="2:20" s="141" customFormat="1">
      <c r="B89" s="88" t="s">
        <v>502</v>
      </c>
      <c r="C89" s="85" t="s">
        <v>503</v>
      </c>
      <c r="D89" s="98" t="s">
        <v>146</v>
      </c>
      <c r="E89" s="98" t="s">
        <v>317</v>
      </c>
      <c r="F89" s="85" t="s">
        <v>497</v>
      </c>
      <c r="G89" s="98" t="s">
        <v>360</v>
      </c>
      <c r="H89" s="85" t="s">
        <v>439</v>
      </c>
      <c r="I89" s="85" t="s">
        <v>155</v>
      </c>
      <c r="J89" s="85"/>
      <c r="K89" s="95">
        <v>3.34</v>
      </c>
      <c r="L89" s="98" t="s">
        <v>157</v>
      </c>
      <c r="M89" s="99">
        <v>4.9000000000000002E-2</v>
      </c>
      <c r="N89" s="99">
        <v>1.3499999999999996E-2</v>
      </c>
      <c r="O89" s="95">
        <v>17694353.82</v>
      </c>
      <c r="P89" s="97">
        <v>113.8</v>
      </c>
      <c r="Q89" s="95">
        <v>20576.806060000003</v>
      </c>
      <c r="R89" s="96">
        <v>1.9005371117240526E-2</v>
      </c>
      <c r="S89" s="96">
        <v>3.0116239973050694E-3</v>
      </c>
      <c r="T89" s="96">
        <f>Q89/'סכום נכסי הקרן'!$C$42</f>
        <v>3.7494069975871282E-4</v>
      </c>
    </row>
    <row r="90" spans="2:20" s="141" customFormat="1">
      <c r="B90" s="88" t="s">
        <v>504</v>
      </c>
      <c r="C90" s="85" t="s">
        <v>505</v>
      </c>
      <c r="D90" s="98" t="s">
        <v>146</v>
      </c>
      <c r="E90" s="98" t="s">
        <v>317</v>
      </c>
      <c r="F90" s="85" t="s">
        <v>497</v>
      </c>
      <c r="G90" s="98" t="s">
        <v>360</v>
      </c>
      <c r="H90" s="85" t="s">
        <v>439</v>
      </c>
      <c r="I90" s="85" t="s">
        <v>155</v>
      </c>
      <c r="J90" s="85"/>
      <c r="K90" s="95">
        <v>8.1399999999999988</v>
      </c>
      <c r="L90" s="98" t="s">
        <v>157</v>
      </c>
      <c r="M90" s="99">
        <v>2.35E-2</v>
      </c>
      <c r="N90" s="99">
        <v>2.4599999999999997E-2</v>
      </c>
      <c r="O90" s="95">
        <v>15570000</v>
      </c>
      <c r="P90" s="97">
        <v>99</v>
      </c>
      <c r="Q90" s="95">
        <v>15493.493710000001</v>
      </c>
      <c r="R90" s="96">
        <v>6.1443059509201363E-2</v>
      </c>
      <c r="S90" s="96">
        <v>2.2676297440464453E-3</v>
      </c>
      <c r="T90" s="96">
        <f>Q90/'סכום נכסי הקרן'!$C$42</f>
        <v>2.8231501800598759E-4</v>
      </c>
    </row>
    <row r="91" spans="2:20" s="141" customFormat="1">
      <c r="B91" s="88" t="s">
        <v>506</v>
      </c>
      <c r="C91" s="85" t="s">
        <v>507</v>
      </c>
      <c r="D91" s="98" t="s">
        <v>146</v>
      </c>
      <c r="E91" s="98" t="s">
        <v>317</v>
      </c>
      <c r="F91" s="85" t="s">
        <v>497</v>
      </c>
      <c r="G91" s="98" t="s">
        <v>360</v>
      </c>
      <c r="H91" s="85" t="s">
        <v>439</v>
      </c>
      <c r="I91" s="85" t="s">
        <v>155</v>
      </c>
      <c r="J91" s="85"/>
      <c r="K91" s="95">
        <v>7.0500000000000007</v>
      </c>
      <c r="L91" s="98" t="s">
        <v>157</v>
      </c>
      <c r="M91" s="99">
        <v>1.7600000000000001E-2</v>
      </c>
      <c r="N91" s="99">
        <v>2.2400000000000003E-2</v>
      </c>
      <c r="O91" s="95">
        <v>47080375.469999999</v>
      </c>
      <c r="P91" s="97">
        <v>97.35</v>
      </c>
      <c r="Q91" s="95">
        <v>45832.74667</v>
      </c>
      <c r="R91" s="96">
        <v>5.5010359327336958E-2</v>
      </c>
      <c r="S91" s="96">
        <v>6.7080867327655603E-3</v>
      </c>
      <c r="T91" s="96">
        <f>Q91/'סכום נכסי הקרן'!$C$42</f>
        <v>8.3514234707782501E-4</v>
      </c>
    </row>
    <row r="92" spans="2:20" s="141" customFormat="1">
      <c r="B92" s="88" t="s">
        <v>508</v>
      </c>
      <c r="C92" s="85" t="s">
        <v>509</v>
      </c>
      <c r="D92" s="98" t="s">
        <v>146</v>
      </c>
      <c r="E92" s="98" t="s">
        <v>317</v>
      </c>
      <c r="F92" s="85" t="s">
        <v>497</v>
      </c>
      <c r="G92" s="98" t="s">
        <v>360</v>
      </c>
      <c r="H92" s="85" t="s">
        <v>439</v>
      </c>
      <c r="I92" s="85" t="s">
        <v>155</v>
      </c>
      <c r="J92" s="85"/>
      <c r="K92" s="95">
        <v>6.9200000000000008</v>
      </c>
      <c r="L92" s="98" t="s">
        <v>157</v>
      </c>
      <c r="M92" s="99">
        <v>2.3E-2</v>
      </c>
      <c r="N92" s="99">
        <v>2.4700000000000003E-2</v>
      </c>
      <c r="O92" s="95">
        <v>9153232.4800000004</v>
      </c>
      <c r="P92" s="97">
        <v>99.62</v>
      </c>
      <c r="Q92" s="95">
        <v>9118.4503799999984</v>
      </c>
      <c r="R92" s="96">
        <v>9.5040855097684954E-3</v>
      </c>
      <c r="S92" s="96">
        <v>1.3345775774223107E-3</v>
      </c>
      <c r="T92" s="96">
        <f>Q92/'סכום נכסי הקרן'!$C$42</f>
        <v>1.6615203332447114E-4</v>
      </c>
    </row>
    <row r="93" spans="2:20" s="141" customFormat="1">
      <c r="B93" s="88" t="s">
        <v>510</v>
      </c>
      <c r="C93" s="85" t="s">
        <v>511</v>
      </c>
      <c r="D93" s="98" t="s">
        <v>146</v>
      </c>
      <c r="E93" s="98" t="s">
        <v>317</v>
      </c>
      <c r="F93" s="85" t="s">
        <v>497</v>
      </c>
      <c r="G93" s="98" t="s">
        <v>360</v>
      </c>
      <c r="H93" s="85" t="s">
        <v>439</v>
      </c>
      <c r="I93" s="85" t="s">
        <v>155</v>
      </c>
      <c r="J93" s="85"/>
      <c r="K93" s="95">
        <v>0.66000000000000014</v>
      </c>
      <c r="L93" s="98" t="s">
        <v>157</v>
      </c>
      <c r="M93" s="99">
        <v>5.5E-2</v>
      </c>
      <c r="N93" s="99">
        <v>9.8000000000000014E-3</v>
      </c>
      <c r="O93" s="95">
        <v>312596.40000000002</v>
      </c>
      <c r="P93" s="97">
        <v>124.55</v>
      </c>
      <c r="Q93" s="95">
        <v>389.33881000000002</v>
      </c>
      <c r="R93" s="96">
        <v>6.9652395782572396E-3</v>
      </c>
      <c r="S93" s="96">
        <v>5.6983678606834225E-5</v>
      </c>
      <c r="T93" s="96">
        <f>Q93/'סכום נכסי הקרן'!$C$42</f>
        <v>7.0943452272895902E-6</v>
      </c>
    </row>
    <row r="94" spans="2:20" s="141" customFormat="1">
      <c r="B94" s="88" t="s">
        <v>512</v>
      </c>
      <c r="C94" s="85" t="s">
        <v>513</v>
      </c>
      <c r="D94" s="98" t="s">
        <v>146</v>
      </c>
      <c r="E94" s="98" t="s">
        <v>317</v>
      </c>
      <c r="F94" s="85" t="s">
        <v>497</v>
      </c>
      <c r="G94" s="98" t="s">
        <v>360</v>
      </c>
      <c r="H94" s="85" t="s">
        <v>439</v>
      </c>
      <c r="I94" s="85" t="s">
        <v>155</v>
      </c>
      <c r="J94" s="85"/>
      <c r="K94" s="95">
        <v>2.9599999999999995</v>
      </c>
      <c r="L94" s="98" t="s">
        <v>157</v>
      </c>
      <c r="M94" s="99">
        <v>5.8499999999999996E-2</v>
      </c>
      <c r="N94" s="99">
        <v>1.3199999999999996E-2</v>
      </c>
      <c r="O94" s="95">
        <v>17159032.870000001</v>
      </c>
      <c r="P94" s="97">
        <v>123.78</v>
      </c>
      <c r="Q94" s="95">
        <v>21239.450720000001</v>
      </c>
      <c r="R94" s="96">
        <v>1.121078845106575E-2</v>
      </c>
      <c r="S94" s="96">
        <v>3.1086087554800246E-3</v>
      </c>
      <c r="T94" s="96">
        <f>Q94/'סכום נכסי הקרן'!$C$42</f>
        <v>3.8701509321838336E-4</v>
      </c>
    </row>
    <row r="95" spans="2:20" s="141" customFormat="1">
      <c r="B95" s="88" t="s">
        <v>514</v>
      </c>
      <c r="C95" s="85" t="s">
        <v>515</v>
      </c>
      <c r="D95" s="98" t="s">
        <v>146</v>
      </c>
      <c r="E95" s="98" t="s">
        <v>317</v>
      </c>
      <c r="F95" s="85" t="s">
        <v>497</v>
      </c>
      <c r="G95" s="98" t="s">
        <v>360</v>
      </c>
      <c r="H95" s="85" t="s">
        <v>439</v>
      </c>
      <c r="I95" s="85" t="s">
        <v>155</v>
      </c>
      <c r="J95" s="85"/>
      <c r="K95" s="95">
        <v>7.4499999999999993</v>
      </c>
      <c r="L95" s="98" t="s">
        <v>157</v>
      </c>
      <c r="M95" s="99">
        <v>2.1499999999999998E-2</v>
      </c>
      <c r="N95" s="99">
        <v>2.35E-2</v>
      </c>
      <c r="O95" s="95">
        <v>21759735.729999997</v>
      </c>
      <c r="P95" s="97">
        <v>99.94</v>
      </c>
      <c r="Q95" s="95">
        <v>21746.68089</v>
      </c>
      <c r="R95" s="96">
        <v>4.0358961956375471E-2</v>
      </c>
      <c r="S95" s="96">
        <v>3.1828470287900237E-3</v>
      </c>
      <c r="T95" s="96">
        <f>Q95/'סכום נכסי הקרן'!$C$42</f>
        <v>3.9625759831484879E-4</v>
      </c>
    </row>
    <row r="96" spans="2:20" s="141" customFormat="1">
      <c r="B96" s="88" t="s">
        <v>516</v>
      </c>
      <c r="C96" s="85" t="s">
        <v>517</v>
      </c>
      <c r="D96" s="98" t="s">
        <v>146</v>
      </c>
      <c r="E96" s="98" t="s">
        <v>317</v>
      </c>
      <c r="F96" s="85" t="s">
        <v>518</v>
      </c>
      <c r="G96" s="98" t="s">
        <v>407</v>
      </c>
      <c r="H96" s="85" t="s">
        <v>439</v>
      </c>
      <c r="I96" s="85" t="s">
        <v>153</v>
      </c>
      <c r="J96" s="85"/>
      <c r="K96" s="95">
        <v>2.63</v>
      </c>
      <c r="L96" s="98" t="s">
        <v>157</v>
      </c>
      <c r="M96" s="99">
        <v>4.0500000000000001E-2</v>
      </c>
      <c r="N96" s="99">
        <v>6.9999999999999984E-3</v>
      </c>
      <c r="O96" s="95">
        <v>4755109.12</v>
      </c>
      <c r="P96" s="97">
        <v>133.19999999999999</v>
      </c>
      <c r="Q96" s="95">
        <v>6333.805800000001</v>
      </c>
      <c r="R96" s="96">
        <v>2.1794231971473357E-2</v>
      </c>
      <c r="S96" s="96">
        <v>9.2701663639774973E-4</v>
      </c>
      <c r="T96" s="96">
        <f>Q96/'סכום נכסי הקרן'!$C$42</f>
        <v>1.1541157417060254E-4</v>
      </c>
    </row>
    <row r="97" spans="2:20" s="141" customFormat="1">
      <c r="B97" s="88" t="s">
        <v>519</v>
      </c>
      <c r="C97" s="85" t="s">
        <v>520</v>
      </c>
      <c r="D97" s="98" t="s">
        <v>146</v>
      </c>
      <c r="E97" s="98" t="s">
        <v>317</v>
      </c>
      <c r="F97" s="85" t="s">
        <v>518</v>
      </c>
      <c r="G97" s="98" t="s">
        <v>407</v>
      </c>
      <c r="H97" s="85" t="s">
        <v>439</v>
      </c>
      <c r="I97" s="85" t="s">
        <v>153</v>
      </c>
      <c r="J97" s="85"/>
      <c r="K97" s="95">
        <v>1.2599999999999998</v>
      </c>
      <c r="L97" s="98" t="s">
        <v>157</v>
      </c>
      <c r="M97" s="99">
        <v>4.2800000000000005E-2</v>
      </c>
      <c r="N97" s="99">
        <v>6.4000000000000003E-3</v>
      </c>
      <c r="O97" s="95">
        <v>2096895.12</v>
      </c>
      <c r="P97" s="97">
        <v>127.95</v>
      </c>
      <c r="Q97" s="95">
        <v>2682.9773500000001</v>
      </c>
      <c r="R97" s="96">
        <v>9.7719179914538008E-3</v>
      </c>
      <c r="S97" s="96">
        <v>3.926809120873816E-4</v>
      </c>
      <c r="T97" s="96">
        <f>Q97/'סכום נכסי הקרן'!$C$42</f>
        <v>4.8887927607059193E-5</v>
      </c>
    </row>
    <row r="98" spans="2:20" s="141" customFormat="1">
      <c r="B98" s="88" t="s">
        <v>521</v>
      </c>
      <c r="C98" s="85" t="s">
        <v>522</v>
      </c>
      <c r="D98" s="98" t="s">
        <v>146</v>
      </c>
      <c r="E98" s="98" t="s">
        <v>317</v>
      </c>
      <c r="F98" s="85" t="s">
        <v>523</v>
      </c>
      <c r="G98" s="98" t="s">
        <v>489</v>
      </c>
      <c r="H98" s="85" t="s">
        <v>439</v>
      </c>
      <c r="I98" s="85" t="s">
        <v>155</v>
      </c>
      <c r="J98" s="85"/>
      <c r="K98" s="95">
        <v>5.78</v>
      </c>
      <c r="L98" s="98" t="s">
        <v>157</v>
      </c>
      <c r="M98" s="99">
        <v>1.9400000000000001E-2</v>
      </c>
      <c r="N98" s="99">
        <v>1.38E-2</v>
      </c>
      <c r="O98" s="95">
        <v>26740425</v>
      </c>
      <c r="P98" s="97">
        <v>103.28</v>
      </c>
      <c r="Q98" s="95">
        <v>27617.51051</v>
      </c>
      <c r="R98" s="96">
        <v>3.700564209442516E-2</v>
      </c>
      <c r="S98" s="96">
        <v>4.0421024115800484E-3</v>
      </c>
      <c r="T98" s="96">
        <f>Q98/'סכום נכסי הקרן'!$C$42</f>
        <v>5.0323304238855248E-4</v>
      </c>
    </row>
    <row r="99" spans="2:20" s="141" customFormat="1">
      <c r="B99" s="88" t="s">
        <v>524</v>
      </c>
      <c r="C99" s="85" t="s">
        <v>525</v>
      </c>
      <c r="D99" s="98" t="s">
        <v>146</v>
      </c>
      <c r="E99" s="98" t="s">
        <v>317</v>
      </c>
      <c r="F99" s="85" t="s">
        <v>430</v>
      </c>
      <c r="G99" s="98" t="s">
        <v>407</v>
      </c>
      <c r="H99" s="85" t="s">
        <v>439</v>
      </c>
      <c r="I99" s="85" t="s">
        <v>153</v>
      </c>
      <c r="J99" s="85"/>
      <c r="K99" s="95">
        <v>2.42</v>
      </c>
      <c r="L99" s="98" t="s">
        <v>157</v>
      </c>
      <c r="M99" s="99">
        <v>3.6000000000000004E-2</v>
      </c>
      <c r="N99" s="99">
        <v>8.199999999999999E-3</v>
      </c>
      <c r="O99" s="95">
        <v>26645527</v>
      </c>
      <c r="P99" s="97">
        <v>112.34</v>
      </c>
      <c r="Q99" s="95">
        <v>29933.584989999999</v>
      </c>
      <c r="R99" s="96">
        <v>6.4405980488842482E-2</v>
      </c>
      <c r="S99" s="96">
        <v>4.3810833721419059E-3</v>
      </c>
      <c r="T99" s="96">
        <f>Q99/'סכום נכסי הקרן'!$C$42</f>
        <v>5.45435441715851E-4</v>
      </c>
    </row>
    <row r="100" spans="2:20" s="141" customFormat="1">
      <c r="B100" s="88" t="s">
        <v>526</v>
      </c>
      <c r="C100" s="85" t="s">
        <v>527</v>
      </c>
      <c r="D100" s="98" t="s">
        <v>146</v>
      </c>
      <c r="E100" s="98" t="s">
        <v>317</v>
      </c>
      <c r="F100" s="85" t="s">
        <v>430</v>
      </c>
      <c r="G100" s="98" t="s">
        <v>407</v>
      </c>
      <c r="H100" s="85" t="s">
        <v>439</v>
      </c>
      <c r="I100" s="85" t="s">
        <v>153</v>
      </c>
      <c r="J100" s="85"/>
      <c r="K100" s="95">
        <v>8.6000000000000014</v>
      </c>
      <c r="L100" s="98" t="s">
        <v>157</v>
      </c>
      <c r="M100" s="99">
        <v>2.2499999999999999E-2</v>
      </c>
      <c r="N100" s="99">
        <v>2.2400000000000007E-2</v>
      </c>
      <c r="O100" s="95">
        <v>5128084</v>
      </c>
      <c r="P100" s="97">
        <v>101.03</v>
      </c>
      <c r="Q100" s="95">
        <v>5180.9033199999994</v>
      </c>
      <c r="R100" s="96">
        <v>1.2534543522709022E-2</v>
      </c>
      <c r="S100" s="96">
        <v>7.582776802547898E-4</v>
      </c>
      <c r="T100" s="96">
        <f>Q100/'סכום נכסי הקרן'!$C$42</f>
        <v>9.4403937643130901E-5</v>
      </c>
    </row>
    <row r="101" spans="2:20" s="141" customFormat="1">
      <c r="B101" s="88" t="s">
        <v>528</v>
      </c>
      <c r="C101" s="85" t="s">
        <v>529</v>
      </c>
      <c r="D101" s="98" t="s">
        <v>146</v>
      </c>
      <c r="E101" s="98" t="s">
        <v>317</v>
      </c>
      <c r="F101" s="85" t="s">
        <v>530</v>
      </c>
      <c r="G101" s="98" t="s">
        <v>360</v>
      </c>
      <c r="H101" s="85" t="s">
        <v>439</v>
      </c>
      <c r="I101" s="85" t="s">
        <v>155</v>
      </c>
      <c r="J101" s="85"/>
      <c r="K101" s="95">
        <v>8.7799999999999994</v>
      </c>
      <c r="L101" s="98" t="s">
        <v>157</v>
      </c>
      <c r="M101" s="99">
        <v>3.5000000000000003E-2</v>
      </c>
      <c r="N101" s="99">
        <v>2.5399999999999999E-2</v>
      </c>
      <c r="O101" s="95">
        <v>7006126.0999999996</v>
      </c>
      <c r="P101" s="97">
        <v>109.04</v>
      </c>
      <c r="Q101" s="95">
        <v>7639.4801799999996</v>
      </c>
      <c r="R101" s="96">
        <v>3.9354256359212622E-2</v>
      </c>
      <c r="S101" s="96">
        <v>1.1181153075913496E-3</v>
      </c>
      <c r="T101" s="96">
        <f>Q101/'סכום נכסי הקרן'!$C$42</f>
        <v>1.392029470526106E-4</v>
      </c>
    </row>
    <row r="102" spans="2:20" s="141" customFormat="1">
      <c r="B102" s="88" t="s">
        <v>531</v>
      </c>
      <c r="C102" s="85" t="s">
        <v>532</v>
      </c>
      <c r="D102" s="98" t="s">
        <v>146</v>
      </c>
      <c r="E102" s="98" t="s">
        <v>317</v>
      </c>
      <c r="F102" s="85" t="s">
        <v>530</v>
      </c>
      <c r="G102" s="98" t="s">
        <v>360</v>
      </c>
      <c r="H102" s="85" t="s">
        <v>439</v>
      </c>
      <c r="I102" s="85" t="s">
        <v>155</v>
      </c>
      <c r="J102" s="85"/>
      <c r="K102" s="95">
        <v>0.33</v>
      </c>
      <c r="L102" s="98" t="s">
        <v>157</v>
      </c>
      <c r="M102" s="99">
        <v>4.7E-2</v>
      </c>
      <c r="N102" s="99">
        <v>4.451733054E-3</v>
      </c>
      <c r="O102" s="95">
        <v>495740.47999999992</v>
      </c>
      <c r="P102" s="97">
        <v>121.45</v>
      </c>
      <c r="Q102" s="95">
        <v>602.07682999999997</v>
      </c>
      <c r="R102" s="96">
        <v>1.3432550690799964E-2</v>
      </c>
      <c r="S102" s="96">
        <v>8.8120042739488425E-5</v>
      </c>
      <c r="T102" s="96">
        <f>Q102/'סכום נכסי הקרן'!$C$42</f>
        <v>1.0970755485106008E-5</v>
      </c>
    </row>
    <row r="103" spans="2:20" s="141" customFormat="1">
      <c r="B103" s="88" t="s">
        <v>533</v>
      </c>
      <c r="C103" s="85" t="s">
        <v>534</v>
      </c>
      <c r="D103" s="98" t="s">
        <v>146</v>
      </c>
      <c r="E103" s="98" t="s">
        <v>317</v>
      </c>
      <c r="F103" s="85" t="s">
        <v>530</v>
      </c>
      <c r="G103" s="98" t="s">
        <v>360</v>
      </c>
      <c r="H103" s="85" t="s">
        <v>439</v>
      </c>
      <c r="I103" s="85" t="s">
        <v>155</v>
      </c>
      <c r="J103" s="85"/>
      <c r="K103" s="95">
        <v>2.2900000000000005</v>
      </c>
      <c r="L103" s="98" t="s">
        <v>157</v>
      </c>
      <c r="M103" s="99">
        <v>3.9E-2</v>
      </c>
      <c r="N103" s="99">
        <v>8.6999999999999994E-3</v>
      </c>
      <c r="O103" s="95">
        <v>11956258.619999999</v>
      </c>
      <c r="P103" s="97">
        <v>113.7</v>
      </c>
      <c r="Q103" s="95">
        <v>13594.265989999998</v>
      </c>
      <c r="R103" s="96">
        <v>2.8529450887072181E-2</v>
      </c>
      <c r="S103" s="96">
        <v>1.9896585292125818E-3</v>
      </c>
      <c r="T103" s="96">
        <f>Q103/'סכום נכסי הקרן'!$C$42</f>
        <v>2.4770820058925459E-4</v>
      </c>
    </row>
    <row r="104" spans="2:20" s="141" customFormat="1">
      <c r="B104" s="88" t="s">
        <v>535</v>
      </c>
      <c r="C104" s="85" t="s">
        <v>536</v>
      </c>
      <c r="D104" s="98" t="s">
        <v>146</v>
      </c>
      <c r="E104" s="98" t="s">
        <v>317</v>
      </c>
      <c r="F104" s="85" t="s">
        <v>530</v>
      </c>
      <c r="G104" s="98" t="s">
        <v>360</v>
      </c>
      <c r="H104" s="85" t="s">
        <v>439</v>
      </c>
      <c r="I104" s="85" t="s">
        <v>155</v>
      </c>
      <c r="J104" s="85"/>
      <c r="K104" s="95">
        <v>5.120000000000001</v>
      </c>
      <c r="L104" s="98" t="s">
        <v>157</v>
      </c>
      <c r="M104" s="99">
        <v>0.04</v>
      </c>
      <c r="N104" s="99">
        <v>1.3600000000000001E-2</v>
      </c>
      <c r="O104" s="95">
        <v>18856646.799999997</v>
      </c>
      <c r="P104" s="97">
        <v>112.46</v>
      </c>
      <c r="Q104" s="95">
        <v>21206.185419999998</v>
      </c>
      <c r="R104" s="96">
        <v>3.0094694553732752E-2</v>
      </c>
      <c r="S104" s="96">
        <v>3.103740041867939E-3</v>
      </c>
      <c r="T104" s="96">
        <f>Q104/'סכום נכסי הקרן'!$C$42</f>
        <v>3.8640894886229058E-4</v>
      </c>
    </row>
    <row r="105" spans="2:20" s="141" customFormat="1">
      <c r="B105" s="88" t="s">
        <v>537</v>
      </c>
      <c r="C105" s="85" t="s">
        <v>538</v>
      </c>
      <c r="D105" s="98" t="s">
        <v>146</v>
      </c>
      <c r="E105" s="98" t="s">
        <v>317</v>
      </c>
      <c r="F105" s="85" t="s">
        <v>530</v>
      </c>
      <c r="G105" s="98" t="s">
        <v>360</v>
      </c>
      <c r="H105" s="85" t="s">
        <v>439</v>
      </c>
      <c r="I105" s="85" t="s">
        <v>155</v>
      </c>
      <c r="J105" s="85"/>
      <c r="K105" s="95">
        <v>7.4499999999999984</v>
      </c>
      <c r="L105" s="98" t="s">
        <v>157</v>
      </c>
      <c r="M105" s="99">
        <v>0.04</v>
      </c>
      <c r="N105" s="99">
        <v>2.0400000000000005E-2</v>
      </c>
      <c r="O105" s="95">
        <v>11519550.439999999</v>
      </c>
      <c r="P105" s="97">
        <v>114.52</v>
      </c>
      <c r="Q105" s="95">
        <v>13192.1893</v>
      </c>
      <c r="R105" s="96">
        <v>5.8534332543898622E-2</v>
      </c>
      <c r="S105" s="96">
        <v>1.9308105328408368E-3</v>
      </c>
      <c r="T105" s="96">
        <f>Q105/'סכום נכסי הקרן'!$C$42</f>
        <v>2.4038175181651116E-4</v>
      </c>
    </row>
    <row r="106" spans="2:20" s="141" customFormat="1">
      <c r="B106" s="88" t="s">
        <v>539</v>
      </c>
      <c r="C106" s="85" t="s">
        <v>540</v>
      </c>
      <c r="D106" s="98" t="s">
        <v>146</v>
      </c>
      <c r="E106" s="98" t="s">
        <v>317</v>
      </c>
      <c r="F106" s="85" t="s">
        <v>541</v>
      </c>
      <c r="G106" s="98" t="s">
        <v>319</v>
      </c>
      <c r="H106" s="85" t="s">
        <v>542</v>
      </c>
      <c r="I106" s="85" t="s">
        <v>153</v>
      </c>
      <c r="J106" s="85"/>
      <c r="K106" s="95">
        <v>3.0500000000000003</v>
      </c>
      <c r="L106" s="98" t="s">
        <v>157</v>
      </c>
      <c r="M106" s="99">
        <v>4.1500000000000002E-2</v>
      </c>
      <c r="N106" s="99">
        <v>9.1000000000000004E-3</v>
      </c>
      <c r="O106" s="95">
        <v>1431700</v>
      </c>
      <c r="P106" s="97">
        <v>115.96</v>
      </c>
      <c r="Q106" s="95">
        <v>1660.1993799999998</v>
      </c>
      <c r="R106" s="96">
        <v>4.7581382209740944E-3</v>
      </c>
      <c r="S106" s="96">
        <v>2.4298699606439293E-4</v>
      </c>
      <c r="T106" s="96">
        <f>Q106/'סכום נכסי הקרן'!$C$42</f>
        <v>3.0251357546020483E-5</v>
      </c>
    </row>
    <row r="107" spans="2:20" s="141" customFormat="1">
      <c r="B107" s="88" t="s">
        <v>543</v>
      </c>
      <c r="C107" s="85" t="s">
        <v>544</v>
      </c>
      <c r="D107" s="98" t="s">
        <v>146</v>
      </c>
      <c r="E107" s="98" t="s">
        <v>317</v>
      </c>
      <c r="F107" s="85" t="s">
        <v>545</v>
      </c>
      <c r="G107" s="98" t="s">
        <v>360</v>
      </c>
      <c r="H107" s="85" t="s">
        <v>542</v>
      </c>
      <c r="I107" s="85" t="s">
        <v>153</v>
      </c>
      <c r="J107" s="85"/>
      <c r="K107" s="95">
        <v>3.95</v>
      </c>
      <c r="L107" s="98" t="s">
        <v>157</v>
      </c>
      <c r="M107" s="99">
        <v>2.8500000000000001E-2</v>
      </c>
      <c r="N107" s="99">
        <v>1.3499999999999998E-2</v>
      </c>
      <c r="O107" s="95">
        <v>10798960.970000001</v>
      </c>
      <c r="P107" s="97">
        <v>106.09</v>
      </c>
      <c r="Q107" s="95">
        <v>11456.61771</v>
      </c>
      <c r="R107" s="96">
        <v>2.077369257386591E-2</v>
      </c>
      <c r="S107" s="96">
        <v>1.676792050368688E-3</v>
      </c>
      <c r="T107" s="96">
        <f>Q107/'סכום נכסי הקרן'!$C$42</f>
        <v>2.0875699797772511E-4</v>
      </c>
    </row>
    <row r="108" spans="2:20" s="141" customFormat="1">
      <c r="B108" s="88" t="s">
        <v>546</v>
      </c>
      <c r="C108" s="85" t="s">
        <v>547</v>
      </c>
      <c r="D108" s="98" t="s">
        <v>146</v>
      </c>
      <c r="E108" s="98" t="s">
        <v>317</v>
      </c>
      <c r="F108" s="85" t="s">
        <v>545</v>
      </c>
      <c r="G108" s="98" t="s">
        <v>360</v>
      </c>
      <c r="H108" s="85" t="s">
        <v>542</v>
      </c>
      <c r="I108" s="85" t="s">
        <v>153</v>
      </c>
      <c r="J108" s="85"/>
      <c r="K108" s="95">
        <v>1.4699999999999995</v>
      </c>
      <c r="L108" s="98" t="s">
        <v>157</v>
      </c>
      <c r="M108" s="99">
        <v>4.8499999999999995E-2</v>
      </c>
      <c r="N108" s="99">
        <v>7.9999999999999967E-3</v>
      </c>
      <c r="O108" s="95">
        <v>512843.35</v>
      </c>
      <c r="P108" s="97">
        <v>126.87</v>
      </c>
      <c r="Q108" s="95">
        <v>650.64439000000016</v>
      </c>
      <c r="R108" s="96">
        <v>2.0475625911688215E-3</v>
      </c>
      <c r="S108" s="96">
        <v>9.5228397105081067E-5</v>
      </c>
      <c r="T108" s="96">
        <f>Q108/'סכום נכסי הקרן'!$C$42</f>
        <v>1.1855730290179003E-5</v>
      </c>
    </row>
    <row r="109" spans="2:20" s="141" customFormat="1">
      <c r="B109" s="88" t="s">
        <v>548</v>
      </c>
      <c r="C109" s="85" t="s">
        <v>549</v>
      </c>
      <c r="D109" s="98" t="s">
        <v>146</v>
      </c>
      <c r="E109" s="98" t="s">
        <v>317</v>
      </c>
      <c r="F109" s="85" t="s">
        <v>545</v>
      </c>
      <c r="G109" s="98" t="s">
        <v>360</v>
      </c>
      <c r="H109" s="85" t="s">
        <v>542</v>
      </c>
      <c r="I109" s="85" t="s">
        <v>153</v>
      </c>
      <c r="J109" s="85"/>
      <c r="K109" s="95">
        <v>2.5</v>
      </c>
      <c r="L109" s="98" t="s">
        <v>157</v>
      </c>
      <c r="M109" s="99">
        <v>3.7699999999999997E-2</v>
      </c>
      <c r="N109" s="99">
        <v>8.0000000000000002E-3</v>
      </c>
      <c r="O109" s="95">
        <v>15528416.439999999</v>
      </c>
      <c r="P109" s="97">
        <v>116.66</v>
      </c>
      <c r="Q109" s="95">
        <v>18115.450489999999</v>
      </c>
      <c r="R109" s="96">
        <v>4.0433296772663205E-2</v>
      </c>
      <c r="S109" s="96">
        <v>2.6513796776133809E-3</v>
      </c>
      <c r="T109" s="96">
        <f>Q109/'סכום נכסי הקרן'!$C$42</f>
        <v>3.3009105802715212E-4</v>
      </c>
    </row>
    <row r="110" spans="2:20" s="141" customFormat="1">
      <c r="B110" s="88" t="s">
        <v>550</v>
      </c>
      <c r="C110" s="85" t="s">
        <v>551</v>
      </c>
      <c r="D110" s="98" t="s">
        <v>146</v>
      </c>
      <c r="E110" s="98" t="s">
        <v>317</v>
      </c>
      <c r="F110" s="85" t="s">
        <v>545</v>
      </c>
      <c r="G110" s="98" t="s">
        <v>360</v>
      </c>
      <c r="H110" s="85" t="s">
        <v>542</v>
      </c>
      <c r="I110" s="85" t="s">
        <v>153</v>
      </c>
      <c r="J110" s="85"/>
      <c r="K110" s="95">
        <v>5.7899999999999991</v>
      </c>
      <c r="L110" s="98" t="s">
        <v>157</v>
      </c>
      <c r="M110" s="99">
        <v>2.5000000000000001E-2</v>
      </c>
      <c r="N110" s="99">
        <v>1.7599999999999994E-2</v>
      </c>
      <c r="O110" s="95">
        <v>9807595</v>
      </c>
      <c r="P110" s="97">
        <v>104.12</v>
      </c>
      <c r="Q110" s="95">
        <v>10211.667600000001</v>
      </c>
      <c r="R110" s="96">
        <v>2.5254997685807131E-2</v>
      </c>
      <c r="S110" s="96">
        <v>1.4945809911891964E-3</v>
      </c>
      <c r="T110" s="96">
        <f>Q110/'סכום נכסי הקרן'!$C$42</f>
        <v>1.8607211364499661E-4</v>
      </c>
    </row>
    <row r="111" spans="2:20" s="141" customFormat="1">
      <c r="B111" s="88" t="s">
        <v>552</v>
      </c>
      <c r="C111" s="85" t="s">
        <v>553</v>
      </c>
      <c r="D111" s="98" t="s">
        <v>146</v>
      </c>
      <c r="E111" s="98" t="s">
        <v>317</v>
      </c>
      <c r="F111" s="85" t="s">
        <v>545</v>
      </c>
      <c r="G111" s="98" t="s">
        <v>360</v>
      </c>
      <c r="H111" s="85" t="s">
        <v>542</v>
      </c>
      <c r="I111" s="85" t="s">
        <v>153</v>
      </c>
      <c r="J111" s="85"/>
      <c r="K111" s="95">
        <v>6.38</v>
      </c>
      <c r="L111" s="98" t="s">
        <v>157</v>
      </c>
      <c r="M111" s="99">
        <v>1.34E-2</v>
      </c>
      <c r="N111" s="99">
        <v>1.7099999999999997E-2</v>
      </c>
      <c r="O111" s="95">
        <v>10376388</v>
      </c>
      <c r="P111" s="97">
        <v>97.92</v>
      </c>
      <c r="Q111" s="95">
        <v>10160.558650000001</v>
      </c>
      <c r="R111" s="96">
        <v>2.7277212444631379E-2</v>
      </c>
      <c r="S111" s="96">
        <v>1.4871006786543819E-3</v>
      </c>
      <c r="T111" s="96">
        <f>Q111/'סכום נכסי הקרן'!$C$42</f>
        <v>1.8514083084916058E-4</v>
      </c>
    </row>
    <row r="112" spans="2:20" s="141" customFormat="1">
      <c r="B112" s="88" t="s">
        <v>554</v>
      </c>
      <c r="C112" s="85" t="s">
        <v>555</v>
      </c>
      <c r="D112" s="98" t="s">
        <v>146</v>
      </c>
      <c r="E112" s="98" t="s">
        <v>317</v>
      </c>
      <c r="F112" s="85" t="s">
        <v>343</v>
      </c>
      <c r="G112" s="98" t="s">
        <v>319</v>
      </c>
      <c r="H112" s="85" t="s">
        <v>542</v>
      </c>
      <c r="I112" s="85" t="s">
        <v>155</v>
      </c>
      <c r="J112" s="85"/>
      <c r="K112" s="95">
        <v>3.9799999999999995</v>
      </c>
      <c r="L112" s="98" t="s">
        <v>157</v>
      </c>
      <c r="M112" s="99">
        <v>2.7999999999999997E-2</v>
      </c>
      <c r="N112" s="99">
        <v>2.0099999999999996E-2</v>
      </c>
      <c r="O112" s="95">
        <f>26400000/50000</f>
        <v>528</v>
      </c>
      <c r="P112" s="97">
        <f>105.2*50000</f>
        <v>5260000</v>
      </c>
      <c r="Q112" s="95">
        <v>27772.800110000004</v>
      </c>
      <c r="R112" s="96">
        <v>2.9852433991066886E-2</v>
      </c>
      <c r="S112" s="96">
        <v>4.0648306175284461E-3</v>
      </c>
      <c r="T112" s="96">
        <f>Q112/'סכום נכסי הקרן'!$C$42</f>
        <v>5.0606265506602415E-4</v>
      </c>
    </row>
    <row r="113" spans="2:20" s="141" customFormat="1">
      <c r="B113" s="88" t="s">
        <v>556</v>
      </c>
      <c r="C113" s="85" t="s">
        <v>557</v>
      </c>
      <c r="D113" s="98" t="s">
        <v>146</v>
      </c>
      <c r="E113" s="98" t="s">
        <v>317</v>
      </c>
      <c r="F113" s="85" t="s">
        <v>401</v>
      </c>
      <c r="G113" s="98" t="s">
        <v>319</v>
      </c>
      <c r="H113" s="85" t="s">
        <v>542</v>
      </c>
      <c r="I113" s="85" t="s">
        <v>155</v>
      </c>
      <c r="J113" s="85"/>
      <c r="K113" s="95">
        <v>2.7899999999999996</v>
      </c>
      <c r="L113" s="98" t="s">
        <v>157</v>
      </c>
      <c r="M113" s="99">
        <v>6.4000000000000001E-2</v>
      </c>
      <c r="N113" s="99">
        <v>9.1999999999999998E-3</v>
      </c>
      <c r="O113" s="95">
        <v>68532261</v>
      </c>
      <c r="P113" s="97">
        <v>131.51</v>
      </c>
      <c r="Q113" s="95">
        <v>90126.781620000009</v>
      </c>
      <c r="R113" s="96">
        <v>5.4739080201329011E-2</v>
      </c>
      <c r="S113" s="96">
        <v>1.3190967419103208E-2</v>
      </c>
      <c r="T113" s="96">
        <f>Q113/'סכום נכסי הקרן'!$C$42</f>
        <v>1.6422470265340828E-3</v>
      </c>
    </row>
    <row r="114" spans="2:20" s="141" customFormat="1">
      <c r="B114" s="88" t="s">
        <v>558</v>
      </c>
      <c r="C114" s="85" t="s">
        <v>559</v>
      </c>
      <c r="D114" s="98" t="s">
        <v>146</v>
      </c>
      <c r="E114" s="98" t="s">
        <v>317</v>
      </c>
      <c r="F114" s="85" t="s">
        <v>560</v>
      </c>
      <c r="G114" s="98" t="s">
        <v>319</v>
      </c>
      <c r="H114" s="85" t="s">
        <v>542</v>
      </c>
      <c r="I114" s="85" t="s">
        <v>155</v>
      </c>
      <c r="J114" s="85"/>
      <c r="K114" s="95">
        <v>2.6999999999999997</v>
      </c>
      <c r="L114" s="98" t="s">
        <v>157</v>
      </c>
      <c r="M114" s="99">
        <v>0.02</v>
      </c>
      <c r="N114" s="99">
        <v>7.7999999999999988E-3</v>
      </c>
      <c r="O114" s="95">
        <v>18234439</v>
      </c>
      <c r="P114" s="97">
        <v>104.19</v>
      </c>
      <c r="Q114" s="95">
        <v>18998.461900000002</v>
      </c>
      <c r="R114" s="96">
        <v>2.5638001650668492E-2</v>
      </c>
      <c r="S114" s="96">
        <v>2.780617341830847E-3</v>
      </c>
      <c r="T114" s="96">
        <f>Q114/'סכום נכסי הקרן'!$C$42</f>
        <v>3.4618086880706326E-4</v>
      </c>
    </row>
    <row r="115" spans="2:20" s="141" customFormat="1">
      <c r="B115" s="88" t="s">
        <v>561</v>
      </c>
      <c r="C115" s="85" t="s">
        <v>562</v>
      </c>
      <c r="D115" s="98" t="s">
        <v>146</v>
      </c>
      <c r="E115" s="98" t="s">
        <v>317</v>
      </c>
      <c r="F115" s="85" t="s">
        <v>563</v>
      </c>
      <c r="G115" s="98" t="s">
        <v>360</v>
      </c>
      <c r="H115" s="85" t="s">
        <v>542</v>
      </c>
      <c r="I115" s="85" t="s">
        <v>153</v>
      </c>
      <c r="J115" s="85"/>
      <c r="K115" s="95">
        <v>6.8199999999999994</v>
      </c>
      <c r="L115" s="98" t="s">
        <v>157</v>
      </c>
      <c r="M115" s="99">
        <v>1.5800000000000002E-2</v>
      </c>
      <c r="N115" s="99">
        <v>1.78E-2</v>
      </c>
      <c r="O115" s="95">
        <v>19118354</v>
      </c>
      <c r="P115" s="97">
        <v>99.31</v>
      </c>
      <c r="Q115" s="95">
        <v>18986.436690000002</v>
      </c>
      <c r="R115" s="96">
        <v>4.2564685190132692E-2</v>
      </c>
      <c r="S115" s="96">
        <v>2.7788573305393455E-3</v>
      </c>
      <c r="T115" s="96">
        <f>Q115/'סכום נכסי הקרן'!$C$42</f>
        <v>3.4596175119284273E-4</v>
      </c>
    </row>
    <row r="116" spans="2:20" s="141" customFormat="1">
      <c r="B116" s="88" t="s">
        <v>564</v>
      </c>
      <c r="C116" s="85" t="s">
        <v>565</v>
      </c>
      <c r="D116" s="98" t="s">
        <v>146</v>
      </c>
      <c r="E116" s="98" t="s">
        <v>317</v>
      </c>
      <c r="F116" s="85" t="s">
        <v>323</v>
      </c>
      <c r="G116" s="98" t="s">
        <v>319</v>
      </c>
      <c r="H116" s="85" t="s">
        <v>542</v>
      </c>
      <c r="I116" s="85" t="s">
        <v>155</v>
      </c>
      <c r="J116" s="85"/>
      <c r="K116" s="95">
        <v>4.3500000000000005</v>
      </c>
      <c r="L116" s="98" t="s">
        <v>157</v>
      </c>
      <c r="M116" s="99">
        <v>4.4999999999999998E-2</v>
      </c>
      <c r="N116" s="99">
        <v>1.52E-2</v>
      </c>
      <c r="O116" s="95">
        <v>53847400</v>
      </c>
      <c r="P116" s="97">
        <v>135.13999999999999</v>
      </c>
      <c r="Q116" s="95">
        <v>73489.680420000004</v>
      </c>
      <c r="R116" s="96">
        <v>3.1638012134849881E-2</v>
      </c>
      <c r="S116" s="96">
        <v>1.075595913485285E-2</v>
      </c>
      <c r="T116" s="96">
        <f>Q116/'סכום נכסי הקרן'!$C$42</f>
        <v>1.3390937408543069E-3</v>
      </c>
    </row>
    <row r="117" spans="2:20" s="141" customFormat="1">
      <c r="B117" s="88" t="s">
        <v>566</v>
      </c>
      <c r="C117" s="85" t="s">
        <v>567</v>
      </c>
      <c r="D117" s="98" t="s">
        <v>146</v>
      </c>
      <c r="E117" s="98" t="s">
        <v>317</v>
      </c>
      <c r="F117" s="85" t="s">
        <v>568</v>
      </c>
      <c r="G117" s="98" t="s">
        <v>360</v>
      </c>
      <c r="H117" s="85" t="s">
        <v>542</v>
      </c>
      <c r="I117" s="85" t="s">
        <v>153</v>
      </c>
      <c r="J117" s="85"/>
      <c r="K117" s="95">
        <v>3.48</v>
      </c>
      <c r="L117" s="98" t="s">
        <v>157</v>
      </c>
      <c r="M117" s="99">
        <v>4.9500000000000002E-2</v>
      </c>
      <c r="N117" s="99">
        <v>1.6500000000000001E-2</v>
      </c>
      <c r="O117" s="95">
        <v>9284128.1899999995</v>
      </c>
      <c r="P117" s="97">
        <v>113.56</v>
      </c>
      <c r="Q117" s="95">
        <v>10543.055610000001</v>
      </c>
      <c r="R117" s="96">
        <v>1.0724971369059583E-2</v>
      </c>
      <c r="S117" s="96">
        <v>1.5430829832099723E-3</v>
      </c>
      <c r="T117" s="96">
        <f>Q117/'סכום נכסי הקרן'!$C$42</f>
        <v>1.9211050716431852E-4</v>
      </c>
    </row>
    <row r="118" spans="2:20" s="141" customFormat="1">
      <c r="B118" s="88" t="s">
        <v>569</v>
      </c>
      <c r="C118" s="85" t="s">
        <v>570</v>
      </c>
      <c r="D118" s="98" t="s">
        <v>146</v>
      </c>
      <c r="E118" s="98" t="s">
        <v>317</v>
      </c>
      <c r="F118" s="85" t="s">
        <v>571</v>
      </c>
      <c r="G118" s="98" t="s">
        <v>360</v>
      </c>
      <c r="H118" s="85" t="s">
        <v>542</v>
      </c>
      <c r="I118" s="85" t="s">
        <v>153</v>
      </c>
      <c r="J118" s="85"/>
      <c r="K118" s="95">
        <v>7.0499999999999972</v>
      </c>
      <c r="L118" s="98" t="s">
        <v>157</v>
      </c>
      <c r="M118" s="99">
        <v>1.9599999999999999E-2</v>
      </c>
      <c r="N118" s="99">
        <v>2.0499999999999994E-2</v>
      </c>
      <c r="O118" s="95">
        <v>11069000</v>
      </c>
      <c r="P118" s="97">
        <v>99.86</v>
      </c>
      <c r="Q118" s="95">
        <v>11053.503260000001</v>
      </c>
      <c r="R118" s="96">
        <v>4.476211658612532E-2</v>
      </c>
      <c r="S118" s="96">
        <v>1.6177921673090705E-3</v>
      </c>
      <c r="T118" s="96">
        <f>Q118/'סכום נכסי הקרן'!$C$42</f>
        <v>2.0141163963954925E-4</v>
      </c>
    </row>
    <row r="119" spans="2:20" s="141" customFormat="1">
      <c r="B119" s="88" t="s">
        <v>572</v>
      </c>
      <c r="C119" s="85" t="s">
        <v>573</v>
      </c>
      <c r="D119" s="98" t="s">
        <v>146</v>
      </c>
      <c r="E119" s="98" t="s">
        <v>317</v>
      </c>
      <c r="F119" s="85" t="s">
        <v>571</v>
      </c>
      <c r="G119" s="98" t="s">
        <v>360</v>
      </c>
      <c r="H119" s="85" t="s">
        <v>542</v>
      </c>
      <c r="I119" s="85" t="s">
        <v>153</v>
      </c>
      <c r="J119" s="85"/>
      <c r="K119" s="95">
        <v>5.12</v>
      </c>
      <c r="L119" s="98" t="s">
        <v>157</v>
      </c>
      <c r="M119" s="99">
        <v>2.75E-2</v>
      </c>
      <c r="N119" s="99">
        <v>1.5099999999999997E-2</v>
      </c>
      <c r="O119" s="95">
        <v>6313695.6500000004</v>
      </c>
      <c r="P119" s="97">
        <v>105.4</v>
      </c>
      <c r="Q119" s="95">
        <v>6654.6354199999996</v>
      </c>
      <c r="R119" s="96">
        <v>1.2667856029830392E-2</v>
      </c>
      <c r="S119" s="96">
        <v>9.7397330109201096E-4</v>
      </c>
      <c r="T119" s="96">
        <f>Q119/'סכום נכסי הקרן'!$C$42</f>
        <v>1.2125757776685364E-4</v>
      </c>
    </row>
    <row r="120" spans="2:20" s="141" customFormat="1">
      <c r="B120" s="88" t="s">
        <v>574</v>
      </c>
      <c r="C120" s="85" t="s">
        <v>575</v>
      </c>
      <c r="D120" s="98" t="s">
        <v>146</v>
      </c>
      <c r="E120" s="98" t="s">
        <v>317</v>
      </c>
      <c r="F120" s="85" t="s">
        <v>576</v>
      </c>
      <c r="G120" s="98" t="s">
        <v>384</v>
      </c>
      <c r="H120" s="85" t="s">
        <v>542</v>
      </c>
      <c r="I120" s="85" t="s">
        <v>155</v>
      </c>
      <c r="J120" s="85"/>
      <c r="K120" s="95">
        <v>0.25</v>
      </c>
      <c r="L120" s="98" t="s">
        <v>157</v>
      </c>
      <c r="M120" s="99">
        <v>5.1900000000000002E-2</v>
      </c>
      <c r="N120" s="99">
        <v>5.1000000000000004E-3</v>
      </c>
      <c r="O120" s="95">
        <v>2102871.23</v>
      </c>
      <c r="P120" s="97">
        <v>121.76</v>
      </c>
      <c r="Q120" s="95">
        <v>2560.45586</v>
      </c>
      <c r="R120" s="96">
        <v>7.0188937760989585E-3</v>
      </c>
      <c r="S120" s="96">
        <v>3.7474865095833964E-4</v>
      </c>
      <c r="T120" s="96">
        <f>Q120/'סכום נכסי הקרן'!$C$42</f>
        <v>4.6655399727750398E-5</v>
      </c>
    </row>
    <row r="121" spans="2:20" s="141" customFormat="1">
      <c r="B121" s="88" t="s">
        <v>577</v>
      </c>
      <c r="C121" s="85" t="s">
        <v>578</v>
      </c>
      <c r="D121" s="98" t="s">
        <v>146</v>
      </c>
      <c r="E121" s="98" t="s">
        <v>317</v>
      </c>
      <c r="F121" s="85" t="s">
        <v>576</v>
      </c>
      <c r="G121" s="98" t="s">
        <v>384</v>
      </c>
      <c r="H121" s="85" t="s">
        <v>542</v>
      </c>
      <c r="I121" s="85" t="s">
        <v>155</v>
      </c>
      <c r="J121" s="85"/>
      <c r="K121" s="95">
        <v>1.71</v>
      </c>
      <c r="L121" s="98" t="s">
        <v>157</v>
      </c>
      <c r="M121" s="99">
        <v>4.5999999999999999E-2</v>
      </c>
      <c r="N121" s="99">
        <v>0.01</v>
      </c>
      <c r="O121" s="95">
        <v>1426784.7999999998</v>
      </c>
      <c r="P121" s="97">
        <v>109.32</v>
      </c>
      <c r="Q121" s="95">
        <v>1559.7611200000001</v>
      </c>
      <c r="R121" s="96">
        <v>2.2178399674937176E-3</v>
      </c>
      <c r="S121" s="96">
        <v>2.2828683933542559E-4</v>
      </c>
      <c r="T121" s="96">
        <f>Q121/'סכום נכסי הקרן'!$C$42</f>
        <v>2.8421219701636903E-5</v>
      </c>
    </row>
    <row r="122" spans="2:20" s="141" customFormat="1">
      <c r="B122" s="88" t="s">
        <v>579</v>
      </c>
      <c r="C122" s="85" t="s">
        <v>580</v>
      </c>
      <c r="D122" s="98" t="s">
        <v>146</v>
      </c>
      <c r="E122" s="98" t="s">
        <v>317</v>
      </c>
      <c r="F122" s="85" t="s">
        <v>576</v>
      </c>
      <c r="G122" s="98" t="s">
        <v>384</v>
      </c>
      <c r="H122" s="85" t="s">
        <v>542</v>
      </c>
      <c r="I122" s="85" t="s">
        <v>155</v>
      </c>
      <c r="J122" s="85"/>
      <c r="K122" s="95">
        <v>4.3099999999999996</v>
      </c>
      <c r="L122" s="98" t="s">
        <v>157</v>
      </c>
      <c r="M122" s="99">
        <v>1.9799999999999998E-2</v>
      </c>
      <c r="N122" s="99">
        <v>1.32E-2</v>
      </c>
      <c r="O122" s="95">
        <v>46584480</v>
      </c>
      <c r="P122" s="97">
        <v>102.01</v>
      </c>
      <c r="Q122" s="95">
        <v>47520.82804</v>
      </c>
      <c r="R122" s="96">
        <v>4.9055726639640994E-2</v>
      </c>
      <c r="S122" s="96">
        <v>6.9551545404939099E-3</v>
      </c>
      <c r="T122" s="96">
        <f>Q122/'סכום נכסי הקרן'!$C$42</f>
        <v>8.6590175688476404E-4</v>
      </c>
    </row>
    <row r="123" spans="2:20" s="141" customFormat="1">
      <c r="B123" s="88" t="s">
        <v>581</v>
      </c>
      <c r="C123" s="85" t="s">
        <v>582</v>
      </c>
      <c r="D123" s="98" t="s">
        <v>146</v>
      </c>
      <c r="E123" s="98" t="s">
        <v>317</v>
      </c>
      <c r="F123" s="85" t="s">
        <v>430</v>
      </c>
      <c r="G123" s="98" t="s">
        <v>407</v>
      </c>
      <c r="H123" s="85" t="s">
        <v>542</v>
      </c>
      <c r="I123" s="85" t="s">
        <v>155</v>
      </c>
      <c r="J123" s="85"/>
      <c r="K123" s="95">
        <v>1.47</v>
      </c>
      <c r="L123" s="98" t="s">
        <v>157</v>
      </c>
      <c r="M123" s="99">
        <v>4.4999999999999998E-2</v>
      </c>
      <c r="N123" s="99">
        <v>8.8999999999999999E-3</v>
      </c>
      <c r="O123" s="95">
        <v>1955101.64</v>
      </c>
      <c r="P123" s="97">
        <v>126.08</v>
      </c>
      <c r="Q123" s="95">
        <v>2464.9922399999996</v>
      </c>
      <c r="R123" s="96">
        <v>1.8739427175365215E-2</v>
      </c>
      <c r="S123" s="96">
        <v>3.6077658318342407E-4</v>
      </c>
      <c r="T123" s="96">
        <f>Q123/'סכום נכסי הקרן'!$C$42</f>
        <v>4.4915907389632879E-5</v>
      </c>
    </row>
    <row r="124" spans="2:20" s="141" customFormat="1">
      <c r="B124" s="88" t="s">
        <v>583</v>
      </c>
      <c r="C124" s="85" t="s">
        <v>584</v>
      </c>
      <c r="D124" s="98" t="s">
        <v>146</v>
      </c>
      <c r="E124" s="98" t="s">
        <v>317</v>
      </c>
      <c r="F124" s="85" t="s">
        <v>585</v>
      </c>
      <c r="G124" s="98" t="s">
        <v>384</v>
      </c>
      <c r="H124" s="85" t="s">
        <v>542</v>
      </c>
      <c r="I124" s="85" t="s">
        <v>155</v>
      </c>
      <c r="J124" s="85"/>
      <c r="K124" s="95">
        <v>1.23</v>
      </c>
      <c r="L124" s="98" t="s">
        <v>157</v>
      </c>
      <c r="M124" s="99">
        <v>3.3500000000000002E-2</v>
      </c>
      <c r="N124" s="99">
        <v>6.8999999999999999E-3</v>
      </c>
      <c r="O124" s="95">
        <v>12333946.66</v>
      </c>
      <c r="P124" s="97">
        <v>112.2</v>
      </c>
      <c r="Q124" s="95">
        <v>13838.68765</v>
      </c>
      <c r="R124" s="96">
        <v>3.1390490495586953E-2</v>
      </c>
      <c r="S124" s="96">
        <v>2.0254321149950757E-3</v>
      </c>
      <c r="T124" s="96">
        <f>Q124/'סכום נכסי הקרן'!$C$42</f>
        <v>2.5216193495256457E-4</v>
      </c>
    </row>
    <row r="125" spans="2:20" s="141" customFormat="1">
      <c r="B125" s="88" t="s">
        <v>586</v>
      </c>
      <c r="C125" s="85" t="s">
        <v>587</v>
      </c>
      <c r="D125" s="98" t="s">
        <v>146</v>
      </c>
      <c r="E125" s="98" t="s">
        <v>317</v>
      </c>
      <c r="F125" s="85" t="s">
        <v>588</v>
      </c>
      <c r="G125" s="98" t="s">
        <v>360</v>
      </c>
      <c r="H125" s="85" t="s">
        <v>542</v>
      </c>
      <c r="I125" s="85" t="s">
        <v>153</v>
      </c>
      <c r="J125" s="85"/>
      <c r="K125" s="95">
        <v>1.6999999999999997</v>
      </c>
      <c r="L125" s="98" t="s">
        <v>157</v>
      </c>
      <c r="M125" s="99">
        <v>4.4999999999999998E-2</v>
      </c>
      <c r="N125" s="99">
        <v>9.3999999999999986E-3</v>
      </c>
      <c r="O125" s="95">
        <v>18171516</v>
      </c>
      <c r="P125" s="97">
        <v>114.2</v>
      </c>
      <c r="Q125" s="95">
        <v>20751.870830000003</v>
      </c>
      <c r="R125" s="96">
        <v>2.614606618705036E-2</v>
      </c>
      <c r="S125" s="96">
        <v>3.0372464996933088E-3</v>
      </c>
      <c r="T125" s="96">
        <f>Q125/'סכום נכסי הקרן'!$C$42</f>
        <v>3.781306461077964E-4</v>
      </c>
    </row>
    <row r="126" spans="2:20" s="141" customFormat="1">
      <c r="B126" s="88" t="s">
        <v>589</v>
      </c>
      <c r="C126" s="85" t="s">
        <v>590</v>
      </c>
      <c r="D126" s="98" t="s">
        <v>146</v>
      </c>
      <c r="E126" s="98" t="s">
        <v>317</v>
      </c>
      <c r="F126" s="85" t="s">
        <v>588</v>
      </c>
      <c r="G126" s="98" t="s">
        <v>360</v>
      </c>
      <c r="H126" s="85" t="s">
        <v>542</v>
      </c>
      <c r="I126" s="85" t="s">
        <v>153</v>
      </c>
      <c r="J126" s="85"/>
      <c r="K126" s="95">
        <v>1.0600000000000003</v>
      </c>
      <c r="L126" s="98" t="s">
        <v>157</v>
      </c>
      <c r="M126" s="99">
        <v>4.2000000000000003E-2</v>
      </c>
      <c r="N126" s="99">
        <v>1.09E-2</v>
      </c>
      <c r="O126" s="95">
        <v>2349313.3600000003</v>
      </c>
      <c r="P126" s="97">
        <v>112.46</v>
      </c>
      <c r="Q126" s="95">
        <v>2642.0376099999999</v>
      </c>
      <c r="R126" s="96">
        <v>1.423826278787879E-2</v>
      </c>
      <c r="S126" s="96">
        <v>3.8668896644392683E-4</v>
      </c>
      <c r="T126" s="96">
        <f>Q126/'סכום נכסי הקרן'!$C$42</f>
        <v>4.8141943282826325E-5</v>
      </c>
    </row>
    <row r="127" spans="2:20" s="141" customFormat="1">
      <c r="B127" s="88" t="s">
        <v>591</v>
      </c>
      <c r="C127" s="85" t="s">
        <v>592</v>
      </c>
      <c r="D127" s="98" t="s">
        <v>146</v>
      </c>
      <c r="E127" s="98" t="s">
        <v>317</v>
      </c>
      <c r="F127" s="85" t="s">
        <v>588</v>
      </c>
      <c r="G127" s="98" t="s">
        <v>360</v>
      </c>
      <c r="H127" s="85" t="s">
        <v>542</v>
      </c>
      <c r="I127" s="85" t="s">
        <v>153</v>
      </c>
      <c r="J127" s="85"/>
      <c r="K127" s="95">
        <v>4.42</v>
      </c>
      <c r="L127" s="98" t="s">
        <v>157</v>
      </c>
      <c r="M127" s="99">
        <v>3.3000000000000002E-2</v>
      </c>
      <c r="N127" s="99">
        <v>1.6E-2</v>
      </c>
      <c r="O127" s="95">
        <v>23013.61</v>
      </c>
      <c r="P127" s="97">
        <v>107.16</v>
      </c>
      <c r="Q127" s="95">
        <v>24.661390000000001</v>
      </c>
      <c r="R127" s="96">
        <v>3.5478092900715463E-5</v>
      </c>
      <c r="S127" s="96">
        <v>3.6094442312539957E-6</v>
      </c>
      <c r="T127" s="96">
        <f>Q127/'סכום נכסי הקרן'!$C$42</f>
        <v>4.4936803100833238E-7</v>
      </c>
    </row>
    <row r="128" spans="2:20" s="141" customFormat="1">
      <c r="B128" s="88" t="s">
        <v>593</v>
      </c>
      <c r="C128" s="85" t="s">
        <v>594</v>
      </c>
      <c r="D128" s="98" t="s">
        <v>146</v>
      </c>
      <c r="E128" s="98" t="s">
        <v>317</v>
      </c>
      <c r="F128" s="85" t="s">
        <v>595</v>
      </c>
      <c r="G128" s="98" t="s">
        <v>152</v>
      </c>
      <c r="H128" s="85" t="s">
        <v>542</v>
      </c>
      <c r="I128" s="85" t="s">
        <v>155</v>
      </c>
      <c r="J128" s="85"/>
      <c r="K128" s="95">
        <v>1.4900000000000002</v>
      </c>
      <c r="L128" s="98" t="s">
        <v>157</v>
      </c>
      <c r="M128" s="99">
        <v>5.2000000000000005E-2</v>
      </c>
      <c r="N128" s="99">
        <v>8.7000000000000029E-3</v>
      </c>
      <c r="O128" s="95">
        <v>772.4</v>
      </c>
      <c r="P128" s="97">
        <v>130.19999999999999</v>
      </c>
      <c r="Q128" s="95">
        <v>1.0056700000000001</v>
      </c>
      <c r="R128" s="96">
        <v>8.1558353322908421E-6</v>
      </c>
      <c r="S128" s="96">
        <v>1.4718999132024617E-7</v>
      </c>
      <c r="T128" s="96">
        <f>Q128/'סכום נכסי הקרן'!$C$42</f>
        <v>1.832483682972248E-8</v>
      </c>
    </row>
    <row r="129" spans="2:20" s="141" customFormat="1">
      <c r="B129" s="88" t="s">
        <v>596</v>
      </c>
      <c r="C129" s="85" t="s">
        <v>597</v>
      </c>
      <c r="D129" s="98" t="s">
        <v>146</v>
      </c>
      <c r="E129" s="98" t="s">
        <v>317</v>
      </c>
      <c r="F129" s="85" t="s">
        <v>541</v>
      </c>
      <c r="G129" s="98" t="s">
        <v>319</v>
      </c>
      <c r="H129" s="85" t="s">
        <v>598</v>
      </c>
      <c r="I129" s="85" t="s">
        <v>153</v>
      </c>
      <c r="J129" s="85"/>
      <c r="K129" s="95">
        <v>3.1900000000000004</v>
      </c>
      <c r="L129" s="98" t="s">
        <v>157</v>
      </c>
      <c r="M129" s="99">
        <v>5.2999999999999999E-2</v>
      </c>
      <c r="N129" s="99">
        <v>1.1199999999999998E-2</v>
      </c>
      <c r="O129" s="95">
        <v>14895051</v>
      </c>
      <c r="P129" s="97">
        <v>123.04</v>
      </c>
      <c r="Q129" s="95">
        <v>18326.871440000003</v>
      </c>
      <c r="R129" s="96">
        <v>5.7287335676868993E-2</v>
      </c>
      <c r="S129" s="96">
        <v>2.6823232752104247E-3</v>
      </c>
      <c r="T129" s="96">
        <f>Q129/'סכום נכסי הקרן'!$C$42</f>
        <v>3.3394346926655965E-4</v>
      </c>
    </row>
    <row r="130" spans="2:20" s="141" customFormat="1">
      <c r="B130" s="88" t="s">
        <v>599</v>
      </c>
      <c r="C130" s="85" t="s">
        <v>600</v>
      </c>
      <c r="D130" s="98" t="s">
        <v>146</v>
      </c>
      <c r="E130" s="98" t="s">
        <v>317</v>
      </c>
      <c r="F130" s="85" t="s">
        <v>601</v>
      </c>
      <c r="G130" s="98" t="s">
        <v>360</v>
      </c>
      <c r="H130" s="85" t="s">
        <v>598</v>
      </c>
      <c r="I130" s="85" t="s">
        <v>153</v>
      </c>
      <c r="J130" s="85"/>
      <c r="K130" s="95">
        <v>2.5900000000000003</v>
      </c>
      <c r="L130" s="98" t="s">
        <v>157</v>
      </c>
      <c r="M130" s="99">
        <v>5.3499999999999999E-2</v>
      </c>
      <c r="N130" s="99">
        <v>1.6200000000000003E-2</v>
      </c>
      <c r="O130" s="95">
        <v>9535431.0299999975</v>
      </c>
      <c r="P130" s="97">
        <v>111.7</v>
      </c>
      <c r="Q130" s="95">
        <v>10651.076819999998</v>
      </c>
      <c r="R130" s="96">
        <v>3.2469539151735442E-2</v>
      </c>
      <c r="S130" s="96">
        <v>1.5588929814820715E-3</v>
      </c>
      <c r="T130" s="96">
        <f>Q130/'סכום נכסי הקרן'!$C$42</f>
        <v>1.940788178899036E-4</v>
      </c>
    </row>
    <row r="131" spans="2:20" s="141" customFormat="1">
      <c r="B131" s="88" t="s">
        <v>602</v>
      </c>
      <c r="C131" s="85" t="s">
        <v>603</v>
      </c>
      <c r="D131" s="98" t="s">
        <v>146</v>
      </c>
      <c r="E131" s="98" t="s">
        <v>317</v>
      </c>
      <c r="F131" s="85" t="s">
        <v>604</v>
      </c>
      <c r="G131" s="98" t="s">
        <v>360</v>
      </c>
      <c r="H131" s="85" t="s">
        <v>598</v>
      </c>
      <c r="I131" s="85" t="s">
        <v>155</v>
      </c>
      <c r="J131" s="85"/>
      <c r="K131" s="95">
        <v>2.17</v>
      </c>
      <c r="L131" s="98" t="s">
        <v>157</v>
      </c>
      <c r="M131" s="99">
        <v>4.2500000000000003E-2</v>
      </c>
      <c r="N131" s="99">
        <v>1.3000000000000001E-2</v>
      </c>
      <c r="O131" s="95">
        <v>277576.26</v>
      </c>
      <c r="P131" s="97">
        <v>114.13</v>
      </c>
      <c r="Q131" s="95">
        <v>316.79777999999999</v>
      </c>
      <c r="R131" s="96">
        <v>1.2020396581429022E-3</v>
      </c>
      <c r="S131" s="96">
        <v>4.6366564070195246E-5</v>
      </c>
      <c r="T131" s="96">
        <f>Q131/'סכום נכסי הקרן'!$C$42</f>
        <v>5.7725373398016432E-6</v>
      </c>
    </row>
    <row r="132" spans="2:20" s="141" customFormat="1">
      <c r="B132" s="88" t="s">
        <v>605</v>
      </c>
      <c r="C132" s="85" t="s">
        <v>606</v>
      </c>
      <c r="D132" s="98" t="s">
        <v>146</v>
      </c>
      <c r="E132" s="98" t="s">
        <v>317</v>
      </c>
      <c r="F132" s="85" t="s">
        <v>604</v>
      </c>
      <c r="G132" s="98" t="s">
        <v>360</v>
      </c>
      <c r="H132" s="85" t="s">
        <v>598</v>
      </c>
      <c r="I132" s="85" t="s">
        <v>155</v>
      </c>
      <c r="J132" s="85"/>
      <c r="K132" s="95">
        <v>2.7599999999999993</v>
      </c>
      <c r="L132" s="98" t="s">
        <v>157</v>
      </c>
      <c r="M132" s="99">
        <v>4.5999999999999999E-2</v>
      </c>
      <c r="N132" s="99">
        <v>1.4699999999999998E-2</v>
      </c>
      <c r="O132" s="95">
        <v>19102383.060000002</v>
      </c>
      <c r="P132" s="97">
        <v>110.28</v>
      </c>
      <c r="Q132" s="95">
        <v>21066.108670000005</v>
      </c>
      <c r="R132" s="96">
        <v>4.0576954098979323E-2</v>
      </c>
      <c r="S132" s="96">
        <v>3.0832383906138827E-3</v>
      </c>
      <c r="T132" s="96">
        <f>Q132/'סכום נכסי הקרן'!$C$42</f>
        <v>3.8385653744762408E-4</v>
      </c>
    </row>
    <row r="133" spans="2:20" s="141" customFormat="1">
      <c r="B133" s="88" t="s">
        <v>607</v>
      </c>
      <c r="C133" s="85" t="s">
        <v>608</v>
      </c>
      <c r="D133" s="98" t="s">
        <v>146</v>
      </c>
      <c r="E133" s="98" t="s">
        <v>317</v>
      </c>
      <c r="F133" s="85" t="s">
        <v>604</v>
      </c>
      <c r="G133" s="98" t="s">
        <v>360</v>
      </c>
      <c r="H133" s="85" t="s">
        <v>598</v>
      </c>
      <c r="I133" s="85" t="s">
        <v>155</v>
      </c>
      <c r="J133" s="85"/>
      <c r="K133" s="95">
        <v>6.4300000000000024</v>
      </c>
      <c r="L133" s="98" t="s">
        <v>157</v>
      </c>
      <c r="M133" s="99">
        <v>3.0600000000000002E-2</v>
      </c>
      <c r="N133" s="99">
        <v>2.6000000000000002E-2</v>
      </c>
      <c r="O133" s="95">
        <v>7761000</v>
      </c>
      <c r="P133" s="97">
        <v>103.31</v>
      </c>
      <c r="Q133" s="95">
        <v>8017.8890999999994</v>
      </c>
      <c r="R133" s="96">
        <v>6.2837017245567159E-2</v>
      </c>
      <c r="S133" s="96">
        <v>1.1734992860836023E-3</v>
      </c>
      <c r="T133" s="96">
        <f>Q133/'סכום נכסי הקרן'!$C$42</f>
        <v>1.460981330618497E-4</v>
      </c>
    </row>
    <row r="134" spans="2:20" s="141" customFormat="1">
      <c r="B134" s="88" t="s">
        <v>609</v>
      </c>
      <c r="C134" s="85" t="s">
        <v>610</v>
      </c>
      <c r="D134" s="98" t="s">
        <v>146</v>
      </c>
      <c r="E134" s="98" t="s">
        <v>317</v>
      </c>
      <c r="F134" s="85" t="s">
        <v>611</v>
      </c>
      <c r="G134" s="98" t="s">
        <v>360</v>
      </c>
      <c r="H134" s="85" t="s">
        <v>598</v>
      </c>
      <c r="I134" s="85" t="s">
        <v>153</v>
      </c>
      <c r="J134" s="85"/>
      <c r="K134" s="97">
        <v>1.4</v>
      </c>
      <c r="L134" s="98" t="s">
        <v>157</v>
      </c>
      <c r="M134" s="99">
        <v>4.4500000000000005E-2</v>
      </c>
      <c r="N134" s="96">
        <v>1.7100000000000001E-2</v>
      </c>
      <c r="O134" s="95">
        <v>3513898.4099999992</v>
      </c>
      <c r="P134" s="97">
        <v>108.11</v>
      </c>
      <c r="Q134" s="95">
        <v>3798.8755200000001</v>
      </c>
      <c r="R134" s="96">
        <v>3.5324904725555349E-2</v>
      </c>
      <c r="S134" s="96">
        <v>5.5600391263087854E-4</v>
      </c>
      <c r="T134" s="96">
        <f>Q134/'סכום נכסי הקרן'!$C$42</f>
        <v>6.9221289329926452E-5</v>
      </c>
    </row>
    <row r="135" spans="2:20" s="141" customFormat="1">
      <c r="B135" s="88" t="s">
        <v>612</v>
      </c>
      <c r="C135" s="85" t="s">
        <v>613</v>
      </c>
      <c r="D135" s="98" t="s">
        <v>146</v>
      </c>
      <c r="E135" s="98" t="s">
        <v>317</v>
      </c>
      <c r="F135" s="85" t="s">
        <v>611</v>
      </c>
      <c r="G135" s="98" t="s">
        <v>360</v>
      </c>
      <c r="H135" s="85" t="s">
        <v>598</v>
      </c>
      <c r="I135" s="85" t="s">
        <v>153</v>
      </c>
      <c r="J135" s="85"/>
      <c r="K135" s="95">
        <v>4.4200000000000008</v>
      </c>
      <c r="L135" s="98" t="s">
        <v>157</v>
      </c>
      <c r="M135" s="99">
        <v>3.2500000000000001E-2</v>
      </c>
      <c r="N135" s="99">
        <v>1.6900000000000002E-2</v>
      </c>
      <c r="O135" s="95">
        <v>6034999.96</v>
      </c>
      <c r="P135" s="97">
        <v>105.87</v>
      </c>
      <c r="Q135" s="95">
        <v>6389.2544699999999</v>
      </c>
      <c r="R135" s="96">
        <v>4.5827443234908741E-2</v>
      </c>
      <c r="S135" s="96">
        <v>9.3513211091326575E-4</v>
      </c>
      <c r="T135" s="96">
        <f>Q135/'סכום נכסי הקרן'!$C$42</f>
        <v>1.1642193326471403E-4</v>
      </c>
    </row>
    <row r="136" spans="2:20" s="141" customFormat="1">
      <c r="B136" s="88" t="s">
        <v>614</v>
      </c>
      <c r="C136" s="85" t="s">
        <v>615</v>
      </c>
      <c r="D136" s="98" t="s">
        <v>146</v>
      </c>
      <c r="E136" s="98" t="s">
        <v>317</v>
      </c>
      <c r="F136" s="85" t="s">
        <v>401</v>
      </c>
      <c r="G136" s="98" t="s">
        <v>319</v>
      </c>
      <c r="H136" s="85" t="s">
        <v>598</v>
      </c>
      <c r="I136" s="85" t="s">
        <v>155</v>
      </c>
      <c r="J136" s="85"/>
      <c r="K136" s="95">
        <v>4.3000000000000016</v>
      </c>
      <c r="L136" s="98" t="s">
        <v>157</v>
      </c>
      <c r="M136" s="99">
        <v>5.0999999999999997E-2</v>
      </c>
      <c r="N136" s="99">
        <v>1.5900000000000004E-2</v>
      </c>
      <c r="O136" s="95">
        <v>55144571</v>
      </c>
      <c r="P136" s="97">
        <v>138.27000000000001</v>
      </c>
      <c r="Q136" s="95">
        <v>77086.036759999974</v>
      </c>
      <c r="R136" s="96">
        <v>4.8067061964182707E-2</v>
      </c>
      <c r="S136" s="96">
        <v>1.128232231409565E-2</v>
      </c>
      <c r="T136" s="96">
        <f>Q136/'סכום נכסי הקרן'!$C$42</f>
        <v>1.4046248227320972E-3</v>
      </c>
    </row>
    <row r="137" spans="2:20" s="141" customFormat="1">
      <c r="B137" s="88" t="s">
        <v>616</v>
      </c>
      <c r="C137" s="85" t="s">
        <v>617</v>
      </c>
      <c r="D137" s="98" t="s">
        <v>146</v>
      </c>
      <c r="E137" s="98" t="s">
        <v>317</v>
      </c>
      <c r="F137" s="85" t="s">
        <v>473</v>
      </c>
      <c r="G137" s="98" t="s">
        <v>319</v>
      </c>
      <c r="H137" s="85" t="s">
        <v>598</v>
      </c>
      <c r="I137" s="85" t="s">
        <v>155</v>
      </c>
      <c r="J137" s="85"/>
      <c r="K137" s="95">
        <v>1.7100000000000002</v>
      </c>
      <c r="L137" s="98" t="s">
        <v>157</v>
      </c>
      <c r="M137" s="99">
        <v>4.8499999999999995E-2</v>
      </c>
      <c r="N137" s="99">
        <v>8.5000000000000006E-3</v>
      </c>
      <c r="O137" s="95">
        <v>56705</v>
      </c>
      <c r="P137" s="97">
        <v>110.1</v>
      </c>
      <c r="Q137" s="95">
        <v>62.432199999999995</v>
      </c>
      <c r="R137" s="96">
        <v>3.7803333333333332E-4</v>
      </c>
      <c r="S137" s="96">
        <v>9.1375848698915865E-6</v>
      </c>
      <c r="T137" s="96">
        <f>Q137/'סכום נכסי הקרן'!$C$42</f>
        <v>1.1376096313110659E-6</v>
      </c>
    </row>
    <row r="138" spans="2:20" s="141" customFormat="1">
      <c r="B138" s="88" t="s">
        <v>618</v>
      </c>
      <c r="C138" s="85" t="s">
        <v>619</v>
      </c>
      <c r="D138" s="98" t="s">
        <v>146</v>
      </c>
      <c r="E138" s="98" t="s">
        <v>317</v>
      </c>
      <c r="F138" s="85" t="s">
        <v>620</v>
      </c>
      <c r="G138" s="98" t="s">
        <v>360</v>
      </c>
      <c r="H138" s="85" t="s">
        <v>598</v>
      </c>
      <c r="I138" s="85" t="s">
        <v>153</v>
      </c>
      <c r="J138" s="85"/>
      <c r="K138" s="95">
        <v>2.1599999999999997</v>
      </c>
      <c r="L138" s="98" t="s">
        <v>157</v>
      </c>
      <c r="M138" s="99">
        <v>4.5999999999999999E-2</v>
      </c>
      <c r="N138" s="99">
        <v>1.3999999999999999E-2</v>
      </c>
      <c r="O138" s="95">
        <v>9003790.3199999984</v>
      </c>
      <c r="P138" s="97">
        <v>131.18</v>
      </c>
      <c r="Q138" s="95">
        <v>11811.17272</v>
      </c>
      <c r="R138" s="96">
        <v>1.8751725775840312E-2</v>
      </c>
      <c r="S138" s="96">
        <v>1.7286847675069639E-3</v>
      </c>
      <c r="T138" s="96">
        <f>Q138/'סכום נכסי הקרן'!$C$42</f>
        <v>2.1521752946957693E-4</v>
      </c>
    </row>
    <row r="139" spans="2:20" s="141" customFormat="1">
      <c r="B139" s="88" t="s">
        <v>621</v>
      </c>
      <c r="C139" s="85" t="s">
        <v>622</v>
      </c>
      <c r="D139" s="98" t="s">
        <v>146</v>
      </c>
      <c r="E139" s="98" t="s">
        <v>317</v>
      </c>
      <c r="F139" s="85" t="s">
        <v>623</v>
      </c>
      <c r="G139" s="98" t="s">
        <v>360</v>
      </c>
      <c r="H139" s="85" t="s">
        <v>598</v>
      </c>
      <c r="I139" s="85" t="s">
        <v>155</v>
      </c>
      <c r="J139" s="85"/>
      <c r="K139" s="95">
        <v>2.1600000000000006</v>
      </c>
      <c r="L139" s="98" t="s">
        <v>157</v>
      </c>
      <c r="M139" s="99">
        <v>5.4000000000000006E-2</v>
      </c>
      <c r="N139" s="99">
        <v>1.2500000000000001E-2</v>
      </c>
      <c r="O139" s="95">
        <v>9440719.2000000011</v>
      </c>
      <c r="P139" s="97">
        <v>131.22999999999999</v>
      </c>
      <c r="Q139" s="95">
        <v>12389.056199999999</v>
      </c>
      <c r="R139" s="96">
        <v>4.6328514980300529E-2</v>
      </c>
      <c r="S139" s="96">
        <v>1.8132638684101561E-3</v>
      </c>
      <c r="T139" s="96">
        <f>Q139/'סכום נכסי הקרן'!$C$42</f>
        <v>2.2574744532427297E-4</v>
      </c>
    </row>
    <row r="140" spans="2:20" s="141" customFormat="1">
      <c r="B140" s="88" t="s">
        <v>624</v>
      </c>
      <c r="C140" s="85" t="s">
        <v>625</v>
      </c>
      <c r="D140" s="98" t="s">
        <v>146</v>
      </c>
      <c r="E140" s="98" t="s">
        <v>317</v>
      </c>
      <c r="F140" s="85" t="s">
        <v>626</v>
      </c>
      <c r="G140" s="98" t="s">
        <v>360</v>
      </c>
      <c r="H140" s="85" t="s">
        <v>598</v>
      </c>
      <c r="I140" s="85" t="s">
        <v>155</v>
      </c>
      <c r="J140" s="85"/>
      <c r="K140" s="95">
        <v>2.56</v>
      </c>
      <c r="L140" s="98" t="s">
        <v>157</v>
      </c>
      <c r="M140" s="99">
        <v>4.4000000000000004E-2</v>
      </c>
      <c r="N140" s="99">
        <v>7.6999999999999994E-3</v>
      </c>
      <c r="O140" s="95">
        <v>11444227.910000002</v>
      </c>
      <c r="P140" s="97">
        <v>110.63</v>
      </c>
      <c r="Q140" s="95">
        <v>12660.749330000001</v>
      </c>
      <c r="R140" s="96">
        <v>6.4681760152104251E-2</v>
      </c>
      <c r="S140" s="96">
        <v>1.8530289100704132E-3</v>
      </c>
      <c r="T140" s="96">
        <f>Q140/'סכום נכסי הקרן'!$C$42</f>
        <v>2.3069810734561852E-4</v>
      </c>
    </row>
    <row r="141" spans="2:20" s="141" customFormat="1">
      <c r="B141" s="88" t="s">
        <v>627</v>
      </c>
      <c r="C141" s="85" t="s">
        <v>628</v>
      </c>
      <c r="D141" s="98" t="s">
        <v>146</v>
      </c>
      <c r="E141" s="98" t="s">
        <v>317</v>
      </c>
      <c r="F141" s="85" t="s">
        <v>568</v>
      </c>
      <c r="G141" s="98" t="s">
        <v>360</v>
      </c>
      <c r="H141" s="85" t="s">
        <v>598</v>
      </c>
      <c r="I141" s="85" t="s">
        <v>155</v>
      </c>
      <c r="J141" s="85"/>
      <c r="K141" s="95">
        <v>5.47</v>
      </c>
      <c r="L141" s="98" t="s">
        <v>157</v>
      </c>
      <c r="M141" s="99">
        <v>4.9500000000000002E-2</v>
      </c>
      <c r="N141" s="99">
        <v>2.2400000000000003E-2</v>
      </c>
      <c r="O141" s="95">
        <v>4115014</v>
      </c>
      <c r="P141" s="97">
        <v>139.35</v>
      </c>
      <c r="Q141" s="95">
        <v>5734.2721300000003</v>
      </c>
      <c r="R141" s="96">
        <v>2.546957974436455E-3</v>
      </c>
      <c r="S141" s="96">
        <v>8.3926881088491206E-4</v>
      </c>
      <c r="T141" s="96">
        <f>Q141/'סכום נכסי הקרן'!$C$42</f>
        <v>1.0448715892835141E-4</v>
      </c>
    </row>
    <row r="142" spans="2:20" s="141" customFormat="1">
      <c r="B142" s="88" t="s">
        <v>629</v>
      </c>
      <c r="C142" s="85" t="s">
        <v>630</v>
      </c>
      <c r="D142" s="98" t="s">
        <v>146</v>
      </c>
      <c r="E142" s="98" t="s">
        <v>317</v>
      </c>
      <c r="F142" s="85" t="s">
        <v>568</v>
      </c>
      <c r="G142" s="98" t="s">
        <v>360</v>
      </c>
      <c r="H142" s="85" t="s">
        <v>598</v>
      </c>
      <c r="I142" s="85" t="s">
        <v>155</v>
      </c>
      <c r="J142" s="85"/>
      <c r="K142" s="95">
        <v>0.65</v>
      </c>
      <c r="L142" s="98" t="s">
        <v>157</v>
      </c>
      <c r="M142" s="99">
        <v>0.05</v>
      </c>
      <c r="N142" s="99">
        <v>1.1999999999999999E-3</v>
      </c>
      <c r="O142" s="95">
        <v>6116983.0700000003</v>
      </c>
      <c r="P142" s="97">
        <v>124.51</v>
      </c>
      <c r="Q142" s="95">
        <v>7616.2555799999991</v>
      </c>
      <c r="R142" s="96">
        <v>2.1752621765375835E-2</v>
      </c>
      <c r="S142" s="96">
        <v>1.114716152130397E-3</v>
      </c>
      <c r="T142" s="96">
        <f>Q142/'סכום נכסי הקרן'!$C$42</f>
        <v>1.3877975952048219E-4</v>
      </c>
    </row>
    <row r="143" spans="2:20" s="141" customFormat="1">
      <c r="B143" s="88" t="s">
        <v>631</v>
      </c>
      <c r="C143" s="85" t="s">
        <v>632</v>
      </c>
      <c r="D143" s="98" t="s">
        <v>146</v>
      </c>
      <c r="E143" s="98" t="s">
        <v>317</v>
      </c>
      <c r="F143" s="85" t="s">
        <v>633</v>
      </c>
      <c r="G143" s="98" t="s">
        <v>360</v>
      </c>
      <c r="H143" s="85" t="s">
        <v>598</v>
      </c>
      <c r="I143" s="85" t="s">
        <v>155</v>
      </c>
      <c r="J143" s="85"/>
      <c r="K143" s="95">
        <v>5.1800000000000015</v>
      </c>
      <c r="L143" s="98" t="s">
        <v>157</v>
      </c>
      <c r="M143" s="99">
        <v>4.3400000000000001E-2</v>
      </c>
      <c r="N143" s="99">
        <v>2.3800000000000002E-2</v>
      </c>
      <c r="O143" s="95">
        <v>340347.84000000008</v>
      </c>
      <c r="P143" s="97">
        <v>108.88</v>
      </c>
      <c r="Q143" s="95">
        <v>377.9562699999999</v>
      </c>
      <c r="R143" s="96">
        <v>2.0204976996082534E-4</v>
      </c>
      <c r="S143" s="96">
        <v>5.5317728579685785E-5</v>
      </c>
      <c r="T143" s="96">
        <f>Q143/'סכום נכסי הקרן'!$C$42</f>
        <v>6.8869380378459444E-6</v>
      </c>
    </row>
    <row r="144" spans="2:20" s="141" customFormat="1">
      <c r="B144" s="88" t="s">
        <v>634</v>
      </c>
      <c r="C144" s="85" t="s">
        <v>635</v>
      </c>
      <c r="D144" s="98" t="s">
        <v>146</v>
      </c>
      <c r="E144" s="98" t="s">
        <v>317</v>
      </c>
      <c r="F144" s="85" t="s">
        <v>636</v>
      </c>
      <c r="G144" s="98" t="s">
        <v>360</v>
      </c>
      <c r="H144" s="85" t="s">
        <v>637</v>
      </c>
      <c r="I144" s="85" t="s">
        <v>153</v>
      </c>
      <c r="J144" s="85"/>
      <c r="K144" s="95">
        <v>0.08</v>
      </c>
      <c r="L144" s="98" t="s">
        <v>157</v>
      </c>
      <c r="M144" s="99">
        <v>6.0999999999999999E-2</v>
      </c>
      <c r="N144" s="99">
        <v>1.6599999999999997E-2</v>
      </c>
      <c r="O144" s="95">
        <v>1965613.5</v>
      </c>
      <c r="P144" s="97">
        <v>110.87</v>
      </c>
      <c r="Q144" s="95">
        <v>2179.2754900000004</v>
      </c>
      <c r="R144" s="96">
        <v>3.9312270000000003E-2</v>
      </c>
      <c r="S144" s="96">
        <v>3.1895904268549848E-4</v>
      </c>
      <c r="T144" s="96">
        <f>Q144/'סכום נכסי הקרן'!$C$42</f>
        <v>3.9709713684671421E-5</v>
      </c>
    </row>
    <row r="145" spans="2:20" s="141" customFormat="1">
      <c r="B145" s="88" t="s">
        <v>638</v>
      </c>
      <c r="C145" s="85" t="s">
        <v>639</v>
      </c>
      <c r="D145" s="98" t="s">
        <v>146</v>
      </c>
      <c r="E145" s="98" t="s">
        <v>317</v>
      </c>
      <c r="F145" s="85" t="s">
        <v>636</v>
      </c>
      <c r="G145" s="98" t="s">
        <v>360</v>
      </c>
      <c r="H145" s="85" t="s">
        <v>637</v>
      </c>
      <c r="I145" s="85" t="s">
        <v>153</v>
      </c>
      <c r="J145" s="85"/>
      <c r="K145" s="95">
        <v>5.48</v>
      </c>
      <c r="L145" s="98" t="s">
        <v>157</v>
      </c>
      <c r="M145" s="99">
        <v>4.6500000000000007E-2</v>
      </c>
      <c r="N145" s="99">
        <v>2.9399999999999999E-2</v>
      </c>
      <c r="O145" s="95">
        <v>5500000</v>
      </c>
      <c r="P145" s="97">
        <v>109.9</v>
      </c>
      <c r="Q145" s="95">
        <v>6044.5</v>
      </c>
      <c r="R145" s="96">
        <v>7.6748969470655385E-3</v>
      </c>
      <c r="S145" s="96">
        <v>8.8467380207744883E-4</v>
      </c>
      <c r="T145" s="96">
        <f>Q145/'סכום נכסי הקרן'!$C$42</f>
        <v>1.1013998251638959E-4</v>
      </c>
    </row>
    <row r="146" spans="2:20" s="141" customFormat="1">
      <c r="B146" s="88" t="s">
        <v>640</v>
      </c>
      <c r="C146" s="85" t="s">
        <v>641</v>
      </c>
      <c r="D146" s="98" t="s">
        <v>146</v>
      </c>
      <c r="E146" s="98" t="s">
        <v>317</v>
      </c>
      <c r="F146" s="85" t="s">
        <v>636</v>
      </c>
      <c r="G146" s="98" t="s">
        <v>360</v>
      </c>
      <c r="H146" s="85" t="s">
        <v>637</v>
      </c>
      <c r="I146" s="85" t="s">
        <v>153</v>
      </c>
      <c r="J146" s="85"/>
      <c r="K146" s="95">
        <v>1.6899999999999997</v>
      </c>
      <c r="L146" s="98" t="s">
        <v>157</v>
      </c>
      <c r="M146" s="99">
        <v>5.5999999999999994E-2</v>
      </c>
      <c r="N146" s="99">
        <v>1.2499999999999995E-2</v>
      </c>
      <c r="O146" s="95">
        <v>6998405.3499999996</v>
      </c>
      <c r="P146" s="97">
        <v>113.71</v>
      </c>
      <c r="Q146" s="95">
        <v>7957.8865100000021</v>
      </c>
      <c r="R146" s="96">
        <v>3.68484517491207E-2</v>
      </c>
      <c r="S146" s="96">
        <v>1.1647172992476701E-3</v>
      </c>
      <c r="T146" s="96">
        <f>Q146/'סכום נכסי הקרן'!$C$42</f>
        <v>1.4500479461970598E-4</v>
      </c>
    </row>
    <row r="147" spans="2:20" s="141" customFormat="1">
      <c r="B147" s="88" t="s">
        <v>642</v>
      </c>
      <c r="C147" s="85" t="s">
        <v>643</v>
      </c>
      <c r="D147" s="98" t="s">
        <v>146</v>
      </c>
      <c r="E147" s="98" t="s">
        <v>317</v>
      </c>
      <c r="F147" s="85" t="s">
        <v>601</v>
      </c>
      <c r="G147" s="98" t="s">
        <v>360</v>
      </c>
      <c r="H147" s="85" t="s">
        <v>637</v>
      </c>
      <c r="I147" s="85" t="s">
        <v>155</v>
      </c>
      <c r="J147" s="85"/>
      <c r="K147" s="95">
        <v>0.73999999999999977</v>
      </c>
      <c r="L147" s="98" t="s">
        <v>157</v>
      </c>
      <c r="M147" s="99">
        <v>5.5E-2</v>
      </c>
      <c r="N147" s="99">
        <v>1.3099999999999995E-2</v>
      </c>
      <c r="O147" s="95">
        <v>1183654.8</v>
      </c>
      <c r="P147" s="97">
        <v>124.15</v>
      </c>
      <c r="Q147" s="95">
        <v>1469.5074400000003</v>
      </c>
      <c r="R147" s="96">
        <v>1.9735803251354732E-2</v>
      </c>
      <c r="S147" s="96">
        <v>2.1507729905300666E-4</v>
      </c>
      <c r="T147" s="96">
        <f>Q147/'סכום נכסי הקרן'!$C$42</f>
        <v>2.6776660393631309E-5</v>
      </c>
    </row>
    <row r="148" spans="2:20" s="141" customFormat="1">
      <c r="B148" s="88" t="s">
        <v>644</v>
      </c>
      <c r="C148" s="85" t="s">
        <v>645</v>
      </c>
      <c r="D148" s="98" t="s">
        <v>146</v>
      </c>
      <c r="E148" s="98" t="s">
        <v>317</v>
      </c>
      <c r="F148" s="85" t="s">
        <v>646</v>
      </c>
      <c r="G148" s="98" t="s">
        <v>414</v>
      </c>
      <c r="H148" s="85" t="s">
        <v>637</v>
      </c>
      <c r="I148" s="85" t="s">
        <v>153</v>
      </c>
      <c r="J148" s="85"/>
      <c r="K148" s="95">
        <v>1.0100000000000002</v>
      </c>
      <c r="L148" s="98" t="s">
        <v>157</v>
      </c>
      <c r="M148" s="99">
        <v>4.2000000000000003E-2</v>
      </c>
      <c r="N148" s="99">
        <v>1.4900000000000002E-2</v>
      </c>
      <c r="O148" s="95">
        <v>5072002.57</v>
      </c>
      <c r="P148" s="97">
        <v>103.89</v>
      </c>
      <c r="Q148" s="95">
        <v>5269.3034699999998</v>
      </c>
      <c r="R148" s="96">
        <v>1.2538090133668902E-2</v>
      </c>
      <c r="S148" s="96">
        <v>7.7121593764658679E-4</v>
      </c>
      <c r="T148" s="96">
        <f>Q148/'סכום נכסי הקרן'!$C$42</f>
        <v>9.6014722815675565E-5</v>
      </c>
    </row>
    <row r="149" spans="2:20" s="141" customFormat="1">
      <c r="B149" s="88" t="s">
        <v>647</v>
      </c>
      <c r="C149" s="85" t="s">
        <v>648</v>
      </c>
      <c r="D149" s="98" t="s">
        <v>146</v>
      </c>
      <c r="E149" s="98" t="s">
        <v>317</v>
      </c>
      <c r="F149" s="85" t="s">
        <v>649</v>
      </c>
      <c r="G149" s="98" t="s">
        <v>360</v>
      </c>
      <c r="H149" s="85" t="s">
        <v>637</v>
      </c>
      <c r="I149" s="85" t="s">
        <v>153</v>
      </c>
      <c r="J149" s="85"/>
      <c r="K149" s="95">
        <v>2.25</v>
      </c>
      <c r="L149" s="98" t="s">
        <v>157</v>
      </c>
      <c r="M149" s="99">
        <v>4.8000000000000001E-2</v>
      </c>
      <c r="N149" s="99">
        <v>1.34E-2</v>
      </c>
      <c r="O149" s="95">
        <v>5663550</v>
      </c>
      <c r="P149" s="97">
        <v>107.56</v>
      </c>
      <c r="Q149" s="95">
        <v>6091.7145599999994</v>
      </c>
      <c r="R149" s="96">
        <v>2.1398566363496224E-2</v>
      </c>
      <c r="S149" s="96">
        <v>8.9158413118798122E-4</v>
      </c>
      <c r="T149" s="96">
        <f>Q149/'סכום נכסי הקרן'!$C$42</f>
        <v>1.1100030360381104E-4</v>
      </c>
    </row>
    <row r="150" spans="2:20" s="141" customFormat="1">
      <c r="B150" s="88" t="s">
        <v>650</v>
      </c>
      <c r="C150" s="85" t="s">
        <v>651</v>
      </c>
      <c r="D150" s="98" t="s">
        <v>146</v>
      </c>
      <c r="E150" s="98" t="s">
        <v>317</v>
      </c>
      <c r="F150" s="85" t="s">
        <v>652</v>
      </c>
      <c r="G150" s="98" t="s">
        <v>360</v>
      </c>
      <c r="H150" s="85" t="s">
        <v>637</v>
      </c>
      <c r="I150" s="85" t="s">
        <v>155</v>
      </c>
      <c r="J150" s="85"/>
      <c r="K150" s="95">
        <v>2.2199999999999998</v>
      </c>
      <c r="L150" s="98" t="s">
        <v>157</v>
      </c>
      <c r="M150" s="99">
        <v>5.4000000000000006E-2</v>
      </c>
      <c r="N150" s="99">
        <v>2.4300000000000002E-2</v>
      </c>
      <c r="O150" s="95">
        <v>3266273.92</v>
      </c>
      <c r="P150" s="97">
        <v>107.17</v>
      </c>
      <c r="Q150" s="95">
        <v>3500.4657599999996</v>
      </c>
      <c r="R150" s="96">
        <v>4.2696391111111114E-2</v>
      </c>
      <c r="S150" s="96">
        <v>5.1232862154704706E-4</v>
      </c>
      <c r="T150" s="96">
        <f>Q150/'סכום נכסי הקרן'!$C$42</f>
        <v>6.3783809679149691E-5</v>
      </c>
    </row>
    <row r="151" spans="2:20" s="141" customFormat="1">
      <c r="B151" s="88" t="s">
        <v>653</v>
      </c>
      <c r="C151" s="85" t="s">
        <v>654</v>
      </c>
      <c r="D151" s="98" t="s">
        <v>146</v>
      </c>
      <c r="E151" s="98" t="s">
        <v>317</v>
      </c>
      <c r="F151" s="85" t="s">
        <v>652</v>
      </c>
      <c r="G151" s="98" t="s">
        <v>360</v>
      </c>
      <c r="H151" s="85" t="s">
        <v>637</v>
      </c>
      <c r="I151" s="85" t="s">
        <v>155</v>
      </c>
      <c r="J151" s="85"/>
      <c r="K151" s="95">
        <v>1.1399999999999999</v>
      </c>
      <c r="L151" s="98" t="s">
        <v>157</v>
      </c>
      <c r="M151" s="99">
        <v>6.4000000000000001E-2</v>
      </c>
      <c r="N151" s="99">
        <v>2.8600000000000004E-2</v>
      </c>
      <c r="O151" s="95">
        <v>3450077.6</v>
      </c>
      <c r="P151" s="97">
        <v>114.43</v>
      </c>
      <c r="Q151" s="95">
        <v>3947.9239600000001</v>
      </c>
      <c r="R151" s="96">
        <v>3.3513990076196473E-2</v>
      </c>
      <c r="S151" s="96">
        <v>5.7781866159415307E-4</v>
      </c>
      <c r="T151" s="96">
        <f>Q151/'סכום נכסי הקרן'!$C$42</f>
        <v>7.1937178580599811E-5</v>
      </c>
    </row>
    <row r="152" spans="2:20" s="141" customFormat="1">
      <c r="B152" s="88" t="s">
        <v>655</v>
      </c>
      <c r="C152" s="85" t="s">
        <v>656</v>
      </c>
      <c r="D152" s="98" t="s">
        <v>146</v>
      </c>
      <c r="E152" s="98" t="s">
        <v>317</v>
      </c>
      <c r="F152" s="85" t="s">
        <v>652</v>
      </c>
      <c r="G152" s="98" t="s">
        <v>360</v>
      </c>
      <c r="H152" s="85" t="s">
        <v>637</v>
      </c>
      <c r="I152" s="85" t="s">
        <v>155</v>
      </c>
      <c r="J152" s="85"/>
      <c r="K152" s="95">
        <v>3.34</v>
      </c>
      <c r="L152" s="98" t="s">
        <v>157</v>
      </c>
      <c r="M152" s="99">
        <v>2.5000000000000001E-2</v>
      </c>
      <c r="N152" s="99">
        <v>4.0900000000000006E-2</v>
      </c>
      <c r="O152" s="95">
        <v>9996377</v>
      </c>
      <c r="P152" s="97">
        <v>94.95</v>
      </c>
      <c r="Q152" s="95">
        <v>9491.5596399999995</v>
      </c>
      <c r="R152" s="96">
        <v>3.3015750918170529E-2</v>
      </c>
      <c r="S152" s="96">
        <v>1.3891858969912582E-3</v>
      </c>
      <c r="T152" s="96">
        <f>Q152/'סכום נכסי הקרן'!$C$42</f>
        <v>1.7295065146875159E-4</v>
      </c>
    </row>
    <row r="153" spans="2:20" s="141" customFormat="1">
      <c r="B153" s="88" t="s">
        <v>657</v>
      </c>
      <c r="C153" s="85" t="s">
        <v>658</v>
      </c>
      <c r="D153" s="98" t="s">
        <v>146</v>
      </c>
      <c r="E153" s="98" t="s">
        <v>317</v>
      </c>
      <c r="F153" s="85" t="s">
        <v>659</v>
      </c>
      <c r="G153" s="98" t="s">
        <v>489</v>
      </c>
      <c r="H153" s="85" t="s">
        <v>637</v>
      </c>
      <c r="I153" s="85" t="s">
        <v>155</v>
      </c>
      <c r="J153" s="85"/>
      <c r="K153" s="95">
        <v>2.3899999999999997</v>
      </c>
      <c r="L153" s="98" t="s">
        <v>157</v>
      </c>
      <c r="M153" s="99">
        <v>0.05</v>
      </c>
      <c r="N153" s="99">
        <v>1.2500000000000001E-2</v>
      </c>
      <c r="O153" s="95">
        <v>5372</v>
      </c>
      <c r="P153" s="97">
        <v>107.57</v>
      </c>
      <c r="Q153" s="95">
        <v>5.7786599999999995</v>
      </c>
      <c r="R153" s="96">
        <v>2.6109482913647212E-5</v>
      </c>
      <c r="S153" s="96">
        <v>8.457654252813086E-7</v>
      </c>
      <c r="T153" s="96">
        <f>Q153/'סכום נכסי הקרן'!$C$42</f>
        <v>1.0529597342512363E-7</v>
      </c>
    </row>
    <row r="154" spans="2:20" s="141" customFormat="1">
      <c r="B154" s="88" t="s">
        <v>660</v>
      </c>
      <c r="C154" s="85" t="s">
        <v>661</v>
      </c>
      <c r="D154" s="98" t="s">
        <v>146</v>
      </c>
      <c r="E154" s="98" t="s">
        <v>317</v>
      </c>
      <c r="F154" s="85" t="s">
        <v>560</v>
      </c>
      <c r="G154" s="98" t="s">
        <v>319</v>
      </c>
      <c r="H154" s="85" t="s">
        <v>637</v>
      </c>
      <c r="I154" s="85" t="s">
        <v>155</v>
      </c>
      <c r="J154" s="85"/>
      <c r="K154" s="95">
        <v>3.13</v>
      </c>
      <c r="L154" s="98" t="s">
        <v>157</v>
      </c>
      <c r="M154" s="99">
        <v>2.4E-2</v>
      </c>
      <c r="N154" s="99">
        <v>1.0200000000000002E-2</v>
      </c>
      <c r="O154" s="95">
        <v>5944709</v>
      </c>
      <c r="P154" s="97">
        <v>105.4</v>
      </c>
      <c r="Q154" s="95">
        <v>6265.7228099999993</v>
      </c>
      <c r="R154" s="96">
        <v>4.5535530175946567E-2</v>
      </c>
      <c r="S154" s="96">
        <v>9.1705200117232126E-4</v>
      </c>
      <c r="T154" s="96">
        <f>Q154/'סכום נכסי הקרן'!$C$42</f>
        <v>1.1417099855173187E-4</v>
      </c>
    </row>
    <row r="155" spans="2:20" s="141" customFormat="1">
      <c r="B155" s="88" t="s">
        <v>662</v>
      </c>
      <c r="C155" s="85" t="s">
        <v>663</v>
      </c>
      <c r="D155" s="98" t="s">
        <v>146</v>
      </c>
      <c r="E155" s="98" t="s">
        <v>317</v>
      </c>
      <c r="F155" s="85" t="s">
        <v>664</v>
      </c>
      <c r="G155" s="98" t="s">
        <v>360</v>
      </c>
      <c r="H155" s="85" t="s">
        <v>637</v>
      </c>
      <c r="I155" s="85" t="s">
        <v>155</v>
      </c>
      <c r="J155" s="85"/>
      <c r="K155" s="95">
        <v>0.90999999999999981</v>
      </c>
      <c r="L155" s="98" t="s">
        <v>157</v>
      </c>
      <c r="M155" s="99">
        <v>4.6500000000000007E-2</v>
      </c>
      <c r="N155" s="99">
        <v>8.0999999999999996E-3</v>
      </c>
      <c r="O155" s="95">
        <v>8443436.0499999989</v>
      </c>
      <c r="P155" s="97">
        <v>124.61</v>
      </c>
      <c r="Q155" s="95">
        <v>10521.365920000002</v>
      </c>
      <c r="R155" s="96">
        <v>3.6403449602956009E-2</v>
      </c>
      <c r="S155" s="96">
        <v>1.5399084773752166E-3</v>
      </c>
      <c r="T155" s="96">
        <f>Q155/'סכום נכסי הקרן'!$C$42</f>
        <v>1.9171528802669163E-4</v>
      </c>
    </row>
    <row r="156" spans="2:20" s="141" customFormat="1">
      <c r="B156" s="88" t="s">
        <v>665</v>
      </c>
      <c r="C156" s="85" t="s">
        <v>666</v>
      </c>
      <c r="D156" s="98" t="s">
        <v>146</v>
      </c>
      <c r="E156" s="98" t="s">
        <v>317</v>
      </c>
      <c r="F156" s="85" t="s">
        <v>664</v>
      </c>
      <c r="G156" s="98" t="s">
        <v>360</v>
      </c>
      <c r="H156" s="85" t="s">
        <v>637</v>
      </c>
      <c r="I156" s="85" t="s">
        <v>155</v>
      </c>
      <c r="J156" s="85"/>
      <c r="K156" s="95">
        <v>1.6099999999999999</v>
      </c>
      <c r="L156" s="98" t="s">
        <v>157</v>
      </c>
      <c r="M156" s="99">
        <v>6.0999999999999999E-2</v>
      </c>
      <c r="N156" s="99">
        <v>1.3100000000000002E-2</v>
      </c>
      <c r="O156" s="95">
        <v>30678799.729999997</v>
      </c>
      <c r="P156" s="97">
        <v>110.3</v>
      </c>
      <c r="Q156" s="95">
        <v>33838.715490000002</v>
      </c>
      <c r="R156" s="96">
        <v>3.8376737697836366E-2</v>
      </c>
      <c r="S156" s="96">
        <v>4.952638777393558E-3</v>
      </c>
      <c r="T156" s="96">
        <f>Q156/'סכום נכסי הקרן'!$C$42</f>
        <v>6.1659285837466812E-4</v>
      </c>
    </row>
    <row r="157" spans="2:20" s="141" customFormat="1">
      <c r="B157" s="88" t="s">
        <v>667</v>
      </c>
      <c r="C157" s="85" t="s">
        <v>668</v>
      </c>
      <c r="D157" s="98" t="s">
        <v>146</v>
      </c>
      <c r="E157" s="98" t="s">
        <v>317</v>
      </c>
      <c r="F157" s="85" t="s">
        <v>664</v>
      </c>
      <c r="G157" s="98" t="s">
        <v>360</v>
      </c>
      <c r="H157" s="85" t="s">
        <v>637</v>
      </c>
      <c r="I157" s="85" t="s">
        <v>155</v>
      </c>
      <c r="J157" s="85"/>
      <c r="K157" s="95">
        <v>5.7799999999999994</v>
      </c>
      <c r="L157" s="98" t="s">
        <v>157</v>
      </c>
      <c r="M157" s="99">
        <v>3.7000000000000005E-2</v>
      </c>
      <c r="N157" s="99">
        <v>2.7899999999999994E-2</v>
      </c>
      <c r="O157" s="95">
        <v>38321686</v>
      </c>
      <c r="P157" s="97">
        <v>104.97</v>
      </c>
      <c r="Q157" s="95">
        <v>40226.273790000007</v>
      </c>
      <c r="R157" s="96">
        <v>5.7653991972125097E-2</v>
      </c>
      <c r="S157" s="96">
        <v>5.8875226366461629E-3</v>
      </c>
      <c r="T157" s="96">
        <f>Q157/'סכום נכסי הקרן'!$C$42</f>
        <v>7.3298388484243553E-4</v>
      </c>
    </row>
    <row r="158" spans="2:20" s="141" customFormat="1">
      <c r="B158" s="88" t="s">
        <v>669</v>
      </c>
      <c r="C158" s="85" t="s">
        <v>670</v>
      </c>
      <c r="D158" s="98" t="s">
        <v>146</v>
      </c>
      <c r="E158" s="98" t="s">
        <v>317</v>
      </c>
      <c r="F158" s="85" t="s">
        <v>664</v>
      </c>
      <c r="G158" s="98" t="s">
        <v>360</v>
      </c>
      <c r="H158" s="85" t="s">
        <v>637</v>
      </c>
      <c r="I158" s="85" t="s">
        <v>155</v>
      </c>
      <c r="J158" s="85"/>
      <c r="K158" s="95">
        <v>6.1499999999999995</v>
      </c>
      <c r="L158" s="98" t="s">
        <v>157</v>
      </c>
      <c r="M158" s="99">
        <v>2.8500000000000001E-2</v>
      </c>
      <c r="N158" s="99">
        <v>1.7500000000000002E-2</v>
      </c>
      <c r="O158" s="95">
        <v>27084532</v>
      </c>
      <c r="P158" s="97">
        <v>108.86</v>
      </c>
      <c r="Q158" s="95">
        <v>29484.219920000003</v>
      </c>
      <c r="R158" s="96">
        <v>3.9655244509516838E-2</v>
      </c>
      <c r="S158" s="96">
        <v>4.3153142423548773E-3</v>
      </c>
      <c r="T158" s="96">
        <f>Q158/'סכום נכסי הקרן'!$C$42</f>
        <v>5.3724732674302026E-4</v>
      </c>
    </row>
    <row r="159" spans="2:20" s="141" customFormat="1">
      <c r="B159" s="88" t="s">
        <v>671</v>
      </c>
      <c r="C159" s="85" t="s">
        <v>672</v>
      </c>
      <c r="D159" s="98" t="s">
        <v>146</v>
      </c>
      <c r="E159" s="98" t="s">
        <v>317</v>
      </c>
      <c r="F159" s="85" t="s">
        <v>664</v>
      </c>
      <c r="G159" s="98" t="s">
        <v>360</v>
      </c>
      <c r="H159" s="85" t="s">
        <v>637</v>
      </c>
      <c r="I159" s="85" t="s">
        <v>155</v>
      </c>
      <c r="J159" s="85"/>
      <c r="K159" s="95">
        <v>0.74999999999999989</v>
      </c>
      <c r="L159" s="98" t="s">
        <v>157</v>
      </c>
      <c r="M159" s="99">
        <v>5.0499999999999996E-2</v>
      </c>
      <c r="N159" s="99">
        <v>8.6999999999999994E-3</v>
      </c>
      <c r="O159" s="95">
        <v>2105310.9900000002</v>
      </c>
      <c r="P159" s="97">
        <v>124.34</v>
      </c>
      <c r="Q159" s="95">
        <v>2617.7436700000003</v>
      </c>
      <c r="R159" s="96">
        <v>1.2987804007984674E-2</v>
      </c>
      <c r="S159" s="96">
        <v>3.8313330224221603E-4</v>
      </c>
      <c r="T159" s="96">
        <f>Q159/'סכום נכסי הקרן'!$C$42</f>
        <v>4.769927074963844E-5</v>
      </c>
    </row>
    <row r="160" spans="2:20" s="141" customFormat="1">
      <c r="B160" s="88" t="s">
        <v>673</v>
      </c>
      <c r="C160" s="85" t="s">
        <v>674</v>
      </c>
      <c r="D160" s="98" t="s">
        <v>146</v>
      </c>
      <c r="E160" s="98" t="s">
        <v>317</v>
      </c>
      <c r="F160" s="85" t="s">
        <v>675</v>
      </c>
      <c r="G160" s="98" t="s">
        <v>438</v>
      </c>
      <c r="H160" s="85" t="s">
        <v>676</v>
      </c>
      <c r="I160" s="85" t="s">
        <v>155</v>
      </c>
      <c r="J160" s="85"/>
      <c r="K160" s="95">
        <v>1.6900000000000002</v>
      </c>
      <c r="L160" s="98" t="s">
        <v>157</v>
      </c>
      <c r="M160" s="99">
        <v>4.8000000000000001E-2</v>
      </c>
      <c r="N160" s="99">
        <v>1.6300000000000002E-2</v>
      </c>
      <c r="O160" s="95">
        <v>16606894.76</v>
      </c>
      <c r="P160" s="97">
        <v>124.07</v>
      </c>
      <c r="Q160" s="95">
        <v>20604.175309999999</v>
      </c>
      <c r="R160" s="96">
        <v>2.3192418885798972E-2</v>
      </c>
      <c r="S160" s="96">
        <v>3.0156297642762835E-3</v>
      </c>
      <c r="T160" s="96">
        <f>Q160/'סכום נכסי הקרן'!$C$42</f>
        <v>3.7543940911705282E-4</v>
      </c>
    </row>
    <row r="161" spans="2:20" s="141" customFormat="1">
      <c r="B161" s="88" t="s">
        <v>677</v>
      </c>
      <c r="C161" s="85" t="s">
        <v>678</v>
      </c>
      <c r="D161" s="98" t="s">
        <v>146</v>
      </c>
      <c r="E161" s="98" t="s">
        <v>317</v>
      </c>
      <c r="F161" s="85" t="s">
        <v>659</v>
      </c>
      <c r="G161" s="98" t="s">
        <v>489</v>
      </c>
      <c r="H161" s="85" t="s">
        <v>676</v>
      </c>
      <c r="I161" s="85" t="s">
        <v>153</v>
      </c>
      <c r="J161" s="85"/>
      <c r="K161" s="95">
        <v>0.57999999999999996</v>
      </c>
      <c r="L161" s="98" t="s">
        <v>157</v>
      </c>
      <c r="M161" s="99">
        <v>5.2999999999999999E-2</v>
      </c>
      <c r="N161" s="99">
        <v>1.3100000000000001E-2</v>
      </c>
      <c r="O161" s="95">
        <v>1718175.33</v>
      </c>
      <c r="P161" s="97">
        <v>124.8</v>
      </c>
      <c r="Q161" s="95">
        <v>2144.2827000000002</v>
      </c>
      <c r="R161" s="96">
        <v>1.6974635083328211E-2</v>
      </c>
      <c r="S161" s="96">
        <v>3.1383749341349948E-4</v>
      </c>
      <c r="T161" s="96">
        <f>Q161/'סכום נכסי הקרן'!$C$42</f>
        <v>3.9072091833600242E-5</v>
      </c>
    </row>
    <row r="162" spans="2:20" s="141" customFormat="1">
      <c r="B162" s="88" t="s">
        <v>679</v>
      </c>
      <c r="C162" s="85" t="s">
        <v>680</v>
      </c>
      <c r="D162" s="98" t="s">
        <v>146</v>
      </c>
      <c r="E162" s="98" t="s">
        <v>317</v>
      </c>
      <c r="F162" s="85" t="s">
        <v>659</v>
      </c>
      <c r="G162" s="98" t="s">
        <v>489</v>
      </c>
      <c r="H162" s="85" t="s">
        <v>676</v>
      </c>
      <c r="I162" s="85" t="s">
        <v>153</v>
      </c>
      <c r="J162" s="85"/>
      <c r="K162" s="95">
        <v>0.44000000000000006</v>
      </c>
      <c r="L162" s="98" t="s">
        <v>157</v>
      </c>
      <c r="M162" s="99">
        <v>5.2499999999999998E-2</v>
      </c>
      <c r="N162" s="99">
        <v>2.2000000000000001E-3</v>
      </c>
      <c r="O162" s="95">
        <v>827817.1</v>
      </c>
      <c r="P162" s="97">
        <v>122.31</v>
      </c>
      <c r="Q162" s="95">
        <v>1012.50311</v>
      </c>
      <c r="R162" s="96">
        <v>2.4268082367418328E-2</v>
      </c>
      <c r="S162" s="96">
        <v>1.481900861839592E-4</v>
      </c>
      <c r="T162" s="96">
        <f>Q162/'סכום נכסי הקרן'!$C$42</f>
        <v>1.8449346485762278E-5</v>
      </c>
    </row>
    <row r="163" spans="2:20" s="141" customFormat="1">
      <c r="B163" s="88" t="s">
        <v>681</v>
      </c>
      <c r="C163" s="85" t="s">
        <v>682</v>
      </c>
      <c r="D163" s="98" t="s">
        <v>146</v>
      </c>
      <c r="E163" s="98" t="s">
        <v>317</v>
      </c>
      <c r="F163" s="85" t="s">
        <v>683</v>
      </c>
      <c r="G163" s="98" t="s">
        <v>360</v>
      </c>
      <c r="H163" s="85" t="s">
        <v>676</v>
      </c>
      <c r="I163" s="85" t="s">
        <v>153</v>
      </c>
      <c r="J163" s="85"/>
      <c r="K163" s="95">
        <v>3.0799999999999996</v>
      </c>
      <c r="L163" s="98" t="s">
        <v>157</v>
      </c>
      <c r="M163" s="99">
        <v>7.0000000000000007E-2</v>
      </c>
      <c r="N163" s="99">
        <v>1.9700000000000006E-2</v>
      </c>
      <c r="O163" s="95">
        <v>19678461.300000001</v>
      </c>
      <c r="P163" s="97">
        <v>118.86</v>
      </c>
      <c r="Q163" s="95">
        <v>23389.818449999999</v>
      </c>
      <c r="R163" s="96">
        <v>3.4730439495096126E-2</v>
      </c>
      <c r="S163" s="96">
        <v>3.423336854671645E-3</v>
      </c>
      <c r="T163" s="96">
        <f>Q163/'סכום נכסי הקרן'!$C$42</f>
        <v>4.2619806355273824E-4</v>
      </c>
    </row>
    <row r="164" spans="2:20" s="141" customFormat="1">
      <c r="B164" s="88" t="s">
        <v>684</v>
      </c>
      <c r="C164" s="85" t="s">
        <v>685</v>
      </c>
      <c r="D164" s="98" t="s">
        <v>146</v>
      </c>
      <c r="E164" s="98" t="s">
        <v>317</v>
      </c>
      <c r="F164" s="85" t="s">
        <v>683</v>
      </c>
      <c r="G164" s="98" t="s">
        <v>360</v>
      </c>
      <c r="H164" s="85" t="s">
        <v>676</v>
      </c>
      <c r="I164" s="85" t="s">
        <v>153</v>
      </c>
      <c r="J164" s="85"/>
      <c r="K164" s="95">
        <v>4.410000000000001</v>
      </c>
      <c r="L164" s="98" t="s">
        <v>157</v>
      </c>
      <c r="M164" s="99">
        <v>4.9000000000000002E-2</v>
      </c>
      <c r="N164" s="99">
        <v>2.2100000000000005E-2</v>
      </c>
      <c r="O164" s="95">
        <v>667870.9</v>
      </c>
      <c r="P164" s="97">
        <v>112.11</v>
      </c>
      <c r="Q164" s="95">
        <v>748.75006999999994</v>
      </c>
      <c r="R164" s="96">
        <v>4.1201547207407839E-3</v>
      </c>
      <c r="S164" s="96">
        <v>1.0958715712344377E-4</v>
      </c>
      <c r="T164" s="96">
        <f>Q164/'סכום נכסי הקרן'!$C$42</f>
        <v>1.3643364979559182E-5</v>
      </c>
    </row>
    <row r="165" spans="2:20" s="141" customFormat="1">
      <c r="B165" s="88" t="s">
        <v>686</v>
      </c>
      <c r="C165" s="85" t="s">
        <v>687</v>
      </c>
      <c r="D165" s="98" t="s">
        <v>146</v>
      </c>
      <c r="E165" s="98" t="s">
        <v>317</v>
      </c>
      <c r="F165" s="85" t="s">
        <v>683</v>
      </c>
      <c r="G165" s="98" t="s">
        <v>360</v>
      </c>
      <c r="H165" s="85" t="s">
        <v>676</v>
      </c>
      <c r="I165" s="85" t="s">
        <v>153</v>
      </c>
      <c r="J165" s="85"/>
      <c r="K165" s="95">
        <v>0.75</v>
      </c>
      <c r="L165" s="98" t="s">
        <v>157</v>
      </c>
      <c r="M165" s="99">
        <v>5.3499999999999999E-2</v>
      </c>
      <c r="N165" s="99">
        <v>8.7000000000000011E-3</v>
      </c>
      <c r="O165" s="95">
        <v>1235475.1500000001</v>
      </c>
      <c r="P165" s="97">
        <v>124.69</v>
      </c>
      <c r="Q165" s="95">
        <v>1540.5139199999999</v>
      </c>
      <c r="R165" s="96">
        <v>6.8758178172045525E-3</v>
      </c>
      <c r="S165" s="96">
        <v>2.2546981665309533E-4</v>
      </c>
      <c r="T165" s="96">
        <f>Q165/'סכום נכסי הקרן'!$C$42</f>
        <v>2.8070506446365253E-5</v>
      </c>
    </row>
    <row r="166" spans="2:20" s="141" customFormat="1">
      <c r="B166" s="88" t="s">
        <v>688</v>
      </c>
      <c r="C166" s="85" t="s">
        <v>689</v>
      </c>
      <c r="D166" s="98" t="s">
        <v>146</v>
      </c>
      <c r="E166" s="98" t="s">
        <v>317</v>
      </c>
      <c r="F166" s="85" t="s">
        <v>690</v>
      </c>
      <c r="G166" s="98" t="s">
        <v>489</v>
      </c>
      <c r="H166" s="85" t="s">
        <v>691</v>
      </c>
      <c r="I166" s="85" t="s">
        <v>155</v>
      </c>
      <c r="J166" s="85"/>
      <c r="K166" s="95">
        <v>1.2</v>
      </c>
      <c r="L166" s="98" t="s">
        <v>157</v>
      </c>
      <c r="M166" s="99">
        <v>4.4500000000000005E-2</v>
      </c>
      <c r="N166" s="99">
        <v>1.7999999999999999E-2</v>
      </c>
      <c r="O166" s="95">
        <v>1.49</v>
      </c>
      <c r="P166" s="97">
        <v>126.63</v>
      </c>
      <c r="Q166" s="95">
        <v>1.89E-3</v>
      </c>
      <c r="R166" s="96">
        <v>1.593073904847492E-8</v>
      </c>
      <c r="S166" s="96">
        <v>2.7662064454071934E-10</v>
      </c>
      <c r="T166" s="96">
        <f>Q166/'סכום נכסי הקרן'!$C$42</f>
        <v>3.4438674324754123E-11</v>
      </c>
    </row>
    <row r="167" spans="2:20" s="141" customFormat="1">
      <c r="B167" s="88" t="s">
        <v>692</v>
      </c>
      <c r="C167" s="85" t="s">
        <v>693</v>
      </c>
      <c r="D167" s="98" t="s">
        <v>146</v>
      </c>
      <c r="E167" s="98" t="s">
        <v>317</v>
      </c>
      <c r="F167" s="85" t="s">
        <v>694</v>
      </c>
      <c r="G167" s="98" t="s">
        <v>407</v>
      </c>
      <c r="H167" s="85" t="s">
        <v>691</v>
      </c>
      <c r="I167" s="85" t="s">
        <v>153</v>
      </c>
      <c r="J167" s="85"/>
      <c r="K167" s="95">
        <v>1.85</v>
      </c>
      <c r="L167" s="98" t="s">
        <v>157</v>
      </c>
      <c r="M167" s="99">
        <v>3.85E-2</v>
      </c>
      <c r="N167" s="99">
        <v>1.9300000000000001E-2</v>
      </c>
      <c r="O167" s="95">
        <v>494207</v>
      </c>
      <c r="P167" s="97">
        <v>102.57</v>
      </c>
      <c r="Q167" s="95">
        <v>506.90809000000002</v>
      </c>
      <c r="R167" s="96">
        <v>1.2355174999999999E-2</v>
      </c>
      <c r="S167" s="96">
        <v>7.4191133639526442E-5</v>
      </c>
      <c r="T167" s="96">
        <f>Q167/'סכום נכסי הקרן'!$C$42</f>
        <v>9.2366363090439967E-6</v>
      </c>
    </row>
    <row r="168" spans="2:20" s="141" customFormat="1">
      <c r="B168" s="88" t="s">
        <v>695</v>
      </c>
      <c r="C168" s="85" t="s">
        <v>696</v>
      </c>
      <c r="D168" s="98" t="s">
        <v>146</v>
      </c>
      <c r="E168" s="98" t="s">
        <v>317</v>
      </c>
      <c r="F168" s="85" t="s">
        <v>697</v>
      </c>
      <c r="G168" s="98" t="s">
        <v>489</v>
      </c>
      <c r="H168" s="85" t="s">
        <v>698</v>
      </c>
      <c r="I168" s="85" t="s">
        <v>155</v>
      </c>
      <c r="J168" s="85"/>
      <c r="K168" s="95">
        <v>0.90999999999999981</v>
      </c>
      <c r="L168" s="98" t="s">
        <v>157</v>
      </c>
      <c r="M168" s="99">
        <v>4.4500000000000005E-2</v>
      </c>
      <c r="N168" s="99">
        <v>0.57530000000000003</v>
      </c>
      <c r="O168" s="95">
        <v>1.33</v>
      </c>
      <c r="P168" s="97">
        <v>84</v>
      </c>
      <c r="Q168" s="95">
        <v>1.1000000000000001E-3</v>
      </c>
      <c r="R168" s="96">
        <v>4.4705882352941178E-9</v>
      </c>
      <c r="S168" s="96">
        <v>1.6099614232528642E-10</v>
      </c>
      <c r="T168" s="96">
        <f>Q168/'סכום נכסי הקרן'!$C$42</f>
        <v>2.0043672887423039E-11</v>
      </c>
    </row>
    <row r="169" spans="2:20" s="141" customFormat="1">
      <c r="B169" s="88" t="s">
        <v>699</v>
      </c>
      <c r="C169" s="85" t="s">
        <v>700</v>
      </c>
      <c r="D169" s="98" t="s">
        <v>146</v>
      </c>
      <c r="E169" s="98" t="s">
        <v>317</v>
      </c>
      <c r="F169" s="85" t="s">
        <v>697</v>
      </c>
      <c r="G169" s="98" t="s">
        <v>489</v>
      </c>
      <c r="H169" s="85" t="s">
        <v>698</v>
      </c>
      <c r="I169" s="85" t="s">
        <v>155</v>
      </c>
      <c r="J169" s="85"/>
      <c r="K169" s="95">
        <v>1.7799999999999998</v>
      </c>
      <c r="L169" s="98" t="s">
        <v>157</v>
      </c>
      <c r="M169" s="99">
        <v>4.9000000000000002E-2</v>
      </c>
      <c r="N169" s="99">
        <v>0.4071999999999999</v>
      </c>
      <c r="O169" s="95">
        <v>11816815.32</v>
      </c>
      <c r="P169" s="97">
        <v>72.040000000000006</v>
      </c>
      <c r="Q169" s="95">
        <v>8512.8328199999996</v>
      </c>
      <c r="R169" s="96">
        <v>1.2401751598422064E-2</v>
      </c>
      <c r="S169" s="96">
        <v>1.2459393129818992E-3</v>
      </c>
      <c r="T169" s="96">
        <f>Q169/'סכום נכסי הקרן'!$C$42</f>
        <v>1.5511676035399907E-4</v>
      </c>
    </row>
    <row r="170" spans="2:20" s="141" customFormat="1">
      <c r="B170" s="88" t="s">
        <v>701</v>
      </c>
      <c r="C170" s="85" t="s">
        <v>702</v>
      </c>
      <c r="D170" s="98" t="s">
        <v>146</v>
      </c>
      <c r="E170" s="98" t="s">
        <v>317</v>
      </c>
      <c r="F170" s="85" t="s">
        <v>703</v>
      </c>
      <c r="G170" s="98" t="s">
        <v>360</v>
      </c>
      <c r="H170" s="85" t="s">
        <v>704</v>
      </c>
      <c r="I170" s="85" t="s">
        <v>155</v>
      </c>
      <c r="J170" s="85"/>
      <c r="K170" s="95">
        <v>0.27999999999999997</v>
      </c>
      <c r="L170" s="98" t="s">
        <v>157</v>
      </c>
      <c r="M170" s="99">
        <v>5.3499999999999999E-2</v>
      </c>
      <c r="N170" s="99">
        <v>0.11210000000000001</v>
      </c>
      <c r="O170" s="95">
        <v>3222914.14</v>
      </c>
      <c r="P170" s="97">
        <v>103.22</v>
      </c>
      <c r="Q170" s="95">
        <v>3326.6919500000004</v>
      </c>
      <c r="R170" s="96">
        <v>3.3584252207009425E-2</v>
      </c>
      <c r="S170" s="96">
        <v>4.8689506423144058E-4</v>
      </c>
      <c r="T170" s="96">
        <f>Q170/'סכום נכסי הקרן'!$C$42</f>
        <v>6.06173865845668E-5</v>
      </c>
    </row>
    <row r="171" spans="2:20" s="141" customFormat="1">
      <c r="B171" s="88" t="s">
        <v>705</v>
      </c>
      <c r="C171" s="85" t="s">
        <v>706</v>
      </c>
      <c r="D171" s="98" t="s">
        <v>146</v>
      </c>
      <c r="E171" s="98" t="s">
        <v>317</v>
      </c>
      <c r="F171" s="85" t="s">
        <v>707</v>
      </c>
      <c r="G171" s="98" t="s">
        <v>360</v>
      </c>
      <c r="H171" s="85" t="s">
        <v>708</v>
      </c>
      <c r="I171" s="85" t="s">
        <v>153</v>
      </c>
      <c r="J171" s="85"/>
      <c r="K171" s="95">
        <v>2.89</v>
      </c>
      <c r="L171" s="98" t="s">
        <v>157</v>
      </c>
      <c r="M171" s="99">
        <v>7.4999999999999997E-2</v>
      </c>
      <c r="N171" s="99">
        <v>0.24579999999999999</v>
      </c>
      <c r="O171" s="95">
        <v>0.72</v>
      </c>
      <c r="P171" s="97">
        <v>71</v>
      </c>
      <c r="Q171" s="95">
        <v>5.0000000000000001E-4</v>
      </c>
      <c r="R171" s="96">
        <v>5.4919370583738906E-10</v>
      </c>
      <c r="S171" s="96">
        <v>7.3180064693312001E-11</v>
      </c>
      <c r="T171" s="96">
        <f>Q171/'סכום נכסי הקרן'!$C$42</f>
        <v>9.1107604033741078E-12</v>
      </c>
    </row>
    <row r="172" spans="2:20" s="141" customFormat="1">
      <c r="B172" s="88" t="s">
        <v>709</v>
      </c>
      <c r="C172" s="85" t="s">
        <v>710</v>
      </c>
      <c r="D172" s="98" t="s">
        <v>146</v>
      </c>
      <c r="E172" s="98" t="s">
        <v>317</v>
      </c>
      <c r="F172" s="85" t="s">
        <v>711</v>
      </c>
      <c r="G172" s="98" t="s">
        <v>384</v>
      </c>
      <c r="H172" s="85" t="s">
        <v>712</v>
      </c>
      <c r="I172" s="85"/>
      <c r="J172" s="85"/>
      <c r="K172" s="95">
        <v>2.7800000000000002</v>
      </c>
      <c r="L172" s="98" t="s">
        <v>157</v>
      </c>
      <c r="M172" s="99">
        <v>3.85E-2</v>
      </c>
      <c r="N172" s="99">
        <v>1.5900000000000004E-2</v>
      </c>
      <c r="O172" s="95">
        <v>14740000</v>
      </c>
      <c r="P172" s="97">
        <v>106.3</v>
      </c>
      <c r="Q172" s="95">
        <v>15668.620649999999</v>
      </c>
      <c r="R172" s="96">
        <v>5.3021582733812953E-2</v>
      </c>
      <c r="S172" s="96">
        <v>2.2932613456439284E-3</v>
      </c>
      <c r="T172" s="96">
        <f>Q172/'סכום נכסי הקרן'!$C$42</f>
        <v>2.855060971870197E-4</v>
      </c>
    </row>
    <row r="173" spans="2:20" s="141" customFormat="1"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95"/>
      <c r="P173" s="97"/>
      <c r="Q173" s="85"/>
      <c r="R173" s="85"/>
      <c r="S173" s="96"/>
      <c r="T173" s="85"/>
    </row>
    <row r="174" spans="2:20" s="141" customFormat="1">
      <c r="B174" s="103" t="s">
        <v>60</v>
      </c>
      <c r="C174" s="83"/>
      <c r="D174" s="83"/>
      <c r="E174" s="83"/>
      <c r="F174" s="83"/>
      <c r="G174" s="83"/>
      <c r="H174" s="83"/>
      <c r="I174" s="83"/>
      <c r="J174" s="83"/>
      <c r="K174" s="92">
        <v>3.7134653171577279</v>
      </c>
      <c r="L174" s="83"/>
      <c r="M174" s="83"/>
      <c r="N174" s="105">
        <v>2.2734609866522981E-2</v>
      </c>
      <c r="O174" s="92"/>
      <c r="P174" s="94"/>
      <c r="Q174" s="92">
        <v>1087360.1424900002</v>
      </c>
      <c r="R174" s="83"/>
      <c r="S174" s="93">
        <v>0.15914617114469434</v>
      </c>
      <c r="T174" s="93">
        <f>Q174/'סכום נכסי הקרן'!$C$42</f>
        <v>1.9813355460810242E-2</v>
      </c>
    </row>
    <row r="175" spans="2:20" s="141" customFormat="1">
      <c r="B175" s="88" t="s">
        <v>713</v>
      </c>
      <c r="C175" s="85" t="s">
        <v>714</v>
      </c>
      <c r="D175" s="98" t="s">
        <v>146</v>
      </c>
      <c r="E175" s="98" t="s">
        <v>317</v>
      </c>
      <c r="F175" s="85" t="s">
        <v>318</v>
      </c>
      <c r="G175" s="98" t="s">
        <v>319</v>
      </c>
      <c r="H175" s="85" t="s">
        <v>320</v>
      </c>
      <c r="I175" s="85" t="s">
        <v>153</v>
      </c>
      <c r="J175" s="85"/>
      <c r="K175" s="95">
        <v>6.39</v>
      </c>
      <c r="L175" s="98" t="s">
        <v>157</v>
      </c>
      <c r="M175" s="99">
        <v>3.0099999999999998E-2</v>
      </c>
      <c r="N175" s="99">
        <v>2.3099999999999999E-2</v>
      </c>
      <c r="O175" s="95">
        <v>28290100</v>
      </c>
      <c r="P175" s="97">
        <v>104.57</v>
      </c>
      <c r="Q175" s="95">
        <v>29582.957870000002</v>
      </c>
      <c r="R175" s="96">
        <v>2.460008695652174E-2</v>
      </c>
      <c r="S175" s="96">
        <v>4.3297655414922471E-3</v>
      </c>
      <c r="T175" s="96">
        <f>Q175/'סכום נכסי הקרן'!$C$42</f>
        <v>5.3904648235336087E-4</v>
      </c>
    </row>
    <row r="176" spans="2:20" s="141" customFormat="1">
      <c r="B176" s="88" t="s">
        <v>715</v>
      </c>
      <c r="C176" s="85" t="s">
        <v>716</v>
      </c>
      <c r="D176" s="98" t="s">
        <v>146</v>
      </c>
      <c r="E176" s="98" t="s">
        <v>317</v>
      </c>
      <c r="F176" s="85" t="s">
        <v>323</v>
      </c>
      <c r="G176" s="98" t="s">
        <v>319</v>
      </c>
      <c r="H176" s="85" t="s">
        <v>320</v>
      </c>
      <c r="I176" s="85" t="s">
        <v>155</v>
      </c>
      <c r="J176" s="85"/>
      <c r="K176" s="95">
        <v>7.2300000000000013</v>
      </c>
      <c r="L176" s="98" t="s">
        <v>157</v>
      </c>
      <c r="M176" s="99">
        <v>2.98E-2</v>
      </c>
      <c r="N176" s="99">
        <v>2.7200000000000005E-2</v>
      </c>
      <c r="O176" s="95">
        <v>6095345</v>
      </c>
      <c r="P176" s="97">
        <v>104.31</v>
      </c>
      <c r="Q176" s="95">
        <v>6358.0541599999988</v>
      </c>
      <c r="R176" s="96">
        <v>4.6232825799718148E-3</v>
      </c>
      <c r="S176" s="96">
        <v>9.3056562950476283E-4</v>
      </c>
      <c r="T176" s="96">
        <f>Q176/'סכום נכסי הקרן'!$C$42</f>
        <v>1.1585341616687202E-4</v>
      </c>
    </row>
    <row r="177" spans="2:20" s="141" customFormat="1">
      <c r="B177" s="88" t="s">
        <v>717</v>
      </c>
      <c r="C177" s="85" t="s">
        <v>718</v>
      </c>
      <c r="D177" s="98" t="s">
        <v>146</v>
      </c>
      <c r="E177" s="98" t="s">
        <v>317</v>
      </c>
      <c r="F177" s="85" t="s">
        <v>323</v>
      </c>
      <c r="G177" s="98" t="s">
        <v>319</v>
      </c>
      <c r="H177" s="85" t="s">
        <v>320</v>
      </c>
      <c r="I177" s="85" t="s">
        <v>155</v>
      </c>
      <c r="J177" s="85"/>
      <c r="K177" s="95">
        <v>4.8499999999999996</v>
      </c>
      <c r="L177" s="98" t="s">
        <v>157</v>
      </c>
      <c r="M177" s="99">
        <v>2.4700000000000003E-2</v>
      </c>
      <c r="N177" s="99">
        <v>1.8799999999999997E-2</v>
      </c>
      <c r="O177" s="95">
        <v>1000000</v>
      </c>
      <c r="P177" s="97">
        <v>104.89</v>
      </c>
      <c r="Q177" s="95">
        <v>1048.90003</v>
      </c>
      <c r="R177" s="96">
        <v>5.0595278752158521E-4</v>
      </c>
      <c r="S177" s="96">
        <v>1.535171441044338E-4</v>
      </c>
      <c r="T177" s="96">
        <f>Q177/'סכום נכסי הקרן'!$C$42</f>
        <v>1.9112553720843827E-5</v>
      </c>
    </row>
    <row r="178" spans="2:20" s="141" customFormat="1">
      <c r="B178" s="88" t="s">
        <v>719</v>
      </c>
      <c r="C178" s="85" t="s">
        <v>720</v>
      </c>
      <c r="D178" s="98" t="s">
        <v>146</v>
      </c>
      <c r="E178" s="98" t="s">
        <v>317</v>
      </c>
      <c r="F178" s="85" t="s">
        <v>334</v>
      </c>
      <c r="G178" s="98" t="s">
        <v>319</v>
      </c>
      <c r="H178" s="85" t="s">
        <v>320</v>
      </c>
      <c r="I178" s="85" t="s">
        <v>153</v>
      </c>
      <c r="J178" s="85"/>
      <c r="K178" s="95">
        <v>1.1399999999999999</v>
      </c>
      <c r="L178" s="98" t="s">
        <v>157</v>
      </c>
      <c r="M178" s="99">
        <v>5.9000000000000004E-2</v>
      </c>
      <c r="N178" s="99">
        <v>6.199999999999998E-3</v>
      </c>
      <c r="O178" s="95">
        <v>33375371</v>
      </c>
      <c r="P178" s="97">
        <v>108.09</v>
      </c>
      <c r="Q178" s="95">
        <v>36075.437400000003</v>
      </c>
      <c r="R178" s="96">
        <v>2.062393969410789E-2</v>
      </c>
      <c r="S178" s="96">
        <v>5.2800056855430554E-3</v>
      </c>
      <c r="T178" s="96">
        <f>Q178/'סכום נכסי הקרן'!$C$42</f>
        <v>6.573493331966428E-4</v>
      </c>
    </row>
    <row r="179" spans="2:20" s="141" customFormat="1">
      <c r="B179" s="88" t="s">
        <v>721</v>
      </c>
      <c r="C179" s="85" t="s">
        <v>722</v>
      </c>
      <c r="D179" s="98" t="s">
        <v>146</v>
      </c>
      <c r="E179" s="98" t="s">
        <v>317</v>
      </c>
      <c r="F179" s="85" t="s">
        <v>334</v>
      </c>
      <c r="G179" s="98" t="s">
        <v>319</v>
      </c>
      <c r="H179" s="85" t="s">
        <v>320</v>
      </c>
      <c r="I179" s="85" t="s">
        <v>153</v>
      </c>
      <c r="J179" s="85"/>
      <c r="K179" s="95">
        <v>1.6400000000000001</v>
      </c>
      <c r="L179" s="98" t="s">
        <v>157</v>
      </c>
      <c r="M179" s="99">
        <v>1.8500000000000003E-2</v>
      </c>
      <c r="N179" s="99">
        <v>5.6999999999999985E-3</v>
      </c>
      <c r="O179" s="95">
        <v>3215736</v>
      </c>
      <c r="P179" s="97">
        <v>102.26</v>
      </c>
      <c r="Q179" s="95">
        <v>3288.4116300000001</v>
      </c>
      <c r="R179" s="96">
        <v>5.1179663962643415E-3</v>
      </c>
      <c r="S179" s="96">
        <v>4.8129235164327914E-4</v>
      </c>
      <c r="T179" s="96">
        <f>Q179/'סכום נכסי הקרן'!$C$42</f>
        <v>5.9919860937197815E-5</v>
      </c>
    </row>
    <row r="180" spans="2:20" s="141" customFormat="1">
      <c r="B180" s="88" t="s">
        <v>723</v>
      </c>
      <c r="C180" s="85" t="s">
        <v>724</v>
      </c>
      <c r="D180" s="98" t="s">
        <v>146</v>
      </c>
      <c r="E180" s="98" t="s">
        <v>317</v>
      </c>
      <c r="F180" s="85" t="s">
        <v>725</v>
      </c>
      <c r="G180" s="98" t="s">
        <v>726</v>
      </c>
      <c r="H180" s="85" t="s">
        <v>344</v>
      </c>
      <c r="I180" s="85" t="s">
        <v>153</v>
      </c>
      <c r="J180" s="85"/>
      <c r="K180" s="95">
        <v>1.7</v>
      </c>
      <c r="L180" s="98" t="s">
        <v>157</v>
      </c>
      <c r="M180" s="99">
        <v>4.8399999999999999E-2</v>
      </c>
      <c r="N180" s="99">
        <v>8.8999999999999999E-3</v>
      </c>
      <c r="O180" s="95">
        <v>10180633.539999999</v>
      </c>
      <c r="P180" s="97">
        <v>108.04</v>
      </c>
      <c r="Q180" s="95">
        <v>10999.156919999999</v>
      </c>
      <c r="R180" s="96">
        <v>1.2119801833333332E-2</v>
      </c>
      <c r="S180" s="96">
        <v>1.6098380299549807E-3</v>
      </c>
      <c r="T180" s="96">
        <f>Q180/'סכום נכסי הקרן'!$C$42</f>
        <v>2.0042136667446859E-4</v>
      </c>
    </row>
    <row r="181" spans="2:20" s="141" customFormat="1">
      <c r="B181" s="88" t="s">
        <v>727</v>
      </c>
      <c r="C181" s="85" t="s">
        <v>728</v>
      </c>
      <c r="D181" s="98" t="s">
        <v>146</v>
      </c>
      <c r="E181" s="98" t="s">
        <v>317</v>
      </c>
      <c r="F181" s="85" t="s">
        <v>343</v>
      </c>
      <c r="G181" s="98" t="s">
        <v>319</v>
      </c>
      <c r="H181" s="85" t="s">
        <v>344</v>
      </c>
      <c r="I181" s="85" t="s">
        <v>153</v>
      </c>
      <c r="J181" s="85"/>
      <c r="K181" s="95">
        <v>2.7300000000000004</v>
      </c>
      <c r="L181" s="98" t="s">
        <v>157</v>
      </c>
      <c r="M181" s="99">
        <v>1.95E-2</v>
      </c>
      <c r="N181" s="99">
        <v>1.1800000000000003E-2</v>
      </c>
      <c r="O181" s="95">
        <v>15630000</v>
      </c>
      <c r="P181" s="97">
        <v>102.51</v>
      </c>
      <c r="Q181" s="95">
        <v>16022.31302</v>
      </c>
      <c r="R181" s="96">
        <v>2.2817518248175184E-2</v>
      </c>
      <c r="S181" s="96">
        <v>2.3450278066801905E-3</v>
      </c>
      <c r="T181" s="96">
        <f>Q181/'סכום נכסי הקרן'!$C$42</f>
        <v>2.919509100661628E-4</v>
      </c>
    </row>
    <row r="182" spans="2:20" s="141" customFormat="1">
      <c r="B182" s="88" t="s">
        <v>729</v>
      </c>
      <c r="C182" s="85" t="s">
        <v>730</v>
      </c>
      <c r="D182" s="98" t="s">
        <v>146</v>
      </c>
      <c r="E182" s="98" t="s">
        <v>317</v>
      </c>
      <c r="F182" s="85" t="s">
        <v>318</v>
      </c>
      <c r="G182" s="98" t="s">
        <v>319</v>
      </c>
      <c r="H182" s="85" t="s">
        <v>344</v>
      </c>
      <c r="I182" s="85" t="s">
        <v>153</v>
      </c>
      <c r="J182" s="85"/>
      <c r="K182" s="95">
        <v>0.44999999999999996</v>
      </c>
      <c r="L182" s="98" t="s">
        <v>157</v>
      </c>
      <c r="M182" s="99">
        <v>5.4000000000000006E-2</v>
      </c>
      <c r="N182" s="99">
        <v>2.5999999999999999E-3</v>
      </c>
      <c r="O182" s="95">
        <v>40930768</v>
      </c>
      <c r="P182" s="97">
        <v>105.28</v>
      </c>
      <c r="Q182" s="95">
        <v>43091.912570000008</v>
      </c>
      <c r="R182" s="96">
        <v>1.8553963914509218E-2</v>
      </c>
      <c r="S182" s="96">
        <v>6.3069378992622908E-3</v>
      </c>
      <c r="T182" s="96">
        <f>Q182/'סכום נכסי הקרן'!$C$42</f>
        <v>7.8520018149683005E-4</v>
      </c>
    </row>
    <row r="183" spans="2:20" s="141" customFormat="1">
      <c r="B183" s="88" t="s">
        <v>731</v>
      </c>
      <c r="C183" s="85" t="s">
        <v>732</v>
      </c>
      <c r="D183" s="98" t="s">
        <v>146</v>
      </c>
      <c r="E183" s="98" t="s">
        <v>317</v>
      </c>
      <c r="F183" s="85" t="s">
        <v>733</v>
      </c>
      <c r="G183" s="98" t="s">
        <v>319</v>
      </c>
      <c r="H183" s="85" t="s">
        <v>344</v>
      </c>
      <c r="I183" s="85" t="s">
        <v>155</v>
      </c>
      <c r="J183" s="85"/>
      <c r="K183" s="95">
        <v>4.8099999999999996</v>
      </c>
      <c r="L183" s="98" t="s">
        <v>157</v>
      </c>
      <c r="M183" s="99">
        <v>2.07E-2</v>
      </c>
      <c r="N183" s="99">
        <v>1.7600000000000001E-2</v>
      </c>
      <c r="O183" s="95">
        <v>16222160</v>
      </c>
      <c r="P183" s="97">
        <v>101.48</v>
      </c>
      <c r="Q183" s="95">
        <v>16462.248169999999</v>
      </c>
      <c r="R183" s="96">
        <v>6.4002083144285363E-2</v>
      </c>
      <c r="S183" s="96">
        <v>2.409416772155914E-3</v>
      </c>
      <c r="T183" s="96">
        <f>Q183/'סכום נכסי הקרן'!$C$42</f>
        <v>2.999671975555077E-4</v>
      </c>
    </row>
    <row r="184" spans="2:20" s="141" customFormat="1">
      <c r="B184" s="88" t="s">
        <v>734</v>
      </c>
      <c r="C184" s="85" t="s">
        <v>735</v>
      </c>
      <c r="D184" s="98" t="s">
        <v>146</v>
      </c>
      <c r="E184" s="98" t="s">
        <v>317</v>
      </c>
      <c r="F184" s="85" t="s">
        <v>334</v>
      </c>
      <c r="G184" s="98" t="s">
        <v>319</v>
      </c>
      <c r="H184" s="85" t="s">
        <v>344</v>
      </c>
      <c r="I184" s="85" t="s">
        <v>153</v>
      </c>
      <c r="J184" s="85"/>
      <c r="K184" s="95">
        <v>0.42</v>
      </c>
      <c r="L184" s="98" t="s">
        <v>157</v>
      </c>
      <c r="M184" s="99">
        <v>2.4500000000000001E-2</v>
      </c>
      <c r="N184" s="99">
        <v>2.3999999999999998E-3</v>
      </c>
      <c r="O184" s="95">
        <v>4154211</v>
      </c>
      <c r="P184" s="97">
        <v>101.12</v>
      </c>
      <c r="Q184" s="95">
        <v>4200.7381599999999</v>
      </c>
      <c r="R184" s="96">
        <v>4.297809407938025E-3</v>
      </c>
      <c r="S184" s="96">
        <v>6.1482058061692886E-4</v>
      </c>
      <c r="T184" s="96">
        <f>Q184/'סכום נכסי הקרן'!$C$42</f>
        <v>7.6543837786141204E-5</v>
      </c>
    </row>
    <row r="185" spans="2:20" s="141" customFormat="1">
      <c r="B185" s="88" t="s">
        <v>736</v>
      </c>
      <c r="C185" s="85" t="s">
        <v>737</v>
      </c>
      <c r="D185" s="98" t="s">
        <v>146</v>
      </c>
      <c r="E185" s="98" t="s">
        <v>317</v>
      </c>
      <c r="F185" s="85" t="s">
        <v>334</v>
      </c>
      <c r="G185" s="98" t="s">
        <v>319</v>
      </c>
      <c r="H185" s="85" t="s">
        <v>344</v>
      </c>
      <c r="I185" s="85" t="s">
        <v>153</v>
      </c>
      <c r="J185" s="85"/>
      <c r="K185" s="95">
        <v>2.4099999999999993</v>
      </c>
      <c r="L185" s="98" t="s">
        <v>157</v>
      </c>
      <c r="M185" s="99">
        <v>6.0999999999999999E-2</v>
      </c>
      <c r="N185" s="99">
        <v>1.0899999999999998E-2</v>
      </c>
      <c r="O185" s="95">
        <v>30016491.199999999</v>
      </c>
      <c r="P185" s="97">
        <v>112.27</v>
      </c>
      <c r="Q185" s="95">
        <v>33699.513760000009</v>
      </c>
      <c r="R185" s="96">
        <v>2.1903328393295146E-2</v>
      </c>
      <c r="S185" s="96">
        <v>4.9322651941799177E-3</v>
      </c>
      <c r="T185" s="96">
        <f>Q185/'סכום נכסי הקרן'!$C$42</f>
        <v>6.1405639115513799E-4</v>
      </c>
    </row>
    <row r="186" spans="2:20" s="141" customFormat="1">
      <c r="B186" s="88" t="s">
        <v>738</v>
      </c>
      <c r="C186" s="85" t="s">
        <v>739</v>
      </c>
      <c r="D186" s="98" t="s">
        <v>146</v>
      </c>
      <c r="E186" s="98" t="s">
        <v>317</v>
      </c>
      <c r="F186" s="85" t="s">
        <v>383</v>
      </c>
      <c r="G186" s="98" t="s">
        <v>384</v>
      </c>
      <c r="H186" s="85" t="s">
        <v>376</v>
      </c>
      <c r="I186" s="85" t="s">
        <v>153</v>
      </c>
      <c r="J186" s="85"/>
      <c r="K186" s="95">
        <v>3.5700000000000003</v>
      </c>
      <c r="L186" s="98" t="s">
        <v>157</v>
      </c>
      <c r="M186" s="99">
        <v>1.5600000000000001E-2</v>
      </c>
      <c r="N186" s="99">
        <v>1.2000000000000002E-2</v>
      </c>
      <c r="O186" s="95">
        <v>14477854</v>
      </c>
      <c r="P186" s="97">
        <v>101.36</v>
      </c>
      <c r="Q186" s="95">
        <v>14674.75215</v>
      </c>
      <c r="R186" s="96">
        <v>1.9731075189537709E-2</v>
      </c>
      <c r="S186" s="96">
        <v>2.1477986233906388E-3</v>
      </c>
      <c r="T186" s="96">
        <f>Q186/'סכום נכסי הקרן'!$C$42</f>
        <v>2.6739630163509812E-4</v>
      </c>
    </row>
    <row r="187" spans="2:20" s="141" customFormat="1">
      <c r="B187" s="88" t="s">
        <v>740</v>
      </c>
      <c r="C187" s="85" t="s">
        <v>741</v>
      </c>
      <c r="D187" s="98" t="s">
        <v>146</v>
      </c>
      <c r="E187" s="98" t="s">
        <v>317</v>
      </c>
      <c r="F187" s="85" t="s">
        <v>383</v>
      </c>
      <c r="G187" s="98" t="s">
        <v>384</v>
      </c>
      <c r="H187" s="85" t="s">
        <v>376</v>
      </c>
      <c r="I187" s="85" t="s">
        <v>153</v>
      </c>
      <c r="J187" s="85"/>
      <c r="K187" s="95">
        <v>0.17</v>
      </c>
      <c r="L187" s="98" t="s">
        <v>157</v>
      </c>
      <c r="M187" s="99">
        <v>5.7000000000000002E-2</v>
      </c>
      <c r="N187" s="99">
        <v>1.0999999999999998E-3</v>
      </c>
      <c r="O187" s="95">
        <v>5542218.1699999999</v>
      </c>
      <c r="P187" s="97">
        <v>102.83</v>
      </c>
      <c r="Q187" s="95">
        <v>5699.0629400000007</v>
      </c>
      <c r="R187" s="96">
        <v>1.2504733358407398E-2</v>
      </c>
      <c r="S187" s="96">
        <v>8.3411558928091385E-4</v>
      </c>
      <c r="T187" s="96">
        <f>Q187/'סכום נכסי הקרן'!$C$42</f>
        <v>1.0384559394017767E-4</v>
      </c>
    </row>
    <row r="188" spans="2:20" s="141" customFormat="1">
      <c r="B188" s="88" t="s">
        <v>742</v>
      </c>
      <c r="C188" s="85" t="s">
        <v>743</v>
      </c>
      <c r="D188" s="98" t="s">
        <v>146</v>
      </c>
      <c r="E188" s="98" t="s">
        <v>317</v>
      </c>
      <c r="F188" s="85" t="s">
        <v>383</v>
      </c>
      <c r="G188" s="98" t="s">
        <v>384</v>
      </c>
      <c r="H188" s="85" t="s">
        <v>376</v>
      </c>
      <c r="I188" s="85" t="s">
        <v>153</v>
      </c>
      <c r="J188" s="85"/>
      <c r="K188" s="95">
        <v>6.549999999999998</v>
      </c>
      <c r="L188" s="98" t="s">
        <v>157</v>
      </c>
      <c r="M188" s="99">
        <v>3.6499999999999998E-2</v>
      </c>
      <c r="N188" s="99">
        <v>2.919999999999999E-2</v>
      </c>
      <c r="O188" s="95">
        <v>11189846</v>
      </c>
      <c r="P188" s="97">
        <v>106.19</v>
      </c>
      <c r="Q188" s="95">
        <v>11882.497110000004</v>
      </c>
      <c r="R188" s="96">
        <v>1.0149510975500249E-2</v>
      </c>
      <c r="S188" s="96">
        <v>1.7391238144557864E-3</v>
      </c>
      <c r="T188" s="96">
        <f>Q188/'סכום נכסי הקרן'!$C$42</f>
        <v>2.165171683259906E-4</v>
      </c>
    </row>
    <row r="189" spans="2:20" s="141" customFormat="1">
      <c r="B189" s="88" t="s">
        <v>744</v>
      </c>
      <c r="C189" s="85" t="s">
        <v>745</v>
      </c>
      <c r="D189" s="98" t="s">
        <v>146</v>
      </c>
      <c r="E189" s="98" t="s">
        <v>317</v>
      </c>
      <c r="F189" s="85" t="s">
        <v>318</v>
      </c>
      <c r="G189" s="98" t="s">
        <v>319</v>
      </c>
      <c r="H189" s="85" t="s">
        <v>376</v>
      </c>
      <c r="I189" s="85" t="s">
        <v>153</v>
      </c>
      <c r="J189" s="85"/>
      <c r="K189" s="95">
        <v>3.7399999999999993</v>
      </c>
      <c r="L189" s="98" t="s">
        <v>157</v>
      </c>
      <c r="M189" s="99">
        <v>1.5600000000000001E-2</v>
      </c>
      <c r="N189" s="99">
        <v>1.2800000000000001E-2</v>
      </c>
      <c r="O189" s="95">
        <v>24500290</v>
      </c>
      <c r="P189" s="97">
        <v>101.24</v>
      </c>
      <c r="Q189" s="95">
        <v>24804.093940000002</v>
      </c>
      <c r="R189" s="96">
        <v>2.5789778947368423E-2</v>
      </c>
      <c r="S189" s="96">
        <v>3.6303303983763768E-3</v>
      </c>
      <c r="T189" s="96">
        <f>Q189/'סכום נכסי הקרן'!$C$42</f>
        <v>4.5196831382024737E-4</v>
      </c>
    </row>
    <row r="190" spans="2:20" s="141" customFormat="1">
      <c r="B190" s="88" t="s">
        <v>746</v>
      </c>
      <c r="C190" s="85" t="s">
        <v>747</v>
      </c>
      <c r="D190" s="98" t="s">
        <v>146</v>
      </c>
      <c r="E190" s="98" t="s">
        <v>317</v>
      </c>
      <c r="F190" s="85" t="s">
        <v>401</v>
      </c>
      <c r="G190" s="98" t="s">
        <v>319</v>
      </c>
      <c r="H190" s="85" t="s">
        <v>376</v>
      </c>
      <c r="I190" s="85" t="s">
        <v>155</v>
      </c>
      <c r="J190" s="85"/>
      <c r="K190" s="95">
        <v>3.3499999999999992</v>
      </c>
      <c r="L190" s="98" t="s">
        <v>157</v>
      </c>
      <c r="M190" s="99">
        <v>6.4000000000000001E-2</v>
      </c>
      <c r="N190" s="99">
        <v>1.3899999999999997E-2</v>
      </c>
      <c r="O190" s="95">
        <v>10185941</v>
      </c>
      <c r="P190" s="97">
        <v>119.91</v>
      </c>
      <c r="Q190" s="95">
        <v>12213.961920000002</v>
      </c>
      <c r="R190" s="96">
        <v>3.1301291270251004E-2</v>
      </c>
      <c r="S190" s="96">
        <v>1.7876370469344987E-3</v>
      </c>
      <c r="T190" s="96">
        <f>Q190/'סכום נכסי הקרן'!$C$42</f>
        <v>2.2255696125811041E-4</v>
      </c>
    </row>
    <row r="191" spans="2:20" s="141" customFormat="1">
      <c r="B191" s="88" t="s">
        <v>748</v>
      </c>
      <c r="C191" s="85" t="s">
        <v>749</v>
      </c>
      <c r="D191" s="98" t="s">
        <v>146</v>
      </c>
      <c r="E191" s="98" t="s">
        <v>317</v>
      </c>
      <c r="F191" s="85" t="s">
        <v>401</v>
      </c>
      <c r="G191" s="98" t="s">
        <v>319</v>
      </c>
      <c r="H191" s="85" t="s">
        <v>376</v>
      </c>
      <c r="I191" s="85" t="s">
        <v>153</v>
      </c>
      <c r="J191" s="85"/>
      <c r="K191" s="95">
        <v>0.42</v>
      </c>
      <c r="L191" s="98" t="s">
        <v>157</v>
      </c>
      <c r="M191" s="99">
        <v>2.1700000000000001E-2</v>
      </c>
      <c r="N191" s="99">
        <v>2.5000000000000001E-3</v>
      </c>
      <c r="O191" s="95">
        <v>13518610</v>
      </c>
      <c r="P191" s="97">
        <v>100.97</v>
      </c>
      <c r="Q191" s="95">
        <v>13649.74007</v>
      </c>
      <c r="R191" s="96">
        <v>1.7675983687259825E-2</v>
      </c>
      <c r="S191" s="96">
        <v>1.9977777227389863E-3</v>
      </c>
      <c r="T191" s="96">
        <f>Q191/'סכום נכסי הקרן'!$C$42</f>
        <v>2.4871902269220982E-4</v>
      </c>
    </row>
    <row r="192" spans="2:20" s="141" customFormat="1">
      <c r="B192" s="88" t="s">
        <v>750</v>
      </c>
      <c r="C192" s="85" t="s">
        <v>751</v>
      </c>
      <c r="D192" s="98" t="s">
        <v>146</v>
      </c>
      <c r="E192" s="98" t="s">
        <v>317</v>
      </c>
      <c r="F192" s="85" t="s">
        <v>410</v>
      </c>
      <c r="G192" s="98" t="s">
        <v>360</v>
      </c>
      <c r="H192" s="85" t="s">
        <v>376</v>
      </c>
      <c r="I192" s="85" t="s">
        <v>155</v>
      </c>
      <c r="J192" s="85"/>
      <c r="K192" s="95">
        <v>0.91999999999999982</v>
      </c>
      <c r="L192" s="98" t="s">
        <v>157</v>
      </c>
      <c r="M192" s="99">
        <v>5.2499999999999998E-2</v>
      </c>
      <c r="N192" s="99">
        <v>8.8999999999999982E-3</v>
      </c>
      <c r="O192" s="95">
        <v>539963.31999999995</v>
      </c>
      <c r="P192" s="97">
        <v>104.4</v>
      </c>
      <c r="Q192" s="95">
        <v>563.72171000000003</v>
      </c>
      <c r="R192" s="96">
        <v>1.1883738593779596E-2</v>
      </c>
      <c r="S192" s="96">
        <v>8.2506382413648937E-5</v>
      </c>
      <c r="T192" s="96">
        <f>Q192/'סכום נכסי הקרן'!$C$42</f>
        <v>1.0271866867980685E-5</v>
      </c>
    </row>
    <row r="193" spans="2:20" s="141" customFormat="1">
      <c r="B193" s="88" t="s">
        <v>752</v>
      </c>
      <c r="C193" s="85" t="s">
        <v>753</v>
      </c>
      <c r="D193" s="98" t="s">
        <v>146</v>
      </c>
      <c r="E193" s="98" t="s">
        <v>317</v>
      </c>
      <c r="F193" s="85" t="s">
        <v>413</v>
      </c>
      <c r="G193" s="98" t="s">
        <v>414</v>
      </c>
      <c r="H193" s="85" t="s">
        <v>376</v>
      </c>
      <c r="I193" s="85" t="s">
        <v>153</v>
      </c>
      <c r="J193" s="85"/>
      <c r="K193" s="95">
        <v>4.580000000000001</v>
      </c>
      <c r="L193" s="98" t="s">
        <v>157</v>
      </c>
      <c r="M193" s="99">
        <v>4.8000000000000001E-2</v>
      </c>
      <c r="N193" s="99">
        <v>2.0700000000000003E-2</v>
      </c>
      <c r="O193" s="95">
        <v>47792864.219999999</v>
      </c>
      <c r="P193" s="97">
        <v>115.52</v>
      </c>
      <c r="Q193" s="95">
        <v>55210.318350000001</v>
      </c>
      <c r="R193" s="96">
        <v>2.1807133599851425E-2</v>
      </c>
      <c r="S193" s="96">
        <v>8.080589337182701E-3</v>
      </c>
      <c r="T193" s="96">
        <f>Q193/'סכום נכסי הקרן'!$C$42</f>
        <v>1.0060159645617179E-3</v>
      </c>
    </row>
    <row r="194" spans="2:20" s="141" customFormat="1">
      <c r="B194" s="88" t="s">
        <v>754</v>
      </c>
      <c r="C194" s="85" t="s">
        <v>755</v>
      </c>
      <c r="D194" s="98" t="s">
        <v>146</v>
      </c>
      <c r="E194" s="98" t="s">
        <v>317</v>
      </c>
      <c r="F194" s="85" t="s">
        <v>401</v>
      </c>
      <c r="G194" s="98" t="s">
        <v>319</v>
      </c>
      <c r="H194" s="85" t="s">
        <v>376</v>
      </c>
      <c r="I194" s="85" t="s">
        <v>153</v>
      </c>
      <c r="J194" s="85"/>
      <c r="K194" s="95">
        <v>1.42</v>
      </c>
      <c r="L194" s="98" t="s">
        <v>157</v>
      </c>
      <c r="M194" s="99">
        <v>6.0999999999999999E-2</v>
      </c>
      <c r="N194" s="99">
        <v>8.8999999999999999E-3</v>
      </c>
      <c r="O194" s="95">
        <v>6726870</v>
      </c>
      <c r="P194" s="97">
        <v>107.79</v>
      </c>
      <c r="Q194" s="95">
        <v>7250.8933200000001</v>
      </c>
      <c r="R194" s="96">
        <v>2.2422899999999999E-2</v>
      </c>
      <c r="S194" s="96">
        <v>1.0612416844838076E-3</v>
      </c>
      <c r="T194" s="96">
        <f>Q194/'סכום נכסי הקרן'!$C$42</f>
        <v>1.3212230349789165E-4</v>
      </c>
    </row>
    <row r="195" spans="2:20" s="141" customFormat="1">
      <c r="B195" s="88" t="s">
        <v>756</v>
      </c>
      <c r="C195" s="85" t="s">
        <v>757</v>
      </c>
      <c r="D195" s="98" t="s">
        <v>146</v>
      </c>
      <c r="E195" s="98" t="s">
        <v>317</v>
      </c>
      <c r="F195" s="85" t="s">
        <v>318</v>
      </c>
      <c r="G195" s="98" t="s">
        <v>319</v>
      </c>
      <c r="H195" s="85" t="s">
        <v>376</v>
      </c>
      <c r="I195" s="85" t="s">
        <v>155</v>
      </c>
      <c r="J195" s="85"/>
      <c r="K195" s="95">
        <v>3.609999999999999</v>
      </c>
      <c r="L195" s="98" t="s">
        <v>157</v>
      </c>
      <c r="M195" s="99">
        <v>3.2500000000000001E-2</v>
      </c>
      <c r="N195" s="99">
        <v>2.3999999999999994E-2</v>
      </c>
      <c r="O195" s="95">
        <f>20550000/50000</f>
        <v>411</v>
      </c>
      <c r="P195" s="97">
        <f>103.1534*50000</f>
        <v>5157670</v>
      </c>
      <c r="Q195" s="95">
        <v>21198.015020000003</v>
      </c>
      <c r="R195" s="96">
        <v>2.2198217661355657E-2</v>
      </c>
      <c r="S195" s="96">
        <v>3.1025442210667995E-3</v>
      </c>
      <c r="T195" s="96">
        <f>Q195/'סכום נכסי הקרן'!$C$42</f>
        <v>3.8626007174869122E-4</v>
      </c>
    </row>
    <row r="196" spans="2:20" s="141" customFormat="1">
      <c r="B196" s="88" t="s">
        <v>758</v>
      </c>
      <c r="C196" s="85" t="s">
        <v>759</v>
      </c>
      <c r="D196" s="98" t="s">
        <v>146</v>
      </c>
      <c r="E196" s="98" t="s">
        <v>317</v>
      </c>
      <c r="F196" s="85" t="s">
        <v>318</v>
      </c>
      <c r="G196" s="98" t="s">
        <v>319</v>
      </c>
      <c r="H196" s="85" t="s">
        <v>376</v>
      </c>
      <c r="I196" s="85" t="s">
        <v>153</v>
      </c>
      <c r="J196" s="85"/>
      <c r="K196" s="95">
        <v>3.2500000000000004</v>
      </c>
      <c r="L196" s="98" t="s">
        <v>157</v>
      </c>
      <c r="M196" s="99">
        <v>2.1700000000000001E-2</v>
      </c>
      <c r="N196" s="99">
        <v>1.2500000000000002E-2</v>
      </c>
      <c r="O196" s="95">
        <v>3745961</v>
      </c>
      <c r="P196" s="97">
        <v>103.25</v>
      </c>
      <c r="Q196" s="95">
        <v>3867.70489</v>
      </c>
      <c r="R196" s="96">
        <v>3.7459647459647458E-3</v>
      </c>
      <c r="S196" s="96">
        <v>5.6607778812967839E-4</v>
      </c>
      <c r="T196" s="96">
        <f>Q196/'סכום נכסי הקרן'!$C$42</f>
        <v>7.0475465127496813E-5</v>
      </c>
    </row>
    <row r="197" spans="2:20" s="141" customFormat="1">
      <c r="B197" s="88" t="s">
        <v>760</v>
      </c>
      <c r="C197" s="85" t="s">
        <v>761</v>
      </c>
      <c r="D197" s="98" t="s">
        <v>146</v>
      </c>
      <c r="E197" s="98" t="s">
        <v>317</v>
      </c>
      <c r="F197" s="85" t="s">
        <v>442</v>
      </c>
      <c r="G197" s="98" t="s">
        <v>360</v>
      </c>
      <c r="H197" s="85" t="s">
        <v>439</v>
      </c>
      <c r="I197" s="85" t="s">
        <v>153</v>
      </c>
      <c r="J197" s="85"/>
      <c r="K197" s="95">
        <v>6.03</v>
      </c>
      <c r="L197" s="98" t="s">
        <v>157</v>
      </c>
      <c r="M197" s="99">
        <v>3.39E-2</v>
      </c>
      <c r="N197" s="99">
        <v>2.8100000000000003E-2</v>
      </c>
      <c r="O197" s="95">
        <v>3321218</v>
      </c>
      <c r="P197" s="97">
        <v>104.23</v>
      </c>
      <c r="Q197" s="95">
        <v>3461.7055099999998</v>
      </c>
      <c r="R197" s="96">
        <v>8.2253361368471358E-3</v>
      </c>
      <c r="S197" s="96">
        <v>5.0665566634198924E-4</v>
      </c>
      <c r="T197" s="96">
        <f>Q197/'סכום נכסי הקרן'!$C$42</f>
        <v>6.3077538977299931E-5</v>
      </c>
    </row>
    <row r="198" spans="2:20" s="141" customFormat="1">
      <c r="B198" s="88" t="s">
        <v>762</v>
      </c>
      <c r="C198" s="85" t="s">
        <v>763</v>
      </c>
      <c r="D198" s="98" t="s">
        <v>146</v>
      </c>
      <c r="E198" s="98" t="s">
        <v>317</v>
      </c>
      <c r="F198" s="85" t="s">
        <v>458</v>
      </c>
      <c r="G198" s="98" t="s">
        <v>360</v>
      </c>
      <c r="H198" s="85" t="s">
        <v>439</v>
      </c>
      <c r="I198" s="85" t="s">
        <v>153</v>
      </c>
      <c r="J198" s="85"/>
      <c r="K198" s="95">
        <v>0.57000000000000006</v>
      </c>
      <c r="L198" s="98" t="s">
        <v>157</v>
      </c>
      <c r="M198" s="99">
        <v>6.4100000000000004E-2</v>
      </c>
      <c r="N198" s="99">
        <v>7.7000000000000002E-3</v>
      </c>
      <c r="O198" s="95">
        <v>434866.4</v>
      </c>
      <c r="P198" s="97">
        <v>105.95</v>
      </c>
      <c r="Q198" s="95">
        <v>460.74096000000003</v>
      </c>
      <c r="R198" s="96">
        <v>4.0517516398330356E-3</v>
      </c>
      <c r="S198" s="96">
        <v>6.7434106519317365E-5</v>
      </c>
      <c r="T198" s="96">
        <f>Q198/'סכום נכסי הקרן'!$C$42</f>
        <v>8.3954009891611482E-6</v>
      </c>
    </row>
    <row r="199" spans="2:20" s="141" customFormat="1">
      <c r="B199" s="88" t="s">
        <v>764</v>
      </c>
      <c r="C199" s="85" t="s">
        <v>765</v>
      </c>
      <c r="D199" s="98" t="s">
        <v>146</v>
      </c>
      <c r="E199" s="98" t="s">
        <v>317</v>
      </c>
      <c r="F199" s="85" t="s">
        <v>463</v>
      </c>
      <c r="G199" s="98" t="s">
        <v>360</v>
      </c>
      <c r="H199" s="85" t="s">
        <v>439</v>
      </c>
      <c r="I199" s="85" t="s">
        <v>153</v>
      </c>
      <c r="J199" s="85"/>
      <c r="K199" s="95">
        <v>0.5</v>
      </c>
      <c r="L199" s="98" t="s">
        <v>157</v>
      </c>
      <c r="M199" s="99">
        <v>8.1000000000000013E-3</v>
      </c>
      <c r="N199" s="99">
        <v>9.1999999999999998E-3</v>
      </c>
      <c r="O199" s="95">
        <v>10524755</v>
      </c>
      <c r="P199" s="97">
        <v>100.14</v>
      </c>
      <c r="Q199" s="95">
        <v>10539.48976</v>
      </c>
      <c r="R199" s="96">
        <v>1.8944109247902345E-2</v>
      </c>
      <c r="S199" s="96">
        <v>1.5425610849425988E-3</v>
      </c>
      <c r="T199" s="96">
        <f>Q199/'סכום נכסי הקרן'!$C$42</f>
        <v>1.9204553195434977E-4</v>
      </c>
    </row>
    <row r="200" spans="2:20" s="141" customFormat="1">
      <c r="B200" s="88" t="s">
        <v>766</v>
      </c>
      <c r="C200" s="85" t="s">
        <v>767</v>
      </c>
      <c r="D200" s="98" t="s">
        <v>146</v>
      </c>
      <c r="E200" s="98" t="s">
        <v>317</v>
      </c>
      <c r="F200" s="85" t="s">
        <v>470</v>
      </c>
      <c r="G200" s="98" t="s">
        <v>360</v>
      </c>
      <c r="H200" s="85" t="s">
        <v>439</v>
      </c>
      <c r="I200" s="85" t="s">
        <v>153</v>
      </c>
      <c r="J200" s="85"/>
      <c r="K200" s="95">
        <v>3.600000000000001</v>
      </c>
      <c r="L200" s="98" t="s">
        <v>157</v>
      </c>
      <c r="M200" s="99">
        <v>5.0499999999999996E-2</v>
      </c>
      <c r="N200" s="99">
        <v>2.7400000000000001E-2</v>
      </c>
      <c r="O200" s="95">
        <v>6097502.5499999998</v>
      </c>
      <c r="P200" s="97">
        <v>109.51</v>
      </c>
      <c r="Q200" s="95">
        <v>6677.3751299999985</v>
      </c>
      <c r="R200" s="96">
        <v>1.0464775811043384E-2</v>
      </c>
      <c r="S200" s="96">
        <v>9.7730148798982506E-4</v>
      </c>
      <c r="T200" s="96">
        <f>Q200/'סכום נכסי הקרן'!$C$42</f>
        <v>1.2167192986575804E-4</v>
      </c>
    </row>
    <row r="201" spans="2:20" s="141" customFormat="1">
      <c r="B201" s="88" t="s">
        <v>768</v>
      </c>
      <c r="C201" s="85" t="s">
        <v>769</v>
      </c>
      <c r="D201" s="98" t="s">
        <v>146</v>
      </c>
      <c r="E201" s="98" t="s">
        <v>317</v>
      </c>
      <c r="F201" s="85" t="s">
        <v>470</v>
      </c>
      <c r="G201" s="98" t="s">
        <v>360</v>
      </c>
      <c r="H201" s="85" t="s">
        <v>439</v>
      </c>
      <c r="I201" s="85" t="s">
        <v>153</v>
      </c>
      <c r="J201" s="85"/>
      <c r="K201" s="95">
        <v>5.48</v>
      </c>
      <c r="L201" s="98" t="s">
        <v>157</v>
      </c>
      <c r="M201" s="99">
        <v>4.3499999999999997E-2</v>
      </c>
      <c r="N201" s="99">
        <v>3.7800000000000014E-2</v>
      </c>
      <c r="O201" s="95">
        <v>10078663</v>
      </c>
      <c r="P201" s="97">
        <v>104.98</v>
      </c>
      <c r="Q201" s="95">
        <v>10580.580749999997</v>
      </c>
      <c r="R201" s="96">
        <v>1.9924291486770728E-2</v>
      </c>
      <c r="S201" s="96">
        <v>1.548575167555623E-3</v>
      </c>
      <c r="T201" s="96">
        <f>Q201/'סכום נכסי הקרן'!$C$42</f>
        <v>1.9279427228360458E-4</v>
      </c>
    </row>
    <row r="202" spans="2:20" s="141" customFormat="1">
      <c r="B202" s="88" t="s">
        <v>770</v>
      </c>
      <c r="C202" s="85" t="s">
        <v>771</v>
      </c>
      <c r="D202" s="98" t="s">
        <v>146</v>
      </c>
      <c r="E202" s="98" t="s">
        <v>317</v>
      </c>
      <c r="F202" s="85" t="s">
        <v>473</v>
      </c>
      <c r="G202" s="98" t="s">
        <v>319</v>
      </c>
      <c r="H202" s="85" t="s">
        <v>439</v>
      </c>
      <c r="I202" s="85" t="s">
        <v>155</v>
      </c>
      <c r="J202" s="85"/>
      <c r="K202" s="95">
        <v>9.9999999999999967E-3</v>
      </c>
      <c r="L202" s="98" t="s">
        <v>157</v>
      </c>
      <c r="M202" s="99">
        <v>1.3100000000000001E-2</v>
      </c>
      <c r="N202" s="99">
        <v>7.0599999999999996E-2</v>
      </c>
      <c r="O202" s="95">
        <v>4431202.43</v>
      </c>
      <c r="P202" s="97">
        <v>100.29</v>
      </c>
      <c r="Q202" s="95">
        <v>4458.3662000000004</v>
      </c>
      <c r="R202" s="96">
        <v>6.0374161960167788E-2</v>
      </c>
      <c r="S202" s="96">
        <v>6.5252705388495127E-4</v>
      </c>
      <c r="T202" s="96">
        <f>Q202/'סכום נכסי הקרן'!$C$42</f>
        <v>8.1238212477402979E-5</v>
      </c>
    </row>
    <row r="203" spans="2:20" s="141" customFormat="1">
      <c r="B203" s="88" t="s">
        <v>772</v>
      </c>
      <c r="C203" s="85" t="s">
        <v>773</v>
      </c>
      <c r="D203" s="98" t="s">
        <v>146</v>
      </c>
      <c r="E203" s="98" t="s">
        <v>317</v>
      </c>
      <c r="F203" s="85" t="s">
        <v>473</v>
      </c>
      <c r="G203" s="98" t="s">
        <v>319</v>
      </c>
      <c r="H203" s="85" t="s">
        <v>439</v>
      </c>
      <c r="I203" s="85" t="s">
        <v>155</v>
      </c>
      <c r="J203" s="85"/>
      <c r="K203" s="95">
        <v>2.9600000000000004</v>
      </c>
      <c r="L203" s="98" t="s">
        <v>157</v>
      </c>
      <c r="M203" s="99">
        <v>1.0500000000000001E-2</v>
      </c>
      <c r="N203" s="99">
        <v>1.0699999999999998E-2</v>
      </c>
      <c r="O203" s="95">
        <v>5771800</v>
      </c>
      <c r="P203" s="97">
        <v>99.95</v>
      </c>
      <c r="Q203" s="95">
        <v>5783.85754</v>
      </c>
      <c r="R203" s="96">
        <v>1.9239333333333334E-2</v>
      </c>
      <c r="S203" s="96">
        <v>8.4652613790820082E-4</v>
      </c>
      <c r="T203" s="96">
        <f>Q203/'סכום נכסי הקרן'!$C$42</f>
        <v>1.0539068050837755E-4</v>
      </c>
    </row>
    <row r="204" spans="2:20" s="141" customFormat="1">
      <c r="B204" s="88" t="s">
        <v>774</v>
      </c>
      <c r="C204" s="85" t="s">
        <v>775</v>
      </c>
      <c r="D204" s="98" t="s">
        <v>146</v>
      </c>
      <c r="E204" s="98" t="s">
        <v>317</v>
      </c>
      <c r="F204" s="85" t="s">
        <v>430</v>
      </c>
      <c r="G204" s="98" t="s">
        <v>407</v>
      </c>
      <c r="H204" s="85" t="s">
        <v>439</v>
      </c>
      <c r="I204" s="85" t="s">
        <v>153</v>
      </c>
      <c r="J204" s="85"/>
      <c r="K204" s="95">
        <v>0.5</v>
      </c>
      <c r="L204" s="98" t="s">
        <v>157</v>
      </c>
      <c r="M204" s="99">
        <v>0.06</v>
      </c>
      <c r="N204" s="99">
        <v>7.1999999999999998E-3</v>
      </c>
      <c r="O204" s="95">
        <v>5011869</v>
      </c>
      <c r="P204" s="97">
        <v>102.63</v>
      </c>
      <c r="Q204" s="95">
        <v>5143.6811600000001</v>
      </c>
      <c r="R204" s="96">
        <v>3.1967032275236451E-2</v>
      </c>
      <c r="S204" s="96">
        <v>7.5282984010114024E-4</v>
      </c>
      <c r="T204" s="96">
        <f>Q204/'סכום נכסי הקרן'!$C$42</f>
        <v>9.3725693280218798E-5</v>
      </c>
    </row>
    <row r="205" spans="2:20" s="141" customFormat="1">
      <c r="B205" s="88" t="s">
        <v>776</v>
      </c>
      <c r="C205" s="85" t="s">
        <v>777</v>
      </c>
      <c r="D205" s="98" t="s">
        <v>146</v>
      </c>
      <c r="E205" s="98" t="s">
        <v>317</v>
      </c>
      <c r="F205" s="85" t="s">
        <v>430</v>
      </c>
      <c r="G205" s="98" t="s">
        <v>407</v>
      </c>
      <c r="H205" s="85" t="s">
        <v>439</v>
      </c>
      <c r="I205" s="85" t="s">
        <v>153</v>
      </c>
      <c r="J205" s="85"/>
      <c r="K205" s="95">
        <v>7.240000000000002</v>
      </c>
      <c r="L205" s="98" t="s">
        <v>157</v>
      </c>
      <c r="M205" s="99">
        <v>3.61E-2</v>
      </c>
      <c r="N205" s="99">
        <v>3.3400000000000006E-2</v>
      </c>
      <c r="O205" s="95">
        <v>28450352</v>
      </c>
      <c r="P205" s="97">
        <v>102.89</v>
      </c>
      <c r="Q205" s="95">
        <v>29272.567869999995</v>
      </c>
      <c r="R205" s="96">
        <v>6.1848591304347826E-2</v>
      </c>
      <c r="S205" s="96">
        <v>4.2843368209319324E-3</v>
      </c>
      <c r="T205" s="96">
        <f>Q205/'סכום נכסי הקרן'!$C$42</f>
        <v>5.3339070451015422E-4</v>
      </c>
    </row>
    <row r="206" spans="2:20" s="141" customFormat="1">
      <c r="B206" s="88" t="s">
        <v>778</v>
      </c>
      <c r="C206" s="85" t="s">
        <v>779</v>
      </c>
      <c r="D206" s="98" t="s">
        <v>146</v>
      </c>
      <c r="E206" s="98" t="s">
        <v>317</v>
      </c>
      <c r="F206" s="85" t="s">
        <v>406</v>
      </c>
      <c r="G206" s="98" t="s">
        <v>407</v>
      </c>
      <c r="H206" s="85" t="s">
        <v>439</v>
      </c>
      <c r="I206" s="85" t="s">
        <v>155</v>
      </c>
      <c r="J206" s="85"/>
      <c r="K206" s="95">
        <v>9.4600000000000009</v>
      </c>
      <c r="L206" s="98" t="s">
        <v>157</v>
      </c>
      <c r="M206" s="99">
        <v>3.95E-2</v>
      </c>
      <c r="N206" s="99">
        <v>3.7499999999999999E-2</v>
      </c>
      <c r="O206" s="95">
        <v>10887006</v>
      </c>
      <c r="P206" s="97">
        <v>103.14</v>
      </c>
      <c r="Q206" s="95">
        <v>11228.858</v>
      </c>
      <c r="R206" s="96">
        <v>4.5360640076402156E-2</v>
      </c>
      <c r="S206" s="96">
        <v>1.6434571097440282E-3</v>
      </c>
      <c r="T206" s="96">
        <f>Q206/'סכום נכסי הקרן'!$C$42</f>
        <v>2.0460686968302115E-4</v>
      </c>
    </row>
    <row r="207" spans="2:20" s="141" customFormat="1">
      <c r="B207" s="88" t="s">
        <v>780</v>
      </c>
      <c r="C207" s="85" t="s">
        <v>781</v>
      </c>
      <c r="D207" s="98" t="s">
        <v>146</v>
      </c>
      <c r="E207" s="98" t="s">
        <v>317</v>
      </c>
      <c r="F207" s="85" t="s">
        <v>406</v>
      </c>
      <c r="G207" s="98" t="s">
        <v>407</v>
      </c>
      <c r="H207" s="85" t="s">
        <v>439</v>
      </c>
      <c r="I207" s="85" t="s">
        <v>155</v>
      </c>
      <c r="J207" s="85"/>
      <c r="K207" s="95">
        <v>10.08</v>
      </c>
      <c r="L207" s="98" t="s">
        <v>157</v>
      </c>
      <c r="M207" s="99">
        <v>3.95E-2</v>
      </c>
      <c r="N207" s="99">
        <v>3.8199999999999991E-2</v>
      </c>
      <c r="O207" s="95">
        <v>6431500</v>
      </c>
      <c r="P207" s="97">
        <v>102.58</v>
      </c>
      <c r="Q207" s="95">
        <v>6597.4328400000004</v>
      </c>
      <c r="R207" s="96">
        <v>2.6796803147842527E-2</v>
      </c>
      <c r="S207" s="96">
        <v>9.6560112408196233E-4</v>
      </c>
      <c r="T207" s="96">
        <f>Q207/'סכום נכסי הקרן'!$C$42</f>
        <v>1.2021525976518397E-4</v>
      </c>
    </row>
    <row r="208" spans="2:20" s="141" customFormat="1">
      <c r="B208" s="88" t="s">
        <v>782</v>
      </c>
      <c r="C208" s="85" t="s">
        <v>783</v>
      </c>
      <c r="D208" s="98" t="s">
        <v>146</v>
      </c>
      <c r="E208" s="98" t="s">
        <v>317</v>
      </c>
      <c r="F208" s="85"/>
      <c r="G208" s="98" t="s">
        <v>360</v>
      </c>
      <c r="H208" s="85" t="s">
        <v>439</v>
      </c>
      <c r="I208" s="85" t="s">
        <v>153</v>
      </c>
      <c r="J208" s="85"/>
      <c r="K208" s="95">
        <v>4.4399999999999995</v>
      </c>
      <c r="L208" s="98" t="s">
        <v>157</v>
      </c>
      <c r="M208" s="99">
        <v>3.9E-2</v>
      </c>
      <c r="N208" s="99">
        <v>3.7700000000000004E-2</v>
      </c>
      <c r="O208" s="95">
        <v>20776000</v>
      </c>
      <c r="P208" s="97">
        <v>101.15</v>
      </c>
      <c r="Q208" s="95">
        <v>21014.92352</v>
      </c>
      <c r="R208" s="96">
        <v>2.3132122318779261E-2</v>
      </c>
      <c r="S208" s="96">
        <v>3.0757469254372081E-3</v>
      </c>
      <c r="T208" s="96">
        <f>Q208/'סכום נכסי הקרן'!$C$42</f>
        <v>3.8292386617190245E-4</v>
      </c>
    </row>
    <row r="209" spans="2:20" s="141" customFormat="1">
      <c r="B209" s="88" t="s">
        <v>784</v>
      </c>
      <c r="C209" s="85" t="s">
        <v>785</v>
      </c>
      <c r="D209" s="98" t="s">
        <v>146</v>
      </c>
      <c r="E209" s="98" t="s">
        <v>317</v>
      </c>
      <c r="F209" s="85" t="s">
        <v>492</v>
      </c>
      <c r="G209" s="98" t="s">
        <v>407</v>
      </c>
      <c r="H209" s="85" t="s">
        <v>439</v>
      </c>
      <c r="I209" s="85" t="s">
        <v>153</v>
      </c>
      <c r="J209" s="85"/>
      <c r="K209" s="95">
        <v>0.34000000000000008</v>
      </c>
      <c r="L209" s="98" t="s">
        <v>157</v>
      </c>
      <c r="M209" s="99">
        <v>5.7000000000000002E-2</v>
      </c>
      <c r="N209" s="99">
        <v>9.5000000000000032E-3</v>
      </c>
      <c r="O209" s="95">
        <v>675070.6</v>
      </c>
      <c r="P209" s="97">
        <v>102.52</v>
      </c>
      <c r="Q209" s="95">
        <v>692.08237999999994</v>
      </c>
      <c r="R209" s="96">
        <v>2.302148317462448E-2</v>
      </c>
      <c r="S209" s="96">
        <v>1.0129326668300267E-4</v>
      </c>
      <c r="T209" s="96">
        <f>Q209/'סכום נכסי הקרן'!$C$42</f>
        <v>1.2610793487153824E-5</v>
      </c>
    </row>
    <row r="210" spans="2:20" s="141" customFormat="1">
      <c r="B210" s="88" t="s">
        <v>786</v>
      </c>
      <c r="C210" s="85" t="s">
        <v>787</v>
      </c>
      <c r="D210" s="98" t="s">
        <v>146</v>
      </c>
      <c r="E210" s="98" t="s">
        <v>317</v>
      </c>
      <c r="F210" s="85" t="s">
        <v>492</v>
      </c>
      <c r="G210" s="98" t="s">
        <v>407</v>
      </c>
      <c r="H210" s="85" t="s">
        <v>439</v>
      </c>
      <c r="I210" s="85" t="s">
        <v>153</v>
      </c>
      <c r="J210" s="85"/>
      <c r="K210" s="95">
        <v>6.4399999999999995</v>
      </c>
      <c r="L210" s="98" t="s">
        <v>157</v>
      </c>
      <c r="M210" s="99">
        <v>3.9199999999999999E-2</v>
      </c>
      <c r="N210" s="99">
        <v>3.1200000000000002E-2</v>
      </c>
      <c r="O210" s="95">
        <v>19543304.59</v>
      </c>
      <c r="P210" s="97">
        <v>105.98</v>
      </c>
      <c r="Q210" s="95">
        <v>20711.994859999999</v>
      </c>
      <c r="R210" s="96">
        <v>2.0360705471873849E-2</v>
      </c>
      <c r="S210" s="96">
        <v>3.031410247564691E-3</v>
      </c>
      <c r="T210" s="96">
        <f>Q210/'סכום נכסי הקרן'!$C$42</f>
        <v>3.7740404529075207E-4</v>
      </c>
    </row>
    <row r="211" spans="2:20" s="141" customFormat="1">
      <c r="B211" s="88" t="s">
        <v>788</v>
      </c>
      <c r="C211" s="85" t="s">
        <v>789</v>
      </c>
      <c r="D211" s="98" t="s">
        <v>146</v>
      </c>
      <c r="E211" s="98" t="s">
        <v>317</v>
      </c>
      <c r="F211" s="85"/>
      <c r="G211" s="98" t="s">
        <v>790</v>
      </c>
      <c r="H211" s="85" t="s">
        <v>439</v>
      </c>
      <c r="I211" s="85" t="s">
        <v>153</v>
      </c>
      <c r="J211" s="85"/>
      <c r="K211" s="95">
        <v>3.3700000000000006</v>
      </c>
      <c r="L211" s="98" t="s">
        <v>157</v>
      </c>
      <c r="M211" s="99">
        <v>4.2000000000000003E-2</v>
      </c>
      <c r="N211" s="99">
        <v>3.6099999999999993E-2</v>
      </c>
      <c r="O211" s="95">
        <v>59974720</v>
      </c>
      <c r="P211" s="97">
        <v>103.15</v>
      </c>
      <c r="Q211" s="95">
        <v>61863.921689999996</v>
      </c>
      <c r="R211" s="96">
        <v>4.2839085714285713E-2</v>
      </c>
      <c r="S211" s="96">
        <v>9.0544115829123747E-3</v>
      </c>
      <c r="T211" s="96">
        <f>Q211/'סכום נכסי הקרן'!$C$42</f>
        <v>1.1272547362613772E-3</v>
      </c>
    </row>
    <row r="212" spans="2:20" s="141" customFormat="1">
      <c r="B212" s="88" t="s">
        <v>791</v>
      </c>
      <c r="C212" s="85" t="s">
        <v>792</v>
      </c>
      <c r="D212" s="98" t="s">
        <v>146</v>
      </c>
      <c r="E212" s="98" t="s">
        <v>317</v>
      </c>
      <c r="F212" s="85" t="s">
        <v>523</v>
      </c>
      <c r="G212" s="98" t="s">
        <v>489</v>
      </c>
      <c r="H212" s="85" t="s">
        <v>439</v>
      </c>
      <c r="I212" s="85" t="s">
        <v>155</v>
      </c>
      <c r="J212" s="85"/>
      <c r="K212" s="95">
        <v>2.11</v>
      </c>
      <c r="L212" s="98" t="s">
        <v>157</v>
      </c>
      <c r="M212" s="99">
        <v>2.3E-2</v>
      </c>
      <c r="N212" s="99">
        <v>1.21E-2</v>
      </c>
      <c r="O212" s="95">
        <v>66793619</v>
      </c>
      <c r="P212" s="97">
        <v>102.32</v>
      </c>
      <c r="Q212" s="95">
        <v>68343.230379999994</v>
      </c>
      <c r="R212" s="96">
        <v>2.2444869921549045E-2</v>
      </c>
      <c r="S212" s="96">
        <v>1.0002724041116651E-2</v>
      </c>
      <c r="T212" s="96">
        <f>Q212/'סכום נכסי הקרן'!$C$42</f>
        <v>1.2453175943695565E-3</v>
      </c>
    </row>
    <row r="213" spans="2:20" s="141" customFormat="1">
      <c r="B213" s="88" t="s">
        <v>793</v>
      </c>
      <c r="C213" s="85" t="s">
        <v>794</v>
      </c>
      <c r="D213" s="98" t="s">
        <v>146</v>
      </c>
      <c r="E213" s="98" t="s">
        <v>317</v>
      </c>
      <c r="F213" s="85" t="s">
        <v>523</v>
      </c>
      <c r="G213" s="98" t="s">
        <v>489</v>
      </c>
      <c r="H213" s="85" t="s">
        <v>439</v>
      </c>
      <c r="I213" s="85" t="s">
        <v>155</v>
      </c>
      <c r="J213" s="85"/>
      <c r="K213" s="95">
        <v>6.7499999999999991</v>
      </c>
      <c r="L213" s="98" t="s">
        <v>157</v>
      </c>
      <c r="M213" s="99">
        <v>1.7500000000000002E-2</v>
      </c>
      <c r="N213" s="99">
        <v>1.8099999999999995E-2</v>
      </c>
      <c r="O213" s="95">
        <v>50285614</v>
      </c>
      <c r="P213" s="97">
        <v>99.81</v>
      </c>
      <c r="Q213" s="95">
        <v>50190.071410000011</v>
      </c>
      <c r="R213" s="96">
        <v>3.4809416875836739E-2</v>
      </c>
      <c r="S213" s="96">
        <v>7.3458253454915003E-3</v>
      </c>
      <c r="T213" s="96">
        <f>Q213/'סכום נכסי הקרן'!$C$42</f>
        <v>9.145394304894939E-4</v>
      </c>
    </row>
    <row r="214" spans="2:20" s="141" customFormat="1">
      <c r="B214" s="88" t="s">
        <v>795</v>
      </c>
      <c r="C214" s="85" t="s">
        <v>796</v>
      </c>
      <c r="D214" s="98" t="s">
        <v>146</v>
      </c>
      <c r="E214" s="98" t="s">
        <v>317</v>
      </c>
      <c r="F214" s="85" t="s">
        <v>523</v>
      </c>
      <c r="G214" s="98" t="s">
        <v>489</v>
      </c>
      <c r="H214" s="85" t="s">
        <v>439</v>
      </c>
      <c r="I214" s="85" t="s">
        <v>155</v>
      </c>
      <c r="J214" s="85"/>
      <c r="K214" s="95">
        <v>5.2199999999999971</v>
      </c>
      <c r="L214" s="98" t="s">
        <v>157</v>
      </c>
      <c r="M214" s="99">
        <v>2.9600000000000001E-2</v>
      </c>
      <c r="N214" s="99">
        <v>2.3599999999999989E-2</v>
      </c>
      <c r="O214" s="95">
        <v>19626000</v>
      </c>
      <c r="P214" s="97">
        <v>104.21</v>
      </c>
      <c r="Q214" s="95">
        <v>20452.254570000005</v>
      </c>
      <c r="R214" s="96">
        <v>4.8056533641532444E-2</v>
      </c>
      <c r="S214" s="96">
        <v>2.9933946251133729E-3</v>
      </c>
      <c r="T214" s="96">
        <f>Q214/'סכום נכסי הקרן'!$C$42</f>
        <v>3.7267118219216634E-4</v>
      </c>
    </row>
    <row r="215" spans="2:20" s="141" customFormat="1">
      <c r="B215" s="88" t="s">
        <v>797</v>
      </c>
      <c r="C215" s="85" t="s">
        <v>798</v>
      </c>
      <c r="D215" s="98" t="s">
        <v>146</v>
      </c>
      <c r="E215" s="98" t="s">
        <v>317</v>
      </c>
      <c r="F215" s="85" t="s">
        <v>799</v>
      </c>
      <c r="G215" s="98" t="s">
        <v>152</v>
      </c>
      <c r="H215" s="85" t="s">
        <v>439</v>
      </c>
      <c r="I215" s="85" t="s">
        <v>153</v>
      </c>
      <c r="J215" s="85"/>
      <c r="K215" s="95">
        <v>4.5699999999999994</v>
      </c>
      <c r="L215" s="98" t="s">
        <v>157</v>
      </c>
      <c r="M215" s="99">
        <v>2.75E-2</v>
      </c>
      <c r="N215" s="99">
        <v>2.3900000000000001E-2</v>
      </c>
      <c r="O215" s="95">
        <v>16851453.52</v>
      </c>
      <c r="P215" s="97">
        <v>101.92</v>
      </c>
      <c r="Q215" s="95">
        <v>17175.00087</v>
      </c>
      <c r="R215" s="96">
        <v>3.1075143840288245E-2</v>
      </c>
      <c r="S215" s="96">
        <v>2.5137353495485798E-3</v>
      </c>
      <c r="T215" s="96">
        <f>Q215/'סכום נכסי הקרן'!$C$42</f>
        <v>3.1295463570862371E-4</v>
      </c>
    </row>
    <row r="216" spans="2:20" s="141" customFormat="1">
      <c r="B216" s="88" t="s">
        <v>800</v>
      </c>
      <c r="C216" s="85" t="s">
        <v>801</v>
      </c>
      <c r="D216" s="98" t="s">
        <v>146</v>
      </c>
      <c r="E216" s="98" t="s">
        <v>317</v>
      </c>
      <c r="F216" s="85" t="s">
        <v>545</v>
      </c>
      <c r="G216" s="98" t="s">
        <v>360</v>
      </c>
      <c r="H216" s="85" t="s">
        <v>542</v>
      </c>
      <c r="I216" s="85" t="s">
        <v>153</v>
      </c>
      <c r="J216" s="85"/>
      <c r="K216" s="95">
        <v>4.67</v>
      </c>
      <c r="L216" s="98" t="s">
        <v>157</v>
      </c>
      <c r="M216" s="99">
        <v>3.5000000000000003E-2</v>
      </c>
      <c r="N216" s="99">
        <v>2.2499999999999999E-2</v>
      </c>
      <c r="O216" s="95">
        <v>5858099.9900000002</v>
      </c>
      <c r="P216" s="97">
        <v>106.82</v>
      </c>
      <c r="Q216" s="95">
        <v>6257.6221500000001</v>
      </c>
      <c r="R216" s="96">
        <v>5.7937602820676393E-2</v>
      </c>
      <c r="S216" s="96">
        <v>9.1586638752660433E-4</v>
      </c>
      <c r="T216" s="96">
        <f>Q216/'סכום נכסי הקרן'!$C$42</f>
        <v>1.140233922069935E-4</v>
      </c>
    </row>
    <row r="217" spans="2:20" s="141" customFormat="1">
      <c r="B217" s="88" t="s">
        <v>802</v>
      </c>
      <c r="C217" s="85" t="s">
        <v>803</v>
      </c>
      <c r="D217" s="98" t="s">
        <v>146</v>
      </c>
      <c r="E217" s="98" t="s">
        <v>317</v>
      </c>
      <c r="F217" s="85" t="s">
        <v>401</v>
      </c>
      <c r="G217" s="98" t="s">
        <v>319</v>
      </c>
      <c r="H217" s="85" t="s">
        <v>542</v>
      </c>
      <c r="I217" s="85" t="s">
        <v>153</v>
      </c>
      <c r="J217" s="85"/>
      <c r="K217" s="95">
        <v>4.4500000000000011</v>
      </c>
      <c r="L217" s="98" t="s">
        <v>157</v>
      </c>
      <c r="M217" s="99">
        <v>3.6000000000000004E-2</v>
      </c>
      <c r="N217" s="99">
        <v>3.0000000000000006E-2</v>
      </c>
      <c r="O217" s="95">
        <f>29050000/50000</f>
        <v>581</v>
      </c>
      <c r="P217" s="97">
        <f>103.4025*50000</f>
        <v>5170125</v>
      </c>
      <c r="Q217" s="95">
        <v>30038.425679999997</v>
      </c>
      <c r="R217" s="96">
        <v>3.705120846884765E-2</v>
      </c>
      <c r="S217" s="96">
        <v>4.3964278690952884E-3</v>
      </c>
      <c r="T217" s="96">
        <f>Q217/'סכום נכסי הקרן'!$C$42</f>
        <v>5.4734579853007981E-4</v>
      </c>
    </row>
    <row r="218" spans="2:20" s="141" customFormat="1">
      <c r="B218" s="88" t="s">
        <v>804</v>
      </c>
      <c r="C218" s="85" t="s">
        <v>805</v>
      </c>
      <c r="D218" s="98" t="s">
        <v>146</v>
      </c>
      <c r="E218" s="98" t="s">
        <v>317</v>
      </c>
      <c r="F218" s="85" t="s">
        <v>806</v>
      </c>
      <c r="G218" s="98" t="s">
        <v>434</v>
      </c>
      <c r="H218" s="85" t="s">
        <v>542</v>
      </c>
      <c r="I218" s="85" t="s">
        <v>153</v>
      </c>
      <c r="J218" s="85"/>
      <c r="K218" s="95">
        <v>1.8499999999999996</v>
      </c>
      <c r="L218" s="98" t="s">
        <v>157</v>
      </c>
      <c r="M218" s="99">
        <v>5.5500000000000001E-2</v>
      </c>
      <c r="N218" s="99">
        <v>1.5399999999999999E-2</v>
      </c>
      <c r="O218" s="95">
        <v>562363.20000000007</v>
      </c>
      <c r="P218" s="97">
        <v>108</v>
      </c>
      <c r="Q218" s="95">
        <v>607.35226</v>
      </c>
      <c r="R218" s="96">
        <v>1.5621200000000002E-2</v>
      </c>
      <c r="S218" s="96">
        <v>8.8892155356858497E-5</v>
      </c>
      <c r="T218" s="96">
        <f>Q218/'סכום נכסי הקרן'!$C$42</f>
        <v>1.1066881842615552E-5</v>
      </c>
    </row>
    <row r="219" spans="2:20" s="141" customFormat="1">
      <c r="B219" s="88" t="s">
        <v>807</v>
      </c>
      <c r="C219" s="85" t="s">
        <v>808</v>
      </c>
      <c r="D219" s="98" t="s">
        <v>146</v>
      </c>
      <c r="E219" s="98" t="s">
        <v>317</v>
      </c>
      <c r="F219" s="85" t="s">
        <v>541</v>
      </c>
      <c r="G219" s="98" t="s">
        <v>319</v>
      </c>
      <c r="H219" s="85" t="s">
        <v>542</v>
      </c>
      <c r="I219" s="85" t="s">
        <v>153</v>
      </c>
      <c r="J219" s="85"/>
      <c r="K219" s="95">
        <v>2.6199999999999997</v>
      </c>
      <c r="L219" s="98" t="s">
        <v>157</v>
      </c>
      <c r="M219" s="99">
        <v>1.55E-2</v>
      </c>
      <c r="N219" s="99">
        <v>1.06E-2</v>
      </c>
      <c r="O219" s="95">
        <v>19374360</v>
      </c>
      <c r="P219" s="97">
        <v>101.39</v>
      </c>
      <c r="Q219" s="95">
        <v>19643.66361</v>
      </c>
      <c r="R219" s="96">
        <v>3.7644969494423502E-2</v>
      </c>
      <c r="S219" s="96">
        <v>2.8750491475869177E-3</v>
      </c>
      <c r="T219" s="96">
        <f>Q219/'סכום נכסי הקרן'!$C$42</f>
        <v>3.5793742519037776E-4</v>
      </c>
    </row>
    <row r="220" spans="2:20" s="141" customFormat="1">
      <c r="B220" s="88" t="s">
        <v>809</v>
      </c>
      <c r="C220" s="85" t="s">
        <v>810</v>
      </c>
      <c r="D220" s="98" t="s">
        <v>146</v>
      </c>
      <c r="E220" s="98" t="s">
        <v>317</v>
      </c>
      <c r="F220" s="85" t="s">
        <v>811</v>
      </c>
      <c r="G220" s="98" t="s">
        <v>360</v>
      </c>
      <c r="H220" s="85" t="s">
        <v>542</v>
      </c>
      <c r="I220" s="85" t="s">
        <v>153</v>
      </c>
      <c r="J220" s="85"/>
      <c r="K220" s="95">
        <v>3.6600000000000006</v>
      </c>
      <c r="L220" s="98" t="s">
        <v>157</v>
      </c>
      <c r="M220" s="99">
        <v>6.0499999999999998E-2</v>
      </c>
      <c r="N220" s="99">
        <v>4.2500000000000003E-2</v>
      </c>
      <c r="O220" s="95">
        <v>15594899</v>
      </c>
      <c r="P220" s="97">
        <v>108.85</v>
      </c>
      <c r="Q220" s="95">
        <v>16975.047049999997</v>
      </c>
      <c r="R220" s="96">
        <v>1.6713123986569399E-2</v>
      </c>
      <c r="S220" s="96">
        <v>2.4844700825820297E-3</v>
      </c>
      <c r="T220" s="96">
        <f>Q220/'סכום נכסי הקרן'!$C$42</f>
        <v>3.0931117301710487E-4</v>
      </c>
    </row>
    <row r="221" spans="2:20" s="141" customFormat="1">
      <c r="B221" s="88" t="s">
        <v>812</v>
      </c>
      <c r="C221" s="85" t="s">
        <v>813</v>
      </c>
      <c r="D221" s="98" t="s">
        <v>146</v>
      </c>
      <c r="E221" s="98" t="s">
        <v>317</v>
      </c>
      <c r="F221" s="85" t="s">
        <v>814</v>
      </c>
      <c r="G221" s="98" t="s">
        <v>414</v>
      </c>
      <c r="H221" s="85" t="s">
        <v>542</v>
      </c>
      <c r="I221" s="85" t="s">
        <v>155</v>
      </c>
      <c r="J221" s="85"/>
      <c r="K221" s="95">
        <v>3.7600000000000002</v>
      </c>
      <c r="L221" s="98" t="s">
        <v>157</v>
      </c>
      <c r="M221" s="99">
        <v>2.9500000000000002E-2</v>
      </c>
      <c r="N221" s="99">
        <v>2.0300000000000002E-2</v>
      </c>
      <c r="O221" s="95">
        <v>14776471.029999999</v>
      </c>
      <c r="P221" s="97">
        <v>104.25</v>
      </c>
      <c r="Q221" s="95">
        <v>15404.47106</v>
      </c>
      <c r="R221" s="96">
        <v>5.1651765925308131E-2</v>
      </c>
      <c r="S221" s="96">
        <v>2.2546003774741052E-3</v>
      </c>
      <c r="T221" s="96">
        <f>Q221/'סכום נכסי הקרן'!$C$42</f>
        <v>2.8069288993674076E-4</v>
      </c>
    </row>
    <row r="222" spans="2:20" s="141" customFormat="1">
      <c r="B222" s="88" t="s">
        <v>815</v>
      </c>
      <c r="C222" s="85" t="s">
        <v>816</v>
      </c>
      <c r="D222" s="98" t="s">
        <v>146</v>
      </c>
      <c r="E222" s="98" t="s">
        <v>317</v>
      </c>
      <c r="F222" s="85" t="s">
        <v>568</v>
      </c>
      <c r="G222" s="98" t="s">
        <v>360</v>
      </c>
      <c r="H222" s="85" t="s">
        <v>542</v>
      </c>
      <c r="I222" s="85" t="s">
        <v>153</v>
      </c>
      <c r="J222" s="85"/>
      <c r="K222" s="95">
        <v>4.17</v>
      </c>
      <c r="L222" s="98" t="s">
        <v>157</v>
      </c>
      <c r="M222" s="99">
        <v>7.0499999999999993E-2</v>
      </c>
      <c r="N222" s="99">
        <v>2.6600000000000006E-2</v>
      </c>
      <c r="O222" s="95">
        <v>7008.8</v>
      </c>
      <c r="P222" s="97">
        <v>120.94</v>
      </c>
      <c r="Q222" s="95">
        <v>8.476449999999998</v>
      </c>
      <c r="R222" s="96">
        <v>1.1789082065634019E-5</v>
      </c>
      <c r="S222" s="96">
        <v>1.2406143187392487E-6</v>
      </c>
      <c r="T222" s="96">
        <f>Q222/'סכום נכסי הקרן'!$C$42</f>
        <v>1.5445381004236087E-7</v>
      </c>
    </row>
    <row r="223" spans="2:20" s="141" customFormat="1">
      <c r="B223" s="88" t="s">
        <v>817</v>
      </c>
      <c r="C223" s="85" t="s">
        <v>818</v>
      </c>
      <c r="D223" s="98" t="s">
        <v>146</v>
      </c>
      <c r="E223" s="98" t="s">
        <v>317</v>
      </c>
      <c r="F223" s="85" t="s">
        <v>576</v>
      </c>
      <c r="G223" s="98" t="s">
        <v>384</v>
      </c>
      <c r="H223" s="85" t="s">
        <v>542</v>
      </c>
      <c r="I223" s="85" t="s">
        <v>155</v>
      </c>
      <c r="J223" s="85"/>
      <c r="K223" s="95">
        <v>4.58</v>
      </c>
      <c r="L223" s="98" t="s">
        <v>157</v>
      </c>
      <c r="M223" s="99">
        <v>4.1399999999999999E-2</v>
      </c>
      <c r="N223" s="99">
        <v>2.53E-2</v>
      </c>
      <c r="O223" s="95">
        <v>9579956.7100000009</v>
      </c>
      <c r="P223" s="97">
        <v>108.57</v>
      </c>
      <c r="Q223" s="95">
        <v>10400.958990000001</v>
      </c>
      <c r="R223" s="96">
        <v>1.1915221998964337E-2</v>
      </c>
      <c r="S223" s="96">
        <v>1.5222857035213702E-3</v>
      </c>
      <c r="T223" s="96">
        <f>Q223/'סכום נכסי הקרן'!$C$42</f>
        <v>1.8952129064641991E-4</v>
      </c>
    </row>
    <row r="224" spans="2:20" s="141" customFormat="1">
      <c r="B224" s="88" t="s">
        <v>819</v>
      </c>
      <c r="C224" s="85" t="s">
        <v>820</v>
      </c>
      <c r="D224" s="98" t="s">
        <v>146</v>
      </c>
      <c r="E224" s="98" t="s">
        <v>317</v>
      </c>
      <c r="F224" s="85" t="s">
        <v>585</v>
      </c>
      <c r="G224" s="98" t="s">
        <v>384</v>
      </c>
      <c r="H224" s="85" t="s">
        <v>542</v>
      </c>
      <c r="I224" s="85" t="s">
        <v>155</v>
      </c>
      <c r="J224" s="85"/>
      <c r="K224" s="95">
        <v>2.7</v>
      </c>
      <c r="L224" s="98" t="s">
        <v>157</v>
      </c>
      <c r="M224" s="99">
        <v>1.34E-2</v>
      </c>
      <c r="N224" s="99">
        <v>1.2000000000000002E-2</v>
      </c>
      <c r="O224" s="95">
        <v>23410376</v>
      </c>
      <c r="P224" s="97">
        <v>100.39</v>
      </c>
      <c r="Q224" s="95">
        <v>23501.676469999999</v>
      </c>
      <c r="R224" s="96">
        <v>4.2864998480248724E-2</v>
      </c>
      <c r="S224" s="96">
        <v>3.4397084089517766E-3</v>
      </c>
      <c r="T224" s="96">
        <f>Q224/'סכום נכסי הקרן'!$C$42</f>
        <v>4.282362867915699E-4</v>
      </c>
    </row>
    <row r="225" spans="2:20" s="141" customFormat="1">
      <c r="B225" s="88" t="s">
        <v>821</v>
      </c>
      <c r="C225" s="85" t="s">
        <v>822</v>
      </c>
      <c r="D225" s="98" t="s">
        <v>146</v>
      </c>
      <c r="E225" s="98" t="s">
        <v>317</v>
      </c>
      <c r="F225" s="85" t="s">
        <v>585</v>
      </c>
      <c r="G225" s="98" t="s">
        <v>384</v>
      </c>
      <c r="H225" s="85" t="s">
        <v>542</v>
      </c>
      <c r="I225" s="85" t="s">
        <v>155</v>
      </c>
      <c r="J225" s="85"/>
      <c r="K225" s="95">
        <v>0.74</v>
      </c>
      <c r="L225" s="98" t="s">
        <v>157</v>
      </c>
      <c r="M225" s="99">
        <v>5.5E-2</v>
      </c>
      <c r="N225" s="99">
        <v>9.300000000000001E-3</v>
      </c>
      <c r="O225" s="95">
        <v>380244.6</v>
      </c>
      <c r="P225" s="97">
        <v>104.78</v>
      </c>
      <c r="Q225" s="95">
        <v>398.42028999999997</v>
      </c>
      <c r="R225" s="96">
        <v>3.1353286169130677E-3</v>
      </c>
      <c r="S225" s="96">
        <v>5.8312845194656254E-5</v>
      </c>
      <c r="T225" s="96">
        <f>Q225/'סכום נכסי הקרן'!$C$42</f>
        <v>7.2598236040656569E-6</v>
      </c>
    </row>
    <row r="226" spans="2:20" s="141" customFormat="1">
      <c r="B226" s="88" t="s">
        <v>823</v>
      </c>
      <c r="C226" s="85" t="s">
        <v>824</v>
      </c>
      <c r="D226" s="98" t="s">
        <v>146</v>
      </c>
      <c r="E226" s="98" t="s">
        <v>317</v>
      </c>
      <c r="F226" s="85" t="s">
        <v>799</v>
      </c>
      <c r="G226" s="98" t="s">
        <v>152</v>
      </c>
      <c r="H226" s="85" t="s">
        <v>542</v>
      </c>
      <c r="I226" s="85" t="s">
        <v>153</v>
      </c>
      <c r="J226" s="85"/>
      <c r="K226" s="95">
        <v>3.5000000000000009</v>
      </c>
      <c r="L226" s="98" t="s">
        <v>157</v>
      </c>
      <c r="M226" s="99">
        <v>2.4E-2</v>
      </c>
      <c r="N226" s="99">
        <v>1.8800000000000004E-2</v>
      </c>
      <c r="O226" s="95">
        <v>7588595.0000000009</v>
      </c>
      <c r="P226" s="97">
        <v>102.07</v>
      </c>
      <c r="Q226" s="95">
        <v>7745.6789200000003</v>
      </c>
      <c r="R226" s="96">
        <v>2.6166666666666671E-2</v>
      </c>
      <c r="S226" s="96">
        <v>1.1336585689184461E-3</v>
      </c>
      <c r="T226" s="96">
        <f>Q226/'סכום נכסי הקרן'!$C$42</f>
        <v>1.4113804960317106E-4</v>
      </c>
    </row>
    <row r="227" spans="2:20" s="141" customFormat="1">
      <c r="B227" s="88" t="s">
        <v>825</v>
      </c>
      <c r="C227" s="85" t="s">
        <v>826</v>
      </c>
      <c r="D227" s="98" t="s">
        <v>146</v>
      </c>
      <c r="E227" s="98" t="s">
        <v>317</v>
      </c>
      <c r="F227" s="85"/>
      <c r="G227" s="98" t="s">
        <v>360</v>
      </c>
      <c r="H227" s="85" t="s">
        <v>542</v>
      </c>
      <c r="I227" s="85" t="s">
        <v>155</v>
      </c>
      <c r="J227" s="85"/>
      <c r="K227" s="95">
        <v>3.0399999999999996</v>
      </c>
      <c r="L227" s="98" t="s">
        <v>157</v>
      </c>
      <c r="M227" s="99">
        <v>5.0999999999999997E-2</v>
      </c>
      <c r="N227" s="99">
        <v>3.3799999999999997E-2</v>
      </c>
      <c r="O227" s="95">
        <v>43274880</v>
      </c>
      <c r="P227" s="97">
        <v>105.31</v>
      </c>
      <c r="Q227" s="95">
        <v>45572.774700000002</v>
      </c>
      <c r="R227" s="96">
        <v>5.1091948051948055E-2</v>
      </c>
      <c r="S227" s="96">
        <v>6.6700372015994656E-3</v>
      </c>
      <c r="T227" s="96">
        <f>Q227/'סכום נכסי הקרן'!$C$42</f>
        <v>8.3040526241729871E-4</v>
      </c>
    </row>
    <row r="228" spans="2:20" s="141" customFormat="1">
      <c r="B228" s="88" t="s">
        <v>827</v>
      </c>
      <c r="C228" s="85" t="s">
        <v>828</v>
      </c>
      <c r="D228" s="98" t="s">
        <v>146</v>
      </c>
      <c r="E228" s="98" t="s">
        <v>317</v>
      </c>
      <c r="F228" s="85" t="s">
        <v>829</v>
      </c>
      <c r="G228" s="98" t="s">
        <v>360</v>
      </c>
      <c r="H228" s="85" t="s">
        <v>542</v>
      </c>
      <c r="I228" s="85" t="s">
        <v>155</v>
      </c>
      <c r="J228" s="85"/>
      <c r="K228" s="95">
        <v>4.1900000000000004</v>
      </c>
      <c r="L228" s="98" t="s">
        <v>157</v>
      </c>
      <c r="M228" s="99">
        <v>3.3500000000000002E-2</v>
      </c>
      <c r="N228" s="99">
        <v>2.3900000000000001E-2</v>
      </c>
      <c r="O228" s="95">
        <v>13059900</v>
      </c>
      <c r="P228" s="97">
        <v>104.05</v>
      </c>
      <c r="Q228" s="95">
        <v>13807.57929</v>
      </c>
      <c r="R228" s="96">
        <v>2.1116983811913174E-2</v>
      </c>
      <c r="S228" s="96">
        <v>2.0208790914004698E-3</v>
      </c>
      <c r="T228" s="96">
        <f>Q228/'סכום נכסי הקרן'!$C$42</f>
        <v>2.5159509332356076E-4</v>
      </c>
    </row>
    <row r="229" spans="2:20" s="141" customFormat="1">
      <c r="B229" s="88" t="s">
        <v>830</v>
      </c>
      <c r="C229" s="85" t="s">
        <v>831</v>
      </c>
      <c r="D229" s="98" t="s">
        <v>146</v>
      </c>
      <c r="E229" s="98" t="s">
        <v>317</v>
      </c>
      <c r="F229" s="85" t="s">
        <v>832</v>
      </c>
      <c r="G229" s="98" t="s">
        <v>833</v>
      </c>
      <c r="H229" s="85" t="s">
        <v>598</v>
      </c>
      <c r="I229" s="85" t="s">
        <v>155</v>
      </c>
      <c r="J229" s="85"/>
      <c r="K229" s="95">
        <v>1.21</v>
      </c>
      <c r="L229" s="98" t="s">
        <v>157</v>
      </c>
      <c r="M229" s="99">
        <v>6.3E-2</v>
      </c>
      <c r="N229" s="99">
        <v>1.01E-2</v>
      </c>
      <c r="O229" s="95">
        <v>4776000.24</v>
      </c>
      <c r="P229" s="97">
        <v>108.12</v>
      </c>
      <c r="Q229" s="95">
        <v>5163.8114699999996</v>
      </c>
      <c r="R229" s="96">
        <v>2.547200128E-2</v>
      </c>
      <c r="S229" s="96">
        <v>7.5577611487733301E-4</v>
      </c>
      <c r="T229" s="96">
        <f>Q229/'סכום נכסי הקרן'!$C$42</f>
        <v>9.4092498142730075E-5</v>
      </c>
    </row>
    <row r="230" spans="2:20" s="141" customFormat="1">
      <c r="B230" s="88" t="s">
        <v>834</v>
      </c>
      <c r="C230" s="85" t="s">
        <v>835</v>
      </c>
      <c r="D230" s="98" t="s">
        <v>146</v>
      </c>
      <c r="E230" s="98" t="s">
        <v>317</v>
      </c>
      <c r="F230" s="85" t="s">
        <v>832</v>
      </c>
      <c r="G230" s="98" t="s">
        <v>833</v>
      </c>
      <c r="H230" s="85" t="s">
        <v>598</v>
      </c>
      <c r="I230" s="85" t="s">
        <v>155</v>
      </c>
      <c r="J230" s="85"/>
      <c r="K230" s="95">
        <v>4.6899999999999995</v>
      </c>
      <c r="L230" s="98" t="s">
        <v>157</v>
      </c>
      <c r="M230" s="99">
        <v>4.7500000000000001E-2</v>
      </c>
      <c r="N230" s="99">
        <v>2.6899999999999993E-2</v>
      </c>
      <c r="O230" s="95">
        <v>6149551</v>
      </c>
      <c r="P230" s="97">
        <v>111.21</v>
      </c>
      <c r="Q230" s="95">
        <v>6838.9159400000008</v>
      </c>
      <c r="R230" s="96">
        <v>1.2250589664926889E-2</v>
      </c>
      <c r="S230" s="96">
        <v>1.0009446218426454E-3</v>
      </c>
      <c r="T230" s="96">
        <f>Q230/'סכום נכסי הקרן'!$C$42</f>
        <v>1.2461544909631204E-4</v>
      </c>
    </row>
    <row r="231" spans="2:20" s="141" customFormat="1">
      <c r="B231" s="88" t="s">
        <v>836</v>
      </c>
      <c r="C231" s="85" t="s">
        <v>837</v>
      </c>
      <c r="D231" s="98" t="s">
        <v>146</v>
      </c>
      <c r="E231" s="98" t="s">
        <v>317</v>
      </c>
      <c r="F231" s="85" t="s">
        <v>541</v>
      </c>
      <c r="G231" s="98" t="s">
        <v>319</v>
      </c>
      <c r="H231" s="85" t="s">
        <v>598</v>
      </c>
      <c r="I231" s="85" t="s">
        <v>153</v>
      </c>
      <c r="J231" s="85"/>
      <c r="K231" s="95">
        <v>3.3099999999999996</v>
      </c>
      <c r="L231" s="98" t="s">
        <v>157</v>
      </c>
      <c r="M231" s="99">
        <v>2.64E-2</v>
      </c>
      <c r="N231" s="99">
        <v>1.4300000000000002E-2</v>
      </c>
      <c r="O231" s="95">
        <v>2325747</v>
      </c>
      <c r="P231" s="97">
        <v>104.23</v>
      </c>
      <c r="Q231" s="95">
        <v>2424.1261400000003</v>
      </c>
      <c r="R231" s="96">
        <v>2.4094014172053705E-2</v>
      </c>
      <c r="S231" s="96">
        <v>3.5479541549989743E-4</v>
      </c>
      <c r="T231" s="96">
        <f>Q231/'סכום נכסי הקרן'!$C$42</f>
        <v>4.4171264898192243E-5</v>
      </c>
    </row>
    <row r="232" spans="2:20" s="141" customFormat="1">
      <c r="B232" s="88" t="s">
        <v>838</v>
      </c>
      <c r="C232" s="85" t="s">
        <v>839</v>
      </c>
      <c r="D232" s="98" t="s">
        <v>146</v>
      </c>
      <c r="E232" s="98" t="s">
        <v>317</v>
      </c>
      <c r="F232" s="85" t="s">
        <v>601</v>
      </c>
      <c r="G232" s="98" t="s">
        <v>360</v>
      </c>
      <c r="H232" s="85" t="s">
        <v>598</v>
      </c>
      <c r="I232" s="85" t="s">
        <v>153</v>
      </c>
      <c r="J232" s="85"/>
      <c r="K232" s="95">
        <v>2.56</v>
      </c>
      <c r="L232" s="98" t="s">
        <v>157</v>
      </c>
      <c r="M232" s="99">
        <v>0.05</v>
      </c>
      <c r="N232" s="99">
        <v>2.2200000000000001E-2</v>
      </c>
      <c r="O232" s="95">
        <v>8528565.4000000004</v>
      </c>
      <c r="P232" s="97">
        <v>108.49</v>
      </c>
      <c r="Q232" s="95">
        <v>9252.6406199999983</v>
      </c>
      <c r="R232" s="96">
        <v>4.1101520000000002E-2</v>
      </c>
      <c r="S232" s="96">
        <v>1.3542176783111327E-3</v>
      </c>
      <c r="T232" s="96">
        <f>Q232/'סכום נכסי הקרן'!$C$42</f>
        <v>1.6859718357469368E-4</v>
      </c>
    </row>
    <row r="233" spans="2:20" s="141" customFormat="1">
      <c r="B233" s="88" t="s">
        <v>840</v>
      </c>
      <c r="C233" s="85" t="s">
        <v>841</v>
      </c>
      <c r="D233" s="98" t="s">
        <v>146</v>
      </c>
      <c r="E233" s="98" t="s">
        <v>317</v>
      </c>
      <c r="F233" s="85" t="s">
        <v>601</v>
      </c>
      <c r="G233" s="98" t="s">
        <v>360</v>
      </c>
      <c r="H233" s="85" t="s">
        <v>598</v>
      </c>
      <c r="I233" s="85" t="s">
        <v>153</v>
      </c>
      <c r="J233" s="85"/>
      <c r="K233" s="95">
        <v>3.4099999999999997</v>
      </c>
      <c r="L233" s="98" t="s">
        <v>157</v>
      </c>
      <c r="M233" s="99">
        <v>4.6500000000000007E-2</v>
      </c>
      <c r="N233" s="99">
        <v>2.5000000000000001E-2</v>
      </c>
      <c r="O233" s="95">
        <v>3133</v>
      </c>
      <c r="P233" s="97">
        <v>108.7</v>
      </c>
      <c r="Q233" s="95">
        <v>3.40557</v>
      </c>
      <c r="R233" s="96">
        <v>1.6152406956103914E-5</v>
      </c>
      <c r="S233" s="96">
        <v>4.9843966583520515E-7</v>
      </c>
      <c r="T233" s="96">
        <f>Q233/'סכום נכסי הקרן'!$C$42</f>
        <v>6.2054664613837518E-8</v>
      </c>
    </row>
    <row r="234" spans="2:20" s="141" customFormat="1">
      <c r="B234" s="88" t="s">
        <v>842</v>
      </c>
      <c r="C234" s="85" t="s">
        <v>843</v>
      </c>
      <c r="D234" s="98" t="s">
        <v>146</v>
      </c>
      <c r="E234" s="98" t="s">
        <v>317</v>
      </c>
      <c r="F234" s="85" t="s">
        <v>844</v>
      </c>
      <c r="G234" s="98" t="s">
        <v>414</v>
      </c>
      <c r="H234" s="85" t="s">
        <v>598</v>
      </c>
      <c r="I234" s="85" t="s">
        <v>155</v>
      </c>
      <c r="J234" s="85"/>
      <c r="K234" s="95">
        <v>3.03</v>
      </c>
      <c r="L234" s="98" t="s">
        <v>157</v>
      </c>
      <c r="M234" s="99">
        <v>3.4000000000000002E-2</v>
      </c>
      <c r="N234" s="99">
        <v>0.03</v>
      </c>
      <c r="O234" s="95">
        <v>13227725.039999999</v>
      </c>
      <c r="P234" s="97">
        <v>101.76</v>
      </c>
      <c r="Q234" s="95">
        <v>13460.53256</v>
      </c>
      <c r="R234" s="96">
        <v>2.4486991474466042E-2</v>
      </c>
      <c r="S234" s="96">
        <v>1.9700852870944653E-3</v>
      </c>
      <c r="T234" s="96">
        <f>Q234/'סכום נכסי הקרן'!$C$42</f>
        <v>2.4527137411195179E-4</v>
      </c>
    </row>
    <row r="235" spans="2:20" s="141" customFormat="1">
      <c r="B235" s="88" t="s">
        <v>845</v>
      </c>
      <c r="C235" s="85" t="s">
        <v>846</v>
      </c>
      <c r="D235" s="98" t="s">
        <v>146</v>
      </c>
      <c r="E235" s="98" t="s">
        <v>317</v>
      </c>
      <c r="F235" s="85" t="s">
        <v>626</v>
      </c>
      <c r="G235" s="98" t="s">
        <v>360</v>
      </c>
      <c r="H235" s="85" t="s">
        <v>598</v>
      </c>
      <c r="I235" s="85" t="s">
        <v>155</v>
      </c>
      <c r="J235" s="85"/>
      <c r="K235" s="95">
        <v>4.68</v>
      </c>
      <c r="L235" s="98" t="s">
        <v>157</v>
      </c>
      <c r="M235" s="99">
        <v>3.7000000000000005E-2</v>
      </c>
      <c r="N235" s="99">
        <v>2.3899999999999998E-2</v>
      </c>
      <c r="O235" s="95">
        <v>3709726.1</v>
      </c>
      <c r="P235" s="97">
        <v>107.21</v>
      </c>
      <c r="Q235" s="95">
        <v>3977.1973599999997</v>
      </c>
      <c r="R235" s="96">
        <v>1.4917319917595144E-2</v>
      </c>
      <c r="S235" s="96">
        <v>5.821031202057394E-4</v>
      </c>
      <c r="T235" s="96">
        <f>Q235/'סכום נכסי הקרן'!$C$42</f>
        <v>7.2470584447784062E-5</v>
      </c>
    </row>
    <row r="236" spans="2:20" s="141" customFormat="1">
      <c r="B236" s="88" t="s">
        <v>847</v>
      </c>
      <c r="C236" s="85" t="s">
        <v>848</v>
      </c>
      <c r="D236" s="98" t="s">
        <v>146</v>
      </c>
      <c r="E236" s="98" t="s">
        <v>317</v>
      </c>
      <c r="F236" s="85" t="s">
        <v>849</v>
      </c>
      <c r="G236" s="98" t="s">
        <v>489</v>
      </c>
      <c r="H236" s="85" t="s">
        <v>598</v>
      </c>
      <c r="I236" s="85" t="s">
        <v>153</v>
      </c>
      <c r="J236" s="85"/>
      <c r="K236" s="95">
        <v>0.52999999999999992</v>
      </c>
      <c r="L236" s="98" t="s">
        <v>157</v>
      </c>
      <c r="M236" s="99">
        <v>8.5000000000000006E-2</v>
      </c>
      <c r="N236" s="99">
        <v>8.5999999999999983E-3</v>
      </c>
      <c r="O236" s="95">
        <v>717460.99</v>
      </c>
      <c r="P236" s="97">
        <v>108.01</v>
      </c>
      <c r="Q236" s="95">
        <v>774.92962000000011</v>
      </c>
      <c r="R236" s="96">
        <v>2.6289562047302332E-3</v>
      </c>
      <c r="S236" s="96">
        <v>1.134187994487274E-4</v>
      </c>
      <c r="T236" s="96">
        <f>Q236/'סכום נכסי הקרן'!$C$42</f>
        <v>1.4120396194595489E-5</v>
      </c>
    </row>
    <row r="237" spans="2:20" s="141" customFormat="1">
      <c r="B237" s="88" t="s">
        <v>850</v>
      </c>
      <c r="C237" s="85" t="s">
        <v>851</v>
      </c>
      <c r="D237" s="98" t="s">
        <v>146</v>
      </c>
      <c r="E237" s="98" t="s">
        <v>317</v>
      </c>
      <c r="F237" s="85" t="s">
        <v>646</v>
      </c>
      <c r="G237" s="98" t="s">
        <v>414</v>
      </c>
      <c r="H237" s="85" t="s">
        <v>637</v>
      </c>
      <c r="I237" s="85" t="s">
        <v>153</v>
      </c>
      <c r="J237" s="85"/>
      <c r="K237" s="95">
        <v>2.27</v>
      </c>
      <c r="L237" s="98" t="s">
        <v>157</v>
      </c>
      <c r="M237" s="99">
        <v>3.3000000000000002E-2</v>
      </c>
      <c r="N237" s="99">
        <v>2.5100000000000001E-2</v>
      </c>
      <c r="O237" s="95">
        <v>3838671.19</v>
      </c>
      <c r="P237" s="97">
        <v>102.25</v>
      </c>
      <c r="Q237" s="95">
        <v>3925.0411600000002</v>
      </c>
      <c r="R237" s="96">
        <v>5.3192926427575058E-3</v>
      </c>
      <c r="S237" s="96">
        <v>5.7446953202542478E-4</v>
      </c>
      <c r="T237" s="96">
        <f>Q237/'סכום נכסי הקרן'!$C$42</f>
        <v>7.152021916428315E-5</v>
      </c>
    </row>
    <row r="238" spans="2:20" s="141" customFormat="1">
      <c r="B238" s="88" t="s">
        <v>852</v>
      </c>
      <c r="C238" s="85" t="s">
        <v>853</v>
      </c>
      <c r="D238" s="98" t="s">
        <v>146</v>
      </c>
      <c r="E238" s="98" t="s">
        <v>317</v>
      </c>
      <c r="F238" s="85" t="s">
        <v>652</v>
      </c>
      <c r="G238" s="98" t="s">
        <v>360</v>
      </c>
      <c r="H238" s="85" t="s">
        <v>637</v>
      </c>
      <c r="I238" s="85" t="s">
        <v>155</v>
      </c>
      <c r="J238" s="85"/>
      <c r="K238" s="95">
        <v>5.2299999999999995</v>
      </c>
      <c r="L238" s="98" t="s">
        <v>157</v>
      </c>
      <c r="M238" s="99">
        <v>6.9000000000000006E-2</v>
      </c>
      <c r="N238" s="99">
        <v>5.8900000000000008E-2</v>
      </c>
      <c r="O238" s="95">
        <v>19328708</v>
      </c>
      <c r="P238" s="97">
        <v>108.39</v>
      </c>
      <c r="Q238" s="95">
        <v>20950.385970000003</v>
      </c>
      <c r="R238" s="96">
        <v>4.1876822348508647E-2</v>
      </c>
      <c r="S238" s="96">
        <v>3.0663012012689126E-3</v>
      </c>
      <c r="T238" s="96">
        <f>Q238/'סכום נכסי הקרן'!$C$42</f>
        <v>3.8174789386176097E-4</v>
      </c>
    </row>
    <row r="239" spans="2:20" s="141" customFormat="1">
      <c r="B239" s="88" t="s">
        <v>854</v>
      </c>
      <c r="C239" s="85" t="s">
        <v>855</v>
      </c>
      <c r="D239" s="98" t="s">
        <v>146</v>
      </c>
      <c r="E239" s="98" t="s">
        <v>317</v>
      </c>
      <c r="F239" s="85" t="s">
        <v>856</v>
      </c>
      <c r="G239" s="98" t="s">
        <v>414</v>
      </c>
      <c r="H239" s="85" t="s">
        <v>637</v>
      </c>
      <c r="I239" s="85" t="s">
        <v>153</v>
      </c>
      <c r="J239" s="85"/>
      <c r="K239" s="95">
        <v>0.42000000000000004</v>
      </c>
      <c r="L239" s="98" t="s">
        <v>157</v>
      </c>
      <c r="M239" s="99">
        <v>2.4E-2</v>
      </c>
      <c r="N239" s="99">
        <v>1.06E-2</v>
      </c>
      <c r="O239" s="95">
        <v>122911.4</v>
      </c>
      <c r="P239" s="97">
        <v>100.75</v>
      </c>
      <c r="Q239" s="95">
        <v>123.83323</v>
      </c>
      <c r="R239" s="96">
        <v>6.0250686274509798E-3</v>
      </c>
      <c r="S239" s="96">
        <v>1.8124247565163571E-5</v>
      </c>
      <c r="T239" s="96">
        <f>Q239/'סכום נכסי הקרן'!$C$42</f>
        <v>2.2564297770118373E-6</v>
      </c>
    </row>
    <row r="240" spans="2:20" s="141" customFormat="1">
      <c r="B240" s="88" t="s">
        <v>857</v>
      </c>
      <c r="C240" s="85" t="s">
        <v>858</v>
      </c>
      <c r="D240" s="98" t="s">
        <v>146</v>
      </c>
      <c r="E240" s="98" t="s">
        <v>317</v>
      </c>
      <c r="F240" s="85"/>
      <c r="G240" s="98" t="s">
        <v>360</v>
      </c>
      <c r="H240" s="85" t="s">
        <v>637</v>
      </c>
      <c r="I240" s="85" t="s">
        <v>153</v>
      </c>
      <c r="J240" s="85"/>
      <c r="K240" s="95">
        <v>4.830000000000001</v>
      </c>
      <c r="L240" s="98" t="s">
        <v>157</v>
      </c>
      <c r="M240" s="99">
        <v>4.5999999999999999E-2</v>
      </c>
      <c r="N240" s="99">
        <v>4.4099999999999993E-2</v>
      </c>
      <c r="O240" s="95">
        <v>14849088</v>
      </c>
      <c r="P240" s="97">
        <v>101.11</v>
      </c>
      <c r="Q240" s="95">
        <v>15013.912880000002</v>
      </c>
      <c r="R240" s="96">
        <v>5.7111876923076926E-2</v>
      </c>
      <c r="S240" s="96">
        <v>2.197438231716301E-3</v>
      </c>
      <c r="T240" s="96">
        <f>Q240/'סכום נכסי הקרן'!$C$42</f>
        <v>2.7357632593362507E-4</v>
      </c>
    </row>
    <row r="241" spans="2:20" s="141" customFormat="1">
      <c r="B241" s="88" t="s">
        <v>859</v>
      </c>
      <c r="C241" s="85" t="s">
        <v>860</v>
      </c>
      <c r="D241" s="98" t="s">
        <v>146</v>
      </c>
      <c r="E241" s="98" t="s">
        <v>317</v>
      </c>
      <c r="F241" s="85" t="s">
        <v>664</v>
      </c>
      <c r="G241" s="98" t="s">
        <v>360</v>
      </c>
      <c r="H241" s="85" t="s">
        <v>637</v>
      </c>
      <c r="I241" s="85" t="s">
        <v>155</v>
      </c>
      <c r="J241" s="85"/>
      <c r="K241" s="95">
        <v>3.8200000000000003</v>
      </c>
      <c r="L241" s="98" t="s">
        <v>157</v>
      </c>
      <c r="M241" s="99">
        <v>5.74E-2</v>
      </c>
      <c r="N241" s="99">
        <v>2.75E-2</v>
      </c>
      <c r="O241" s="95">
        <v>8407276.8000000007</v>
      </c>
      <c r="P241" s="97">
        <v>111.7</v>
      </c>
      <c r="Q241" s="95">
        <v>9653.2352300000002</v>
      </c>
      <c r="R241" s="96">
        <v>2.0869469896675326E-2</v>
      </c>
      <c r="S241" s="96">
        <v>1.4128487572623173E-3</v>
      </c>
      <c r="T241" s="96">
        <f>Q241/'סכום נכסי הקרן'!$C$42</f>
        <v>1.758966265958799E-4</v>
      </c>
    </row>
    <row r="242" spans="2:20" s="141" customFormat="1">
      <c r="B242" s="88" t="s">
        <v>861</v>
      </c>
      <c r="C242" s="85" t="s">
        <v>862</v>
      </c>
      <c r="D242" s="98" t="s">
        <v>146</v>
      </c>
      <c r="E242" s="98" t="s">
        <v>317</v>
      </c>
      <c r="F242" s="85" t="s">
        <v>863</v>
      </c>
      <c r="G242" s="98" t="s">
        <v>414</v>
      </c>
      <c r="H242" s="85" t="s">
        <v>676</v>
      </c>
      <c r="I242" s="85" t="s">
        <v>153</v>
      </c>
      <c r="J242" s="85"/>
      <c r="K242" s="95">
        <v>2.0700000000000003</v>
      </c>
      <c r="L242" s="98" t="s">
        <v>157</v>
      </c>
      <c r="M242" s="99">
        <v>4.2999999999999997E-2</v>
      </c>
      <c r="N242" s="99">
        <v>3.2199999999999999E-2</v>
      </c>
      <c r="O242" s="95">
        <v>20687615.080000002</v>
      </c>
      <c r="P242" s="97">
        <v>102.65</v>
      </c>
      <c r="Q242" s="95">
        <v>21235.83754</v>
      </c>
      <c r="R242" s="96">
        <v>3.5823453548209136E-2</v>
      </c>
      <c r="S242" s="96">
        <v>3.1080799299877272E-3</v>
      </c>
      <c r="T242" s="96">
        <f>Q242/'סכום נכסי הקרן'!$C$42</f>
        <v>3.8694925558383484E-4</v>
      </c>
    </row>
    <row r="243" spans="2:20" s="141" customFormat="1">
      <c r="B243" s="88" t="s">
        <v>864</v>
      </c>
      <c r="C243" s="85" t="s">
        <v>865</v>
      </c>
      <c r="D243" s="98" t="s">
        <v>146</v>
      </c>
      <c r="E243" s="98" t="s">
        <v>317</v>
      </c>
      <c r="F243" s="85" t="s">
        <v>863</v>
      </c>
      <c r="G243" s="98" t="s">
        <v>414</v>
      </c>
      <c r="H243" s="85" t="s">
        <v>676</v>
      </c>
      <c r="I243" s="85" t="s">
        <v>153</v>
      </c>
      <c r="J243" s="85"/>
      <c r="K243" s="95">
        <v>2.4899999999999998</v>
      </c>
      <c r="L243" s="98" t="s">
        <v>157</v>
      </c>
      <c r="M243" s="99">
        <v>4.2500000000000003E-2</v>
      </c>
      <c r="N243" s="99">
        <v>3.7699999999999997E-2</v>
      </c>
      <c r="O243" s="95">
        <v>13276319</v>
      </c>
      <c r="P243" s="97">
        <v>102.98</v>
      </c>
      <c r="Q243" s="95">
        <v>13671.953460000001</v>
      </c>
      <c r="R243" s="96">
        <v>1.8376926963298245E-2</v>
      </c>
      <c r="S243" s="96">
        <v>2.0010288773735017E-3</v>
      </c>
      <c r="T243" s="96">
        <f>Q243/'סכום נכסי הקרן'!$C$42</f>
        <v>2.4912378444028326E-4</v>
      </c>
    </row>
    <row r="244" spans="2:20" s="141" customFormat="1">
      <c r="B244" s="88" t="s">
        <v>866</v>
      </c>
      <c r="C244" s="85" t="s">
        <v>867</v>
      </c>
      <c r="D244" s="98" t="s">
        <v>146</v>
      </c>
      <c r="E244" s="98" t="s">
        <v>317</v>
      </c>
      <c r="F244" s="85" t="s">
        <v>675</v>
      </c>
      <c r="G244" s="98" t="s">
        <v>438</v>
      </c>
      <c r="H244" s="85" t="s">
        <v>676</v>
      </c>
      <c r="I244" s="85" t="s">
        <v>155</v>
      </c>
      <c r="J244" s="85"/>
      <c r="K244" s="95">
        <v>2.75</v>
      </c>
      <c r="L244" s="98" t="s">
        <v>157</v>
      </c>
      <c r="M244" s="99">
        <v>0.06</v>
      </c>
      <c r="N244" s="99">
        <v>2.4399999999999995E-2</v>
      </c>
      <c r="O244" s="95">
        <v>17509693.500000004</v>
      </c>
      <c r="P244" s="97">
        <v>111.6</v>
      </c>
      <c r="Q244" s="95">
        <v>19540.817340000001</v>
      </c>
      <c r="R244" s="96">
        <v>2.8448595542503098E-2</v>
      </c>
      <c r="S244" s="96">
        <v>2.8599965542027862E-3</v>
      </c>
      <c r="T244" s="96">
        <f>Q244/'סכום נכסי הקרן'!$C$42</f>
        <v>3.5606340974167635E-4</v>
      </c>
    </row>
    <row r="245" spans="2:20" s="141" customFormat="1">
      <c r="B245" s="88" t="s">
        <v>868</v>
      </c>
      <c r="C245" s="85" t="s">
        <v>869</v>
      </c>
      <c r="D245" s="98" t="s">
        <v>146</v>
      </c>
      <c r="E245" s="98" t="s">
        <v>317</v>
      </c>
      <c r="F245" s="85" t="s">
        <v>675</v>
      </c>
      <c r="G245" s="98" t="s">
        <v>438</v>
      </c>
      <c r="H245" s="85" t="s">
        <v>676</v>
      </c>
      <c r="I245" s="85" t="s">
        <v>155</v>
      </c>
      <c r="J245" s="85"/>
      <c r="K245" s="95">
        <v>4.8000000000000007</v>
      </c>
      <c r="L245" s="98" t="s">
        <v>157</v>
      </c>
      <c r="M245" s="99">
        <v>5.9000000000000004E-2</v>
      </c>
      <c r="N245" s="99">
        <v>3.3400000000000006E-2</v>
      </c>
      <c r="O245" s="95">
        <v>17922880</v>
      </c>
      <c r="P245" s="97">
        <v>114.39</v>
      </c>
      <c r="Q245" s="95">
        <v>20501.982459999996</v>
      </c>
      <c r="R245" s="96">
        <v>2.5125368338711804E-2</v>
      </c>
      <c r="S245" s="96">
        <v>3.0006728055278951E-3</v>
      </c>
      <c r="T245" s="96">
        <f>Q245/'סכום נכסי הקרן'!$C$42</f>
        <v>3.7357729997447689E-4</v>
      </c>
    </row>
    <row r="246" spans="2:20" s="141" customFormat="1">
      <c r="B246" s="88" t="s">
        <v>870</v>
      </c>
      <c r="C246" s="85" t="s">
        <v>871</v>
      </c>
      <c r="D246" s="98" t="s">
        <v>146</v>
      </c>
      <c r="E246" s="98" t="s">
        <v>317</v>
      </c>
      <c r="F246" s="85" t="s">
        <v>659</v>
      </c>
      <c r="G246" s="98" t="s">
        <v>489</v>
      </c>
      <c r="H246" s="85" t="s">
        <v>676</v>
      </c>
      <c r="I246" s="85" t="s">
        <v>153</v>
      </c>
      <c r="J246" s="85"/>
      <c r="K246" s="95">
        <v>0.89999999999999991</v>
      </c>
      <c r="L246" s="98" t="s">
        <v>157</v>
      </c>
      <c r="M246" s="99">
        <v>5.2000000000000005E-2</v>
      </c>
      <c r="N246" s="99">
        <v>9.2999999999999975E-3</v>
      </c>
      <c r="O246" s="95">
        <v>0.16</v>
      </c>
      <c r="P246" s="97">
        <v>104.32</v>
      </c>
      <c r="Q246" s="95">
        <v>1.7000000000000001E-4</v>
      </c>
      <c r="R246" s="96">
        <v>5.3365446880417738E-9</v>
      </c>
      <c r="S246" s="96">
        <v>2.4881221995726084E-11</v>
      </c>
      <c r="T246" s="96">
        <f>Q246/'סכום נכסי הקרן'!$C$42</f>
        <v>3.0976585371471969E-12</v>
      </c>
    </row>
    <row r="247" spans="2:20" s="141" customFormat="1">
      <c r="B247" s="88" t="s">
        <v>872</v>
      </c>
      <c r="C247" s="85" t="s">
        <v>873</v>
      </c>
      <c r="D247" s="98" t="s">
        <v>146</v>
      </c>
      <c r="E247" s="98" t="s">
        <v>317</v>
      </c>
      <c r="F247" s="85" t="s">
        <v>874</v>
      </c>
      <c r="G247" s="98" t="s">
        <v>414</v>
      </c>
      <c r="H247" s="85" t="s">
        <v>676</v>
      </c>
      <c r="I247" s="85" t="s">
        <v>155</v>
      </c>
      <c r="J247" s="85"/>
      <c r="K247" s="95">
        <v>2.3400000000000003</v>
      </c>
      <c r="L247" s="98" t="s">
        <v>157</v>
      </c>
      <c r="M247" s="99">
        <v>4.7E-2</v>
      </c>
      <c r="N247" s="99">
        <v>1.6899999999999998E-2</v>
      </c>
      <c r="O247" s="95">
        <v>3036000</v>
      </c>
      <c r="P247" s="97">
        <v>108.8</v>
      </c>
      <c r="Q247" s="95">
        <v>3303.1679000000004</v>
      </c>
      <c r="R247" s="96">
        <v>2.7563916327716445E-2</v>
      </c>
      <c r="S247" s="96">
        <v>4.8345208122974314E-4</v>
      </c>
      <c r="T247" s="96">
        <f>Q247/'סכום נכסי הקרן'!$C$42</f>
        <v>6.0188742618032816E-5</v>
      </c>
    </row>
    <row r="248" spans="2:20" s="141" customFormat="1">
      <c r="B248" s="88" t="s">
        <v>875</v>
      </c>
      <c r="C248" s="85" t="s">
        <v>876</v>
      </c>
      <c r="D248" s="98" t="s">
        <v>146</v>
      </c>
      <c r="E248" s="98" t="s">
        <v>317</v>
      </c>
      <c r="F248" s="85" t="s">
        <v>683</v>
      </c>
      <c r="G248" s="98" t="s">
        <v>360</v>
      </c>
      <c r="H248" s="85" t="s">
        <v>676</v>
      </c>
      <c r="I248" s="85" t="s">
        <v>153</v>
      </c>
      <c r="J248" s="85"/>
      <c r="K248" s="95">
        <v>1.1499999999999999</v>
      </c>
      <c r="L248" s="98" t="s">
        <v>157</v>
      </c>
      <c r="M248" s="99">
        <v>3.5499999999999997E-2</v>
      </c>
      <c r="N248" s="99">
        <v>1.3299999999999996E-2</v>
      </c>
      <c r="O248" s="95">
        <v>555271.20000000007</v>
      </c>
      <c r="P248" s="97">
        <v>102.85</v>
      </c>
      <c r="Q248" s="95">
        <v>571.09644000000003</v>
      </c>
      <c r="R248" s="96">
        <v>3.3308650980655632E-3</v>
      </c>
      <c r="S248" s="96">
        <v>8.3585748850640359E-5</v>
      </c>
      <c r="T248" s="96">
        <f>Q248/'סכום נכסי הקרן'!$C$42</f>
        <v>1.0406245664119835E-5</v>
      </c>
    </row>
    <row r="249" spans="2:20" s="141" customFormat="1">
      <c r="B249" s="88" t="s">
        <v>877</v>
      </c>
      <c r="C249" s="85" t="s">
        <v>878</v>
      </c>
      <c r="D249" s="98" t="s">
        <v>146</v>
      </c>
      <c r="E249" s="98" t="s">
        <v>317</v>
      </c>
      <c r="F249" s="85" t="s">
        <v>879</v>
      </c>
      <c r="G249" s="98" t="s">
        <v>438</v>
      </c>
      <c r="H249" s="85" t="s">
        <v>712</v>
      </c>
      <c r="I249" s="85"/>
      <c r="J249" s="85"/>
      <c r="K249" s="95">
        <v>5.4700000000000006</v>
      </c>
      <c r="L249" s="98" t="s">
        <v>157</v>
      </c>
      <c r="M249" s="99">
        <v>3.4500000000000003E-2</v>
      </c>
      <c r="N249" s="99">
        <v>0.31759999999999999</v>
      </c>
      <c r="O249" s="95">
        <v>388448.01</v>
      </c>
      <c r="P249" s="97">
        <v>30.54</v>
      </c>
      <c r="Q249" s="95">
        <v>118.63199999999999</v>
      </c>
      <c r="R249" s="96">
        <v>6.6535897308512995E-4</v>
      </c>
      <c r="S249" s="96">
        <v>1.7362994869393977E-5</v>
      </c>
      <c r="T249" s="96">
        <f>Q249/'סכום נכסי הקרן'!$C$42</f>
        <v>2.1616554563461542E-6</v>
      </c>
    </row>
    <row r="250" spans="2:20" s="141" customFormat="1"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95"/>
      <c r="P250" s="97"/>
      <c r="Q250" s="85"/>
      <c r="R250" s="85"/>
      <c r="S250" s="96"/>
      <c r="T250" s="85"/>
    </row>
    <row r="251" spans="2:20" s="141" customFormat="1">
      <c r="B251" s="103" t="s">
        <v>61</v>
      </c>
      <c r="C251" s="83"/>
      <c r="D251" s="83"/>
      <c r="E251" s="83"/>
      <c r="F251" s="83"/>
      <c r="G251" s="83"/>
      <c r="H251" s="83"/>
      <c r="I251" s="83"/>
      <c r="J251" s="83"/>
      <c r="K251" s="92">
        <v>4.37</v>
      </c>
      <c r="L251" s="83"/>
      <c r="M251" s="83"/>
      <c r="N251" s="105">
        <v>4.3899999999999995E-2</v>
      </c>
      <c r="O251" s="92"/>
      <c r="P251" s="94"/>
      <c r="Q251" s="92">
        <v>16501.225490000001</v>
      </c>
      <c r="R251" s="83"/>
      <c r="S251" s="93">
        <v>2.4151214977542581E-3</v>
      </c>
      <c r="T251" s="93">
        <f>Q251/'סכום נכסי הקרן'!$C$42</f>
        <v>3.0067742360287902E-4</v>
      </c>
    </row>
    <row r="252" spans="2:20" s="141" customFormat="1">
      <c r="B252" s="88" t="s">
        <v>880</v>
      </c>
      <c r="C252" s="85" t="s">
        <v>881</v>
      </c>
      <c r="D252" s="98" t="s">
        <v>146</v>
      </c>
      <c r="E252" s="98" t="s">
        <v>317</v>
      </c>
      <c r="F252" s="85" t="s">
        <v>675</v>
      </c>
      <c r="G252" s="98" t="s">
        <v>438</v>
      </c>
      <c r="H252" s="85" t="s">
        <v>676</v>
      </c>
      <c r="I252" s="85" t="s">
        <v>155</v>
      </c>
      <c r="J252" s="85"/>
      <c r="K252" s="95">
        <v>4.37</v>
      </c>
      <c r="L252" s="98" t="s">
        <v>157</v>
      </c>
      <c r="M252" s="99">
        <v>6.7000000000000004E-2</v>
      </c>
      <c r="N252" s="99">
        <v>4.3899999999999995E-2</v>
      </c>
      <c r="O252" s="95">
        <v>15700500</v>
      </c>
      <c r="P252" s="97">
        <v>105.1</v>
      </c>
      <c r="Q252" s="95">
        <v>16501.225490000001</v>
      </c>
      <c r="R252" s="96">
        <v>1.3037066437930178E-2</v>
      </c>
      <c r="S252" s="96">
        <v>2.4151214977542581E-3</v>
      </c>
      <c r="T252" s="96">
        <f>Q252/'סכום נכסי הקרן'!$C$42</f>
        <v>3.0067742360287902E-4</v>
      </c>
    </row>
    <row r="253" spans="2:20" s="141" customFormat="1"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95"/>
      <c r="P253" s="97"/>
      <c r="Q253" s="85"/>
      <c r="R253" s="85"/>
      <c r="S253" s="96"/>
      <c r="T253" s="85"/>
    </row>
    <row r="254" spans="2:20" s="141" customFormat="1">
      <c r="B254" s="82" t="s">
        <v>225</v>
      </c>
      <c r="C254" s="83"/>
      <c r="D254" s="83"/>
      <c r="E254" s="83"/>
      <c r="F254" s="83"/>
      <c r="G254" s="83"/>
      <c r="H254" s="83"/>
      <c r="I254" s="83"/>
      <c r="J254" s="83"/>
      <c r="K254" s="92">
        <v>5.7544004114855838</v>
      </c>
      <c r="L254" s="83"/>
      <c r="M254" s="83"/>
      <c r="N254" s="105">
        <v>4.2572774823597212E-2</v>
      </c>
      <c r="O254" s="92"/>
      <c r="P254" s="94"/>
      <c r="Q254" s="92">
        <v>1753780.2731800009</v>
      </c>
      <c r="R254" s="83"/>
      <c r="S254" s="93">
        <v>0.25668350769833376</v>
      </c>
      <c r="T254" s="93">
        <f>Q254/'סכום נכסי הקרן'!$C$42</f>
        <v>3.1956543738213959E-2</v>
      </c>
    </row>
    <row r="255" spans="2:20" s="141" customFormat="1">
      <c r="B255" s="103" t="s">
        <v>82</v>
      </c>
      <c r="C255" s="83"/>
      <c r="D255" s="83"/>
      <c r="E255" s="83"/>
      <c r="F255" s="83"/>
      <c r="G255" s="83"/>
      <c r="H255" s="83"/>
      <c r="I255" s="83"/>
      <c r="J255" s="83"/>
      <c r="K255" s="92">
        <v>6.4686027500739849</v>
      </c>
      <c r="L255" s="83"/>
      <c r="M255" s="83"/>
      <c r="N255" s="105">
        <v>4.4578704834312963E-2</v>
      </c>
      <c r="O255" s="92"/>
      <c r="P255" s="94"/>
      <c r="Q255" s="92">
        <v>216603.61697999999</v>
      </c>
      <c r="R255" s="83"/>
      <c r="S255" s="93">
        <v>3.170213340680355E-2</v>
      </c>
      <c r="T255" s="93">
        <f>Q255/'סכום נכסי הקרן'!$C$42</f>
        <v>3.9468473136179908E-3</v>
      </c>
    </row>
    <row r="256" spans="2:20" s="141" customFormat="1">
      <c r="B256" s="88" t="s">
        <v>882</v>
      </c>
      <c r="C256" s="85" t="s">
        <v>883</v>
      </c>
      <c r="D256" s="98" t="s">
        <v>32</v>
      </c>
      <c r="E256" s="98" t="s">
        <v>884</v>
      </c>
      <c r="F256" s="85" t="s">
        <v>885</v>
      </c>
      <c r="G256" s="98" t="s">
        <v>886</v>
      </c>
      <c r="H256" s="85" t="s">
        <v>887</v>
      </c>
      <c r="I256" s="85" t="s">
        <v>888</v>
      </c>
      <c r="J256" s="85"/>
      <c r="K256" s="95">
        <v>5.75</v>
      </c>
      <c r="L256" s="98" t="s">
        <v>156</v>
      </c>
      <c r="M256" s="99">
        <v>5.0819999999999997E-2</v>
      </c>
      <c r="N256" s="99">
        <v>4.1700000000000008E-2</v>
      </c>
      <c r="O256" s="95">
        <v>10765297</v>
      </c>
      <c r="P256" s="97">
        <v>104.955</v>
      </c>
      <c r="Q256" s="95">
        <v>41539.221299999997</v>
      </c>
      <c r="R256" s="96">
        <v>2.69132425E-2</v>
      </c>
      <c r="S256" s="96">
        <v>6.0796858040876077E-3</v>
      </c>
      <c r="T256" s="96">
        <f>Q256/'סכום נכסי הקרן'!$C$42</f>
        <v>7.5690778521406859E-4</v>
      </c>
    </row>
    <row r="257" spans="2:20" s="141" customFormat="1">
      <c r="B257" s="88" t="s">
        <v>889</v>
      </c>
      <c r="C257" s="85" t="s">
        <v>890</v>
      </c>
      <c r="D257" s="98" t="s">
        <v>32</v>
      </c>
      <c r="E257" s="98" t="s">
        <v>884</v>
      </c>
      <c r="F257" s="85" t="s">
        <v>885</v>
      </c>
      <c r="G257" s="98" t="s">
        <v>886</v>
      </c>
      <c r="H257" s="85" t="s">
        <v>887</v>
      </c>
      <c r="I257" s="85" t="s">
        <v>888</v>
      </c>
      <c r="J257" s="85"/>
      <c r="K257" s="95">
        <v>7.04</v>
      </c>
      <c r="L257" s="98" t="s">
        <v>156</v>
      </c>
      <c r="M257" s="99">
        <v>5.4120000000000001E-2</v>
      </c>
      <c r="N257" s="99">
        <v>4.5400000000000003E-2</v>
      </c>
      <c r="O257" s="95">
        <v>13888928</v>
      </c>
      <c r="P257" s="97">
        <v>105.819</v>
      </c>
      <c r="Q257" s="95">
        <v>54062.472249999999</v>
      </c>
      <c r="R257" s="96">
        <v>3.4722320000000001E-2</v>
      </c>
      <c r="S257" s="96">
        <v>7.9125904334707703E-3</v>
      </c>
      <c r="T257" s="96">
        <f>Q257/'סכום נכסי הקרן'!$C$42</f>
        <v>9.8510046296762304E-4</v>
      </c>
    </row>
    <row r="258" spans="2:20" s="141" customFormat="1">
      <c r="B258" s="88" t="s">
        <v>891</v>
      </c>
      <c r="C258" s="85" t="s">
        <v>892</v>
      </c>
      <c r="D258" s="98" t="s">
        <v>32</v>
      </c>
      <c r="E258" s="98" t="s">
        <v>884</v>
      </c>
      <c r="F258" s="85" t="s">
        <v>893</v>
      </c>
      <c r="G258" s="98" t="s">
        <v>438</v>
      </c>
      <c r="H258" s="85" t="s">
        <v>887</v>
      </c>
      <c r="I258" s="85" t="s">
        <v>894</v>
      </c>
      <c r="J258" s="85"/>
      <c r="K258" s="95">
        <v>6.46</v>
      </c>
      <c r="L258" s="98" t="s">
        <v>156</v>
      </c>
      <c r="M258" s="99">
        <v>4.4999999999999998E-2</v>
      </c>
      <c r="N258" s="99">
        <v>4.5199999999999997E-2</v>
      </c>
      <c r="O258" s="95">
        <v>33010000</v>
      </c>
      <c r="P258" s="97">
        <v>99.438000000000002</v>
      </c>
      <c r="Q258" s="95">
        <v>121001.92343000001</v>
      </c>
      <c r="R258" s="96">
        <v>4.1262500000000001E-2</v>
      </c>
      <c r="S258" s="96">
        <v>1.7709857169245172E-2</v>
      </c>
      <c r="T258" s="96">
        <f>Q258/'סכום נכסי הקרן'!$C$42</f>
        <v>2.2048390654362997E-3</v>
      </c>
    </row>
    <row r="259" spans="2:20" s="141" customFormat="1"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95"/>
      <c r="P259" s="97"/>
      <c r="Q259" s="85"/>
      <c r="R259" s="85"/>
      <c r="S259" s="96"/>
      <c r="T259" s="85"/>
    </row>
    <row r="260" spans="2:20" s="141" customFormat="1">
      <c r="B260" s="103" t="s">
        <v>81</v>
      </c>
      <c r="C260" s="83"/>
      <c r="D260" s="83"/>
      <c r="E260" s="83"/>
      <c r="F260" s="83"/>
      <c r="G260" s="83"/>
      <c r="H260" s="83"/>
      <c r="I260" s="83"/>
      <c r="J260" s="83"/>
      <c r="K260" s="92">
        <v>5.6537621347007656</v>
      </c>
      <c r="L260" s="83"/>
      <c r="M260" s="83"/>
      <c r="N260" s="105">
        <v>4.2290119154857218E-2</v>
      </c>
      <c r="O260" s="92"/>
      <c r="P260" s="94"/>
      <c r="Q260" s="92">
        <v>1537176.6562000003</v>
      </c>
      <c r="R260" s="83"/>
      <c r="S260" s="93">
        <v>0.22498137429153009</v>
      </c>
      <c r="T260" s="93">
        <f>Q260/'סכום נכסי הקרן'!$C$42</f>
        <v>2.8009696424595953E-2</v>
      </c>
    </row>
    <row r="261" spans="2:20" s="141" customFormat="1">
      <c r="B261" s="88" t="s">
        <v>895</v>
      </c>
      <c r="C261" s="85" t="s">
        <v>896</v>
      </c>
      <c r="D261" s="98" t="s">
        <v>32</v>
      </c>
      <c r="E261" s="98" t="s">
        <v>884</v>
      </c>
      <c r="F261" s="85"/>
      <c r="G261" s="98" t="s">
        <v>897</v>
      </c>
      <c r="H261" s="85" t="s">
        <v>676</v>
      </c>
      <c r="I261" s="85" t="s">
        <v>894</v>
      </c>
      <c r="J261" s="85"/>
      <c r="K261" s="95">
        <v>2.2400000000000002</v>
      </c>
      <c r="L261" s="98" t="s">
        <v>156</v>
      </c>
      <c r="M261" s="99">
        <v>6.3750000000000001E-2</v>
      </c>
      <c r="N261" s="99">
        <v>3.3400000000000006E-2</v>
      </c>
      <c r="O261" s="95">
        <v>10000000</v>
      </c>
      <c r="P261" s="97">
        <v>106.572</v>
      </c>
      <c r="Q261" s="95">
        <v>40057.600399999996</v>
      </c>
      <c r="R261" s="96">
        <v>1.3333333333333334E-2</v>
      </c>
      <c r="S261" s="96">
        <v>5.8628355774616812E-3</v>
      </c>
      <c r="T261" s="96">
        <f>Q261/'סכום נכסי הקרן'!$C$42</f>
        <v>7.2991039915700558E-4</v>
      </c>
    </row>
    <row r="262" spans="2:20" s="141" customFormat="1">
      <c r="B262" s="88" t="s">
        <v>898</v>
      </c>
      <c r="C262" s="85" t="s">
        <v>899</v>
      </c>
      <c r="D262" s="98" t="s">
        <v>32</v>
      </c>
      <c r="E262" s="98" t="s">
        <v>884</v>
      </c>
      <c r="F262" s="85"/>
      <c r="G262" s="98" t="s">
        <v>900</v>
      </c>
      <c r="H262" s="85" t="s">
        <v>676</v>
      </c>
      <c r="I262" s="85" t="s">
        <v>888</v>
      </c>
      <c r="J262" s="85"/>
      <c r="K262" s="95">
        <v>4.8499999999999996</v>
      </c>
      <c r="L262" s="98" t="s">
        <v>156</v>
      </c>
      <c r="M262" s="99">
        <v>0.03</v>
      </c>
      <c r="N262" s="99">
        <v>3.0800000000000001E-2</v>
      </c>
      <c r="O262" s="95">
        <v>3550000</v>
      </c>
      <c r="P262" s="97">
        <v>99.42</v>
      </c>
      <c r="Q262" s="95">
        <v>12916.593570000001</v>
      </c>
      <c r="R262" s="96">
        <v>1.2909090909090908E-3</v>
      </c>
      <c r="S262" s="96">
        <v>1.8904743061396358E-3</v>
      </c>
      <c r="T262" s="96">
        <f>Q262/'סכום נכסי הקרן'!$C$42</f>
        <v>2.3535997848806521E-4</v>
      </c>
    </row>
    <row r="263" spans="2:20" s="141" customFormat="1">
      <c r="B263" s="88" t="s">
        <v>901</v>
      </c>
      <c r="C263" s="85" t="s">
        <v>902</v>
      </c>
      <c r="D263" s="98" t="s">
        <v>32</v>
      </c>
      <c r="E263" s="98" t="s">
        <v>884</v>
      </c>
      <c r="F263" s="85"/>
      <c r="G263" s="98" t="s">
        <v>903</v>
      </c>
      <c r="H263" s="85" t="s">
        <v>676</v>
      </c>
      <c r="I263" s="85" t="s">
        <v>888</v>
      </c>
      <c r="J263" s="85"/>
      <c r="K263" s="95">
        <v>4.18</v>
      </c>
      <c r="L263" s="98" t="s">
        <v>156</v>
      </c>
      <c r="M263" s="99">
        <v>3.3750000000000002E-2</v>
      </c>
      <c r="N263" s="99">
        <v>3.5800000000000005E-2</v>
      </c>
      <c r="O263" s="95">
        <v>6913000</v>
      </c>
      <c r="P263" s="97">
        <v>99.004000000000005</v>
      </c>
      <c r="Q263" s="95">
        <v>25236.9143</v>
      </c>
      <c r="R263" s="96">
        <v>9.2173333333333326E-3</v>
      </c>
      <c r="S263" s="96">
        <v>3.6936780422671418E-3</v>
      </c>
      <c r="T263" s="96">
        <f>Q263/'סכום נכסי הקרן'!$C$42</f>
        <v>4.5985495901557159E-4</v>
      </c>
    </row>
    <row r="264" spans="2:20" s="141" customFormat="1">
      <c r="B264" s="88" t="s">
        <v>904</v>
      </c>
      <c r="C264" s="85" t="s">
        <v>905</v>
      </c>
      <c r="D264" s="98" t="s">
        <v>32</v>
      </c>
      <c r="E264" s="98" t="s">
        <v>884</v>
      </c>
      <c r="F264" s="85"/>
      <c r="G264" s="98" t="s">
        <v>906</v>
      </c>
      <c r="H264" s="85" t="s">
        <v>676</v>
      </c>
      <c r="I264" s="85" t="s">
        <v>894</v>
      </c>
      <c r="J264" s="85"/>
      <c r="K264" s="95">
        <v>7.9599999999999991</v>
      </c>
      <c r="L264" s="98" t="s">
        <v>156</v>
      </c>
      <c r="M264" s="99">
        <v>4.7500000000000001E-2</v>
      </c>
      <c r="N264" s="99">
        <v>4.6799999999999994E-2</v>
      </c>
      <c r="O264" s="95">
        <v>6300000</v>
      </c>
      <c r="P264" s="97">
        <v>100.209</v>
      </c>
      <c r="Q264" s="95">
        <v>23044.148350000003</v>
      </c>
      <c r="R264" s="96">
        <v>6.3E-3</v>
      </c>
      <c r="S264" s="96">
        <v>3.3727445341105587E-3</v>
      </c>
      <c r="T264" s="96">
        <f>Q264/'סכום נכסי הקרן'!$C$42</f>
        <v>4.1989942863331759E-4</v>
      </c>
    </row>
    <row r="265" spans="2:20" s="141" customFormat="1">
      <c r="B265" s="88" t="s">
        <v>907</v>
      </c>
      <c r="C265" s="85" t="s">
        <v>908</v>
      </c>
      <c r="D265" s="98" t="s">
        <v>32</v>
      </c>
      <c r="E265" s="98" t="s">
        <v>884</v>
      </c>
      <c r="F265" s="85"/>
      <c r="G265" s="98" t="s">
        <v>903</v>
      </c>
      <c r="H265" s="85" t="s">
        <v>676</v>
      </c>
      <c r="I265" s="85" t="s">
        <v>888</v>
      </c>
      <c r="J265" s="85"/>
      <c r="K265" s="95">
        <v>7.21</v>
      </c>
      <c r="L265" s="98" t="s">
        <v>156</v>
      </c>
      <c r="M265" s="99">
        <v>4.4999999999999998E-2</v>
      </c>
      <c r="N265" s="99">
        <v>3.9299999999999995E-2</v>
      </c>
      <c r="O265" s="95">
        <v>4691000</v>
      </c>
      <c r="P265" s="97">
        <v>103.85899999999999</v>
      </c>
      <c r="Q265" s="95">
        <v>17933.725280000002</v>
      </c>
      <c r="R265" s="96">
        <v>3.7528000000000001E-3</v>
      </c>
      <c r="S265" s="96">
        <v>2.6247823523649701E-3</v>
      </c>
      <c r="T265" s="96">
        <f>Q265/'סכום נכסי הקרן'!$C$42</f>
        <v>3.2677974833202652E-4</v>
      </c>
    </row>
    <row r="266" spans="2:20" s="141" customFormat="1">
      <c r="B266" s="88" t="s">
        <v>909</v>
      </c>
      <c r="C266" s="85" t="s">
        <v>910</v>
      </c>
      <c r="D266" s="98" t="s">
        <v>32</v>
      </c>
      <c r="E266" s="98" t="s">
        <v>884</v>
      </c>
      <c r="F266" s="85"/>
      <c r="G266" s="98" t="s">
        <v>911</v>
      </c>
      <c r="H266" s="85" t="s">
        <v>676</v>
      </c>
      <c r="I266" s="85" t="s">
        <v>894</v>
      </c>
      <c r="J266" s="85"/>
      <c r="K266" s="95">
        <v>7.6399999999999988</v>
      </c>
      <c r="L266" s="98" t="s">
        <v>156</v>
      </c>
      <c r="M266" s="99">
        <v>4.2500000000000003E-2</v>
      </c>
      <c r="N266" s="99">
        <v>4.07E-2</v>
      </c>
      <c r="O266" s="95">
        <v>4290000</v>
      </c>
      <c r="P266" s="97">
        <v>100.994</v>
      </c>
      <c r="Q266" s="95">
        <v>16070.939050000001</v>
      </c>
      <c r="R266" s="96">
        <v>4.2900000000000004E-3</v>
      </c>
      <c r="S266" s="96">
        <v>2.3521447187225485E-3</v>
      </c>
      <c r="T266" s="96">
        <f>Q266/'סכום נכסי הקרן'!$C$42</f>
        <v>2.928369502835574E-4</v>
      </c>
    </row>
    <row r="267" spans="2:20" s="141" customFormat="1">
      <c r="B267" s="88" t="s">
        <v>912</v>
      </c>
      <c r="C267" s="85" t="s">
        <v>913</v>
      </c>
      <c r="D267" s="98" t="s">
        <v>32</v>
      </c>
      <c r="E267" s="98" t="s">
        <v>884</v>
      </c>
      <c r="F267" s="85"/>
      <c r="G267" s="98" t="s">
        <v>911</v>
      </c>
      <c r="H267" s="85" t="s">
        <v>676</v>
      </c>
      <c r="I267" s="85" t="s">
        <v>894</v>
      </c>
      <c r="J267" s="85"/>
      <c r="K267" s="95">
        <v>14.39</v>
      </c>
      <c r="L267" s="98" t="s">
        <v>156</v>
      </c>
      <c r="M267" s="99">
        <v>5.5E-2</v>
      </c>
      <c r="N267" s="99">
        <v>5.62E-2</v>
      </c>
      <c r="O267" s="95">
        <v>1600000</v>
      </c>
      <c r="P267" s="97">
        <v>97.867000000000004</v>
      </c>
      <c r="Q267" s="95">
        <v>5848.8307500000001</v>
      </c>
      <c r="R267" s="96">
        <v>1.6000000000000001E-3</v>
      </c>
      <c r="S267" s="96">
        <v>8.5603562533046514E-4</v>
      </c>
      <c r="T267" s="96">
        <f>Q267/'סכום נכסי הקרן'!$C$42</f>
        <v>1.0657459120627377E-4</v>
      </c>
    </row>
    <row r="268" spans="2:20" s="141" customFormat="1">
      <c r="B268" s="88" t="s">
        <v>914</v>
      </c>
      <c r="C268" s="85" t="s">
        <v>915</v>
      </c>
      <c r="D268" s="98" t="s">
        <v>32</v>
      </c>
      <c r="E268" s="98" t="s">
        <v>884</v>
      </c>
      <c r="F268" s="85"/>
      <c r="G268" s="98" t="s">
        <v>903</v>
      </c>
      <c r="H268" s="85" t="s">
        <v>676</v>
      </c>
      <c r="I268" s="85" t="s">
        <v>888</v>
      </c>
      <c r="J268" s="85"/>
      <c r="K268" s="95">
        <v>7.85</v>
      </c>
      <c r="L268" s="98" t="s">
        <v>156</v>
      </c>
      <c r="M268" s="99">
        <v>3.7499999999999999E-2</v>
      </c>
      <c r="N268" s="99">
        <v>4.0800000000000003E-2</v>
      </c>
      <c r="O268" s="95">
        <v>12155000</v>
      </c>
      <c r="P268" s="97">
        <v>97.231999999999999</v>
      </c>
      <c r="Q268" s="95">
        <v>43246.877059999999</v>
      </c>
      <c r="R268" s="96">
        <v>8.1033333333333339E-3</v>
      </c>
      <c r="S268" s="96">
        <v>6.3296185220690212E-3</v>
      </c>
      <c r="T268" s="96">
        <f>Q268/'סכום נכסי הקרן'!$C$42</f>
        <v>7.8802387017567208E-4</v>
      </c>
    </row>
    <row r="269" spans="2:20" s="141" customFormat="1">
      <c r="B269" s="88" t="s">
        <v>916</v>
      </c>
      <c r="C269" s="85" t="s">
        <v>917</v>
      </c>
      <c r="D269" s="98" t="s">
        <v>32</v>
      </c>
      <c r="E269" s="98" t="s">
        <v>884</v>
      </c>
      <c r="F269" s="85"/>
      <c r="G269" s="98" t="s">
        <v>903</v>
      </c>
      <c r="H269" s="85" t="s">
        <v>676</v>
      </c>
      <c r="I269" s="85" t="s">
        <v>894</v>
      </c>
      <c r="J269" s="85"/>
      <c r="K269" s="95">
        <v>1.0900000000000001</v>
      </c>
      <c r="L269" s="98" t="s">
        <v>156</v>
      </c>
      <c r="M269" s="99">
        <v>4.7500000000000001E-2</v>
      </c>
      <c r="N269" s="99">
        <v>2.5399999999999995E-2</v>
      </c>
      <c r="O269" s="95">
        <v>5988000</v>
      </c>
      <c r="P269" s="97">
        <v>102.242</v>
      </c>
      <c r="Q269" s="95">
        <v>23122.716530000002</v>
      </c>
      <c r="R269" s="96">
        <v>3.9919999999999999E-3</v>
      </c>
      <c r="S269" s="96">
        <v>3.3842437831010297E-3</v>
      </c>
      <c r="T269" s="96">
        <f>Q269/'סכום נכסי הקרן'!$C$42</f>
        <v>4.213310603599359E-4</v>
      </c>
    </row>
    <row r="270" spans="2:20" s="141" customFormat="1">
      <c r="B270" s="88" t="s">
        <v>918</v>
      </c>
      <c r="C270" s="85" t="s">
        <v>919</v>
      </c>
      <c r="D270" s="98" t="s">
        <v>32</v>
      </c>
      <c r="E270" s="98" t="s">
        <v>884</v>
      </c>
      <c r="F270" s="85"/>
      <c r="G270" s="98" t="s">
        <v>903</v>
      </c>
      <c r="H270" s="85" t="s">
        <v>676</v>
      </c>
      <c r="I270" s="85" t="s">
        <v>894</v>
      </c>
      <c r="J270" s="85"/>
      <c r="K270" s="95">
        <v>5.8900000000000006</v>
      </c>
      <c r="L270" s="98" t="s">
        <v>156</v>
      </c>
      <c r="M270" s="99">
        <v>5.1249999999999997E-2</v>
      </c>
      <c r="N270" s="99">
        <v>4.6699999999999998E-2</v>
      </c>
      <c r="O270" s="95">
        <v>12961000</v>
      </c>
      <c r="P270" s="97">
        <v>102.39100000000001</v>
      </c>
      <c r="Q270" s="95">
        <v>50317.591799999995</v>
      </c>
      <c r="R270" s="96">
        <v>5.1843999999999996E-3</v>
      </c>
      <c r="S270" s="96">
        <v>7.3644892462713307E-3</v>
      </c>
      <c r="T270" s="96">
        <f>Q270/'סכום נכסי הקרן'!$C$42</f>
        <v>9.1686304592916333E-4</v>
      </c>
    </row>
    <row r="271" spans="2:20" s="141" customFormat="1">
      <c r="B271" s="88" t="s">
        <v>920</v>
      </c>
      <c r="C271" s="85" t="s">
        <v>921</v>
      </c>
      <c r="D271" s="98" t="s">
        <v>32</v>
      </c>
      <c r="E271" s="98" t="s">
        <v>884</v>
      </c>
      <c r="F271" s="85"/>
      <c r="G271" s="98" t="s">
        <v>897</v>
      </c>
      <c r="H271" s="85" t="s">
        <v>691</v>
      </c>
      <c r="I271" s="85" t="s">
        <v>888</v>
      </c>
      <c r="J271" s="85"/>
      <c r="K271" s="95">
        <v>0.55999999999999994</v>
      </c>
      <c r="L271" s="98" t="s">
        <v>156</v>
      </c>
      <c r="M271" s="99">
        <v>8.2500000000000004E-2</v>
      </c>
      <c r="N271" s="99">
        <v>1.55E-2</v>
      </c>
      <c r="O271" s="95">
        <v>5638000</v>
      </c>
      <c r="P271" s="97">
        <v>103.52200000000001</v>
      </c>
      <c r="Q271" s="95">
        <v>21892.942460000002</v>
      </c>
      <c r="R271" s="96">
        <v>8.6738461538461535E-3</v>
      </c>
      <c r="S271" s="96">
        <v>3.2042538910995147E-3</v>
      </c>
      <c r="T271" s="96">
        <f>Q271/'סכום נכסי הקרן'!$C$42</f>
        <v>3.9892270655583149E-4</v>
      </c>
    </row>
    <row r="272" spans="2:20" s="141" customFormat="1">
      <c r="B272" s="88" t="s">
        <v>922</v>
      </c>
      <c r="C272" s="85" t="s">
        <v>923</v>
      </c>
      <c r="D272" s="98" t="s">
        <v>32</v>
      </c>
      <c r="E272" s="98" t="s">
        <v>884</v>
      </c>
      <c r="F272" s="85"/>
      <c r="G272" s="98" t="s">
        <v>903</v>
      </c>
      <c r="H272" s="85" t="s">
        <v>691</v>
      </c>
      <c r="I272" s="85" t="s">
        <v>894</v>
      </c>
      <c r="J272" s="85"/>
      <c r="K272" s="95">
        <v>5.3100000000000005</v>
      </c>
      <c r="L272" s="98" t="s">
        <v>156</v>
      </c>
      <c r="M272" s="99">
        <v>6.5000000000000002E-2</v>
      </c>
      <c r="N272" s="99">
        <v>4.6399999999999997E-2</v>
      </c>
      <c r="O272" s="95">
        <v>8999000</v>
      </c>
      <c r="P272" s="97">
        <v>109.79600000000001</v>
      </c>
      <c r="Q272" s="95">
        <v>36198.89993</v>
      </c>
      <c r="R272" s="96">
        <v>3.5996000000000001E-3</v>
      </c>
      <c r="S272" s="96">
        <v>5.2980756774082547E-3</v>
      </c>
      <c r="T272" s="96">
        <f>Q272/'סכום נכסי הקרן'!$C$42</f>
        <v>6.5959900825589149E-4</v>
      </c>
    </row>
    <row r="273" spans="2:20" s="141" customFormat="1">
      <c r="B273" s="88" t="s">
        <v>924</v>
      </c>
      <c r="C273" s="85" t="s">
        <v>925</v>
      </c>
      <c r="D273" s="98" t="s">
        <v>32</v>
      </c>
      <c r="E273" s="98" t="s">
        <v>884</v>
      </c>
      <c r="F273" s="85"/>
      <c r="G273" s="98" t="s">
        <v>926</v>
      </c>
      <c r="H273" s="85" t="s">
        <v>691</v>
      </c>
      <c r="I273" s="85" t="s">
        <v>888</v>
      </c>
      <c r="J273" s="85"/>
      <c r="K273" s="95">
        <v>6.7800000000000011</v>
      </c>
      <c r="L273" s="98" t="s">
        <v>156</v>
      </c>
      <c r="M273" s="99">
        <v>5.0056999999999997E-2</v>
      </c>
      <c r="N273" s="99">
        <v>4.3499999999999997E-2</v>
      </c>
      <c r="O273" s="95">
        <v>10947000</v>
      </c>
      <c r="P273" s="97">
        <v>103.395</v>
      </c>
      <c r="Q273" s="95">
        <v>42027.052439999999</v>
      </c>
      <c r="R273" s="96">
        <v>4.3972490983168987E-3</v>
      </c>
      <c r="S273" s="96">
        <v>6.1510848328568324E-3</v>
      </c>
      <c r="T273" s="96">
        <f>Q273/'סכום נכסי הקרן'!$C$42</f>
        <v>7.6579681048175832E-4</v>
      </c>
    </row>
    <row r="274" spans="2:20" s="141" customFormat="1">
      <c r="B274" s="88" t="s">
        <v>927</v>
      </c>
      <c r="C274" s="85" t="s">
        <v>928</v>
      </c>
      <c r="D274" s="98" t="s">
        <v>32</v>
      </c>
      <c r="E274" s="98" t="s">
        <v>884</v>
      </c>
      <c r="F274" s="85"/>
      <c r="G274" s="98" t="s">
        <v>903</v>
      </c>
      <c r="H274" s="85" t="s">
        <v>691</v>
      </c>
      <c r="I274" s="85" t="s">
        <v>929</v>
      </c>
      <c r="J274" s="85"/>
      <c r="K274" s="95">
        <v>1.5699999999999998</v>
      </c>
      <c r="L274" s="98" t="s">
        <v>156</v>
      </c>
      <c r="M274" s="99">
        <v>4.1250000000000002E-2</v>
      </c>
      <c r="N274" s="99">
        <v>2.7399999999999997E-2</v>
      </c>
      <c r="O274" s="95">
        <v>6300000</v>
      </c>
      <c r="P274" s="97">
        <v>101.99</v>
      </c>
      <c r="Q274" s="95">
        <v>23675.162510000002</v>
      </c>
      <c r="R274" s="96">
        <v>3.0607872344767073E-3</v>
      </c>
      <c r="S274" s="96">
        <v>3.4650998482129501E-3</v>
      </c>
      <c r="T274" s="96">
        <f>Q274/'סכום נכסי הקרן'!$C$42</f>
        <v>4.3139746627911035E-4</v>
      </c>
    </row>
    <row r="275" spans="2:20" s="141" customFormat="1">
      <c r="B275" s="88" t="s">
        <v>930</v>
      </c>
      <c r="C275" s="85" t="s">
        <v>931</v>
      </c>
      <c r="D275" s="98" t="s">
        <v>32</v>
      </c>
      <c r="E275" s="98" t="s">
        <v>884</v>
      </c>
      <c r="F275" s="85"/>
      <c r="G275" s="98" t="s">
        <v>900</v>
      </c>
      <c r="H275" s="85" t="s">
        <v>691</v>
      </c>
      <c r="I275" s="85" t="s">
        <v>894</v>
      </c>
      <c r="J275" s="85"/>
      <c r="K275" s="95">
        <v>2.4600000000000004</v>
      </c>
      <c r="L275" s="98" t="s">
        <v>156</v>
      </c>
      <c r="M275" s="99">
        <v>3.3599999999999998E-2</v>
      </c>
      <c r="N275" s="99">
        <v>3.15E-2</v>
      </c>
      <c r="O275" s="95">
        <v>8000000</v>
      </c>
      <c r="P275" s="97">
        <v>99.819000000000003</v>
      </c>
      <c r="Q275" s="95">
        <v>29033.239450000001</v>
      </c>
      <c r="R275" s="96">
        <v>2.2857142857142859E-3</v>
      </c>
      <c r="S275" s="96">
        <v>4.2493086824148367E-3</v>
      </c>
      <c r="T275" s="96">
        <f>Q275/'סכום נכסי הקרן'!$C$42</f>
        <v>5.2902977672547808E-4</v>
      </c>
    </row>
    <row r="276" spans="2:20" s="141" customFormat="1">
      <c r="B276" s="88" t="s">
        <v>932</v>
      </c>
      <c r="C276" s="85" t="s">
        <v>933</v>
      </c>
      <c r="D276" s="98" t="s">
        <v>32</v>
      </c>
      <c r="E276" s="98" t="s">
        <v>884</v>
      </c>
      <c r="F276" s="85"/>
      <c r="G276" s="98" t="s">
        <v>897</v>
      </c>
      <c r="H276" s="85" t="s">
        <v>691</v>
      </c>
      <c r="I276" s="85" t="s">
        <v>894</v>
      </c>
      <c r="J276" s="85"/>
      <c r="K276" s="95">
        <v>6.68</v>
      </c>
      <c r="L276" s="98" t="s">
        <v>156</v>
      </c>
      <c r="M276" s="99">
        <v>5.7500000000000002E-2</v>
      </c>
      <c r="N276" s="99">
        <v>5.0900000000000001E-2</v>
      </c>
      <c r="O276" s="95">
        <v>11874000</v>
      </c>
      <c r="P276" s="97">
        <v>103.973</v>
      </c>
      <c r="Q276" s="95">
        <v>46396.520700000001</v>
      </c>
      <c r="R276" s="96">
        <v>1.6962857142857144E-2</v>
      </c>
      <c r="S276" s="96">
        <v>6.7906007727411791E-3</v>
      </c>
      <c r="T276" s="96">
        <f>Q276/'סכום נכסי הקרן'!$C$42</f>
        <v>8.4541516729577432E-4</v>
      </c>
    </row>
    <row r="277" spans="2:20" s="141" customFormat="1">
      <c r="B277" s="88" t="s">
        <v>934</v>
      </c>
      <c r="C277" s="85" t="s">
        <v>935</v>
      </c>
      <c r="D277" s="98" t="s">
        <v>32</v>
      </c>
      <c r="E277" s="98" t="s">
        <v>884</v>
      </c>
      <c r="F277" s="85"/>
      <c r="G277" s="98" t="s">
        <v>906</v>
      </c>
      <c r="H277" s="85" t="s">
        <v>691</v>
      </c>
      <c r="I277" s="85" t="s">
        <v>929</v>
      </c>
      <c r="J277" s="85"/>
      <c r="K277" s="95">
        <v>7.8099999999999987</v>
      </c>
      <c r="L277" s="98" t="s">
        <v>156</v>
      </c>
      <c r="M277" s="99">
        <v>5.2999999999999999E-2</v>
      </c>
      <c r="N277" s="99">
        <v>5.4399999999999997E-2</v>
      </c>
      <c r="O277" s="95">
        <v>13514000</v>
      </c>
      <c r="P277" s="97">
        <v>98.421999999999997</v>
      </c>
      <c r="Q277" s="95">
        <v>48510.651060000004</v>
      </c>
      <c r="R277" s="96">
        <v>9.0093333333333327E-3</v>
      </c>
      <c r="S277" s="96">
        <v>7.1000251657709693E-3</v>
      </c>
      <c r="T277" s="96">
        <f>Q277/'סכום נכסי הקרן'!$C$42</f>
        <v>8.8393783763869246E-4</v>
      </c>
    </row>
    <row r="278" spans="2:20" s="141" customFormat="1">
      <c r="B278" s="88" t="s">
        <v>936</v>
      </c>
      <c r="C278" s="85" t="s">
        <v>937</v>
      </c>
      <c r="D278" s="98" t="s">
        <v>32</v>
      </c>
      <c r="E278" s="98" t="s">
        <v>884</v>
      </c>
      <c r="F278" s="85"/>
      <c r="G278" s="98" t="s">
        <v>319</v>
      </c>
      <c r="H278" s="85" t="s">
        <v>887</v>
      </c>
      <c r="I278" s="85" t="s">
        <v>888</v>
      </c>
      <c r="J278" s="85"/>
      <c r="K278" s="95">
        <v>5.3199999999999994</v>
      </c>
      <c r="L278" s="98" t="s">
        <v>156</v>
      </c>
      <c r="M278" s="99">
        <v>4.4000000000000004E-2</v>
      </c>
      <c r="N278" s="99">
        <v>4.2699999999999995E-2</v>
      </c>
      <c r="O278" s="95">
        <v>10600000</v>
      </c>
      <c r="P278" s="97">
        <v>100.563</v>
      </c>
      <c r="Q278" s="95">
        <v>38730.066890000002</v>
      </c>
      <c r="R278" s="96">
        <v>7.0666666666666664E-3</v>
      </c>
      <c r="S278" s="96">
        <v>5.6685376011730024E-3</v>
      </c>
      <c r="T278" s="96">
        <f>Q278/'סכום נכסי הקרן'!$C$42</f>
        <v>7.0572071968288518E-4</v>
      </c>
    </row>
    <row r="279" spans="2:20" s="141" customFormat="1">
      <c r="B279" s="88" t="s">
        <v>938</v>
      </c>
      <c r="C279" s="85" t="s">
        <v>939</v>
      </c>
      <c r="D279" s="98" t="s">
        <v>32</v>
      </c>
      <c r="E279" s="98" t="s">
        <v>884</v>
      </c>
      <c r="F279" s="85"/>
      <c r="G279" s="98" t="s">
        <v>940</v>
      </c>
      <c r="H279" s="85" t="s">
        <v>887</v>
      </c>
      <c r="I279" s="85" t="s">
        <v>888</v>
      </c>
      <c r="J279" s="85"/>
      <c r="K279" s="95">
        <v>1.4</v>
      </c>
      <c r="L279" s="98" t="s">
        <v>156</v>
      </c>
      <c r="M279" s="99">
        <v>6.1249999999999999E-2</v>
      </c>
      <c r="N279" s="99">
        <v>2.3799999999999998E-2</v>
      </c>
      <c r="O279" s="95">
        <v>4319000</v>
      </c>
      <c r="P279" s="97">
        <v>108.25</v>
      </c>
      <c r="Q279" s="95">
        <v>17023.455600000001</v>
      </c>
      <c r="R279" s="96">
        <v>5.7586666666666663E-3</v>
      </c>
      <c r="S279" s="96">
        <v>2.491555164223449E-3</v>
      </c>
      <c r="T279" s="96">
        <f>Q279/'סכום נכסי הקרן'!$C$42</f>
        <v>3.1019325041815442E-4</v>
      </c>
    </row>
    <row r="280" spans="2:20" s="141" customFormat="1">
      <c r="B280" s="88" t="s">
        <v>941</v>
      </c>
      <c r="C280" s="85" t="s">
        <v>942</v>
      </c>
      <c r="D280" s="98" t="s">
        <v>32</v>
      </c>
      <c r="E280" s="98" t="s">
        <v>884</v>
      </c>
      <c r="F280" s="85"/>
      <c r="G280" s="98" t="s">
        <v>903</v>
      </c>
      <c r="H280" s="85" t="s">
        <v>887</v>
      </c>
      <c r="I280" s="85" t="s">
        <v>929</v>
      </c>
      <c r="J280" s="85"/>
      <c r="K280" s="95">
        <v>7.81</v>
      </c>
      <c r="L280" s="98" t="s">
        <v>156</v>
      </c>
      <c r="M280" s="99">
        <v>4.2500000000000003E-2</v>
      </c>
      <c r="N280" s="99">
        <v>4.0599999999999997E-2</v>
      </c>
      <c r="O280" s="95">
        <v>11671000</v>
      </c>
      <c r="P280" s="97">
        <v>101.163</v>
      </c>
      <c r="Q280" s="95">
        <v>43677.735130000001</v>
      </c>
      <c r="R280" s="96">
        <v>5.8355000000000004E-3</v>
      </c>
      <c r="S280" s="96">
        <v>6.3926789649414928E-3</v>
      </c>
      <c r="T280" s="96">
        <f>Q280/'סכום נכסי הקרן'!$C$42</f>
        <v>7.9587475946293245E-4</v>
      </c>
    </row>
    <row r="281" spans="2:20" s="141" customFormat="1">
      <c r="B281" s="88" t="s">
        <v>943</v>
      </c>
      <c r="C281" s="85" t="s">
        <v>944</v>
      </c>
      <c r="D281" s="98" t="s">
        <v>32</v>
      </c>
      <c r="E281" s="98" t="s">
        <v>884</v>
      </c>
      <c r="F281" s="85"/>
      <c r="G281" s="98" t="s">
        <v>903</v>
      </c>
      <c r="H281" s="85" t="s">
        <v>887</v>
      </c>
      <c r="I281" s="85" t="s">
        <v>929</v>
      </c>
      <c r="J281" s="85"/>
      <c r="K281" s="95">
        <v>7.8699999999999992</v>
      </c>
      <c r="L281" s="98" t="s">
        <v>156</v>
      </c>
      <c r="M281" s="99">
        <v>4.2999999999999997E-2</v>
      </c>
      <c r="N281" s="99">
        <v>4.1700000000000001E-2</v>
      </c>
      <c r="O281" s="95">
        <v>11782000</v>
      </c>
      <c r="P281" s="97">
        <v>100.684</v>
      </c>
      <c r="Q281" s="95">
        <v>43754.502240000002</v>
      </c>
      <c r="R281" s="96">
        <v>1.1782000000000001E-2</v>
      </c>
      <c r="S281" s="96">
        <v>6.4039146090937304E-3</v>
      </c>
      <c r="T281" s="96">
        <f>Q281/'סכום נכסי הקרן'!$C$42</f>
        <v>7.9727357295507144E-4</v>
      </c>
    </row>
    <row r="282" spans="2:20" s="141" customFormat="1">
      <c r="B282" s="88" t="s">
        <v>945</v>
      </c>
      <c r="C282" s="85" t="s">
        <v>946</v>
      </c>
      <c r="D282" s="98" t="s">
        <v>32</v>
      </c>
      <c r="E282" s="98" t="s">
        <v>884</v>
      </c>
      <c r="F282" s="85"/>
      <c r="G282" s="98" t="s">
        <v>886</v>
      </c>
      <c r="H282" s="85" t="s">
        <v>887</v>
      </c>
      <c r="I282" s="85" t="s">
        <v>929</v>
      </c>
      <c r="J282" s="85"/>
      <c r="K282" s="95">
        <v>7.160000000000001</v>
      </c>
      <c r="L282" s="98" t="s">
        <v>156</v>
      </c>
      <c r="M282" s="99">
        <v>5.3749999999999999E-2</v>
      </c>
      <c r="N282" s="99">
        <v>4.9699999999999994E-2</v>
      </c>
      <c r="O282" s="95">
        <v>6354000</v>
      </c>
      <c r="P282" s="97">
        <v>102.60299999999999</v>
      </c>
      <c r="Q282" s="95">
        <v>24005.776389999999</v>
      </c>
      <c r="R282" s="96">
        <v>4.2360000000000002E-3</v>
      </c>
      <c r="S282" s="96">
        <v>3.5134885384667637E-3</v>
      </c>
      <c r="T282" s="96">
        <f>Q282/'סכום נכסי הקרן'!$C$42</f>
        <v>4.3742175397253004E-4</v>
      </c>
    </row>
    <row r="283" spans="2:20" s="141" customFormat="1">
      <c r="B283" s="88" t="s">
        <v>947</v>
      </c>
      <c r="C283" s="85" t="s">
        <v>948</v>
      </c>
      <c r="D283" s="98" t="s">
        <v>32</v>
      </c>
      <c r="E283" s="98" t="s">
        <v>884</v>
      </c>
      <c r="F283" s="85"/>
      <c r="G283" s="98" t="s">
        <v>949</v>
      </c>
      <c r="H283" s="85" t="s">
        <v>887</v>
      </c>
      <c r="I283" s="85" t="s">
        <v>888</v>
      </c>
      <c r="J283" s="85"/>
      <c r="K283" s="95">
        <v>7.6400000000000006</v>
      </c>
      <c r="L283" s="98" t="s">
        <v>156</v>
      </c>
      <c r="M283" s="99">
        <v>5.9500000000000004E-2</v>
      </c>
      <c r="N283" s="99">
        <v>4.1099999999999998E-2</v>
      </c>
      <c r="O283" s="95">
        <v>9415000</v>
      </c>
      <c r="P283" s="97">
        <v>114.306</v>
      </c>
      <c r="Q283" s="95">
        <v>39516.78746</v>
      </c>
      <c r="R283" s="96">
        <v>9.4149999999999998E-3</v>
      </c>
      <c r="S283" s="96">
        <v>5.7836821255893211E-3</v>
      </c>
      <c r="T283" s="96">
        <f>Q283/'סכום נכסי הקרן'!$C$42</f>
        <v>7.2005596491823694E-4</v>
      </c>
    </row>
    <row r="284" spans="2:20" s="141" customFormat="1">
      <c r="B284" s="88" t="s">
        <v>950</v>
      </c>
      <c r="C284" s="85" t="s">
        <v>951</v>
      </c>
      <c r="D284" s="98" t="s">
        <v>32</v>
      </c>
      <c r="E284" s="98" t="s">
        <v>884</v>
      </c>
      <c r="F284" s="85"/>
      <c r="G284" s="98" t="s">
        <v>952</v>
      </c>
      <c r="H284" s="85" t="s">
        <v>887</v>
      </c>
      <c r="I284" s="85" t="s">
        <v>888</v>
      </c>
      <c r="J284" s="85"/>
      <c r="K284" s="95">
        <v>2.6</v>
      </c>
      <c r="L284" s="98" t="s">
        <v>156</v>
      </c>
      <c r="M284" s="99">
        <v>5.2499999999999998E-2</v>
      </c>
      <c r="N284" s="99">
        <v>3.8300000000000001E-2</v>
      </c>
      <c r="O284" s="95">
        <v>7359000</v>
      </c>
      <c r="P284" s="97">
        <v>105.827</v>
      </c>
      <c r="Q284" s="95">
        <v>28581.556120000001</v>
      </c>
      <c r="R284" s="96">
        <v>1.1321538461538461E-2</v>
      </c>
      <c r="S284" s="96">
        <v>4.1832002517942554E-3</v>
      </c>
      <c r="T284" s="96">
        <f>Q284/'סכום נכסי הקרן'!$C$42</f>
        <v>5.2079941952982176E-4</v>
      </c>
    </row>
    <row r="285" spans="2:20" s="141" customFormat="1">
      <c r="B285" s="88" t="s">
        <v>953</v>
      </c>
      <c r="C285" s="85" t="s">
        <v>954</v>
      </c>
      <c r="D285" s="98" t="s">
        <v>32</v>
      </c>
      <c r="E285" s="98" t="s">
        <v>884</v>
      </c>
      <c r="F285" s="85"/>
      <c r="G285" s="98" t="s">
        <v>903</v>
      </c>
      <c r="H285" s="85" t="s">
        <v>887</v>
      </c>
      <c r="I285" s="85" t="s">
        <v>888</v>
      </c>
      <c r="J285" s="85"/>
      <c r="K285" s="95">
        <v>6.7700000000000005</v>
      </c>
      <c r="L285" s="98" t="s">
        <v>156</v>
      </c>
      <c r="M285" s="99">
        <v>4.8750000000000002E-2</v>
      </c>
      <c r="N285" s="99">
        <v>4.3199999999999995E-2</v>
      </c>
      <c r="O285" s="95">
        <v>11670000</v>
      </c>
      <c r="P285" s="97">
        <v>103.449</v>
      </c>
      <c r="Q285" s="95">
        <v>44484.419969999995</v>
      </c>
      <c r="R285" s="96">
        <v>1.5559999999999999E-2</v>
      </c>
      <c r="S285" s="96">
        <v>6.5107454624981197E-3</v>
      </c>
      <c r="T285" s="96">
        <f>Q285/'סכום נכסי הקרן'!$C$42</f>
        <v>8.1057378405948073E-4</v>
      </c>
    </row>
    <row r="286" spans="2:20" s="141" customFormat="1">
      <c r="B286" s="88" t="s">
        <v>955</v>
      </c>
      <c r="C286" s="85" t="s">
        <v>956</v>
      </c>
      <c r="D286" s="98" t="s">
        <v>32</v>
      </c>
      <c r="E286" s="98" t="s">
        <v>884</v>
      </c>
      <c r="F286" s="85"/>
      <c r="G286" s="98" t="s">
        <v>897</v>
      </c>
      <c r="H286" s="85" t="s">
        <v>887</v>
      </c>
      <c r="I286" s="85" t="s">
        <v>888</v>
      </c>
      <c r="J286" s="85"/>
      <c r="K286" s="95">
        <v>8.33</v>
      </c>
      <c r="L286" s="98" t="s">
        <v>158</v>
      </c>
      <c r="M286" s="99">
        <v>4.3749999999999997E-2</v>
      </c>
      <c r="N286" s="99">
        <v>4.0300000000000002E-2</v>
      </c>
      <c r="O286" s="95">
        <v>6800000</v>
      </c>
      <c r="P286" s="97">
        <v>102.56</v>
      </c>
      <c r="Q286" s="95">
        <v>27074.773379999999</v>
      </c>
      <c r="R286" s="96">
        <v>1.1333333333333334E-2</v>
      </c>
      <c r="S286" s="96">
        <v>3.9626673350103229E-3</v>
      </c>
      <c r="T286" s="96">
        <f>Q286/'סכום נכסי הקרן'!$C$42</f>
        <v>4.9334354648166269E-4</v>
      </c>
    </row>
    <row r="287" spans="2:20" s="141" customFormat="1">
      <c r="B287" s="88" t="s">
        <v>957</v>
      </c>
      <c r="C287" s="85" t="s">
        <v>958</v>
      </c>
      <c r="D287" s="98" t="s">
        <v>32</v>
      </c>
      <c r="E287" s="98" t="s">
        <v>884</v>
      </c>
      <c r="F287" s="85"/>
      <c r="G287" s="98" t="s">
        <v>926</v>
      </c>
      <c r="H287" s="85" t="s">
        <v>887</v>
      </c>
      <c r="I287" s="85" t="s">
        <v>888</v>
      </c>
      <c r="J287" s="85"/>
      <c r="K287" s="95">
        <v>5.3699999999999992</v>
      </c>
      <c r="L287" s="98" t="s">
        <v>156</v>
      </c>
      <c r="M287" s="99">
        <v>3.5000000000000003E-2</v>
      </c>
      <c r="N287" s="99">
        <v>3.73E-2</v>
      </c>
      <c r="O287" s="95">
        <v>4512000</v>
      </c>
      <c r="P287" s="97">
        <v>98.527000000000001</v>
      </c>
      <c r="Q287" s="95">
        <v>16194.51153</v>
      </c>
      <c r="R287" s="96">
        <v>7.5199999999999998E-3</v>
      </c>
      <c r="S287" s="96">
        <v>2.3702308028839742E-3</v>
      </c>
      <c r="T287" s="96">
        <f>Q287/'סכום נכסי הקרן'!$C$42</f>
        <v>2.9508862879901887E-4</v>
      </c>
    </row>
    <row r="288" spans="2:20" s="141" customFormat="1">
      <c r="B288" s="88" t="s">
        <v>959</v>
      </c>
      <c r="C288" s="85" t="s">
        <v>960</v>
      </c>
      <c r="D288" s="98" t="s">
        <v>32</v>
      </c>
      <c r="E288" s="98" t="s">
        <v>884</v>
      </c>
      <c r="F288" s="85"/>
      <c r="G288" s="98" t="s">
        <v>961</v>
      </c>
      <c r="H288" s="85" t="s">
        <v>887</v>
      </c>
      <c r="I288" s="85" t="s">
        <v>894</v>
      </c>
      <c r="J288" s="85"/>
      <c r="K288" s="95">
        <v>7.69</v>
      </c>
      <c r="L288" s="98" t="s">
        <v>156</v>
      </c>
      <c r="M288" s="99">
        <v>3.95E-2</v>
      </c>
      <c r="N288" s="99">
        <v>4.2099999999999992E-2</v>
      </c>
      <c r="O288" s="95">
        <v>11668000</v>
      </c>
      <c r="P288" s="97">
        <v>97.637</v>
      </c>
      <c r="Q288" s="95">
        <v>41869.661420000004</v>
      </c>
      <c r="R288" s="96">
        <v>5.1920543946459719E-3</v>
      </c>
      <c r="S288" s="96">
        <v>6.1280490628053399E-3</v>
      </c>
      <c r="T288" s="96">
        <f>Q288/'סכום נכסי הקרן'!$C$42</f>
        <v>7.6292890673603311E-4</v>
      </c>
    </row>
    <row r="289" spans="2:20" s="141" customFormat="1">
      <c r="B289" s="88" t="s">
        <v>962</v>
      </c>
      <c r="C289" s="85" t="s">
        <v>963</v>
      </c>
      <c r="D289" s="98" t="s">
        <v>32</v>
      </c>
      <c r="E289" s="98" t="s">
        <v>884</v>
      </c>
      <c r="F289" s="85"/>
      <c r="G289" s="98" t="s">
        <v>900</v>
      </c>
      <c r="H289" s="85" t="s">
        <v>887</v>
      </c>
      <c r="I289" s="85" t="s">
        <v>894</v>
      </c>
      <c r="J289" s="85"/>
      <c r="K289" s="95">
        <v>5.9399999999999995</v>
      </c>
      <c r="L289" s="98" t="s">
        <v>158</v>
      </c>
      <c r="M289" s="99">
        <v>5.2499999999999998E-2</v>
      </c>
      <c r="N289" s="99">
        <v>3.5299999999999991E-2</v>
      </c>
      <c r="O289" s="95">
        <v>11075000</v>
      </c>
      <c r="P289" s="97">
        <v>109.964</v>
      </c>
      <c r="Q289" s="95">
        <v>47607.189200000001</v>
      </c>
      <c r="R289" s="96">
        <v>1.1075E-2</v>
      </c>
      <c r="S289" s="96">
        <v>6.9677943710454888E-3</v>
      </c>
      <c r="T289" s="96">
        <f>Q289/'סכום נכסי הקרן'!$C$42</f>
        <v>8.6747538855859896E-4</v>
      </c>
    </row>
    <row r="290" spans="2:20" s="141" customFormat="1">
      <c r="B290" s="88" t="s">
        <v>964</v>
      </c>
      <c r="C290" s="85" t="s">
        <v>965</v>
      </c>
      <c r="D290" s="98" t="s">
        <v>32</v>
      </c>
      <c r="E290" s="98" t="s">
        <v>884</v>
      </c>
      <c r="F290" s="85"/>
      <c r="G290" s="98" t="s">
        <v>900</v>
      </c>
      <c r="H290" s="85" t="s">
        <v>887</v>
      </c>
      <c r="I290" s="85" t="s">
        <v>894</v>
      </c>
      <c r="J290" s="85"/>
      <c r="K290" s="95">
        <v>5.26</v>
      </c>
      <c r="L290" s="98" t="s">
        <v>159</v>
      </c>
      <c r="M290" s="99">
        <v>5.7500000000000002E-2</v>
      </c>
      <c r="N290" s="99">
        <v>4.2399999999999993E-2</v>
      </c>
      <c r="O290" s="95">
        <v>1500000</v>
      </c>
      <c r="P290" s="97">
        <v>107.449</v>
      </c>
      <c r="Q290" s="95">
        <v>7682.8727399999998</v>
      </c>
      <c r="R290" s="96">
        <v>2.5000000000000001E-3</v>
      </c>
      <c r="S290" s="96">
        <v>1.1244662482873665E-3</v>
      </c>
      <c r="T290" s="96">
        <f>Q290/'סכום נכסי הקרן'!$C$42</f>
        <v>1.3999362548750867E-4</v>
      </c>
    </row>
    <row r="291" spans="2:20" s="141" customFormat="1">
      <c r="B291" s="88" t="s">
        <v>966</v>
      </c>
      <c r="C291" s="85" t="s">
        <v>967</v>
      </c>
      <c r="D291" s="98" t="s">
        <v>32</v>
      </c>
      <c r="E291" s="98" t="s">
        <v>884</v>
      </c>
      <c r="F291" s="85"/>
      <c r="G291" s="98" t="s">
        <v>906</v>
      </c>
      <c r="H291" s="85" t="s">
        <v>887</v>
      </c>
      <c r="I291" s="85" t="s">
        <v>894</v>
      </c>
      <c r="J291" s="85"/>
      <c r="K291" s="95">
        <v>4.66</v>
      </c>
      <c r="L291" s="98" t="s">
        <v>156</v>
      </c>
      <c r="M291" s="99">
        <v>4.7500000000000001E-2</v>
      </c>
      <c r="N291" s="99">
        <v>4.5400000000000003E-2</v>
      </c>
      <c r="O291" s="95">
        <v>9650000</v>
      </c>
      <c r="P291" s="97">
        <v>100.80800000000001</v>
      </c>
      <c r="Q291" s="95">
        <v>35396.737219999995</v>
      </c>
      <c r="R291" s="96">
        <v>1.0722222222222222E-2</v>
      </c>
      <c r="S291" s="96">
        <v>5.180671039383529E-3</v>
      </c>
      <c r="T291" s="96">
        <f>Q291/'סכום נכסי הקרן'!$C$42</f>
        <v>6.4498238374522884E-4</v>
      </c>
    </row>
    <row r="292" spans="2:20" s="141" customFormat="1">
      <c r="B292" s="88" t="s">
        <v>968</v>
      </c>
      <c r="C292" s="85" t="s">
        <v>969</v>
      </c>
      <c r="D292" s="98" t="s">
        <v>32</v>
      </c>
      <c r="E292" s="98" t="s">
        <v>884</v>
      </c>
      <c r="F292" s="85"/>
      <c r="G292" s="98" t="s">
        <v>903</v>
      </c>
      <c r="H292" s="85" t="s">
        <v>887</v>
      </c>
      <c r="I292" s="85" t="s">
        <v>888</v>
      </c>
      <c r="J292" s="85"/>
      <c r="K292" s="95">
        <v>8.09</v>
      </c>
      <c r="L292" s="98" t="s">
        <v>156</v>
      </c>
      <c r="M292" s="99">
        <v>4.2999999999999997E-2</v>
      </c>
      <c r="N292" s="99">
        <v>4.4600000000000001E-2</v>
      </c>
      <c r="O292" s="95">
        <v>11702000</v>
      </c>
      <c r="P292" s="97">
        <v>98.375</v>
      </c>
      <c r="Q292" s="95">
        <v>42019.152040000001</v>
      </c>
      <c r="R292" s="96">
        <v>9.3615999999999994E-3</v>
      </c>
      <c r="S292" s="96">
        <v>6.1499285292906259E-3</v>
      </c>
      <c r="T292" s="96">
        <f>Q292/'סכום נכסי הקרן'!$C$42</f>
        <v>7.6565285317877667E-4</v>
      </c>
    </row>
    <row r="293" spans="2:20" s="141" customFormat="1">
      <c r="B293" s="88" t="s">
        <v>970</v>
      </c>
      <c r="C293" s="85" t="s">
        <v>971</v>
      </c>
      <c r="D293" s="98" t="s">
        <v>32</v>
      </c>
      <c r="E293" s="98" t="s">
        <v>884</v>
      </c>
      <c r="F293" s="85"/>
      <c r="G293" s="98" t="s">
        <v>926</v>
      </c>
      <c r="H293" s="85" t="s">
        <v>887</v>
      </c>
      <c r="I293" s="85" t="s">
        <v>894</v>
      </c>
      <c r="J293" s="85"/>
      <c r="K293" s="95">
        <v>5.89</v>
      </c>
      <c r="L293" s="98" t="s">
        <v>156</v>
      </c>
      <c r="M293" s="99">
        <v>4.8750000000000002E-2</v>
      </c>
      <c r="N293" s="99">
        <v>5.1799999999999999E-2</v>
      </c>
      <c r="O293" s="95">
        <v>1950000</v>
      </c>
      <c r="P293" s="97">
        <v>97.813999999999993</v>
      </c>
      <c r="Q293" s="95">
        <v>6983.2050999999992</v>
      </c>
      <c r="R293" s="96">
        <v>3.8999999999999998E-3</v>
      </c>
      <c r="S293" s="96">
        <v>1.0220628019693325E-3</v>
      </c>
      <c r="T293" s="96">
        <f>Q293/'סכום נכסי הקרן'!$C$42</f>
        <v>1.2724461702744023E-4</v>
      </c>
    </row>
    <row r="294" spans="2:20" s="141" customFormat="1">
      <c r="B294" s="88" t="s">
        <v>972</v>
      </c>
      <c r="C294" s="85" t="s">
        <v>973</v>
      </c>
      <c r="D294" s="98" t="s">
        <v>32</v>
      </c>
      <c r="E294" s="98" t="s">
        <v>884</v>
      </c>
      <c r="F294" s="85"/>
      <c r="G294" s="98" t="s">
        <v>903</v>
      </c>
      <c r="H294" s="85" t="s">
        <v>974</v>
      </c>
      <c r="I294" s="85" t="s">
        <v>894</v>
      </c>
      <c r="J294" s="85"/>
      <c r="K294" s="95">
        <v>5.28</v>
      </c>
      <c r="L294" s="98" t="s">
        <v>156</v>
      </c>
      <c r="M294" s="99">
        <v>7.8750000000000001E-2</v>
      </c>
      <c r="N294" s="99">
        <v>7.5000000000000011E-2</v>
      </c>
      <c r="O294" s="95">
        <v>6450000</v>
      </c>
      <c r="P294" s="97">
        <v>101.63</v>
      </c>
      <c r="Q294" s="95">
        <v>23844.12199</v>
      </c>
      <c r="R294" s="96">
        <v>3.6857142857142857E-3</v>
      </c>
      <c r="S294" s="96">
        <v>3.4898287795668468E-3</v>
      </c>
      <c r="T294" s="96">
        <f>Q294/'סכום נכסי הקרן'!$C$42</f>
        <v>4.3447616495942767E-4</v>
      </c>
    </row>
    <row r="295" spans="2:20" s="141" customFormat="1">
      <c r="B295" s="88" t="s">
        <v>975</v>
      </c>
      <c r="C295" s="85" t="s">
        <v>976</v>
      </c>
      <c r="D295" s="98" t="s">
        <v>32</v>
      </c>
      <c r="E295" s="98" t="s">
        <v>884</v>
      </c>
      <c r="F295" s="85"/>
      <c r="G295" s="98" t="s">
        <v>903</v>
      </c>
      <c r="H295" s="85" t="s">
        <v>974</v>
      </c>
      <c r="I295" s="85" t="s">
        <v>888</v>
      </c>
      <c r="J295" s="85"/>
      <c r="K295" s="95">
        <v>7.2499999999999991</v>
      </c>
      <c r="L295" s="98" t="s">
        <v>156</v>
      </c>
      <c r="M295" s="99">
        <v>5.2000000000000005E-2</v>
      </c>
      <c r="N295" s="99">
        <v>4.8399999999999999E-2</v>
      </c>
      <c r="O295" s="95">
        <v>5888000</v>
      </c>
      <c r="P295" s="97">
        <v>102.294</v>
      </c>
      <c r="Q295" s="95">
        <v>22305.160479999999</v>
      </c>
      <c r="R295" s="96">
        <v>2.8721951219512197E-3</v>
      </c>
      <c r="S295" s="96">
        <v>3.2645861738422122E-3</v>
      </c>
      <c r="T295" s="96">
        <f>Q295/'סכום נכסי הקרן'!$C$42</f>
        <v>4.0643394578417796E-4</v>
      </c>
    </row>
    <row r="296" spans="2:20" s="141" customFormat="1">
      <c r="B296" s="88" t="s">
        <v>977</v>
      </c>
      <c r="C296" s="85" t="s">
        <v>978</v>
      </c>
      <c r="D296" s="98" t="s">
        <v>32</v>
      </c>
      <c r="E296" s="98" t="s">
        <v>884</v>
      </c>
      <c r="F296" s="85"/>
      <c r="G296" s="98" t="s">
        <v>979</v>
      </c>
      <c r="H296" s="85" t="s">
        <v>974</v>
      </c>
      <c r="I296" s="85" t="s">
        <v>929</v>
      </c>
      <c r="J296" s="85"/>
      <c r="K296" s="95">
        <v>6.74</v>
      </c>
      <c r="L296" s="98" t="s">
        <v>156</v>
      </c>
      <c r="M296" s="99">
        <v>5.0499999999999996E-2</v>
      </c>
      <c r="N296" s="99">
        <v>4.6100000000000002E-2</v>
      </c>
      <c r="O296" s="95">
        <v>3822000</v>
      </c>
      <c r="P296" s="97">
        <v>102.532</v>
      </c>
      <c r="Q296" s="95">
        <v>14439.39394</v>
      </c>
      <c r="R296" s="96">
        <v>3.8219999999999999E-3</v>
      </c>
      <c r="S296" s="96">
        <v>2.1133515653228344E-3</v>
      </c>
      <c r="T296" s="96">
        <f>Q296/'סכום נכסי הקרן'!$C$42</f>
        <v>2.6310771711454407E-4</v>
      </c>
    </row>
    <row r="297" spans="2:20" s="141" customFormat="1">
      <c r="B297" s="88" t="s">
        <v>980</v>
      </c>
      <c r="C297" s="85" t="s">
        <v>981</v>
      </c>
      <c r="D297" s="98" t="s">
        <v>32</v>
      </c>
      <c r="E297" s="98" t="s">
        <v>884</v>
      </c>
      <c r="F297" s="85"/>
      <c r="G297" s="98" t="s">
        <v>982</v>
      </c>
      <c r="H297" s="85" t="s">
        <v>974</v>
      </c>
      <c r="I297" s="85" t="s">
        <v>929</v>
      </c>
      <c r="J297" s="85"/>
      <c r="K297" s="95">
        <v>7.1</v>
      </c>
      <c r="L297" s="98" t="s">
        <v>156</v>
      </c>
      <c r="M297" s="99">
        <v>5.2499999999999998E-2</v>
      </c>
      <c r="N297" s="99">
        <v>4.1700000000000001E-2</v>
      </c>
      <c r="O297" s="95">
        <v>4877000</v>
      </c>
      <c r="P297" s="97">
        <v>107.455</v>
      </c>
      <c r="Q297" s="95">
        <v>19111.283390000001</v>
      </c>
      <c r="R297" s="96">
        <v>3.9015999999999999E-3</v>
      </c>
      <c r="S297" s="96">
        <v>2.7971299097048381E-3</v>
      </c>
      <c r="T297" s="96">
        <f>Q297/'סכום נכסי הקרן'!$C$42</f>
        <v>3.482366479345466E-4</v>
      </c>
    </row>
    <row r="298" spans="2:20" s="141" customFormat="1">
      <c r="B298" s="88" t="s">
        <v>983</v>
      </c>
      <c r="C298" s="85" t="s">
        <v>984</v>
      </c>
      <c r="D298" s="98" t="s">
        <v>32</v>
      </c>
      <c r="E298" s="98" t="s">
        <v>884</v>
      </c>
      <c r="F298" s="85"/>
      <c r="G298" s="98" t="s">
        <v>985</v>
      </c>
      <c r="H298" s="85" t="s">
        <v>974</v>
      </c>
      <c r="I298" s="85" t="s">
        <v>894</v>
      </c>
      <c r="J298" s="85"/>
      <c r="K298" s="95">
        <v>5.44</v>
      </c>
      <c r="L298" s="98" t="s">
        <v>156</v>
      </c>
      <c r="M298" s="99">
        <v>5.6250000000000001E-2</v>
      </c>
      <c r="N298" s="99">
        <v>4.8099999999999997E-2</v>
      </c>
      <c r="O298" s="95">
        <v>4839000</v>
      </c>
      <c r="P298" s="97">
        <v>104.17400000000001</v>
      </c>
      <c r="Q298" s="95">
        <v>18764.69688</v>
      </c>
      <c r="R298" s="96">
        <v>9.6780000000000008E-3</v>
      </c>
      <c r="S298" s="96">
        <v>2.7464034632575796E-3</v>
      </c>
      <c r="T298" s="96">
        <f>Q298/'סכום נכסי הקרן'!$C$42</f>
        <v>3.4192131463124328E-4</v>
      </c>
    </row>
    <row r="299" spans="2:20" s="141" customFormat="1">
      <c r="B299" s="88" t="s">
        <v>986</v>
      </c>
      <c r="C299" s="85" t="s">
        <v>987</v>
      </c>
      <c r="D299" s="98" t="s">
        <v>32</v>
      </c>
      <c r="E299" s="98" t="s">
        <v>884</v>
      </c>
      <c r="F299" s="85"/>
      <c r="G299" s="98" t="s">
        <v>903</v>
      </c>
      <c r="H299" s="85" t="s">
        <v>974</v>
      </c>
      <c r="I299" s="85" t="s">
        <v>894</v>
      </c>
      <c r="J299" s="85"/>
      <c r="K299" s="95">
        <v>2.0500000000000003</v>
      </c>
      <c r="L299" s="98" t="s">
        <v>159</v>
      </c>
      <c r="M299" s="99">
        <v>6.8750000000000006E-2</v>
      </c>
      <c r="N299" s="99">
        <v>5.9299999999999999E-2</v>
      </c>
      <c r="O299" s="95">
        <v>7360000</v>
      </c>
      <c r="P299" s="97">
        <v>101.53</v>
      </c>
      <c r="Q299" s="95">
        <v>34453.640850000003</v>
      </c>
      <c r="R299" s="96">
        <v>7.3600000000000002E-3</v>
      </c>
      <c r="S299" s="96">
        <v>5.0426393326462749E-3</v>
      </c>
      <c r="T299" s="96">
        <f>Q299/'סכום נכסי הקרן'!$C$42</f>
        <v>6.2779773361650536E-4</v>
      </c>
    </row>
    <row r="300" spans="2:20" s="141" customFormat="1">
      <c r="B300" s="88" t="s">
        <v>988</v>
      </c>
      <c r="C300" s="85" t="s">
        <v>989</v>
      </c>
      <c r="D300" s="98" t="s">
        <v>32</v>
      </c>
      <c r="E300" s="98" t="s">
        <v>884</v>
      </c>
      <c r="F300" s="85"/>
      <c r="G300" s="98" t="s">
        <v>990</v>
      </c>
      <c r="H300" s="85" t="s">
        <v>974</v>
      </c>
      <c r="I300" s="85" t="s">
        <v>929</v>
      </c>
      <c r="J300" s="85"/>
      <c r="K300" s="95">
        <v>4.92</v>
      </c>
      <c r="L300" s="98" t="s">
        <v>156</v>
      </c>
      <c r="M300" s="99">
        <v>3.875E-2</v>
      </c>
      <c r="N300" s="99">
        <v>3.5400000000000001E-2</v>
      </c>
      <c r="O300" s="95">
        <v>600000</v>
      </c>
      <c r="P300" s="97">
        <v>101.625</v>
      </c>
      <c r="Q300" s="95">
        <v>2221.6489999999999</v>
      </c>
      <c r="R300" s="96">
        <v>5.9999999999999995E-4</v>
      </c>
      <c r="S300" s="96">
        <v>3.251608350916638E-4</v>
      </c>
      <c r="T300" s="96">
        <f>Q300/'סכום נכסי הקרן'!$C$42</f>
        <v>4.0481823478791362E-5</v>
      </c>
    </row>
    <row r="301" spans="2:20" s="141" customFormat="1">
      <c r="B301" s="88" t="s">
        <v>991</v>
      </c>
      <c r="C301" s="85" t="s">
        <v>992</v>
      </c>
      <c r="D301" s="98" t="s">
        <v>32</v>
      </c>
      <c r="E301" s="98" t="s">
        <v>884</v>
      </c>
      <c r="F301" s="85"/>
      <c r="G301" s="98" t="s">
        <v>990</v>
      </c>
      <c r="H301" s="85" t="s">
        <v>974</v>
      </c>
      <c r="I301" s="85" t="s">
        <v>929</v>
      </c>
      <c r="J301" s="85"/>
      <c r="K301" s="95">
        <v>4.92</v>
      </c>
      <c r="L301" s="98" t="s">
        <v>156</v>
      </c>
      <c r="M301" s="99">
        <v>3.875E-2</v>
      </c>
      <c r="N301" s="99">
        <v>3.39E-2</v>
      </c>
      <c r="O301" s="95">
        <v>3602000</v>
      </c>
      <c r="P301" s="97">
        <v>102.38</v>
      </c>
      <c r="Q301" s="95">
        <v>13436.072099999999</v>
      </c>
      <c r="R301" s="96">
        <v>3.6020000000000002E-3</v>
      </c>
      <c r="S301" s="96">
        <v>1.9665052510040087E-3</v>
      </c>
      <c r="T301" s="96">
        <f>Q301/'סכום נכסי הקרן'!$C$42</f>
        <v>2.4482566733111918E-4</v>
      </c>
    </row>
    <row r="302" spans="2:20" s="141" customFormat="1">
      <c r="B302" s="88" t="s">
        <v>993</v>
      </c>
      <c r="C302" s="85" t="s">
        <v>994</v>
      </c>
      <c r="D302" s="98" t="s">
        <v>32</v>
      </c>
      <c r="E302" s="98" t="s">
        <v>884</v>
      </c>
      <c r="F302" s="85"/>
      <c r="G302" s="98" t="s">
        <v>995</v>
      </c>
      <c r="H302" s="85" t="s">
        <v>974</v>
      </c>
      <c r="I302" s="85" t="s">
        <v>888</v>
      </c>
      <c r="J302" s="85"/>
      <c r="K302" s="95">
        <v>5.84</v>
      </c>
      <c r="L302" s="98" t="s">
        <v>158</v>
      </c>
      <c r="M302" s="99">
        <v>5.6250000000000001E-2</v>
      </c>
      <c r="N302" s="99">
        <v>4.2999999999999997E-2</v>
      </c>
      <c r="O302" s="95">
        <v>6850000</v>
      </c>
      <c r="P302" s="97">
        <v>107.371</v>
      </c>
      <c r="Q302" s="95">
        <v>28807.336500000001</v>
      </c>
      <c r="R302" s="96">
        <v>1.2454545454545454E-2</v>
      </c>
      <c r="S302" s="96">
        <v>4.2162454974240164E-3</v>
      </c>
      <c r="T302" s="96">
        <f>Q302/'סכום נכסי הקרן'!$C$42</f>
        <v>5.2491348142174731E-4</v>
      </c>
    </row>
    <row r="303" spans="2:20" s="141" customFormat="1">
      <c r="B303" s="88" t="s">
        <v>996</v>
      </c>
      <c r="C303" s="85" t="s">
        <v>997</v>
      </c>
      <c r="D303" s="98" t="s">
        <v>32</v>
      </c>
      <c r="E303" s="98" t="s">
        <v>884</v>
      </c>
      <c r="F303" s="85"/>
      <c r="G303" s="98" t="s">
        <v>940</v>
      </c>
      <c r="H303" s="85" t="s">
        <v>974</v>
      </c>
      <c r="I303" s="85" t="s">
        <v>894</v>
      </c>
      <c r="J303" s="85"/>
      <c r="K303" s="95">
        <v>4.49</v>
      </c>
      <c r="L303" s="98" t="s">
        <v>156</v>
      </c>
      <c r="M303" s="99">
        <v>0.05</v>
      </c>
      <c r="N303" s="99">
        <v>4.540000000000001E-2</v>
      </c>
      <c r="O303" s="95">
        <v>6225000</v>
      </c>
      <c r="P303" s="97">
        <v>101.364</v>
      </c>
      <c r="Q303" s="95">
        <v>23080.878140000001</v>
      </c>
      <c r="R303" s="96">
        <v>5.6590909090909088E-3</v>
      </c>
      <c r="S303" s="96">
        <v>3.3781203109273018E-3</v>
      </c>
      <c r="T303" s="96">
        <f>Q303/'סכום נכסי הקרן'!$C$42</f>
        <v>4.2056870126603007E-4</v>
      </c>
    </row>
    <row r="304" spans="2:20" s="141" customFormat="1">
      <c r="B304" s="88" t="s">
        <v>998</v>
      </c>
      <c r="C304" s="85" t="s">
        <v>999</v>
      </c>
      <c r="D304" s="98" t="s">
        <v>32</v>
      </c>
      <c r="E304" s="98" t="s">
        <v>884</v>
      </c>
      <c r="F304" s="85"/>
      <c r="G304" s="98" t="s">
        <v>940</v>
      </c>
      <c r="H304" s="85" t="s">
        <v>974</v>
      </c>
      <c r="I304" s="85" t="s">
        <v>888</v>
      </c>
      <c r="J304" s="85"/>
      <c r="K304" s="95">
        <v>3.69</v>
      </c>
      <c r="L304" s="98" t="s">
        <v>156</v>
      </c>
      <c r="M304" s="99">
        <v>4.6249999999999999E-2</v>
      </c>
      <c r="N304" s="99">
        <v>4.24E-2</v>
      </c>
      <c r="O304" s="95">
        <v>5860000</v>
      </c>
      <c r="P304" s="97">
        <v>100.84</v>
      </c>
      <c r="Q304" s="95">
        <v>21872.905930000001</v>
      </c>
      <c r="R304" s="96">
        <v>7.8133333333333336E-3</v>
      </c>
      <c r="S304" s="96">
        <v>3.2013213419762555E-3</v>
      </c>
      <c r="T304" s="96">
        <f>Q304/'סכום נכסי הקרן'!$C$42</f>
        <v>3.9855761050754145E-4</v>
      </c>
    </row>
    <row r="305" spans="2:20" s="141" customFormat="1">
      <c r="B305" s="88" t="s">
        <v>1000</v>
      </c>
      <c r="C305" s="85" t="s">
        <v>1001</v>
      </c>
      <c r="D305" s="98" t="s">
        <v>32</v>
      </c>
      <c r="E305" s="98" t="s">
        <v>884</v>
      </c>
      <c r="F305" s="85"/>
      <c r="G305" s="98" t="s">
        <v>906</v>
      </c>
      <c r="H305" s="85" t="s">
        <v>974</v>
      </c>
      <c r="I305" s="85" t="s">
        <v>894</v>
      </c>
      <c r="J305" s="85"/>
      <c r="K305" s="95">
        <v>0.9900000000000001</v>
      </c>
      <c r="L305" s="98" t="s">
        <v>159</v>
      </c>
      <c r="M305" s="99">
        <v>4.8499999999999995E-2</v>
      </c>
      <c r="N305" s="99">
        <v>1.7200000000000003E-2</v>
      </c>
      <c r="O305" s="95">
        <v>7900000</v>
      </c>
      <c r="P305" s="97">
        <v>102.869</v>
      </c>
      <c r="Q305" s="95">
        <v>38428.301439999996</v>
      </c>
      <c r="R305" s="96">
        <v>1.975E-2</v>
      </c>
      <c r="S305" s="96">
        <v>5.6243711708665886E-3</v>
      </c>
      <c r="T305" s="96">
        <f>Q305/'סכום נכסי הקרן'!$C$42</f>
        <v>7.0022209425695231E-4</v>
      </c>
    </row>
    <row r="306" spans="2:20" s="141" customFormat="1">
      <c r="B306" s="88" t="s">
        <v>1002</v>
      </c>
      <c r="C306" s="85" t="s">
        <v>1003</v>
      </c>
      <c r="D306" s="98" t="s">
        <v>32</v>
      </c>
      <c r="E306" s="98" t="s">
        <v>884</v>
      </c>
      <c r="F306" s="85"/>
      <c r="G306" s="98" t="s">
        <v>906</v>
      </c>
      <c r="H306" s="85" t="s">
        <v>1004</v>
      </c>
      <c r="I306" s="85" t="s">
        <v>888</v>
      </c>
      <c r="J306" s="85"/>
      <c r="K306" s="95">
        <v>6.5600000000000005</v>
      </c>
      <c r="L306" s="98" t="s">
        <v>158</v>
      </c>
      <c r="M306" s="99">
        <v>5.3749999999999999E-2</v>
      </c>
      <c r="N306" s="99">
        <v>4.7699999999999992E-2</v>
      </c>
      <c r="O306" s="95">
        <v>11600000</v>
      </c>
      <c r="P306" s="97">
        <v>103.587</v>
      </c>
      <c r="Q306" s="95">
        <v>47060.034570000003</v>
      </c>
      <c r="R306" s="96">
        <v>9.2800000000000001E-3</v>
      </c>
      <c r="S306" s="96">
        <v>6.8877127486041993E-3</v>
      </c>
      <c r="T306" s="96">
        <f>Q306/'סכום נכסי הקרן'!$C$42</f>
        <v>8.5750539908354534E-4</v>
      </c>
    </row>
    <row r="307" spans="2:20" s="141" customFormat="1">
      <c r="B307" s="88" t="s">
        <v>1005</v>
      </c>
      <c r="C307" s="85" t="s">
        <v>1006</v>
      </c>
      <c r="D307" s="98" t="s">
        <v>32</v>
      </c>
      <c r="E307" s="98" t="s">
        <v>884</v>
      </c>
      <c r="F307" s="85"/>
      <c r="G307" s="98" t="s">
        <v>906</v>
      </c>
      <c r="H307" s="85" t="s">
        <v>1004</v>
      </c>
      <c r="I307" s="85" t="s">
        <v>888</v>
      </c>
      <c r="J307" s="85"/>
      <c r="K307" s="95">
        <v>5.6700000000000008</v>
      </c>
      <c r="L307" s="98" t="s">
        <v>156</v>
      </c>
      <c r="M307" s="99">
        <v>5.6250000000000001E-2</v>
      </c>
      <c r="N307" s="99">
        <v>5.9400000000000001E-2</v>
      </c>
      <c r="O307" s="95">
        <v>2732000</v>
      </c>
      <c r="P307" s="97">
        <v>97.956000000000003</v>
      </c>
      <c r="Q307" s="95">
        <v>9825.2334499999997</v>
      </c>
      <c r="R307" s="96">
        <v>1.8213333333333334E-3</v>
      </c>
      <c r="S307" s="96">
        <v>1.4380224389957861E-3</v>
      </c>
      <c r="T307" s="96">
        <f>Q307/'סכום נכסי הקרן'!$C$42</f>
        <v>1.7903069574033353E-4</v>
      </c>
    </row>
    <row r="308" spans="2:20" s="141" customFormat="1">
      <c r="B308" s="88" t="s">
        <v>1007</v>
      </c>
      <c r="C308" s="85" t="s">
        <v>1008</v>
      </c>
      <c r="D308" s="98" t="s">
        <v>32</v>
      </c>
      <c r="E308" s="98" t="s">
        <v>884</v>
      </c>
      <c r="F308" s="85"/>
      <c r="G308" s="98" t="s">
        <v>1009</v>
      </c>
      <c r="H308" s="85" t="s">
        <v>1004</v>
      </c>
      <c r="I308" s="85" t="s">
        <v>888</v>
      </c>
      <c r="J308" s="85"/>
      <c r="K308" s="95">
        <v>4.1399999999999997</v>
      </c>
      <c r="L308" s="98" t="s">
        <v>156</v>
      </c>
      <c r="M308" s="99">
        <v>4.1250000000000002E-2</v>
      </c>
      <c r="N308" s="99">
        <v>3.9199999999999992E-2</v>
      </c>
      <c r="O308" s="95">
        <v>6328000</v>
      </c>
      <c r="P308" s="97">
        <v>100.20099999999999</v>
      </c>
      <c r="Q308" s="95">
        <v>23216.471120000002</v>
      </c>
      <c r="R308" s="96">
        <v>1.0546666666666666E-2</v>
      </c>
      <c r="S308" s="96">
        <v>3.3979657170240198E-3</v>
      </c>
      <c r="T308" s="96">
        <f>Q308/'סכום נכסי הקרן'!$C$42</f>
        <v>4.2303941157234906E-4</v>
      </c>
    </row>
    <row r="309" spans="2:20" s="141" customFormat="1">
      <c r="B309" s="88" t="s">
        <v>1010</v>
      </c>
      <c r="C309" s="85" t="s">
        <v>1011</v>
      </c>
      <c r="D309" s="98" t="s">
        <v>32</v>
      </c>
      <c r="E309" s="98" t="s">
        <v>884</v>
      </c>
      <c r="F309" s="85"/>
      <c r="G309" s="98" t="s">
        <v>903</v>
      </c>
      <c r="H309" s="85" t="s">
        <v>1004</v>
      </c>
      <c r="I309" s="85" t="s">
        <v>888</v>
      </c>
      <c r="J309" s="85"/>
      <c r="K309" s="95">
        <v>5.57</v>
      </c>
      <c r="L309" s="98" t="s">
        <v>156</v>
      </c>
      <c r="M309" s="99">
        <v>0.06</v>
      </c>
      <c r="N309" s="99">
        <v>4.8999999999999995E-2</v>
      </c>
      <c r="O309" s="95">
        <v>2261000</v>
      </c>
      <c r="P309" s="97">
        <v>105.87</v>
      </c>
      <c r="Q309" s="95">
        <v>8833.5967600000004</v>
      </c>
      <c r="R309" s="96">
        <v>1.1305E-3</v>
      </c>
      <c r="S309" s="96">
        <v>1.2928863647428627E-3</v>
      </c>
      <c r="T309" s="96">
        <f>Q309/'סכום נכסי הקרן'!$C$42</f>
        <v>1.6096156716076363E-4</v>
      </c>
    </row>
    <row r="310" spans="2:20" s="141" customFormat="1">
      <c r="B310" s="88" t="s">
        <v>1012</v>
      </c>
      <c r="C310" s="85" t="s">
        <v>1013</v>
      </c>
      <c r="D310" s="98" t="s">
        <v>32</v>
      </c>
      <c r="E310" s="98" t="s">
        <v>884</v>
      </c>
      <c r="F310" s="85"/>
      <c r="G310" s="98" t="s">
        <v>886</v>
      </c>
      <c r="H310" s="85" t="s">
        <v>1004</v>
      </c>
      <c r="I310" s="85" t="s">
        <v>888</v>
      </c>
      <c r="J310" s="85"/>
      <c r="K310" s="95">
        <v>6.870000000000001</v>
      </c>
      <c r="L310" s="98" t="s">
        <v>158</v>
      </c>
      <c r="M310" s="99">
        <v>4.4999999999999998E-2</v>
      </c>
      <c r="N310" s="99">
        <v>4.2900000000000001E-2</v>
      </c>
      <c r="O310" s="95">
        <v>10352000</v>
      </c>
      <c r="P310" s="97">
        <v>101.063</v>
      </c>
      <c r="Q310" s="95">
        <v>40650.42179</v>
      </c>
      <c r="R310" s="96">
        <v>1.0352E-2</v>
      </c>
      <c r="S310" s="96">
        <v>5.9496009928052401E-3</v>
      </c>
      <c r="T310" s="96">
        <f>Q310/'סכום נכסי הקרן'!$C$42</f>
        <v>7.4071250644957599E-4</v>
      </c>
    </row>
    <row r="311" spans="2:20" s="141" customFormat="1">
      <c r="B311" s="88" t="s">
        <v>1014</v>
      </c>
      <c r="C311" s="85" t="s">
        <v>1015</v>
      </c>
      <c r="D311" s="98" t="s">
        <v>32</v>
      </c>
      <c r="E311" s="98" t="s">
        <v>884</v>
      </c>
      <c r="F311" s="85"/>
      <c r="G311" s="98" t="s">
        <v>926</v>
      </c>
      <c r="H311" s="85" t="s">
        <v>1004</v>
      </c>
      <c r="I311" s="85" t="s">
        <v>929</v>
      </c>
      <c r="J311" s="85"/>
      <c r="K311" s="95">
        <v>1.86</v>
      </c>
      <c r="L311" s="98" t="s">
        <v>156</v>
      </c>
      <c r="M311" s="99">
        <v>0.105</v>
      </c>
      <c r="N311" s="99">
        <v>4.6799999999999994E-2</v>
      </c>
      <c r="O311" s="95">
        <v>2312000</v>
      </c>
      <c r="P311" s="97">
        <v>117.675</v>
      </c>
      <c r="Q311" s="95">
        <v>10322.238429999999</v>
      </c>
      <c r="R311" s="96">
        <v>6.9385277056431658E-4</v>
      </c>
      <c r="S311" s="96">
        <v>1.5107641521743826E-3</v>
      </c>
      <c r="T311" s="96">
        <f>Q311/'סכום נכסי הקרן'!$C$42</f>
        <v>1.8808688232446101E-4</v>
      </c>
    </row>
    <row r="312" spans="2:20" s="141" customFormat="1">
      <c r="B312" s="88" t="s">
        <v>1016</v>
      </c>
      <c r="C312" s="85" t="s">
        <v>1017</v>
      </c>
      <c r="D312" s="98" t="s">
        <v>32</v>
      </c>
      <c r="E312" s="98" t="s">
        <v>884</v>
      </c>
      <c r="F312" s="85"/>
      <c r="G312" s="98" t="s">
        <v>952</v>
      </c>
      <c r="H312" s="85" t="s">
        <v>1018</v>
      </c>
      <c r="I312" s="85" t="s">
        <v>929</v>
      </c>
      <c r="J312" s="85"/>
      <c r="K312" s="95">
        <v>4.08</v>
      </c>
      <c r="L312" s="98" t="s">
        <v>156</v>
      </c>
      <c r="M312" s="99">
        <v>0.05</v>
      </c>
      <c r="N312" s="99">
        <v>4.7500000000000001E-2</v>
      </c>
      <c r="O312" s="95">
        <v>4750000</v>
      </c>
      <c r="P312" s="97">
        <v>101</v>
      </c>
      <c r="Q312" s="95">
        <v>17872.592789999999</v>
      </c>
      <c r="R312" s="96">
        <v>4.7499999999999999E-3</v>
      </c>
      <c r="S312" s="96">
        <v>2.6158349932188431E-3</v>
      </c>
      <c r="T312" s="96">
        <f>Q312/'סכום נכסי הקרן'!$C$42</f>
        <v>3.2566582139352312E-4</v>
      </c>
    </row>
    <row r="313" spans="2:20" s="141" customFormat="1">
      <c r="B313" s="88" t="s">
        <v>1019</v>
      </c>
      <c r="C313" s="85" t="s">
        <v>1020</v>
      </c>
      <c r="D313" s="98" t="s">
        <v>32</v>
      </c>
      <c r="E313" s="98" t="s">
        <v>884</v>
      </c>
      <c r="F313" s="85"/>
      <c r="G313" s="98" t="s">
        <v>886</v>
      </c>
      <c r="H313" s="85" t="s">
        <v>1018</v>
      </c>
      <c r="I313" s="85" t="s">
        <v>929</v>
      </c>
      <c r="J313" s="85"/>
      <c r="K313" s="95">
        <v>2.77</v>
      </c>
      <c r="L313" s="98" t="s">
        <v>156</v>
      </c>
      <c r="M313" s="99">
        <v>0.05</v>
      </c>
      <c r="N313" s="99">
        <v>4.5700000000000005E-2</v>
      </c>
      <c r="O313" s="95">
        <v>5820000</v>
      </c>
      <c r="P313" s="97">
        <v>100.774</v>
      </c>
      <c r="Q313" s="95">
        <v>21348.823829999998</v>
      </c>
      <c r="R313" s="96">
        <v>2.9114557278639322E-3</v>
      </c>
      <c r="S313" s="96">
        <v>3.1246166180110414E-3</v>
      </c>
      <c r="T313" s="96">
        <f>Q313/'סכום נכסי הקרן'!$C$42</f>
        <v>3.890080376179471E-4</v>
      </c>
    </row>
    <row r="314" spans="2:20" s="141" customFormat="1">
      <c r="B314" s="88" t="s">
        <v>1021</v>
      </c>
      <c r="C314" s="85" t="s">
        <v>1022</v>
      </c>
      <c r="D314" s="98" t="s">
        <v>32</v>
      </c>
      <c r="E314" s="98" t="s">
        <v>884</v>
      </c>
      <c r="F314" s="85"/>
      <c r="G314" s="98" t="s">
        <v>1023</v>
      </c>
      <c r="H314" s="85" t="s">
        <v>1018</v>
      </c>
      <c r="I314" s="85" t="s">
        <v>929</v>
      </c>
      <c r="J314" s="85"/>
      <c r="K314" s="95">
        <v>2.14</v>
      </c>
      <c r="L314" s="98" t="s">
        <v>156</v>
      </c>
      <c r="M314" s="99">
        <v>0.06</v>
      </c>
      <c r="N314" s="99">
        <v>4.0300000000000002E-2</v>
      </c>
      <c r="O314" s="95">
        <v>4747000</v>
      </c>
      <c r="P314" s="97">
        <v>106.626</v>
      </c>
      <c r="Q314" s="95">
        <v>18601.886879999998</v>
      </c>
      <c r="R314" s="96">
        <v>3.1646666666666668E-3</v>
      </c>
      <c r="S314" s="96">
        <v>2.7225745705921432E-3</v>
      </c>
      <c r="T314" s="96">
        <f>Q314/'סכום נכסי הקרן'!$C$42</f>
        <v>3.3895466882869662E-4</v>
      </c>
    </row>
    <row r="315" spans="2:20" s="141" customFormat="1">
      <c r="B315" s="88" t="s">
        <v>1024</v>
      </c>
      <c r="C315" s="85" t="s">
        <v>1025</v>
      </c>
      <c r="D315" s="98" t="s">
        <v>32</v>
      </c>
      <c r="E315" s="98" t="s">
        <v>884</v>
      </c>
      <c r="F315" s="85"/>
      <c r="G315" s="98" t="s">
        <v>1023</v>
      </c>
      <c r="H315" s="85" t="s">
        <v>1018</v>
      </c>
      <c r="I315" s="85" t="s">
        <v>929</v>
      </c>
      <c r="J315" s="85"/>
      <c r="K315" s="95">
        <v>3.7299999999999995</v>
      </c>
      <c r="L315" s="98" t="s">
        <v>156</v>
      </c>
      <c r="M315" s="99">
        <v>4.6249999999999999E-2</v>
      </c>
      <c r="N315" s="99">
        <v>3.889999999999999E-2</v>
      </c>
      <c r="O315" s="95">
        <v>1287000</v>
      </c>
      <c r="P315" s="97">
        <v>102.75</v>
      </c>
      <c r="Q315" s="95">
        <v>4884.6014400000004</v>
      </c>
      <c r="R315" s="96">
        <v>2.5739999999999999E-3</v>
      </c>
      <c r="S315" s="96">
        <v>7.1491089876048999E-4</v>
      </c>
      <c r="T315" s="96">
        <f>Q315/'סכום נכסי הקרן'!$C$42</f>
        <v>8.9004866771632296E-5</v>
      </c>
    </row>
    <row r="316" spans="2:20" s="141" customFormat="1">
      <c r="B316" s="88" t="s">
        <v>1026</v>
      </c>
      <c r="C316" s="85" t="s">
        <v>1027</v>
      </c>
      <c r="D316" s="98" t="s">
        <v>32</v>
      </c>
      <c r="E316" s="98" t="s">
        <v>884</v>
      </c>
      <c r="F316" s="85"/>
      <c r="G316" s="98" t="s">
        <v>886</v>
      </c>
      <c r="H316" s="85" t="s">
        <v>1018</v>
      </c>
      <c r="I316" s="85" t="s">
        <v>894</v>
      </c>
      <c r="J316" s="85"/>
      <c r="K316" s="95">
        <v>3.7199999999999998</v>
      </c>
      <c r="L316" s="98" t="s">
        <v>156</v>
      </c>
      <c r="M316" s="99">
        <v>7.7499999999999999E-2</v>
      </c>
      <c r="N316" s="99">
        <v>5.6500000000000002E-2</v>
      </c>
      <c r="O316" s="95">
        <v>6175000</v>
      </c>
      <c r="P316" s="97">
        <v>107.42</v>
      </c>
      <c r="Q316" s="95">
        <v>24873.890489999998</v>
      </c>
      <c r="R316" s="96">
        <v>1.0291666666666666E-2</v>
      </c>
      <c r="S316" s="96">
        <v>3.6405458304651162E-3</v>
      </c>
      <c r="T316" s="96">
        <f>Q316/'סכום נכסי הקרן'!$C$42</f>
        <v>4.532401131083115E-4</v>
      </c>
    </row>
    <row r="317" spans="2:20" s="141" customFormat="1">
      <c r="B317" s="88" t="s">
        <v>1028</v>
      </c>
      <c r="C317" s="85" t="s">
        <v>1029</v>
      </c>
      <c r="D317" s="98" t="s">
        <v>32</v>
      </c>
      <c r="E317" s="98" t="s">
        <v>884</v>
      </c>
      <c r="F317" s="85"/>
      <c r="G317" s="98" t="s">
        <v>982</v>
      </c>
      <c r="H317" s="85" t="s">
        <v>1018</v>
      </c>
      <c r="I317" s="85" t="s">
        <v>929</v>
      </c>
      <c r="J317" s="85"/>
      <c r="K317" s="95">
        <v>5.28</v>
      </c>
      <c r="L317" s="98" t="s">
        <v>158</v>
      </c>
      <c r="M317" s="99">
        <v>3.7499999999999999E-2</v>
      </c>
      <c r="N317" s="99">
        <v>2.0900000000000002E-2</v>
      </c>
      <c r="O317" s="95">
        <v>4900000</v>
      </c>
      <c r="P317" s="97">
        <v>108.443</v>
      </c>
      <c r="Q317" s="95">
        <v>20787.179329999999</v>
      </c>
      <c r="R317" s="96">
        <v>6.5333333333333337E-3</v>
      </c>
      <c r="S317" s="96">
        <v>3.0424142563217562E-3</v>
      </c>
      <c r="T317" s="96">
        <f>Q317/'סכום נכסי הקרן'!$C$42</f>
        <v>3.7877402067520142E-4</v>
      </c>
    </row>
    <row r="318" spans="2:20" s="141" customFormat="1">
      <c r="B318" s="88" t="s">
        <v>1030</v>
      </c>
      <c r="C318" s="85" t="s">
        <v>1031</v>
      </c>
      <c r="D318" s="98" t="s">
        <v>32</v>
      </c>
      <c r="E318" s="98" t="s">
        <v>884</v>
      </c>
      <c r="F318" s="85"/>
      <c r="G318" s="98" t="s">
        <v>903</v>
      </c>
      <c r="H318" s="85" t="s">
        <v>1032</v>
      </c>
      <c r="I318" s="85" t="s">
        <v>888</v>
      </c>
      <c r="J318" s="85"/>
      <c r="K318" s="95">
        <v>18.64</v>
      </c>
      <c r="L318" s="98" t="s">
        <v>158</v>
      </c>
      <c r="M318" s="99">
        <v>5.5E-2</v>
      </c>
      <c r="N318" s="99">
        <v>5.5800000000000002E-2</v>
      </c>
      <c r="O318" s="95">
        <v>4659000</v>
      </c>
      <c r="P318" s="97">
        <v>98.150999999999996</v>
      </c>
      <c r="Q318" s="95">
        <v>18001.436610000001</v>
      </c>
      <c r="R318" s="96">
        <v>3.7272E-3</v>
      </c>
      <c r="S318" s="96">
        <v>2.6346925913847104E-3</v>
      </c>
      <c r="T318" s="96">
        <f>Q318/'סכום נכסי הקרן'!$C$42</f>
        <v>3.2801355174047405E-4</v>
      </c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2:6">
      <c r="C321" s="1"/>
      <c r="D321" s="1"/>
      <c r="E321" s="1"/>
      <c r="F321" s="1"/>
    </row>
    <row r="322" spans="2:6">
      <c r="B322" s="100" t="str">
        <f>'תעודות חוב מסחריות '!B15</f>
        <v>* בעל ענין/צד קשור</v>
      </c>
      <c r="C322" s="1"/>
      <c r="D322" s="1"/>
      <c r="E322" s="1"/>
      <c r="F322" s="1"/>
    </row>
    <row r="323" spans="2:6">
      <c r="B323" s="100" t="str">
        <f>'תעודות חוב מסחריות '!B16</f>
        <v>** בהתאם לשיטה שיושמה בדוח הכספי</v>
      </c>
      <c r="C323" s="1"/>
      <c r="D323" s="1"/>
      <c r="E323" s="1"/>
      <c r="F323" s="1"/>
    </row>
    <row r="324" spans="2:6">
      <c r="C324" s="1"/>
      <c r="D324" s="1"/>
      <c r="E324" s="1"/>
      <c r="F324" s="1"/>
    </row>
    <row r="325" spans="2:6">
      <c r="C325" s="1"/>
      <c r="D325" s="1"/>
      <c r="E325" s="1"/>
      <c r="F325" s="1"/>
    </row>
    <row r="326" spans="2:6">
      <c r="C326" s="1"/>
      <c r="D326" s="1"/>
      <c r="E326" s="1"/>
      <c r="F326" s="1"/>
    </row>
    <row r="327" spans="2:6">
      <c r="C327" s="1"/>
      <c r="D327" s="1"/>
      <c r="E327" s="1"/>
      <c r="F327" s="1"/>
    </row>
    <row r="328" spans="2:6">
      <c r="C328" s="1"/>
      <c r="D328" s="1"/>
      <c r="E328" s="1"/>
      <c r="F328" s="1"/>
    </row>
    <row r="329" spans="2:6">
      <c r="C329" s="1"/>
      <c r="D329" s="1"/>
      <c r="E329" s="1"/>
      <c r="F329" s="1"/>
    </row>
    <row r="330" spans="2:6">
      <c r="C330" s="1"/>
      <c r="D330" s="1"/>
      <c r="E330" s="1"/>
      <c r="F330" s="1"/>
    </row>
    <row r="331" spans="2:6">
      <c r="C331" s="1"/>
      <c r="D331" s="1"/>
      <c r="E331" s="1"/>
      <c r="F331" s="1"/>
    </row>
    <row r="332" spans="2:6">
      <c r="C332" s="1"/>
      <c r="D332" s="1"/>
      <c r="E332" s="1"/>
      <c r="F332" s="1"/>
    </row>
    <row r="333" spans="2:6">
      <c r="C333" s="1"/>
      <c r="D333" s="1"/>
      <c r="E333" s="1"/>
      <c r="F333" s="1"/>
    </row>
    <row r="334" spans="2:6">
      <c r="C334" s="1"/>
      <c r="D334" s="1"/>
      <c r="E334" s="1"/>
      <c r="F334" s="1"/>
    </row>
    <row r="335" spans="2:6">
      <c r="C335" s="1"/>
      <c r="D335" s="1"/>
      <c r="E335" s="1"/>
      <c r="F335" s="1"/>
    </row>
    <row r="336" spans="2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13" sheet="1" objects="1" scenarios="1"/>
  <mergeCells count="2">
    <mergeCell ref="B6:T6"/>
    <mergeCell ref="B7:T7"/>
  </mergeCells>
  <phoneticPr fontId="6" type="noConversion"/>
  <conditionalFormatting sqref="B12:B318">
    <cfRule type="cellIs" dxfId="41" priority="2" operator="equal">
      <formula>"NR3"</formula>
    </cfRule>
  </conditionalFormatting>
  <conditionalFormatting sqref="B12:B318">
    <cfRule type="containsText" dxfId="4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"/>
    <dataValidation type="list" allowBlank="1" showInputMessage="1" showErrorMessage="1" sqref="I12:I828">
      <formula1>$BE$7:$BE$10</formula1>
    </dataValidation>
    <dataValidation type="list" allowBlank="1" showInputMessage="1" showErrorMessage="1" sqref="E12:E822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555">
      <formula1>$BC$7:$BC$29</formula1>
    </dataValidation>
  </dataValidations>
  <pageMargins left="0" right="0" top="0.11811023622047245" bottom="0.11811023622047245" header="0" footer="0.23622047244094491"/>
  <pageSetup paperSize="9" scale="55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A363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1.855468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6" t="s">
        <v>170</v>
      </c>
      <c r="C1" s="79" t="s" vm="1">
        <v>231</v>
      </c>
    </row>
    <row r="2" spans="2:53">
      <c r="B2" s="56" t="s">
        <v>169</v>
      </c>
      <c r="C2" s="79" t="s">
        <v>232</v>
      </c>
    </row>
    <row r="3" spans="2:53">
      <c r="B3" s="56" t="s">
        <v>171</v>
      </c>
      <c r="C3" s="79" t="s">
        <v>233</v>
      </c>
    </row>
    <row r="4" spans="2:53">
      <c r="B4" s="56" t="s">
        <v>172</v>
      </c>
      <c r="C4" s="79">
        <v>162</v>
      </c>
    </row>
    <row r="6" spans="2:53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9"/>
      <c r="BA6" s="3"/>
    </row>
    <row r="7" spans="2:53" ht="26.25" customHeight="1">
      <c r="B7" s="197" t="s">
        <v>116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9"/>
      <c r="AW7" s="3"/>
      <c r="BA7" s="3"/>
    </row>
    <row r="8" spans="2:53" s="3" customFormat="1" ht="63">
      <c r="B8" s="22" t="s">
        <v>141</v>
      </c>
      <c r="C8" s="30" t="s">
        <v>58</v>
      </c>
      <c r="D8" s="71" t="s">
        <v>145</v>
      </c>
      <c r="E8" s="71" t="s">
        <v>217</v>
      </c>
      <c r="F8" s="71" t="s">
        <v>143</v>
      </c>
      <c r="G8" s="30" t="s">
        <v>83</v>
      </c>
      <c r="H8" s="30" t="s">
        <v>128</v>
      </c>
      <c r="I8" s="30" t="s">
        <v>0</v>
      </c>
      <c r="J8" s="14" t="s">
        <v>132</v>
      </c>
      <c r="K8" s="14" t="s">
        <v>79</v>
      </c>
      <c r="L8" s="14" t="s">
        <v>74</v>
      </c>
      <c r="M8" s="75" t="s">
        <v>173</v>
      </c>
      <c r="N8" s="15" t="s">
        <v>175</v>
      </c>
      <c r="AW8" s="1"/>
      <c r="AX8" s="1"/>
      <c r="AY8" s="1"/>
      <c r="BA8" s="4"/>
    </row>
    <row r="9" spans="2:53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80</v>
      </c>
      <c r="K9" s="17" t="s">
        <v>23</v>
      </c>
      <c r="L9" s="17" t="s">
        <v>20</v>
      </c>
      <c r="M9" s="17" t="s">
        <v>20</v>
      </c>
      <c r="N9" s="18" t="s">
        <v>20</v>
      </c>
      <c r="AW9" s="1"/>
      <c r="AY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W10" s="1"/>
      <c r="AX10" s="3"/>
      <c r="AY10" s="1"/>
      <c r="BA10" s="1"/>
    </row>
    <row r="11" spans="2:53" s="160" customFormat="1" ht="18" customHeight="1">
      <c r="B11" s="106" t="s">
        <v>34</v>
      </c>
      <c r="C11" s="81"/>
      <c r="D11" s="81"/>
      <c r="E11" s="81"/>
      <c r="F11" s="81"/>
      <c r="G11" s="81"/>
      <c r="H11" s="81"/>
      <c r="I11" s="89"/>
      <c r="J11" s="91"/>
      <c r="K11" s="89">
        <v>8652365.8307899982</v>
      </c>
      <c r="L11" s="81"/>
      <c r="M11" s="90">
        <v>1</v>
      </c>
      <c r="N11" s="90">
        <f>K11/'סכום נכסי הקרן'!$C$42</f>
        <v>0.15765926401333727</v>
      </c>
      <c r="AW11" s="141"/>
      <c r="AX11" s="161"/>
      <c r="AY11" s="141"/>
      <c r="BA11" s="141"/>
    </row>
    <row r="12" spans="2:53" s="141" customFormat="1" ht="20.25">
      <c r="B12" s="107" t="s">
        <v>226</v>
      </c>
      <c r="C12" s="83"/>
      <c r="D12" s="83"/>
      <c r="E12" s="83"/>
      <c r="F12" s="83"/>
      <c r="G12" s="83"/>
      <c r="H12" s="83"/>
      <c r="I12" s="92"/>
      <c r="J12" s="94"/>
      <c r="K12" s="92">
        <v>6023797.5933399992</v>
      </c>
      <c r="L12" s="83"/>
      <c r="M12" s="93">
        <v>0.69620236951885806</v>
      </c>
      <c r="N12" s="93">
        <f>K12/'סכום נכסי הקרן'!$C$42</f>
        <v>0.10976275318268462</v>
      </c>
      <c r="AX12" s="160"/>
    </row>
    <row r="13" spans="2:53" s="141" customFormat="1">
      <c r="B13" s="108" t="s">
        <v>1033</v>
      </c>
      <c r="C13" s="83"/>
      <c r="D13" s="83"/>
      <c r="E13" s="83"/>
      <c r="F13" s="83"/>
      <c r="G13" s="83"/>
      <c r="H13" s="83"/>
      <c r="I13" s="92"/>
      <c r="J13" s="94"/>
      <c r="K13" s="92">
        <v>4543665.3163999999</v>
      </c>
      <c r="L13" s="83"/>
      <c r="M13" s="93">
        <v>0.52513559935608312</v>
      </c>
      <c r="N13" s="93">
        <f>K13/'סכום נכסי הקרן'!$C$42</f>
        <v>8.279249210168281E-2</v>
      </c>
    </row>
    <row r="14" spans="2:53" s="141" customFormat="1">
      <c r="B14" s="109" t="s">
        <v>1034</v>
      </c>
      <c r="C14" s="85" t="s">
        <v>1035</v>
      </c>
      <c r="D14" s="98" t="s">
        <v>146</v>
      </c>
      <c r="E14" s="98" t="s">
        <v>317</v>
      </c>
      <c r="F14" s="85" t="s">
        <v>1036</v>
      </c>
      <c r="G14" s="98" t="s">
        <v>1037</v>
      </c>
      <c r="H14" s="98" t="s">
        <v>157</v>
      </c>
      <c r="I14" s="95">
        <v>63528767.539999999</v>
      </c>
      <c r="J14" s="97">
        <v>246</v>
      </c>
      <c r="K14" s="95">
        <v>156280.76815000002</v>
      </c>
      <c r="L14" s="96">
        <v>1.905007196763835E-2</v>
      </c>
      <c r="M14" s="96">
        <v>1.806220069820267E-2</v>
      </c>
      <c r="N14" s="96">
        <f>K14/'סכום נכסי הקרן'!$C$42</f>
        <v>2.8476732685398191E-3</v>
      </c>
    </row>
    <row r="15" spans="2:53" s="141" customFormat="1">
      <c r="B15" s="109" t="s">
        <v>1038</v>
      </c>
      <c r="C15" s="85" t="s">
        <v>1039</v>
      </c>
      <c r="D15" s="98" t="s">
        <v>146</v>
      </c>
      <c r="E15" s="98" t="s">
        <v>317</v>
      </c>
      <c r="F15" s="85" t="s">
        <v>1040</v>
      </c>
      <c r="G15" s="98" t="s">
        <v>179</v>
      </c>
      <c r="H15" s="98" t="s">
        <v>157</v>
      </c>
      <c r="I15" s="95">
        <v>2300</v>
      </c>
      <c r="J15" s="97">
        <v>2932</v>
      </c>
      <c r="K15" s="95">
        <v>67.436000000000007</v>
      </c>
      <c r="L15" s="96">
        <v>4.1258068358337276E-6</v>
      </c>
      <c r="M15" s="96">
        <v>7.7939376719399304E-6</v>
      </c>
      <c r="N15" s="96">
        <f>K15/'סכום נכסי הקרן'!$C$42</f>
        <v>1.2287864771238728E-6</v>
      </c>
    </row>
    <row r="16" spans="2:53" s="141" customFormat="1" ht="20.25">
      <c r="B16" s="109" t="s">
        <v>1041</v>
      </c>
      <c r="C16" s="85" t="s">
        <v>1042</v>
      </c>
      <c r="D16" s="98" t="s">
        <v>146</v>
      </c>
      <c r="E16" s="98" t="s">
        <v>317</v>
      </c>
      <c r="F16" s="85" t="s">
        <v>1043</v>
      </c>
      <c r="G16" s="98" t="s">
        <v>906</v>
      </c>
      <c r="H16" s="98" t="s">
        <v>157</v>
      </c>
      <c r="I16" s="95">
        <v>1163774.92</v>
      </c>
      <c r="J16" s="97">
        <v>20560</v>
      </c>
      <c r="K16" s="95">
        <v>239272.12158000001</v>
      </c>
      <c r="L16" s="96">
        <v>2.3431392138173697E-2</v>
      </c>
      <c r="M16" s="96">
        <v>2.7653953411046817E-2</v>
      </c>
      <c r="N16" s="96">
        <f>K16/'סכום נכסי הקרן'!$C$42</f>
        <v>4.3599019418447587E-3</v>
      </c>
      <c r="AW16" s="160"/>
    </row>
    <row r="17" spans="2:14" s="141" customFormat="1">
      <c r="B17" s="109" t="s">
        <v>1044</v>
      </c>
      <c r="C17" s="85" t="s">
        <v>1045</v>
      </c>
      <c r="D17" s="98" t="s">
        <v>146</v>
      </c>
      <c r="E17" s="98" t="s">
        <v>317</v>
      </c>
      <c r="F17" s="85" t="s">
        <v>375</v>
      </c>
      <c r="G17" s="98" t="s">
        <v>360</v>
      </c>
      <c r="H17" s="98" t="s">
        <v>157</v>
      </c>
      <c r="I17" s="95">
        <v>471231</v>
      </c>
      <c r="J17" s="97">
        <v>4661</v>
      </c>
      <c r="K17" s="95">
        <v>21964.07691</v>
      </c>
      <c r="L17" s="96">
        <v>4.3678063904756493E-3</v>
      </c>
      <c r="M17" s="96">
        <v>2.5385053451900319E-3</v>
      </c>
      <c r="N17" s="96">
        <f>K17/'סכום נכסי הקרן'!$C$42</f>
        <v>4.0021888441658303E-4</v>
      </c>
    </row>
    <row r="18" spans="2:14" s="141" customFormat="1">
      <c r="B18" s="109" t="s">
        <v>1046</v>
      </c>
      <c r="C18" s="85" t="s">
        <v>1047</v>
      </c>
      <c r="D18" s="98" t="s">
        <v>146</v>
      </c>
      <c r="E18" s="98" t="s">
        <v>317</v>
      </c>
      <c r="F18" s="85" t="s">
        <v>725</v>
      </c>
      <c r="G18" s="98" t="s">
        <v>726</v>
      </c>
      <c r="H18" s="98" t="s">
        <v>157</v>
      </c>
      <c r="I18" s="95">
        <v>494800</v>
      </c>
      <c r="J18" s="97">
        <v>41460</v>
      </c>
      <c r="K18" s="95">
        <v>205144.08</v>
      </c>
      <c r="L18" s="96">
        <v>1.1574841926678757E-2</v>
      </c>
      <c r="M18" s="96">
        <v>2.3709593885868952E-2</v>
      </c>
      <c r="N18" s="96">
        <f>K18/'סכום נכסי הקרן'!$C$42</f>
        <v>3.7380371221012202E-3</v>
      </c>
    </row>
    <row r="19" spans="2:14" s="141" customFormat="1">
      <c r="B19" s="109" t="s">
        <v>1048</v>
      </c>
      <c r="C19" s="85" t="s">
        <v>1049</v>
      </c>
      <c r="D19" s="98" t="s">
        <v>146</v>
      </c>
      <c r="E19" s="98" t="s">
        <v>317</v>
      </c>
      <c r="F19" s="85" t="s">
        <v>1050</v>
      </c>
      <c r="G19" s="98" t="s">
        <v>360</v>
      </c>
      <c r="H19" s="98" t="s">
        <v>157</v>
      </c>
      <c r="I19" s="95">
        <v>3481135</v>
      </c>
      <c r="J19" s="97">
        <v>3412</v>
      </c>
      <c r="K19" s="95">
        <v>122248.33720000002</v>
      </c>
      <c r="L19" s="96">
        <v>2.2425114360427042E-2</v>
      </c>
      <c r="M19" s="96">
        <v>1.4128891402738831E-2</v>
      </c>
      <c r="N19" s="96">
        <f>K19/'סכום נכסי הקרן'!$C$42</f>
        <v>2.2275506198801724E-3</v>
      </c>
    </row>
    <row r="20" spans="2:14" s="141" customFormat="1">
      <c r="B20" s="109" t="s">
        <v>1051</v>
      </c>
      <c r="C20" s="85" t="s">
        <v>1052</v>
      </c>
      <c r="D20" s="98" t="s">
        <v>146</v>
      </c>
      <c r="E20" s="98" t="s">
        <v>317</v>
      </c>
      <c r="F20" s="85" t="s">
        <v>383</v>
      </c>
      <c r="G20" s="98" t="s">
        <v>384</v>
      </c>
      <c r="H20" s="98" t="s">
        <v>157</v>
      </c>
      <c r="I20" s="95">
        <v>42629064</v>
      </c>
      <c r="J20" s="97">
        <v>651</v>
      </c>
      <c r="K20" s="95">
        <v>277515.20664000005</v>
      </c>
      <c r="L20" s="96">
        <v>1.5414674963975488E-2</v>
      </c>
      <c r="M20" s="96">
        <v>3.2073910427185638E-2</v>
      </c>
      <c r="N20" s="96">
        <f>K20/'סכום נכסי הקרן'!$C$42</f>
        <v>5.056749111979791E-3</v>
      </c>
    </row>
    <row r="21" spans="2:14" s="141" customFormat="1">
      <c r="B21" s="109" t="s">
        <v>1053</v>
      </c>
      <c r="C21" s="85" t="s">
        <v>1054</v>
      </c>
      <c r="D21" s="98" t="s">
        <v>146</v>
      </c>
      <c r="E21" s="98" t="s">
        <v>317</v>
      </c>
      <c r="F21" s="85" t="s">
        <v>343</v>
      </c>
      <c r="G21" s="98" t="s">
        <v>319</v>
      </c>
      <c r="H21" s="98" t="s">
        <v>157</v>
      </c>
      <c r="I21" s="95">
        <v>1334922</v>
      </c>
      <c r="J21" s="97">
        <v>5895</v>
      </c>
      <c r="K21" s="95">
        <v>79587.307570000004</v>
      </c>
      <c r="L21" s="96">
        <v>1.3305307164235159E-2</v>
      </c>
      <c r="M21" s="96">
        <v>9.1983290034713359E-3</v>
      </c>
      <c r="N21" s="96">
        <f>K21/'סכום נכסי הקרן'!$C$42</f>
        <v>1.4502017808398248E-3</v>
      </c>
    </row>
    <row r="22" spans="2:14" s="141" customFormat="1">
      <c r="B22" s="109" t="s">
        <v>1055</v>
      </c>
      <c r="C22" s="85" t="s">
        <v>1056</v>
      </c>
      <c r="D22" s="98" t="s">
        <v>146</v>
      </c>
      <c r="E22" s="98" t="s">
        <v>317</v>
      </c>
      <c r="F22" s="85" t="s">
        <v>675</v>
      </c>
      <c r="G22" s="98" t="s">
        <v>438</v>
      </c>
      <c r="H22" s="98" t="s">
        <v>157</v>
      </c>
      <c r="I22" s="95">
        <v>45212277.909999996</v>
      </c>
      <c r="J22" s="97">
        <v>143.4</v>
      </c>
      <c r="K22" s="95">
        <v>64834.406529999993</v>
      </c>
      <c r="L22" s="96">
        <v>1.4140558649710902E-2</v>
      </c>
      <c r="M22" s="96">
        <v>7.4932576589957171E-3</v>
      </c>
      <c r="N22" s="96">
        <f>K22/'סכום נכסי הקרן'!$C$42</f>
        <v>1.1813814875795672E-3</v>
      </c>
    </row>
    <row r="23" spans="2:14" s="141" customFormat="1">
      <c r="B23" s="109" t="s">
        <v>1057</v>
      </c>
      <c r="C23" s="85" t="s">
        <v>1058</v>
      </c>
      <c r="D23" s="98" t="s">
        <v>146</v>
      </c>
      <c r="E23" s="98" t="s">
        <v>317</v>
      </c>
      <c r="F23" s="85" t="s">
        <v>463</v>
      </c>
      <c r="G23" s="98" t="s">
        <v>360</v>
      </c>
      <c r="H23" s="98" t="s">
        <v>157</v>
      </c>
      <c r="I23" s="95">
        <v>1935386.18</v>
      </c>
      <c r="J23" s="97">
        <v>3725</v>
      </c>
      <c r="K23" s="95">
        <v>72093.135210000008</v>
      </c>
      <c r="L23" s="96">
        <v>9.8988468114028817E-3</v>
      </c>
      <c r="M23" s="96">
        <v>8.3321875912194983E-3</v>
      </c>
      <c r="N23" s="96">
        <f>K23/'סכום נכסי הקרן'!$C$42</f>
        <v>1.3136465632527276E-3</v>
      </c>
    </row>
    <row r="24" spans="2:14" s="141" customFormat="1">
      <c r="B24" s="109" t="s">
        <v>1059</v>
      </c>
      <c r="C24" s="85" t="s">
        <v>1060</v>
      </c>
      <c r="D24" s="98" t="s">
        <v>146</v>
      </c>
      <c r="E24" s="98" t="s">
        <v>317</v>
      </c>
      <c r="F24" s="85" t="s">
        <v>401</v>
      </c>
      <c r="G24" s="98" t="s">
        <v>319</v>
      </c>
      <c r="H24" s="98" t="s">
        <v>157</v>
      </c>
      <c r="I24" s="95">
        <v>13855639</v>
      </c>
      <c r="J24" s="97">
        <v>851</v>
      </c>
      <c r="K24" s="95">
        <v>117911.48789</v>
      </c>
      <c r="L24" s="96">
        <v>1.1974656207033207E-2</v>
      </c>
      <c r="M24" s="96">
        <v>1.362765863070704E-2</v>
      </c>
      <c r="N24" s="96">
        <f>K24/'סכום נכסי הקרן'!$C$42</f>
        <v>2.1485266299422754E-3</v>
      </c>
    </row>
    <row r="25" spans="2:14" s="141" customFormat="1">
      <c r="B25" s="109" t="s">
        <v>1061</v>
      </c>
      <c r="C25" s="85" t="s">
        <v>1062</v>
      </c>
      <c r="D25" s="98" t="s">
        <v>146</v>
      </c>
      <c r="E25" s="98" t="s">
        <v>317</v>
      </c>
      <c r="F25" s="85" t="s">
        <v>1063</v>
      </c>
      <c r="G25" s="98" t="s">
        <v>1037</v>
      </c>
      <c r="H25" s="98" t="s">
        <v>157</v>
      </c>
      <c r="I25" s="95">
        <v>3022111</v>
      </c>
      <c r="J25" s="97">
        <v>1319</v>
      </c>
      <c r="K25" s="95">
        <v>39861.644089999994</v>
      </c>
      <c r="L25" s="96">
        <v>5.5252176324222021E-3</v>
      </c>
      <c r="M25" s="96">
        <v>4.6070225033885857E-3</v>
      </c>
      <c r="N25" s="96">
        <f>K25/'סכום נכסי הקרן'!$C$42</f>
        <v>7.2633977717712691E-4</v>
      </c>
    </row>
    <row r="26" spans="2:14" s="141" customFormat="1">
      <c r="B26" s="109" t="s">
        <v>1064</v>
      </c>
      <c r="C26" s="85" t="s">
        <v>1065</v>
      </c>
      <c r="D26" s="98" t="s">
        <v>146</v>
      </c>
      <c r="E26" s="98" t="s">
        <v>317</v>
      </c>
      <c r="F26" s="85" t="s">
        <v>406</v>
      </c>
      <c r="G26" s="98" t="s">
        <v>407</v>
      </c>
      <c r="H26" s="98" t="s">
        <v>157</v>
      </c>
      <c r="I26" s="95">
        <v>2609747</v>
      </c>
      <c r="J26" s="97">
        <v>1910</v>
      </c>
      <c r="K26" s="95">
        <v>51151.0412</v>
      </c>
      <c r="L26" s="96">
        <v>1.2182044310287684E-2</v>
      </c>
      <c r="M26" s="96">
        <v>5.9117982526785615E-3</v>
      </c>
      <c r="N26" s="96">
        <f>K26/'סכום נכסי הקרן'!$C$42</f>
        <v>9.3204976151263518E-4</v>
      </c>
    </row>
    <row r="27" spans="2:14" s="141" customFormat="1">
      <c r="B27" s="109" t="s">
        <v>1066</v>
      </c>
      <c r="C27" s="85" t="s">
        <v>1067</v>
      </c>
      <c r="D27" s="98" t="s">
        <v>146</v>
      </c>
      <c r="E27" s="98" t="s">
        <v>317</v>
      </c>
      <c r="F27" s="85" t="s">
        <v>1068</v>
      </c>
      <c r="G27" s="98" t="s">
        <v>1069</v>
      </c>
      <c r="H27" s="98" t="s">
        <v>157</v>
      </c>
      <c r="I27" s="95">
        <v>748963.83999999997</v>
      </c>
      <c r="J27" s="97">
        <v>8381</v>
      </c>
      <c r="K27" s="95">
        <v>62770.65943</v>
      </c>
      <c r="L27" s="96">
        <v>8.0040556124695017E-3</v>
      </c>
      <c r="M27" s="96">
        <v>7.2547394155049001E-3</v>
      </c>
      <c r="N27" s="96">
        <f>K27/'סכום נכסי הקרן'!$C$42</f>
        <v>1.1437768768570512E-3</v>
      </c>
    </row>
    <row r="28" spans="2:14" s="141" customFormat="1">
      <c r="B28" s="109" t="s">
        <v>1070</v>
      </c>
      <c r="C28" s="85" t="s">
        <v>1071</v>
      </c>
      <c r="D28" s="98" t="s">
        <v>146</v>
      </c>
      <c r="E28" s="98" t="s">
        <v>317</v>
      </c>
      <c r="F28" s="85" t="s">
        <v>1072</v>
      </c>
      <c r="G28" s="98" t="s">
        <v>438</v>
      </c>
      <c r="H28" s="98" t="s">
        <v>157</v>
      </c>
      <c r="I28" s="95">
        <v>440870</v>
      </c>
      <c r="J28" s="97">
        <v>11910</v>
      </c>
      <c r="K28" s="95">
        <v>52507.616999999998</v>
      </c>
      <c r="L28" s="96">
        <v>4.3462835307303544E-4</v>
      </c>
      <c r="M28" s="96">
        <v>6.0685849427619294E-3</v>
      </c>
      <c r="N28" s="96">
        <f>K28/'סכום נכסי הקרן'!$C$42</f>
        <v>9.567686356782663E-4</v>
      </c>
    </row>
    <row r="29" spans="2:14" s="141" customFormat="1">
      <c r="B29" s="109" t="s">
        <v>1073</v>
      </c>
      <c r="C29" s="85" t="s">
        <v>1074</v>
      </c>
      <c r="D29" s="98" t="s">
        <v>146</v>
      </c>
      <c r="E29" s="98" t="s">
        <v>317</v>
      </c>
      <c r="F29" s="85" t="s">
        <v>1075</v>
      </c>
      <c r="G29" s="98" t="s">
        <v>1037</v>
      </c>
      <c r="H29" s="98" t="s">
        <v>157</v>
      </c>
      <c r="I29" s="95">
        <v>602217652.51999998</v>
      </c>
      <c r="J29" s="97">
        <v>63.4</v>
      </c>
      <c r="K29" s="95">
        <v>381805.99170999997</v>
      </c>
      <c r="L29" s="96">
        <v>4.6495089617204506E-2</v>
      </c>
      <c r="M29" s="96">
        <v>4.4127351891585405E-2</v>
      </c>
      <c r="N29" s="96">
        <f>K29/'סכום נכסי הקרן'!$C$42</f>
        <v>6.957085822084901E-3</v>
      </c>
    </row>
    <row r="30" spans="2:14" s="141" customFormat="1">
      <c r="B30" s="109" t="s">
        <v>1076</v>
      </c>
      <c r="C30" s="85" t="s">
        <v>1077</v>
      </c>
      <c r="D30" s="98" t="s">
        <v>146</v>
      </c>
      <c r="E30" s="98" t="s">
        <v>317</v>
      </c>
      <c r="F30" s="85" t="s">
        <v>893</v>
      </c>
      <c r="G30" s="98" t="s">
        <v>438</v>
      </c>
      <c r="H30" s="98" t="s">
        <v>157</v>
      </c>
      <c r="I30" s="95">
        <v>14528610</v>
      </c>
      <c r="J30" s="97">
        <v>1540</v>
      </c>
      <c r="K30" s="95">
        <v>226042.02144000001</v>
      </c>
      <c r="L30" s="96">
        <v>1.1382579821668865E-2</v>
      </c>
      <c r="M30" s="96">
        <v>2.6124880276746389E-2</v>
      </c>
      <c r="N30" s="96">
        <f>K30/'סכום נכסי הקרן'!$C$42</f>
        <v>4.1188293968683863E-3</v>
      </c>
    </row>
    <row r="31" spans="2:14" s="141" customFormat="1">
      <c r="B31" s="109" t="s">
        <v>1078</v>
      </c>
      <c r="C31" s="85" t="s">
        <v>1079</v>
      </c>
      <c r="D31" s="98" t="s">
        <v>146</v>
      </c>
      <c r="E31" s="98" t="s">
        <v>317</v>
      </c>
      <c r="F31" s="85" t="s">
        <v>318</v>
      </c>
      <c r="G31" s="98" t="s">
        <v>319</v>
      </c>
      <c r="H31" s="98" t="s">
        <v>157</v>
      </c>
      <c r="I31" s="95">
        <v>20112859</v>
      </c>
      <c r="J31" s="97">
        <v>1600</v>
      </c>
      <c r="K31" s="95">
        <v>321805.74400000001</v>
      </c>
      <c r="L31" s="96">
        <v>1.3206381894546355E-2</v>
      </c>
      <c r="M31" s="96">
        <v>3.7192803713272694E-2</v>
      </c>
      <c r="N31" s="96">
        <f>K31/'סכום נכסי הקרן'!$C$42</f>
        <v>5.8637900600270899E-3</v>
      </c>
    </row>
    <row r="32" spans="2:14" s="141" customFormat="1">
      <c r="B32" s="109" t="s">
        <v>1080</v>
      </c>
      <c r="C32" s="85" t="s">
        <v>1081</v>
      </c>
      <c r="D32" s="98" t="s">
        <v>146</v>
      </c>
      <c r="E32" s="98" t="s">
        <v>317</v>
      </c>
      <c r="F32" s="85" t="s">
        <v>323</v>
      </c>
      <c r="G32" s="98" t="s">
        <v>319</v>
      </c>
      <c r="H32" s="98" t="s">
        <v>157</v>
      </c>
      <c r="I32" s="95">
        <v>3467422</v>
      </c>
      <c r="J32" s="97">
        <v>6144</v>
      </c>
      <c r="K32" s="95">
        <v>213038.40768</v>
      </c>
      <c r="L32" s="96">
        <v>1.4927450806442514E-2</v>
      </c>
      <c r="M32" s="96">
        <v>2.4621983379608057E-2</v>
      </c>
      <c r="N32" s="96">
        <f>K32/'סכום נכסי הקרן'!$C$42</f>
        <v>3.8818837781776287E-3</v>
      </c>
    </row>
    <row r="33" spans="2:14" s="141" customFormat="1">
      <c r="B33" s="109" t="s">
        <v>1082</v>
      </c>
      <c r="C33" s="85" t="s">
        <v>1083</v>
      </c>
      <c r="D33" s="98" t="s">
        <v>146</v>
      </c>
      <c r="E33" s="98" t="s">
        <v>317</v>
      </c>
      <c r="F33" s="85"/>
      <c r="G33" s="98" t="s">
        <v>961</v>
      </c>
      <c r="H33" s="98" t="s">
        <v>157</v>
      </c>
      <c r="I33" s="95">
        <v>326884</v>
      </c>
      <c r="J33" s="97">
        <v>14640</v>
      </c>
      <c r="K33" s="95">
        <v>47855.817600000002</v>
      </c>
      <c r="L33" s="96">
        <v>6.6475112038263441E-4</v>
      </c>
      <c r="M33" s="96">
        <v>5.5309517114616224E-3</v>
      </c>
      <c r="N33" s="96">
        <f>K33/'סכום נכסי הקרן'!$C$42</f>
        <v>8.7200577612234751E-4</v>
      </c>
    </row>
    <row r="34" spans="2:14" s="141" customFormat="1">
      <c r="B34" s="109" t="s">
        <v>1084</v>
      </c>
      <c r="C34" s="85" t="s">
        <v>1085</v>
      </c>
      <c r="D34" s="98" t="s">
        <v>146</v>
      </c>
      <c r="E34" s="98" t="s">
        <v>317</v>
      </c>
      <c r="F34" s="85" t="s">
        <v>497</v>
      </c>
      <c r="G34" s="98" t="s">
        <v>360</v>
      </c>
      <c r="H34" s="98" t="s">
        <v>157</v>
      </c>
      <c r="I34" s="95">
        <v>1220839.8</v>
      </c>
      <c r="J34" s="97">
        <v>20150</v>
      </c>
      <c r="K34" s="95">
        <v>245999.21969999999</v>
      </c>
      <c r="L34" s="96">
        <v>2.7458187905044548E-2</v>
      </c>
      <c r="M34" s="96">
        <v>2.8431439968083179E-2</v>
      </c>
      <c r="N34" s="96">
        <f>K34/'סכום נכסי הקרן'!$C$42</f>
        <v>4.4824799002073749E-3</v>
      </c>
    </row>
    <row r="35" spans="2:14" s="141" customFormat="1">
      <c r="B35" s="109" t="s">
        <v>1086</v>
      </c>
      <c r="C35" s="85" t="s">
        <v>1087</v>
      </c>
      <c r="D35" s="98" t="s">
        <v>146</v>
      </c>
      <c r="E35" s="98" t="s">
        <v>317</v>
      </c>
      <c r="F35" s="85" t="s">
        <v>1088</v>
      </c>
      <c r="G35" s="98" t="s">
        <v>181</v>
      </c>
      <c r="H35" s="98" t="s">
        <v>157</v>
      </c>
      <c r="I35" s="95">
        <v>271516</v>
      </c>
      <c r="J35" s="97">
        <v>24340</v>
      </c>
      <c r="K35" s="95">
        <v>66086.994399999996</v>
      </c>
      <c r="L35" s="96">
        <v>4.5217543186370935E-3</v>
      </c>
      <c r="M35" s="96">
        <v>7.6380259101880774E-3</v>
      </c>
      <c r="N35" s="96">
        <f>K35/'סכום נכסי הקרן'!$C$42</f>
        <v>1.2042055435150527E-3</v>
      </c>
    </row>
    <row r="36" spans="2:14" s="141" customFormat="1">
      <c r="B36" s="109" t="s">
        <v>1089</v>
      </c>
      <c r="C36" s="85" t="s">
        <v>1090</v>
      </c>
      <c r="D36" s="98" t="s">
        <v>146</v>
      </c>
      <c r="E36" s="98" t="s">
        <v>317</v>
      </c>
      <c r="F36" s="85" t="s">
        <v>576</v>
      </c>
      <c r="G36" s="98" t="s">
        <v>384</v>
      </c>
      <c r="H36" s="98" t="s">
        <v>157</v>
      </c>
      <c r="I36" s="95">
        <v>850669</v>
      </c>
      <c r="J36" s="97">
        <v>3755</v>
      </c>
      <c r="K36" s="95">
        <v>31942.620950000004</v>
      </c>
      <c r="L36" s="96">
        <v>8.4555694871062421E-3</v>
      </c>
      <c r="M36" s="96">
        <v>3.6917788238137296E-3</v>
      </c>
      <c r="N36" s="96">
        <f>K36/'סכום נכסי הקרן'!$C$42</f>
        <v>5.820431322624965E-4</v>
      </c>
    </row>
    <row r="37" spans="2:14" s="141" customFormat="1">
      <c r="B37" s="109" t="s">
        <v>1091</v>
      </c>
      <c r="C37" s="85" t="s">
        <v>1092</v>
      </c>
      <c r="D37" s="98" t="s">
        <v>146</v>
      </c>
      <c r="E37" s="98" t="s">
        <v>317</v>
      </c>
      <c r="F37" s="85" t="s">
        <v>334</v>
      </c>
      <c r="G37" s="98" t="s">
        <v>319</v>
      </c>
      <c r="H37" s="98" t="s">
        <v>157</v>
      </c>
      <c r="I37" s="95">
        <v>18962293</v>
      </c>
      <c r="J37" s="97">
        <v>2208</v>
      </c>
      <c r="K37" s="95">
        <v>418687.42944000004</v>
      </c>
      <c r="L37" s="96">
        <v>1.4219402527725277E-2</v>
      </c>
      <c r="M37" s="96">
        <v>4.8389936073908707E-2</v>
      </c>
      <c r="N37" s="96">
        <f>K37/'סכום נכסי הקרן'!$C$42</f>
        <v>7.6291217070648858E-3</v>
      </c>
    </row>
    <row r="38" spans="2:14" s="141" customFormat="1">
      <c r="B38" s="109" t="s">
        <v>1093</v>
      </c>
      <c r="C38" s="85" t="s">
        <v>1094</v>
      </c>
      <c r="D38" s="98" t="s">
        <v>146</v>
      </c>
      <c r="E38" s="98" t="s">
        <v>317</v>
      </c>
      <c r="F38" s="85" t="s">
        <v>523</v>
      </c>
      <c r="G38" s="98" t="s">
        <v>489</v>
      </c>
      <c r="H38" s="98" t="s">
        <v>157</v>
      </c>
      <c r="I38" s="95">
        <v>278589</v>
      </c>
      <c r="J38" s="97">
        <v>60000</v>
      </c>
      <c r="K38" s="95">
        <v>167153.4</v>
      </c>
      <c r="L38" s="96">
        <v>2.7447857356936927E-2</v>
      </c>
      <c r="M38" s="96">
        <v>1.9318808666778039E-2</v>
      </c>
      <c r="N38" s="96">
        <f>K38/'סכום נכסי הקרן'!$C$42</f>
        <v>3.0457891560187072E-3</v>
      </c>
    </row>
    <row r="39" spans="2:14" s="141" customFormat="1">
      <c r="B39" s="109" t="s">
        <v>1095</v>
      </c>
      <c r="C39" s="85" t="s">
        <v>1096</v>
      </c>
      <c r="D39" s="98" t="s">
        <v>146</v>
      </c>
      <c r="E39" s="98" t="s">
        <v>317</v>
      </c>
      <c r="F39" s="85" t="s">
        <v>1097</v>
      </c>
      <c r="G39" s="98" t="s">
        <v>434</v>
      </c>
      <c r="H39" s="98" t="s">
        <v>157</v>
      </c>
      <c r="I39" s="95">
        <v>1058192</v>
      </c>
      <c r="J39" s="97">
        <v>20250</v>
      </c>
      <c r="K39" s="95">
        <v>214283.88</v>
      </c>
      <c r="L39" s="96">
        <v>1.7857920353005589E-2</v>
      </c>
      <c r="M39" s="96">
        <v>2.4765929248790786E-2</v>
      </c>
      <c r="N39" s="96">
        <f>K39/'סכום נכסי הקרן'!$C$42</f>
        <v>3.9045781779707377E-3</v>
      </c>
    </row>
    <row r="40" spans="2:14" s="141" customFormat="1">
      <c r="B40" s="109" t="s">
        <v>1098</v>
      </c>
      <c r="C40" s="85" t="s">
        <v>1099</v>
      </c>
      <c r="D40" s="98" t="s">
        <v>146</v>
      </c>
      <c r="E40" s="98" t="s">
        <v>317</v>
      </c>
      <c r="F40" s="85" t="s">
        <v>585</v>
      </c>
      <c r="G40" s="98" t="s">
        <v>384</v>
      </c>
      <c r="H40" s="98" t="s">
        <v>157</v>
      </c>
      <c r="I40" s="95">
        <v>2305236</v>
      </c>
      <c r="J40" s="97">
        <v>1905</v>
      </c>
      <c r="K40" s="95">
        <v>43914.745799999997</v>
      </c>
      <c r="L40" s="96">
        <v>1.4481687503608273E-2</v>
      </c>
      <c r="M40" s="96">
        <v>5.0754610540999735E-3</v>
      </c>
      <c r="N40" s="96">
        <f>K40/'סכום נכסי הקרן'!$C$42</f>
        <v>8.0019345431775869E-4</v>
      </c>
    </row>
    <row r="41" spans="2:14" s="141" customFormat="1">
      <c r="B41" s="109" t="s">
        <v>1100</v>
      </c>
      <c r="C41" s="85" t="s">
        <v>1101</v>
      </c>
      <c r="D41" s="98" t="s">
        <v>146</v>
      </c>
      <c r="E41" s="98" t="s">
        <v>317</v>
      </c>
      <c r="F41" s="85" t="s">
        <v>1102</v>
      </c>
      <c r="G41" s="98" t="s">
        <v>438</v>
      </c>
      <c r="H41" s="98" t="s">
        <v>157</v>
      </c>
      <c r="I41" s="95">
        <v>184750</v>
      </c>
      <c r="J41" s="97">
        <v>24480</v>
      </c>
      <c r="K41" s="95">
        <v>45226.8</v>
      </c>
      <c r="L41" s="96">
        <v>1.3143378703019783E-3</v>
      </c>
      <c r="M41" s="96">
        <v>5.2271021457573532E-3</v>
      </c>
      <c r="N41" s="96">
        <f>K41/'סכום נכסי הקרן'!$C$42</f>
        <v>8.2410107722264022E-4</v>
      </c>
    </row>
    <row r="42" spans="2:14" s="141" customFormat="1">
      <c r="B42" s="109" t="s">
        <v>1103</v>
      </c>
      <c r="C42" s="85" t="s">
        <v>1104</v>
      </c>
      <c r="D42" s="98" t="s">
        <v>146</v>
      </c>
      <c r="E42" s="98" t="s">
        <v>317</v>
      </c>
      <c r="F42" s="85" t="s">
        <v>359</v>
      </c>
      <c r="G42" s="98" t="s">
        <v>360</v>
      </c>
      <c r="H42" s="98" t="s">
        <v>157</v>
      </c>
      <c r="I42" s="95">
        <v>2207910</v>
      </c>
      <c r="J42" s="97">
        <v>19220</v>
      </c>
      <c r="K42" s="95">
        <v>424360.30200000003</v>
      </c>
      <c r="L42" s="96">
        <v>1.8206149509584841E-2</v>
      </c>
      <c r="M42" s="96">
        <v>4.9045580168361198E-2</v>
      </c>
      <c r="N42" s="96">
        <f>K42/'סכום נכסי הקרן'!$C$42</f>
        <v>7.7324900724509565E-3</v>
      </c>
    </row>
    <row r="43" spans="2:14" s="141" customFormat="1">
      <c r="B43" s="109" t="s">
        <v>1105</v>
      </c>
      <c r="C43" s="85" t="s">
        <v>1106</v>
      </c>
      <c r="D43" s="98" t="s">
        <v>146</v>
      </c>
      <c r="E43" s="98" t="s">
        <v>317</v>
      </c>
      <c r="F43" s="85" t="s">
        <v>433</v>
      </c>
      <c r="G43" s="98" t="s">
        <v>434</v>
      </c>
      <c r="H43" s="98" t="s">
        <v>157</v>
      </c>
      <c r="I43" s="95">
        <v>2134828.35</v>
      </c>
      <c r="J43" s="97">
        <v>6195</v>
      </c>
      <c r="K43" s="95">
        <v>132252.61628000002</v>
      </c>
      <c r="L43" s="96">
        <v>1.9883390603965337E-2</v>
      </c>
      <c r="M43" s="96">
        <v>1.5285139216995496E-2</v>
      </c>
      <c r="N43" s="96">
        <f>K43/'סכום נכסי הקרן'!$C$42</f>
        <v>2.409843799292908E-3</v>
      </c>
    </row>
    <row r="44" spans="2:14" s="141" customFormat="1">
      <c r="B44" s="110"/>
      <c r="C44" s="85"/>
      <c r="D44" s="85"/>
      <c r="E44" s="85"/>
      <c r="F44" s="85"/>
      <c r="G44" s="85"/>
      <c r="H44" s="85"/>
      <c r="I44" s="95"/>
      <c r="J44" s="97"/>
      <c r="K44" s="85"/>
      <c r="L44" s="85"/>
      <c r="M44" s="96"/>
      <c r="N44" s="85"/>
    </row>
    <row r="45" spans="2:14" s="141" customFormat="1">
      <c r="B45" s="108" t="s">
        <v>1107</v>
      </c>
      <c r="C45" s="83"/>
      <c r="D45" s="83"/>
      <c r="E45" s="83"/>
      <c r="F45" s="83"/>
      <c r="G45" s="83"/>
      <c r="H45" s="83"/>
      <c r="I45" s="92"/>
      <c r="J45" s="94"/>
      <c r="K45" s="92">
        <v>1319948.2539999997</v>
      </c>
      <c r="L45" s="83"/>
      <c r="M45" s="93">
        <v>0.15255344952046287</v>
      </c>
      <c r="N45" s="93">
        <f>K45/'סכום נכסי הקרן'!$C$42</f>
        <v>2.4051464574091973E-2</v>
      </c>
    </row>
    <row r="46" spans="2:14" s="141" customFormat="1">
      <c r="B46" s="109" t="s">
        <v>1108</v>
      </c>
      <c r="C46" s="85" t="s">
        <v>1109</v>
      </c>
      <c r="D46" s="98" t="s">
        <v>146</v>
      </c>
      <c r="E46" s="98" t="s">
        <v>317</v>
      </c>
      <c r="F46" s="85" t="s">
        <v>832</v>
      </c>
      <c r="G46" s="98" t="s">
        <v>833</v>
      </c>
      <c r="H46" s="98" t="s">
        <v>157</v>
      </c>
      <c r="I46" s="95">
        <v>8393713</v>
      </c>
      <c r="J46" s="97">
        <v>459.2</v>
      </c>
      <c r="K46" s="95">
        <v>38543.930110000001</v>
      </c>
      <c r="L46" s="96">
        <v>2.8579520980091134E-2</v>
      </c>
      <c r="M46" s="96">
        <v>4.4547272808136426E-3</v>
      </c>
      <c r="N46" s="96">
        <f>K46/'סכום נכסי הקרן'!$C$42</f>
        <v>7.0232902447321405E-4</v>
      </c>
    </row>
    <row r="47" spans="2:14" s="141" customFormat="1">
      <c r="B47" s="109" t="s">
        <v>1110</v>
      </c>
      <c r="C47" s="85" t="s">
        <v>1111</v>
      </c>
      <c r="D47" s="98" t="s">
        <v>146</v>
      </c>
      <c r="E47" s="98" t="s">
        <v>317</v>
      </c>
      <c r="F47" s="85" t="s">
        <v>601</v>
      </c>
      <c r="G47" s="98" t="s">
        <v>360</v>
      </c>
      <c r="H47" s="98" t="s">
        <v>157</v>
      </c>
      <c r="I47" s="95">
        <v>3875088</v>
      </c>
      <c r="J47" s="97">
        <v>386.2</v>
      </c>
      <c r="K47" s="95">
        <v>14965.58986</v>
      </c>
      <c r="L47" s="96">
        <v>1.8405443057946804E-2</v>
      </c>
      <c r="M47" s="96">
        <v>1.7296529241452078E-3</v>
      </c>
      <c r="N47" s="96">
        <f>K47/'סכום נכסי הקרן'!$C$42</f>
        <v>2.7269580701925008E-4</v>
      </c>
    </row>
    <row r="48" spans="2:14" s="141" customFormat="1">
      <c r="B48" s="109" t="s">
        <v>1112</v>
      </c>
      <c r="C48" s="85" t="s">
        <v>1113</v>
      </c>
      <c r="D48" s="98" t="s">
        <v>146</v>
      </c>
      <c r="E48" s="98" t="s">
        <v>317</v>
      </c>
      <c r="F48" s="85" t="s">
        <v>1114</v>
      </c>
      <c r="G48" s="98" t="s">
        <v>407</v>
      </c>
      <c r="H48" s="98" t="s">
        <v>157</v>
      </c>
      <c r="I48" s="95">
        <v>223561</v>
      </c>
      <c r="J48" s="97">
        <v>17980</v>
      </c>
      <c r="K48" s="95">
        <v>40957.979270000011</v>
      </c>
      <c r="L48" s="96">
        <v>1.523423000872305E-2</v>
      </c>
      <c r="M48" s="96">
        <v>4.7337317990240792E-3</v>
      </c>
      <c r="N48" s="96">
        <f>K48/'סכום נכסי הקרן'!$C$42</f>
        <v>7.4631667147066728E-4</v>
      </c>
    </row>
    <row r="49" spans="2:14" s="141" customFormat="1">
      <c r="B49" s="109" t="s">
        <v>1115</v>
      </c>
      <c r="C49" s="85" t="s">
        <v>1116</v>
      </c>
      <c r="D49" s="98" t="s">
        <v>146</v>
      </c>
      <c r="E49" s="98" t="s">
        <v>317</v>
      </c>
      <c r="F49" s="85" t="s">
        <v>1117</v>
      </c>
      <c r="G49" s="98" t="s">
        <v>1118</v>
      </c>
      <c r="H49" s="98" t="s">
        <v>157</v>
      </c>
      <c r="I49" s="95">
        <v>2418752</v>
      </c>
      <c r="J49" s="97">
        <v>1439</v>
      </c>
      <c r="K49" s="95">
        <v>34805.841279999993</v>
      </c>
      <c r="L49" s="96">
        <v>2.2228140531541374E-2</v>
      </c>
      <c r="M49" s="96">
        <v>4.0226964463454815E-3</v>
      </c>
      <c r="N49" s="96">
        <f>K49/'סכום נכסי הקרן'!$C$42</f>
        <v>6.3421536107989584E-4</v>
      </c>
    </row>
    <row r="50" spans="2:14" s="141" customFormat="1">
      <c r="B50" s="109" t="s">
        <v>1119</v>
      </c>
      <c r="C50" s="85" t="s">
        <v>1120</v>
      </c>
      <c r="D50" s="98" t="s">
        <v>146</v>
      </c>
      <c r="E50" s="98" t="s">
        <v>317</v>
      </c>
      <c r="F50" s="85" t="s">
        <v>856</v>
      </c>
      <c r="G50" s="98" t="s">
        <v>414</v>
      </c>
      <c r="H50" s="98" t="s">
        <v>157</v>
      </c>
      <c r="I50" s="95">
        <v>90594</v>
      </c>
      <c r="J50" s="97">
        <v>5798</v>
      </c>
      <c r="K50" s="95">
        <v>5252.6401199999991</v>
      </c>
      <c r="L50" s="96">
        <v>5.7056943956167285E-3</v>
      </c>
      <c r="M50" s="96">
        <v>6.070755932797181E-4</v>
      </c>
      <c r="N50" s="96">
        <f>K50/'סכום נכסי הקרן'!$C$42</f>
        <v>9.5711091236940426E-5</v>
      </c>
    </row>
    <row r="51" spans="2:14" s="141" customFormat="1">
      <c r="B51" s="109" t="s">
        <v>1121</v>
      </c>
      <c r="C51" s="85" t="s">
        <v>1122</v>
      </c>
      <c r="D51" s="98" t="s">
        <v>146</v>
      </c>
      <c r="E51" s="98" t="s">
        <v>317</v>
      </c>
      <c r="F51" s="85" t="s">
        <v>1123</v>
      </c>
      <c r="G51" s="98" t="s">
        <v>152</v>
      </c>
      <c r="H51" s="98" t="s">
        <v>157</v>
      </c>
      <c r="I51" s="95">
        <v>194364</v>
      </c>
      <c r="J51" s="97">
        <v>7495</v>
      </c>
      <c r="K51" s="95">
        <v>14567.5818</v>
      </c>
      <c r="L51" s="96">
        <v>8.9849154436358637E-3</v>
      </c>
      <c r="M51" s="96">
        <v>1.6836530129320615E-3</v>
      </c>
      <c r="N51" s="96">
        <f>K51/'סכום נכסי הקרן'!$C$42</f>
        <v>2.6544349487270659E-4</v>
      </c>
    </row>
    <row r="52" spans="2:14" s="141" customFormat="1">
      <c r="B52" s="109" t="s">
        <v>1124</v>
      </c>
      <c r="C52" s="85" t="s">
        <v>1125</v>
      </c>
      <c r="D52" s="98" t="s">
        <v>146</v>
      </c>
      <c r="E52" s="98" t="s">
        <v>317</v>
      </c>
      <c r="F52" s="85" t="s">
        <v>1126</v>
      </c>
      <c r="G52" s="98" t="s">
        <v>489</v>
      </c>
      <c r="H52" s="98" t="s">
        <v>157</v>
      </c>
      <c r="I52" s="95">
        <v>106231</v>
      </c>
      <c r="J52" s="97">
        <v>72300</v>
      </c>
      <c r="K52" s="95">
        <v>76805.013000000006</v>
      </c>
      <c r="L52" s="96">
        <v>2.963518628453082E-2</v>
      </c>
      <c r="M52" s="96">
        <v>8.8767644020187452E-3</v>
      </c>
      <c r="N52" s="96">
        <f>K52/'סכום נכסי הקרן'!$C$42</f>
        <v>1.3995041424420672E-3</v>
      </c>
    </row>
    <row r="53" spans="2:14" s="141" customFormat="1">
      <c r="B53" s="109" t="s">
        <v>1127</v>
      </c>
      <c r="C53" s="85" t="s">
        <v>1128</v>
      </c>
      <c r="D53" s="98" t="s">
        <v>146</v>
      </c>
      <c r="E53" s="98" t="s">
        <v>317</v>
      </c>
      <c r="F53" s="85" t="s">
        <v>1129</v>
      </c>
      <c r="G53" s="98" t="s">
        <v>1130</v>
      </c>
      <c r="H53" s="98" t="s">
        <v>157</v>
      </c>
      <c r="I53" s="95">
        <v>71829</v>
      </c>
      <c r="J53" s="97">
        <v>15090</v>
      </c>
      <c r="K53" s="95">
        <v>10838.9961</v>
      </c>
      <c r="L53" s="96">
        <v>1.5683061075707466E-2</v>
      </c>
      <c r="M53" s="96">
        <v>1.2527205058099529E-3</v>
      </c>
      <c r="N53" s="96">
        <f>K53/'סכום נכסי הקרן'!$C$42</f>
        <v>1.9750299296041277E-4</v>
      </c>
    </row>
    <row r="54" spans="2:14" s="141" customFormat="1">
      <c r="B54" s="109" t="s">
        <v>1131</v>
      </c>
      <c r="C54" s="85" t="s">
        <v>1132</v>
      </c>
      <c r="D54" s="98" t="s">
        <v>146</v>
      </c>
      <c r="E54" s="98" t="s">
        <v>317</v>
      </c>
      <c r="F54" s="85" t="s">
        <v>1133</v>
      </c>
      <c r="G54" s="98" t="s">
        <v>360</v>
      </c>
      <c r="H54" s="98" t="s">
        <v>157</v>
      </c>
      <c r="I54" s="95">
        <v>67421</v>
      </c>
      <c r="J54" s="97">
        <v>7585</v>
      </c>
      <c r="K54" s="95">
        <v>5113.88285</v>
      </c>
      <c r="L54" s="96">
        <v>5.333376999610959E-3</v>
      </c>
      <c r="M54" s="96">
        <v>5.9103867658969302E-4</v>
      </c>
      <c r="N54" s="96">
        <f>K54/'סכום נכסי הקרן'!$C$42</f>
        <v>9.3182722754547864E-5</v>
      </c>
    </row>
    <row r="55" spans="2:14" s="141" customFormat="1">
      <c r="B55" s="109" t="s">
        <v>1134</v>
      </c>
      <c r="C55" s="85" t="s">
        <v>1135</v>
      </c>
      <c r="D55" s="98" t="s">
        <v>146</v>
      </c>
      <c r="E55" s="98" t="s">
        <v>317</v>
      </c>
      <c r="F55" s="85" t="s">
        <v>1136</v>
      </c>
      <c r="G55" s="98" t="s">
        <v>1137</v>
      </c>
      <c r="H55" s="98" t="s">
        <v>157</v>
      </c>
      <c r="I55" s="95">
        <v>534062</v>
      </c>
      <c r="J55" s="97">
        <v>3893</v>
      </c>
      <c r="K55" s="95">
        <v>20884.911930000002</v>
      </c>
      <c r="L55" s="96">
        <v>2.1595077993660356E-2</v>
      </c>
      <c r="M55" s="96">
        <v>2.4137805010139199E-3</v>
      </c>
      <c r="N55" s="96">
        <f>K55/'סכום נכסי הקרן'!$C$42</f>
        <v>3.8055485727959905E-4</v>
      </c>
    </row>
    <row r="56" spans="2:14" s="141" customFormat="1">
      <c r="B56" s="109" t="s">
        <v>1138</v>
      </c>
      <c r="C56" s="85" t="s">
        <v>1139</v>
      </c>
      <c r="D56" s="98" t="s">
        <v>146</v>
      </c>
      <c r="E56" s="98" t="s">
        <v>317</v>
      </c>
      <c r="F56" s="85" t="s">
        <v>458</v>
      </c>
      <c r="G56" s="98" t="s">
        <v>360</v>
      </c>
      <c r="H56" s="98" t="s">
        <v>157</v>
      </c>
      <c r="I56" s="95">
        <v>77588</v>
      </c>
      <c r="J56" s="97">
        <v>168500</v>
      </c>
      <c r="K56" s="95">
        <v>130735.78</v>
      </c>
      <c r="L56" s="96">
        <v>3.8673435564627275E-2</v>
      </c>
      <c r="M56" s="96">
        <v>1.5109830369720193E-2</v>
      </c>
      <c r="N56" s="96">
        <f>K56/'סכום נכסי הקרן'!$C$42</f>
        <v>2.3822047354564572E-3</v>
      </c>
    </row>
    <row r="57" spans="2:14" s="141" customFormat="1">
      <c r="B57" s="109" t="s">
        <v>1140</v>
      </c>
      <c r="C57" s="85" t="s">
        <v>1141</v>
      </c>
      <c r="D57" s="98" t="s">
        <v>146</v>
      </c>
      <c r="E57" s="98" t="s">
        <v>317</v>
      </c>
      <c r="F57" s="85" t="s">
        <v>1142</v>
      </c>
      <c r="G57" s="98" t="s">
        <v>152</v>
      </c>
      <c r="H57" s="98" t="s">
        <v>157</v>
      </c>
      <c r="I57" s="95">
        <v>953425</v>
      </c>
      <c r="J57" s="97">
        <v>3306</v>
      </c>
      <c r="K57" s="95">
        <v>31520.230499999998</v>
      </c>
      <c r="L57" s="96">
        <v>1.0229776712919875E-2</v>
      </c>
      <c r="M57" s="96">
        <v>3.6429609099320834E-3</v>
      </c>
      <c r="N57" s="96">
        <f>K57/'סכום נכסי הקרן'!$C$42</f>
        <v>5.7434653588924963E-4</v>
      </c>
    </row>
    <row r="58" spans="2:14" s="141" customFormat="1">
      <c r="B58" s="109" t="s">
        <v>1143</v>
      </c>
      <c r="C58" s="85" t="s">
        <v>1144</v>
      </c>
      <c r="D58" s="98" t="s">
        <v>146</v>
      </c>
      <c r="E58" s="98" t="s">
        <v>317</v>
      </c>
      <c r="F58" s="85" t="s">
        <v>1145</v>
      </c>
      <c r="G58" s="98" t="s">
        <v>178</v>
      </c>
      <c r="H58" s="98" t="s">
        <v>157</v>
      </c>
      <c r="I58" s="95">
        <v>262855</v>
      </c>
      <c r="J58" s="97">
        <v>9880</v>
      </c>
      <c r="K58" s="95">
        <v>25970.074000000001</v>
      </c>
      <c r="L58" s="96">
        <v>1.0367562440942798E-2</v>
      </c>
      <c r="M58" s="96">
        <v>3.0014997640973326E-3</v>
      </c>
      <c r="N58" s="96">
        <f>K58/'סכום נכסי הקרן'!$C$42</f>
        <v>4.7321424374379084E-4</v>
      </c>
    </row>
    <row r="59" spans="2:14" s="141" customFormat="1">
      <c r="B59" s="109" t="s">
        <v>1146</v>
      </c>
      <c r="C59" s="85" t="s">
        <v>1147</v>
      </c>
      <c r="D59" s="98" t="s">
        <v>146</v>
      </c>
      <c r="E59" s="98" t="s">
        <v>317</v>
      </c>
      <c r="F59" s="85" t="s">
        <v>1148</v>
      </c>
      <c r="G59" s="98" t="s">
        <v>360</v>
      </c>
      <c r="H59" s="98" t="s">
        <v>157</v>
      </c>
      <c r="I59" s="95">
        <v>198186</v>
      </c>
      <c r="J59" s="97">
        <v>6306</v>
      </c>
      <c r="K59" s="95">
        <v>12497.609159999995</v>
      </c>
      <c r="L59" s="96">
        <v>1.1050110662242221E-2</v>
      </c>
      <c r="M59" s="96">
        <v>1.444415250627343E-3</v>
      </c>
      <c r="N59" s="96">
        <f>K59/'סכום נכסי הקרן'!$C$42</f>
        <v>2.2772544534354697E-4</v>
      </c>
    </row>
    <row r="60" spans="2:14" s="141" customFormat="1">
      <c r="B60" s="109" t="s">
        <v>1149</v>
      </c>
      <c r="C60" s="85" t="s">
        <v>1150</v>
      </c>
      <c r="D60" s="98" t="s">
        <v>146</v>
      </c>
      <c r="E60" s="98" t="s">
        <v>317</v>
      </c>
      <c r="F60" s="85" t="s">
        <v>1151</v>
      </c>
      <c r="G60" s="98" t="s">
        <v>414</v>
      </c>
      <c r="H60" s="98" t="s">
        <v>157</v>
      </c>
      <c r="I60" s="95">
        <v>124103</v>
      </c>
      <c r="J60" s="97">
        <v>16550</v>
      </c>
      <c r="K60" s="95">
        <v>20849.304</v>
      </c>
      <c r="L60" s="96">
        <v>2.5678200541691409E-2</v>
      </c>
      <c r="M60" s="96">
        <v>2.4096651029024241E-3</v>
      </c>
      <c r="N60" s="96">
        <f>K60/'סכום נכסי הקרן'!$C$42</f>
        <v>3.7990602664221882E-4</v>
      </c>
    </row>
    <row r="61" spans="2:14" s="141" customFormat="1">
      <c r="B61" s="109" t="s">
        <v>1152</v>
      </c>
      <c r="C61" s="85" t="s">
        <v>1153</v>
      </c>
      <c r="D61" s="98" t="s">
        <v>146</v>
      </c>
      <c r="E61" s="98" t="s">
        <v>317</v>
      </c>
      <c r="F61" s="85" t="s">
        <v>1154</v>
      </c>
      <c r="G61" s="98" t="s">
        <v>1118</v>
      </c>
      <c r="H61" s="98" t="s">
        <v>157</v>
      </c>
      <c r="I61" s="95">
        <v>228444</v>
      </c>
      <c r="J61" s="97">
        <v>5802</v>
      </c>
      <c r="K61" s="95">
        <v>13254.320880000001</v>
      </c>
      <c r="L61" s="96">
        <v>1.6351691204391488E-2</v>
      </c>
      <c r="M61" s="96">
        <v>1.5318724542175103E-3</v>
      </c>
      <c r="N61" s="96">
        <f>K61/'סכום נכסי הקרן'!$C$42</f>
        <v>2.4151388369423734E-4</v>
      </c>
    </row>
    <row r="62" spans="2:14" s="141" customFormat="1">
      <c r="B62" s="109" t="s">
        <v>1155</v>
      </c>
      <c r="C62" s="85" t="s">
        <v>1156</v>
      </c>
      <c r="D62" s="98" t="s">
        <v>146</v>
      </c>
      <c r="E62" s="98" t="s">
        <v>317</v>
      </c>
      <c r="F62" s="85" t="s">
        <v>430</v>
      </c>
      <c r="G62" s="98" t="s">
        <v>407</v>
      </c>
      <c r="H62" s="98" t="s">
        <v>157</v>
      </c>
      <c r="I62" s="95">
        <v>3045592</v>
      </c>
      <c r="J62" s="97">
        <v>1451</v>
      </c>
      <c r="K62" s="95">
        <v>44191.539919999988</v>
      </c>
      <c r="L62" s="96">
        <v>1.2192159767352356E-2</v>
      </c>
      <c r="M62" s="96">
        <v>5.1074516247037963E-3</v>
      </c>
      <c r="N62" s="96">
        <f>K62/'סכום נכסי הקרן'!$C$42</f>
        <v>8.0523706413452418E-4</v>
      </c>
    </row>
    <row r="63" spans="2:14" s="141" customFormat="1">
      <c r="B63" s="109" t="s">
        <v>1157</v>
      </c>
      <c r="C63" s="85" t="s">
        <v>1158</v>
      </c>
      <c r="D63" s="98" t="s">
        <v>146</v>
      </c>
      <c r="E63" s="98" t="s">
        <v>317</v>
      </c>
      <c r="F63" s="85" t="s">
        <v>1159</v>
      </c>
      <c r="G63" s="98" t="s">
        <v>1160</v>
      </c>
      <c r="H63" s="98" t="s">
        <v>157</v>
      </c>
      <c r="I63" s="95">
        <v>75376</v>
      </c>
      <c r="J63" s="97">
        <v>12980</v>
      </c>
      <c r="K63" s="95">
        <v>9924.1141299999999</v>
      </c>
      <c r="L63" s="96">
        <v>1.1097245770073124E-2</v>
      </c>
      <c r="M63" s="96">
        <v>1.1469827240411408E-3</v>
      </c>
      <c r="N63" s="96">
        <f>K63/'סכום נכסי הקרן'!$C$42</f>
        <v>1.8083245210833896E-4</v>
      </c>
    </row>
    <row r="64" spans="2:14" s="141" customFormat="1">
      <c r="B64" s="109" t="s">
        <v>1161</v>
      </c>
      <c r="C64" s="85" t="s">
        <v>1162</v>
      </c>
      <c r="D64" s="98" t="s">
        <v>146</v>
      </c>
      <c r="E64" s="98" t="s">
        <v>317</v>
      </c>
      <c r="F64" s="85" t="s">
        <v>410</v>
      </c>
      <c r="G64" s="98" t="s">
        <v>360</v>
      </c>
      <c r="H64" s="98" t="s">
        <v>157</v>
      </c>
      <c r="I64" s="95">
        <v>104275</v>
      </c>
      <c r="J64" s="97">
        <v>9000</v>
      </c>
      <c r="K64" s="95">
        <v>9384.75</v>
      </c>
      <c r="L64" s="96">
        <v>5.8704707579902296E-3</v>
      </c>
      <c r="M64" s="96">
        <v>1.0846455389812305E-3</v>
      </c>
      <c r="N64" s="96">
        <f>K64/'סכום נכסי הקרן'!$C$42</f>
        <v>1.710044173911303E-4</v>
      </c>
    </row>
    <row r="65" spans="2:14" s="141" customFormat="1">
      <c r="B65" s="109" t="s">
        <v>1163</v>
      </c>
      <c r="C65" s="85" t="s">
        <v>1164</v>
      </c>
      <c r="D65" s="98" t="s">
        <v>146</v>
      </c>
      <c r="E65" s="98" t="s">
        <v>317</v>
      </c>
      <c r="F65" s="85" t="s">
        <v>1165</v>
      </c>
      <c r="G65" s="98" t="s">
        <v>1160</v>
      </c>
      <c r="H65" s="98" t="s">
        <v>157</v>
      </c>
      <c r="I65" s="95">
        <v>652445</v>
      </c>
      <c r="J65" s="97">
        <v>6400</v>
      </c>
      <c r="K65" s="95">
        <v>41756.480000000003</v>
      </c>
      <c r="L65" s="96">
        <v>2.9019898297698268E-2</v>
      </c>
      <c r="M65" s="96">
        <v>4.8260187810606541E-3</v>
      </c>
      <c r="N65" s="96">
        <f>K65/'סכום נכסי הקרן'!$C$42</f>
        <v>7.608665691365658E-4</v>
      </c>
    </row>
    <row r="66" spans="2:14" s="141" customFormat="1">
      <c r="B66" s="109" t="s">
        <v>1166</v>
      </c>
      <c r="C66" s="85" t="s">
        <v>1167</v>
      </c>
      <c r="D66" s="98" t="s">
        <v>146</v>
      </c>
      <c r="E66" s="98" t="s">
        <v>317</v>
      </c>
      <c r="F66" s="85" t="s">
        <v>488</v>
      </c>
      <c r="G66" s="98" t="s">
        <v>489</v>
      </c>
      <c r="H66" s="98" t="s">
        <v>157</v>
      </c>
      <c r="I66" s="95">
        <v>158905</v>
      </c>
      <c r="J66" s="97">
        <v>18450</v>
      </c>
      <c r="K66" s="95">
        <v>29317.9725</v>
      </c>
      <c r="L66" s="96">
        <v>9.1999587780708606E-3</v>
      </c>
      <c r="M66" s="96">
        <v>3.3884342240442628E-3</v>
      </c>
      <c r="N66" s="96">
        <f>K66/'סכום נכסי הקרן'!$C$42</f>
        <v>5.3421804592042202E-4</v>
      </c>
    </row>
    <row r="67" spans="2:14" s="141" customFormat="1">
      <c r="B67" s="109" t="s">
        <v>1168</v>
      </c>
      <c r="C67" s="85" t="s">
        <v>1169</v>
      </c>
      <c r="D67" s="98" t="s">
        <v>146</v>
      </c>
      <c r="E67" s="98" t="s">
        <v>317</v>
      </c>
      <c r="F67" s="85" t="s">
        <v>563</v>
      </c>
      <c r="G67" s="98" t="s">
        <v>360</v>
      </c>
      <c r="H67" s="98" t="s">
        <v>157</v>
      </c>
      <c r="I67" s="95">
        <v>27088</v>
      </c>
      <c r="J67" s="97">
        <v>41060</v>
      </c>
      <c r="K67" s="95">
        <v>11203.596800000001</v>
      </c>
      <c r="L67" s="96">
        <v>5.3963534770900016E-3</v>
      </c>
      <c r="M67" s="96">
        <v>1.2948593505063418E-3</v>
      </c>
      <c r="N67" s="96">
        <f>K67/'סכום נכסי הקרן'!$C$42</f>
        <v>2.0414657220161773E-4</v>
      </c>
    </row>
    <row r="68" spans="2:14" s="141" customFormat="1">
      <c r="B68" s="109" t="s">
        <v>1170</v>
      </c>
      <c r="C68" s="85" t="s">
        <v>1171</v>
      </c>
      <c r="D68" s="98" t="s">
        <v>146</v>
      </c>
      <c r="E68" s="98" t="s">
        <v>317</v>
      </c>
      <c r="F68" s="85" t="s">
        <v>1172</v>
      </c>
      <c r="G68" s="98" t="s">
        <v>407</v>
      </c>
      <c r="H68" s="98" t="s">
        <v>157</v>
      </c>
      <c r="I68" s="95">
        <v>633388</v>
      </c>
      <c r="J68" s="97">
        <v>5705</v>
      </c>
      <c r="K68" s="95">
        <v>36134.785400000001</v>
      </c>
      <c r="L68" s="96">
        <v>1.1427595922583951E-2</v>
      </c>
      <c r="M68" s="96">
        <v>4.1762895960099208E-3</v>
      </c>
      <c r="N68" s="96">
        <f>K68/'סכום נכסי הקרן'!$C$42</f>
        <v>6.5843074401348168E-4</v>
      </c>
    </row>
    <row r="69" spans="2:14" s="141" customFormat="1">
      <c r="B69" s="109" t="s">
        <v>1173</v>
      </c>
      <c r="C69" s="85" t="s">
        <v>1174</v>
      </c>
      <c r="D69" s="98" t="s">
        <v>146</v>
      </c>
      <c r="E69" s="98" t="s">
        <v>317</v>
      </c>
      <c r="F69" s="85" t="s">
        <v>1175</v>
      </c>
      <c r="G69" s="98" t="s">
        <v>181</v>
      </c>
      <c r="H69" s="98" t="s">
        <v>157</v>
      </c>
      <c r="I69" s="95">
        <v>140513</v>
      </c>
      <c r="J69" s="97">
        <v>2515</v>
      </c>
      <c r="K69" s="95">
        <v>3533.9019500000004</v>
      </c>
      <c r="L69" s="96">
        <v>2.528167795795479E-3</v>
      </c>
      <c r="M69" s="96">
        <v>4.0843186928416549E-4</v>
      </c>
      <c r="N69" s="96">
        <f>K69/'סכום נכסי הקרן'!$C$42</f>
        <v>6.4393067910933094E-5</v>
      </c>
    </row>
    <row r="70" spans="2:14" s="141" customFormat="1">
      <c r="B70" s="109" t="s">
        <v>1176</v>
      </c>
      <c r="C70" s="85" t="s">
        <v>1177</v>
      </c>
      <c r="D70" s="98" t="s">
        <v>146</v>
      </c>
      <c r="E70" s="98" t="s">
        <v>317</v>
      </c>
      <c r="F70" s="85" t="s">
        <v>1178</v>
      </c>
      <c r="G70" s="98" t="s">
        <v>1179</v>
      </c>
      <c r="H70" s="98" t="s">
        <v>157</v>
      </c>
      <c r="I70" s="95">
        <v>982528</v>
      </c>
      <c r="J70" s="97">
        <v>5349</v>
      </c>
      <c r="K70" s="95">
        <v>52555.42272000001</v>
      </c>
      <c r="L70" s="96">
        <v>2.0429779152791535E-2</v>
      </c>
      <c r="M70" s="96">
        <v>6.0741101044269503E-3</v>
      </c>
      <c r="N70" s="96">
        <f>K70/'סכום נכסי הקרן'!$C$42</f>
        <v>9.5763972859992804E-4</v>
      </c>
    </row>
    <row r="71" spans="2:14" s="141" customFormat="1">
      <c r="B71" s="109" t="s">
        <v>1180</v>
      </c>
      <c r="C71" s="85" t="s">
        <v>1181</v>
      </c>
      <c r="D71" s="98" t="s">
        <v>146</v>
      </c>
      <c r="E71" s="98" t="s">
        <v>317</v>
      </c>
      <c r="F71" s="85" t="s">
        <v>1182</v>
      </c>
      <c r="G71" s="98" t="s">
        <v>1160</v>
      </c>
      <c r="H71" s="98" t="s">
        <v>157</v>
      </c>
      <c r="I71" s="95">
        <v>1899619</v>
      </c>
      <c r="J71" s="97">
        <v>3416</v>
      </c>
      <c r="K71" s="95">
        <v>64890.98504</v>
      </c>
      <c r="L71" s="96">
        <v>3.1276937004917474E-2</v>
      </c>
      <c r="M71" s="96">
        <v>7.4997967387233294E-3</v>
      </c>
      <c r="N71" s="96">
        <f>K71/'סכום נכסי הקרן'!$C$42</f>
        <v>1.1824124340767471E-3</v>
      </c>
    </row>
    <row r="72" spans="2:14" s="141" customFormat="1">
      <c r="B72" s="109" t="s">
        <v>1183</v>
      </c>
      <c r="C72" s="85" t="s">
        <v>1184</v>
      </c>
      <c r="D72" s="98" t="s">
        <v>146</v>
      </c>
      <c r="E72" s="98" t="s">
        <v>317</v>
      </c>
      <c r="F72" s="85" t="s">
        <v>1185</v>
      </c>
      <c r="G72" s="98" t="s">
        <v>1137</v>
      </c>
      <c r="H72" s="98" t="s">
        <v>157</v>
      </c>
      <c r="I72" s="95">
        <v>3283247</v>
      </c>
      <c r="J72" s="97">
        <v>1478</v>
      </c>
      <c r="K72" s="95">
        <v>48526.390659999997</v>
      </c>
      <c r="L72" s="96">
        <v>3.1980480263922459E-2</v>
      </c>
      <c r="M72" s="96">
        <v>5.6084534113566634E-3</v>
      </c>
      <c r="N72" s="96">
        <f>K72/'סכום נכסי הקרן'!$C$42</f>
        <v>8.842246370875822E-4</v>
      </c>
    </row>
    <row r="73" spans="2:14" s="141" customFormat="1">
      <c r="B73" s="109" t="s">
        <v>1186</v>
      </c>
      <c r="C73" s="85" t="s">
        <v>1187</v>
      </c>
      <c r="D73" s="98" t="s">
        <v>146</v>
      </c>
      <c r="E73" s="98" t="s">
        <v>317</v>
      </c>
      <c r="F73" s="85" t="s">
        <v>518</v>
      </c>
      <c r="G73" s="98" t="s">
        <v>407</v>
      </c>
      <c r="H73" s="98" t="s">
        <v>157</v>
      </c>
      <c r="I73" s="95">
        <v>755261</v>
      </c>
      <c r="J73" s="97">
        <v>4057</v>
      </c>
      <c r="K73" s="95">
        <v>30640.938770000001</v>
      </c>
      <c r="L73" s="96">
        <v>1.1936746485578258E-2</v>
      </c>
      <c r="M73" s="96">
        <v>3.5413364817472532E-3</v>
      </c>
      <c r="N73" s="96">
        <f>K73/'סכום נכסי הקרן'!$C$42</f>
        <v>5.5832450333585305E-4</v>
      </c>
    </row>
    <row r="74" spans="2:14" s="141" customFormat="1">
      <c r="B74" s="109" t="s">
        <v>1188</v>
      </c>
      <c r="C74" s="85" t="s">
        <v>1189</v>
      </c>
      <c r="D74" s="98" t="s">
        <v>146</v>
      </c>
      <c r="E74" s="98" t="s">
        <v>317</v>
      </c>
      <c r="F74" s="85" t="s">
        <v>1190</v>
      </c>
      <c r="G74" s="98" t="s">
        <v>1069</v>
      </c>
      <c r="H74" s="98" t="s">
        <v>157</v>
      </c>
      <c r="I74" s="95">
        <v>89721</v>
      </c>
      <c r="J74" s="97">
        <v>6508</v>
      </c>
      <c r="K74" s="95">
        <v>5839.0426799999996</v>
      </c>
      <c r="L74" s="96">
        <v>3.2803036886808593E-3</v>
      </c>
      <c r="M74" s="96">
        <v>6.7484926021289945E-4</v>
      </c>
      <c r="N74" s="96">
        <f>K74/'סכום נכסי הקרן'!$C$42</f>
        <v>1.0639623768511085E-4</v>
      </c>
    </row>
    <row r="75" spans="2:14" s="141" customFormat="1">
      <c r="B75" s="109" t="s">
        <v>1191</v>
      </c>
      <c r="C75" s="85" t="s">
        <v>1192</v>
      </c>
      <c r="D75" s="98" t="s">
        <v>146</v>
      </c>
      <c r="E75" s="98" t="s">
        <v>317</v>
      </c>
      <c r="F75" s="85" t="s">
        <v>1193</v>
      </c>
      <c r="G75" s="98" t="s">
        <v>1037</v>
      </c>
      <c r="H75" s="98" t="s">
        <v>157</v>
      </c>
      <c r="I75" s="95">
        <v>2164972.75</v>
      </c>
      <c r="J75" s="97">
        <v>2551</v>
      </c>
      <c r="K75" s="95">
        <v>55228.454850000009</v>
      </c>
      <c r="L75" s="96">
        <v>2.2194101309751399E-2</v>
      </c>
      <c r="M75" s="96">
        <v>6.3830466637767461E-3</v>
      </c>
      <c r="N75" s="96">
        <f>K75/'סכום נכסי הקרן'!$C$42</f>
        <v>1.0063464391738294E-3</v>
      </c>
    </row>
    <row r="76" spans="2:14" s="141" customFormat="1">
      <c r="B76" s="109" t="s">
        <v>1194</v>
      </c>
      <c r="C76" s="85" t="s">
        <v>1195</v>
      </c>
      <c r="D76" s="98" t="s">
        <v>146</v>
      </c>
      <c r="E76" s="98" t="s">
        <v>317</v>
      </c>
      <c r="F76" s="85" t="s">
        <v>1196</v>
      </c>
      <c r="G76" s="98" t="s">
        <v>833</v>
      </c>
      <c r="H76" s="98" t="s">
        <v>157</v>
      </c>
      <c r="I76" s="95">
        <v>718174</v>
      </c>
      <c r="J76" s="97">
        <v>1096</v>
      </c>
      <c r="K76" s="95">
        <v>7871.1870399999998</v>
      </c>
      <c r="L76" s="96">
        <v>1.0838369312981573E-2</v>
      </c>
      <c r="M76" s="96">
        <v>9.0971500673143948E-4</v>
      </c>
      <c r="N76" s="96">
        <f>K76/'סכום נכסי הקרן'!$C$42</f>
        <v>1.4342499842316688E-4</v>
      </c>
    </row>
    <row r="77" spans="2:14" s="141" customFormat="1">
      <c r="B77" s="109" t="s">
        <v>1197</v>
      </c>
      <c r="C77" s="85" t="s">
        <v>1198</v>
      </c>
      <c r="D77" s="98" t="s">
        <v>146</v>
      </c>
      <c r="E77" s="98" t="s">
        <v>317</v>
      </c>
      <c r="F77" s="85" t="s">
        <v>1199</v>
      </c>
      <c r="G77" s="98" t="s">
        <v>152</v>
      </c>
      <c r="H77" s="98" t="s">
        <v>157</v>
      </c>
      <c r="I77" s="95">
        <v>233737</v>
      </c>
      <c r="J77" s="97">
        <v>9578</v>
      </c>
      <c r="K77" s="95">
        <v>22387.329860000002</v>
      </c>
      <c r="L77" s="96">
        <v>2.1455823971495168E-2</v>
      </c>
      <c r="M77" s="96">
        <v>2.5874229427901969E-3</v>
      </c>
      <c r="N77" s="96">
        <f>K77/'סכום נכסי הקרן'!$C$42</f>
        <v>4.0793119685152563E-4</v>
      </c>
    </row>
    <row r="78" spans="2:14" s="141" customFormat="1">
      <c r="B78" s="109" t="s">
        <v>1200</v>
      </c>
      <c r="C78" s="85" t="s">
        <v>1201</v>
      </c>
      <c r="D78" s="98" t="s">
        <v>146</v>
      </c>
      <c r="E78" s="98" t="s">
        <v>317</v>
      </c>
      <c r="F78" s="85" t="s">
        <v>1202</v>
      </c>
      <c r="G78" s="98" t="s">
        <v>1203</v>
      </c>
      <c r="H78" s="98" t="s">
        <v>157</v>
      </c>
      <c r="I78" s="95">
        <v>17567</v>
      </c>
      <c r="J78" s="97">
        <v>1200</v>
      </c>
      <c r="K78" s="95">
        <v>210.804</v>
      </c>
      <c r="L78" s="96">
        <v>2.2539931714541024E-4</v>
      </c>
      <c r="M78" s="96">
        <v>2.4363740983979257E-5</v>
      </c>
      <c r="N78" s="96">
        <f>K78/'סכום נכסי הקרן'!$C$42</f>
        <v>3.8411694721457506E-6</v>
      </c>
    </row>
    <row r="79" spans="2:14" s="141" customFormat="1">
      <c r="B79" s="109" t="s">
        <v>1204</v>
      </c>
      <c r="C79" s="85" t="s">
        <v>1205</v>
      </c>
      <c r="D79" s="98" t="s">
        <v>146</v>
      </c>
      <c r="E79" s="98" t="s">
        <v>317</v>
      </c>
      <c r="F79" s="85" t="s">
        <v>1206</v>
      </c>
      <c r="G79" s="98" t="s">
        <v>178</v>
      </c>
      <c r="H79" s="98" t="s">
        <v>157</v>
      </c>
      <c r="I79" s="95">
        <v>361797</v>
      </c>
      <c r="J79" s="97">
        <v>7284</v>
      </c>
      <c r="K79" s="95">
        <v>26353.29348</v>
      </c>
      <c r="L79" s="96">
        <v>2.6847086321221892E-2</v>
      </c>
      <c r="M79" s="96">
        <v>3.0457904803585763E-3</v>
      </c>
      <c r="N79" s="96">
        <f>K79/'סכום נכסי הקרן'!$C$42</f>
        <v>4.8019708547216209E-4</v>
      </c>
    </row>
    <row r="80" spans="2:14" s="141" customFormat="1">
      <c r="B80" s="109" t="s">
        <v>1207</v>
      </c>
      <c r="C80" s="85" t="s">
        <v>1208</v>
      </c>
      <c r="D80" s="98" t="s">
        <v>146</v>
      </c>
      <c r="E80" s="98" t="s">
        <v>317</v>
      </c>
      <c r="F80" s="85" t="s">
        <v>1209</v>
      </c>
      <c r="G80" s="98" t="s">
        <v>1160</v>
      </c>
      <c r="H80" s="98" t="s">
        <v>157</v>
      </c>
      <c r="I80" s="95">
        <v>211234</v>
      </c>
      <c r="J80" s="97">
        <v>14420</v>
      </c>
      <c r="K80" s="95">
        <v>30459.942800000001</v>
      </c>
      <c r="L80" s="96">
        <v>1.4341579636388128E-2</v>
      </c>
      <c r="M80" s="96">
        <v>3.5204178135425507E-3</v>
      </c>
      <c r="N80" s="96">
        <f>K80/'סכום נכסי הקרן'!$C$42</f>
        <v>5.550264815025605E-4</v>
      </c>
    </row>
    <row r="81" spans="2:14" s="141" customFormat="1">
      <c r="B81" s="109" t="s">
        <v>1210</v>
      </c>
      <c r="C81" s="85" t="s">
        <v>1211</v>
      </c>
      <c r="D81" s="98" t="s">
        <v>146</v>
      </c>
      <c r="E81" s="98" t="s">
        <v>317</v>
      </c>
      <c r="F81" s="85" t="s">
        <v>1212</v>
      </c>
      <c r="G81" s="98" t="s">
        <v>438</v>
      </c>
      <c r="H81" s="98" t="s">
        <v>157</v>
      </c>
      <c r="I81" s="95">
        <v>245794</v>
      </c>
      <c r="J81" s="97">
        <v>11290</v>
      </c>
      <c r="K81" s="95">
        <v>27750.142599999996</v>
      </c>
      <c r="L81" s="96">
        <v>2.5743104151621996E-2</v>
      </c>
      <c r="M81" s="96">
        <v>3.2072317725227633E-3</v>
      </c>
      <c r="N81" s="96">
        <f>K81/'סכום נכסי הקרן'!$C$42</f>
        <v>5.0564980077612992E-4</v>
      </c>
    </row>
    <row r="82" spans="2:14" s="141" customFormat="1">
      <c r="B82" s="109" t="s">
        <v>1213</v>
      </c>
      <c r="C82" s="85" t="s">
        <v>1214</v>
      </c>
      <c r="D82" s="98" t="s">
        <v>146</v>
      </c>
      <c r="E82" s="98" t="s">
        <v>317</v>
      </c>
      <c r="F82" s="85" t="s">
        <v>1215</v>
      </c>
      <c r="G82" s="98" t="s">
        <v>438</v>
      </c>
      <c r="H82" s="98" t="s">
        <v>157</v>
      </c>
      <c r="I82" s="95">
        <v>392126</v>
      </c>
      <c r="J82" s="97">
        <v>2846</v>
      </c>
      <c r="K82" s="95">
        <v>11159.90596</v>
      </c>
      <c r="L82" s="96">
        <v>1.5242704637622603E-2</v>
      </c>
      <c r="M82" s="96">
        <v>1.2898097674380294E-3</v>
      </c>
      <c r="N82" s="96">
        <f>K82/'סכום נכסי הקרן'!$C$42</f>
        <v>2.0335045865149342E-4</v>
      </c>
    </row>
    <row r="83" spans="2:14" s="141" customFormat="1">
      <c r="B83" s="109" t="s">
        <v>1216</v>
      </c>
      <c r="C83" s="85" t="s">
        <v>1217</v>
      </c>
      <c r="D83" s="98" t="s">
        <v>146</v>
      </c>
      <c r="E83" s="98" t="s">
        <v>317</v>
      </c>
      <c r="F83" s="85" t="s">
        <v>1218</v>
      </c>
      <c r="G83" s="98" t="s">
        <v>1118</v>
      </c>
      <c r="H83" s="98" t="s">
        <v>157</v>
      </c>
      <c r="I83" s="95">
        <v>30667</v>
      </c>
      <c r="J83" s="97">
        <v>39070</v>
      </c>
      <c r="K83" s="95">
        <v>11981.596900000002</v>
      </c>
      <c r="L83" s="96">
        <v>1.2657151618783944E-2</v>
      </c>
      <c r="M83" s="96">
        <v>1.3847769655511702E-3</v>
      </c>
      <c r="N83" s="96">
        <f>K83/'סכום נכסי הקרן'!$C$42</f>
        <v>2.1832291721141995E-4</v>
      </c>
    </row>
    <row r="84" spans="2:14" s="141" customFormat="1">
      <c r="B84" s="109" t="s">
        <v>2816</v>
      </c>
      <c r="C84" s="85" t="s">
        <v>1219</v>
      </c>
      <c r="D84" s="98" t="s">
        <v>146</v>
      </c>
      <c r="E84" s="98" t="s">
        <v>317</v>
      </c>
      <c r="F84" s="85" t="s">
        <v>1220</v>
      </c>
      <c r="G84" s="98" t="s">
        <v>1221</v>
      </c>
      <c r="H84" s="98" t="s">
        <v>157</v>
      </c>
      <c r="I84" s="95">
        <v>306665</v>
      </c>
      <c r="J84" s="97">
        <v>2520</v>
      </c>
      <c r="K84" s="95">
        <v>7727.9579999999996</v>
      </c>
      <c r="L84" s="96">
        <v>8.4205214421597917E-3</v>
      </c>
      <c r="M84" s="96">
        <v>8.9316126376667588E-4</v>
      </c>
      <c r="N84" s="96">
        <f>K84/'סכום נכסי הקרן'!$C$42</f>
        <v>1.4081514749067633E-4</v>
      </c>
    </row>
    <row r="85" spans="2:14" s="141" customFormat="1">
      <c r="B85" s="109" t="s">
        <v>1222</v>
      </c>
      <c r="C85" s="85" t="s">
        <v>1223</v>
      </c>
      <c r="D85" s="98" t="s">
        <v>146</v>
      </c>
      <c r="E85" s="98" t="s">
        <v>317</v>
      </c>
      <c r="F85" s="85" t="s">
        <v>1224</v>
      </c>
      <c r="G85" s="98" t="s">
        <v>434</v>
      </c>
      <c r="H85" s="98" t="s">
        <v>157</v>
      </c>
      <c r="I85" s="95">
        <v>258528</v>
      </c>
      <c r="J85" s="97">
        <v>11230</v>
      </c>
      <c r="K85" s="95">
        <v>30060.431620000003</v>
      </c>
      <c r="L85" s="96">
        <v>2.0554744674114972E-2</v>
      </c>
      <c r="M85" s="96">
        <v>3.4742441787456594E-3</v>
      </c>
      <c r="N85" s="96">
        <f>K85/'סכום נכסי הקרן'!$C$42</f>
        <v>5.4774678022366204E-4</v>
      </c>
    </row>
    <row r="86" spans="2:14" s="141" customFormat="1">
      <c r="B86" s="109" t="s">
        <v>1225</v>
      </c>
      <c r="C86" s="85" t="s">
        <v>1226</v>
      </c>
      <c r="D86" s="98" t="s">
        <v>146</v>
      </c>
      <c r="E86" s="98" t="s">
        <v>317</v>
      </c>
      <c r="F86" s="85" t="s">
        <v>1227</v>
      </c>
      <c r="G86" s="98" t="s">
        <v>1221</v>
      </c>
      <c r="H86" s="98" t="s">
        <v>157</v>
      </c>
      <c r="I86" s="95">
        <v>1481078</v>
      </c>
      <c r="J86" s="97">
        <v>350.1</v>
      </c>
      <c r="K86" s="95">
        <v>5185.2540999999992</v>
      </c>
      <c r="L86" s="96">
        <v>8.6825194047606327E-3</v>
      </c>
      <c r="M86" s="96">
        <v>5.9928743206256259E-4</v>
      </c>
      <c r="N86" s="96">
        <f>K86/'סכום נכסי הקרן'!$C$42</f>
        <v>9.4483215471426478E-5</v>
      </c>
    </row>
    <row r="87" spans="2:14" s="141" customFormat="1">
      <c r="B87" s="109" t="s">
        <v>1228</v>
      </c>
      <c r="C87" s="85" t="s">
        <v>1229</v>
      </c>
      <c r="D87" s="98" t="s">
        <v>146</v>
      </c>
      <c r="E87" s="98" t="s">
        <v>317</v>
      </c>
      <c r="F87" s="85" t="s">
        <v>530</v>
      </c>
      <c r="G87" s="98" t="s">
        <v>360</v>
      </c>
      <c r="H87" s="98" t="s">
        <v>157</v>
      </c>
      <c r="I87" s="95">
        <v>2953170</v>
      </c>
      <c r="J87" s="97">
        <v>1203</v>
      </c>
      <c r="K87" s="95">
        <v>35969.610599999993</v>
      </c>
      <c r="L87" s="96">
        <v>1.7993378208700912E-2</v>
      </c>
      <c r="M87" s="96">
        <v>4.1571994646828073E-3</v>
      </c>
      <c r="N87" s="96">
        <f>K87/'סכום נכסי הקרן'!$C$42</f>
        <v>6.5542100795853097E-4</v>
      </c>
    </row>
    <row r="88" spans="2:14" s="141" customFormat="1">
      <c r="B88" s="109" t="s">
        <v>1230</v>
      </c>
      <c r="C88" s="85" t="s">
        <v>1231</v>
      </c>
      <c r="D88" s="98" t="s">
        <v>146</v>
      </c>
      <c r="E88" s="98" t="s">
        <v>317</v>
      </c>
      <c r="F88" s="85" t="s">
        <v>1232</v>
      </c>
      <c r="G88" s="98" t="s">
        <v>152</v>
      </c>
      <c r="H88" s="98" t="s">
        <v>157</v>
      </c>
      <c r="I88" s="95">
        <v>102072</v>
      </c>
      <c r="J88" s="97">
        <v>15400</v>
      </c>
      <c r="K88" s="95">
        <v>15719.088</v>
      </c>
      <c r="L88" s="96">
        <v>7.5727983764689493E-3</v>
      </c>
      <c r="M88" s="96">
        <v>1.8167387171798281E-3</v>
      </c>
      <c r="N88" s="96">
        <f>K88/'סכום נכסי הקרן'!$C$42</f>
        <v>2.864256890551062E-4</v>
      </c>
    </row>
    <row r="89" spans="2:14" s="141" customFormat="1">
      <c r="B89" s="109" t="s">
        <v>1233</v>
      </c>
      <c r="C89" s="85" t="s">
        <v>1234</v>
      </c>
      <c r="D89" s="98" t="s">
        <v>146</v>
      </c>
      <c r="E89" s="98" t="s">
        <v>317</v>
      </c>
      <c r="F89" s="85" t="s">
        <v>1235</v>
      </c>
      <c r="G89" s="98" t="s">
        <v>1037</v>
      </c>
      <c r="H89" s="98" t="s">
        <v>157</v>
      </c>
      <c r="I89" s="95">
        <v>7630764.5199999996</v>
      </c>
      <c r="J89" s="97">
        <v>267.8</v>
      </c>
      <c r="K89" s="95">
        <v>20435.187320000001</v>
      </c>
      <c r="L89" s="96">
        <v>7.3059723327090617E-3</v>
      </c>
      <c r="M89" s="96">
        <v>2.3618034326842812E-3</v>
      </c>
      <c r="N89" s="96">
        <f>K89/'סכום נכסי הקרן'!$C$42</f>
        <v>3.7236019094117733E-4</v>
      </c>
    </row>
    <row r="90" spans="2:14" s="141" customFormat="1">
      <c r="B90" s="109" t="s">
        <v>1236</v>
      </c>
      <c r="C90" s="85" t="s">
        <v>1237</v>
      </c>
      <c r="D90" s="98" t="s">
        <v>146</v>
      </c>
      <c r="E90" s="98" t="s">
        <v>317</v>
      </c>
      <c r="F90" s="85" t="s">
        <v>633</v>
      </c>
      <c r="G90" s="98" t="s">
        <v>360</v>
      </c>
      <c r="H90" s="98" t="s">
        <v>157</v>
      </c>
      <c r="I90" s="95">
        <v>9858660</v>
      </c>
      <c r="J90" s="97">
        <v>878.3</v>
      </c>
      <c r="K90" s="95">
        <v>86588.610780000017</v>
      </c>
      <c r="L90" s="96">
        <v>2.4435900196257111E-2</v>
      </c>
      <c r="M90" s="96">
        <v>1.0007506903125721E-2</v>
      </c>
      <c r="N90" s="96">
        <f>K90/'סכום נכסי הקרן'!$C$42</f>
        <v>1.5777761729551931E-3</v>
      </c>
    </row>
    <row r="91" spans="2:14" s="141" customFormat="1">
      <c r="B91" s="109" t="s">
        <v>1238</v>
      </c>
      <c r="C91" s="85" t="s">
        <v>1239</v>
      </c>
      <c r="D91" s="98" t="s">
        <v>146</v>
      </c>
      <c r="E91" s="98" t="s">
        <v>317</v>
      </c>
      <c r="F91" s="85" t="s">
        <v>829</v>
      </c>
      <c r="G91" s="98" t="s">
        <v>360</v>
      </c>
      <c r="H91" s="98" t="s">
        <v>157</v>
      </c>
      <c r="I91" s="95">
        <v>3948667</v>
      </c>
      <c r="J91" s="97">
        <v>997.7</v>
      </c>
      <c r="K91" s="95">
        <v>39395.850659999996</v>
      </c>
      <c r="L91" s="96">
        <v>1.1278683233361897E-2</v>
      </c>
      <c r="M91" s="96">
        <v>4.5531882759519181E-3</v>
      </c>
      <c r="N91" s="96">
        <f>K91/'סכום נכסי הקרן'!$C$42</f>
        <v>7.178523125007353E-4</v>
      </c>
    </row>
    <row r="92" spans="2:14" s="141" customFormat="1">
      <c r="B92" s="110"/>
      <c r="C92" s="85"/>
      <c r="D92" s="85"/>
      <c r="E92" s="85"/>
      <c r="F92" s="85"/>
      <c r="G92" s="85"/>
      <c r="H92" s="85"/>
      <c r="I92" s="95"/>
      <c r="J92" s="97"/>
      <c r="K92" s="85"/>
      <c r="L92" s="85"/>
      <c r="M92" s="96"/>
      <c r="N92" s="85"/>
    </row>
    <row r="93" spans="2:14" s="141" customFormat="1">
      <c r="B93" s="108" t="s">
        <v>33</v>
      </c>
      <c r="C93" s="83"/>
      <c r="D93" s="83"/>
      <c r="E93" s="83"/>
      <c r="F93" s="83"/>
      <c r="G93" s="83"/>
      <c r="H93" s="83"/>
      <c r="I93" s="92"/>
      <c r="J93" s="94"/>
      <c r="K93" s="92">
        <v>160184.02294000005</v>
      </c>
      <c r="L93" s="83"/>
      <c r="M93" s="93">
        <v>1.8513320642312064E-2</v>
      </c>
      <c r="N93" s="93">
        <f>K93/'סכום נכסי הקרן'!$C$42</f>
        <v>2.9187965069098444E-3</v>
      </c>
    </row>
    <row r="94" spans="2:14" s="141" customFormat="1">
      <c r="B94" s="109" t="s">
        <v>1240</v>
      </c>
      <c r="C94" s="85" t="s">
        <v>1241</v>
      </c>
      <c r="D94" s="98" t="s">
        <v>146</v>
      </c>
      <c r="E94" s="98" t="s">
        <v>317</v>
      </c>
      <c r="F94" s="85" t="s">
        <v>1242</v>
      </c>
      <c r="G94" s="98" t="s">
        <v>1221</v>
      </c>
      <c r="H94" s="98" t="s">
        <v>157</v>
      </c>
      <c r="I94" s="95">
        <v>544069</v>
      </c>
      <c r="J94" s="97">
        <v>1927</v>
      </c>
      <c r="K94" s="95">
        <v>10484.209640000001</v>
      </c>
      <c r="L94" s="96">
        <v>2.1243725647245269E-2</v>
      </c>
      <c r="M94" s="96">
        <v>1.2117159450992317E-3</v>
      </c>
      <c r="N94" s="96">
        <f>K94/'סכום נכסי הקרן'!$C$42</f>
        <v>1.9103824409757024E-4</v>
      </c>
    </row>
    <row r="95" spans="2:14" s="141" customFormat="1">
      <c r="B95" s="109" t="s">
        <v>1243</v>
      </c>
      <c r="C95" s="85" t="s">
        <v>1244</v>
      </c>
      <c r="D95" s="98" t="s">
        <v>146</v>
      </c>
      <c r="E95" s="98" t="s">
        <v>317</v>
      </c>
      <c r="F95" s="85" t="s">
        <v>1245</v>
      </c>
      <c r="G95" s="98" t="s">
        <v>1137</v>
      </c>
      <c r="H95" s="98" t="s">
        <v>157</v>
      </c>
      <c r="I95" s="95">
        <v>145926</v>
      </c>
      <c r="J95" s="97">
        <v>5199</v>
      </c>
      <c r="K95" s="95">
        <v>7586.6927400000004</v>
      </c>
      <c r="L95" s="96">
        <v>2.5578669052415185E-2</v>
      </c>
      <c r="M95" s="96">
        <v>8.7683448531524963E-4</v>
      </c>
      <c r="N95" s="96">
        <f>K95/'סכום נכסי הקרן'!$C$42</f>
        <v>1.3824107961631562E-4</v>
      </c>
    </row>
    <row r="96" spans="2:14" s="141" customFormat="1">
      <c r="B96" s="109" t="s">
        <v>1246</v>
      </c>
      <c r="C96" s="85" t="s">
        <v>1247</v>
      </c>
      <c r="D96" s="98" t="s">
        <v>146</v>
      </c>
      <c r="E96" s="98" t="s">
        <v>317</v>
      </c>
      <c r="F96" s="85" t="s">
        <v>1248</v>
      </c>
      <c r="G96" s="98" t="s">
        <v>152</v>
      </c>
      <c r="H96" s="98" t="s">
        <v>157</v>
      </c>
      <c r="I96" s="95">
        <v>394543</v>
      </c>
      <c r="J96" s="97">
        <v>736.6</v>
      </c>
      <c r="K96" s="95">
        <v>2906.2037400000004</v>
      </c>
      <c r="L96" s="96">
        <v>7.2389425507106506E-3</v>
      </c>
      <c r="M96" s="96">
        <v>3.3588544414732077E-4</v>
      </c>
      <c r="N96" s="96">
        <f>K96/'סכום נכסי הקרן'!$C$42</f>
        <v>5.2955451917059489E-5</v>
      </c>
    </row>
    <row r="97" spans="2:14" s="141" customFormat="1">
      <c r="B97" s="109" t="s">
        <v>1249</v>
      </c>
      <c r="C97" s="85" t="s">
        <v>1250</v>
      </c>
      <c r="D97" s="98" t="s">
        <v>146</v>
      </c>
      <c r="E97" s="98" t="s">
        <v>317</v>
      </c>
      <c r="F97" s="85" t="s">
        <v>1251</v>
      </c>
      <c r="G97" s="98" t="s">
        <v>726</v>
      </c>
      <c r="H97" s="98" t="s">
        <v>157</v>
      </c>
      <c r="I97" s="95">
        <v>157739</v>
      </c>
      <c r="J97" s="97">
        <v>712.5</v>
      </c>
      <c r="K97" s="95">
        <v>1123.8903799999998</v>
      </c>
      <c r="L97" s="96">
        <v>1.4734307662028672E-2</v>
      </c>
      <c r="M97" s="96">
        <v>1.2989399685350381E-4</v>
      </c>
      <c r="N97" s="96">
        <f>K97/'סכום נכסי הקרן'!$C$42</f>
        <v>2.0478991943674155E-5</v>
      </c>
    </row>
    <row r="98" spans="2:14" s="141" customFormat="1">
      <c r="B98" s="109" t="s">
        <v>1252</v>
      </c>
      <c r="C98" s="85" t="s">
        <v>1253</v>
      </c>
      <c r="D98" s="98" t="s">
        <v>146</v>
      </c>
      <c r="E98" s="98" t="s">
        <v>317</v>
      </c>
      <c r="F98" s="85" t="s">
        <v>1254</v>
      </c>
      <c r="G98" s="98" t="s">
        <v>414</v>
      </c>
      <c r="H98" s="98" t="s">
        <v>157</v>
      </c>
      <c r="I98" s="95">
        <v>290161</v>
      </c>
      <c r="J98" s="97">
        <v>2969</v>
      </c>
      <c r="K98" s="95">
        <v>8614.8800900000006</v>
      </c>
      <c r="L98" s="96">
        <v>2.2233724557468724E-2</v>
      </c>
      <c r="M98" s="96">
        <v>9.9566757329462401E-4</v>
      </c>
      <c r="N98" s="96">
        <f>K98/'סכום נכסי הקרן'!$C$42</f>
        <v>1.5697621680757596E-4</v>
      </c>
    </row>
    <row r="99" spans="2:14" s="141" customFormat="1">
      <c r="B99" s="109" t="s">
        <v>1255</v>
      </c>
      <c r="C99" s="85" t="s">
        <v>1256</v>
      </c>
      <c r="D99" s="98" t="s">
        <v>146</v>
      </c>
      <c r="E99" s="98" t="s">
        <v>317</v>
      </c>
      <c r="F99" s="85" t="s">
        <v>1257</v>
      </c>
      <c r="G99" s="98" t="s">
        <v>1179</v>
      </c>
      <c r="H99" s="98" t="s">
        <v>157</v>
      </c>
      <c r="I99" s="95">
        <v>378695.6</v>
      </c>
      <c r="J99" s="97">
        <v>31.3</v>
      </c>
      <c r="K99" s="95">
        <v>118.53173</v>
      </c>
      <c r="L99" s="96">
        <v>8.7486476921610108E-3</v>
      </c>
      <c r="M99" s="96">
        <v>1.3699343314657043E-5</v>
      </c>
      <c r="N99" s="96">
        <f>K99/'סכום נכסי הקרן'!$C$42</f>
        <v>2.1598283844548615E-6</v>
      </c>
    </row>
    <row r="100" spans="2:14" s="141" customFormat="1">
      <c r="B100" s="109" t="s">
        <v>1258</v>
      </c>
      <c r="C100" s="85" t="s">
        <v>1259</v>
      </c>
      <c r="D100" s="98" t="s">
        <v>146</v>
      </c>
      <c r="E100" s="98" t="s">
        <v>317</v>
      </c>
      <c r="F100" s="85" t="s">
        <v>1260</v>
      </c>
      <c r="G100" s="98" t="s">
        <v>152</v>
      </c>
      <c r="H100" s="98" t="s">
        <v>157</v>
      </c>
      <c r="I100" s="95">
        <v>2053</v>
      </c>
      <c r="J100" s="97">
        <v>4045</v>
      </c>
      <c r="K100" s="95">
        <v>83.043850000000006</v>
      </c>
      <c r="L100" s="96">
        <v>2.0458395615346287E-4</v>
      </c>
      <c r="M100" s="96">
        <v>9.5978200210262897E-6</v>
      </c>
      <c r="N100" s="96">
        <f>K100/'סכום נכסי הקרן'!$C$42</f>
        <v>1.5131852406474779E-6</v>
      </c>
    </row>
    <row r="101" spans="2:14" s="141" customFormat="1">
      <c r="B101" s="109" t="s">
        <v>1261</v>
      </c>
      <c r="C101" s="85" t="s">
        <v>1262</v>
      </c>
      <c r="D101" s="98" t="s">
        <v>146</v>
      </c>
      <c r="E101" s="98" t="s">
        <v>317</v>
      </c>
      <c r="F101" s="85" t="s">
        <v>1263</v>
      </c>
      <c r="G101" s="98" t="s">
        <v>1179</v>
      </c>
      <c r="H101" s="98" t="s">
        <v>157</v>
      </c>
      <c r="I101" s="95">
        <v>4433678.5</v>
      </c>
      <c r="J101" s="97">
        <v>127.8</v>
      </c>
      <c r="K101" s="95">
        <v>5666.2411199999997</v>
      </c>
      <c r="L101" s="96">
        <v>1.6817730985203519E-2</v>
      </c>
      <c r="M101" s="96">
        <v>6.548776636138428E-4</v>
      </c>
      <c r="N101" s="96">
        <f>K101/'סכום נכסי הקרן'!$C$42</f>
        <v>1.0324753046413231E-4</v>
      </c>
    </row>
    <row r="102" spans="2:14" s="141" customFormat="1">
      <c r="B102" s="109" t="s">
        <v>1264</v>
      </c>
      <c r="C102" s="85" t="s">
        <v>1265</v>
      </c>
      <c r="D102" s="98" t="s">
        <v>146</v>
      </c>
      <c r="E102" s="98" t="s">
        <v>317</v>
      </c>
      <c r="F102" s="85" t="s">
        <v>1266</v>
      </c>
      <c r="G102" s="98" t="s">
        <v>181</v>
      </c>
      <c r="H102" s="98" t="s">
        <v>157</v>
      </c>
      <c r="I102" s="95">
        <v>18896</v>
      </c>
      <c r="J102" s="97">
        <v>1719</v>
      </c>
      <c r="K102" s="95">
        <v>324.82223999999997</v>
      </c>
      <c r="L102" s="96">
        <v>5.5970224409321008E-4</v>
      </c>
      <c r="M102" s="96">
        <v>3.7541436221304838E-5</v>
      </c>
      <c r="N102" s="96">
        <f>K102/'סכום נכסי הקרן'!$C$42</f>
        <v>5.9187552046545613E-6</v>
      </c>
    </row>
    <row r="103" spans="2:14" s="141" customFormat="1">
      <c r="B103" s="109" t="s">
        <v>1267</v>
      </c>
      <c r="C103" s="85" t="s">
        <v>1268</v>
      </c>
      <c r="D103" s="98" t="s">
        <v>146</v>
      </c>
      <c r="E103" s="98" t="s">
        <v>317</v>
      </c>
      <c r="F103" s="85" t="s">
        <v>1269</v>
      </c>
      <c r="G103" s="98" t="s">
        <v>1130</v>
      </c>
      <c r="H103" s="98" t="s">
        <v>157</v>
      </c>
      <c r="I103" s="95">
        <v>646302</v>
      </c>
      <c r="J103" s="97">
        <v>272.7</v>
      </c>
      <c r="K103" s="95">
        <v>1762.4655600000001</v>
      </c>
      <c r="L103" s="96">
        <v>3.348136301414429E-2</v>
      </c>
      <c r="M103" s="96">
        <v>2.0369753134202365E-4</v>
      </c>
      <c r="N103" s="96">
        <f>K103/'סכום נכסי הקרן'!$C$42</f>
        <v>3.2114802872717146E-5</v>
      </c>
    </row>
    <row r="104" spans="2:14" s="141" customFormat="1">
      <c r="B104" s="109" t="s">
        <v>1270</v>
      </c>
      <c r="C104" s="85" t="s">
        <v>1271</v>
      </c>
      <c r="D104" s="98" t="s">
        <v>146</v>
      </c>
      <c r="E104" s="98" t="s">
        <v>317</v>
      </c>
      <c r="F104" s="85" t="s">
        <v>1272</v>
      </c>
      <c r="G104" s="98" t="s">
        <v>179</v>
      </c>
      <c r="H104" s="98" t="s">
        <v>157</v>
      </c>
      <c r="I104" s="95">
        <v>339578.68</v>
      </c>
      <c r="J104" s="97">
        <v>1808</v>
      </c>
      <c r="K104" s="95">
        <v>6139.5825300000006</v>
      </c>
      <c r="L104" s="96">
        <v>1.1416801375562146E-2</v>
      </c>
      <c r="M104" s="96">
        <v>7.0958425129828684E-4</v>
      </c>
      <c r="N104" s="96">
        <f>K104/'סכום נכסי הקרן'!$C$42</f>
        <v>1.1187253081514286E-4</v>
      </c>
    </row>
    <row r="105" spans="2:14" s="141" customFormat="1">
      <c r="B105" s="109" t="s">
        <v>1273</v>
      </c>
      <c r="C105" s="85" t="s">
        <v>1274</v>
      </c>
      <c r="D105" s="98" t="s">
        <v>146</v>
      </c>
      <c r="E105" s="98" t="s">
        <v>317</v>
      </c>
      <c r="F105" s="85" t="s">
        <v>1275</v>
      </c>
      <c r="G105" s="98" t="s">
        <v>414</v>
      </c>
      <c r="H105" s="98" t="s">
        <v>157</v>
      </c>
      <c r="I105" s="95">
        <v>155694</v>
      </c>
      <c r="J105" s="97">
        <v>2472</v>
      </c>
      <c r="K105" s="95">
        <v>3848.7556800000002</v>
      </c>
      <c r="L105" s="96">
        <v>2.3404149774292324E-2</v>
      </c>
      <c r="M105" s="96">
        <v>4.448211917142889E-4</v>
      </c>
      <c r="N105" s="96">
        <f>K105/'סכום נכסי הקרן'!$C$42</f>
        <v>7.0130181703210374E-5</v>
      </c>
    </row>
    <row r="106" spans="2:14" s="141" customFormat="1">
      <c r="B106" s="109" t="s">
        <v>1276</v>
      </c>
      <c r="C106" s="85" t="s">
        <v>1277</v>
      </c>
      <c r="D106" s="98" t="s">
        <v>146</v>
      </c>
      <c r="E106" s="98" t="s">
        <v>317</v>
      </c>
      <c r="F106" s="85" t="s">
        <v>1278</v>
      </c>
      <c r="G106" s="98" t="s">
        <v>1118</v>
      </c>
      <c r="H106" s="98" t="s">
        <v>157</v>
      </c>
      <c r="I106" s="95">
        <v>26073</v>
      </c>
      <c r="J106" s="97">
        <v>7487</v>
      </c>
      <c r="K106" s="95">
        <v>1952.0855100000003</v>
      </c>
      <c r="L106" s="96">
        <v>1.6492180873169039E-2</v>
      </c>
      <c r="M106" s="96">
        <v>2.2561291884508385E-4</v>
      </c>
      <c r="N106" s="96">
        <f>K106/'סכום נכסי הקרן'!$C$42</f>
        <v>3.556996673701671E-5</v>
      </c>
    </row>
    <row r="107" spans="2:14" s="141" customFormat="1">
      <c r="B107" s="109" t="s">
        <v>1279</v>
      </c>
      <c r="C107" s="85" t="s">
        <v>1280</v>
      </c>
      <c r="D107" s="98" t="s">
        <v>146</v>
      </c>
      <c r="E107" s="98" t="s">
        <v>317</v>
      </c>
      <c r="F107" s="85" t="s">
        <v>1281</v>
      </c>
      <c r="G107" s="98" t="s">
        <v>1179</v>
      </c>
      <c r="H107" s="98" t="s">
        <v>157</v>
      </c>
      <c r="I107" s="95">
        <v>361728.57</v>
      </c>
      <c r="J107" s="97">
        <v>671.3</v>
      </c>
      <c r="K107" s="95">
        <v>2428.28386</v>
      </c>
      <c r="L107" s="96">
        <v>1.4189753923910248E-2</v>
      </c>
      <c r="M107" s="96">
        <v>2.8064969830087356E-4</v>
      </c>
      <c r="N107" s="96">
        <f>K107/'סכום נכסי הקרן'!$C$42</f>
        <v>4.4247024879680867E-5</v>
      </c>
    </row>
    <row r="108" spans="2:14" s="141" customFormat="1">
      <c r="B108" s="109" t="s">
        <v>1282</v>
      </c>
      <c r="C108" s="85" t="s">
        <v>1283</v>
      </c>
      <c r="D108" s="98" t="s">
        <v>146</v>
      </c>
      <c r="E108" s="98" t="s">
        <v>317</v>
      </c>
      <c r="F108" s="85" t="s">
        <v>1284</v>
      </c>
      <c r="G108" s="98" t="s">
        <v>178</v>
      </c>
      <c r="H108" s="98" t="s">
        <v>157</v>
      </c>
      <c r="I108" s="95">
        <v>186876</v>
      </c>
      <c r="J108" s="97">
        <v>1674</v>
      </c>
      <c r="K108" s="95">
        <v>3128.3042400000004</v>
      </c>
      <c r="L108" s="96">
        <v>3.0977975461099001E-2</v>
      </c>
      <c r="M108" s="96">
        <v>3.6155478179941599E-4</v>
      </c>
      <c r="N108" s="96">
        <f>K108/'סכום נכסי הקרן'!$C$42</f>
        <v>5.700246079899867E-5</v>
      </c>
    </row>
    <row r="109" spans="2:14" s="141" customFormat="1">
      <c r="B109" s="109" t="s">
        <v>1285</v>
      </c>
      <c r="C109" s="85" t="s">
        <v>1286</v>
      </c>
      <c r="D109" s="98" t="s">
        <v>146</v>
      </c>
      <c r="E109" s="98" t="s">
        <v>317</v>
      </c>
      <c r="F109" s="85" t="s">
        <v>1287</v>
      </c>
      <c r="G109" s="98" t="s">
        <v>438</v>
      </c>
      <c r="H109" s="98" t="s">
        <v>157</v>
      </c>
      <c r="I109" s="95">
        <v>466840.41</v>
      </c>
      <c r="J109" s="97">
        <v>890</v>
      </c>
      <c r="K109" s="95">
        <v>4154.8796400000001</v>
      </c>
      <c r="L109" s="96">
        <v>1.7729027972829995E-2</v>
      </c>
      <c r="M109" s="96">
        <v>4.8020156813233608E-4</v>
      </c>
      <c r="N109" s="96">
        <f>K109/'סכום נכסי הקרן'!$C$42</f>
        <v>7.5708225809794529E-5</v>
      </c>
    </row>
    <row r="110" spans="2:14" s="141" customFormat="1">
      <c r="B110" s="109" t="s">
        <v>1288</v>
      </c>
      <c r="C110" s="85" t="s">
        <v>1289</v>
      </c>
      <c r="D110" s="98" t="s">
        <v>146</v>
      </c>
      <c r="E110" s="98" t="s">
        <v>317</v>
      </c>
      <c r="F110" s="85" t="s">
        <v>1290</v>
      </c>
      <c r="G110" s="98" t="s">
        <v>438</v>
      </c>
      <c r="H110" s="98" t="s">
        <v>157</v>
      </c>
      <c r="I110" s="95">
        <v>397150</v>
      </c>
      <c r="J110" s="97">
        <v>2727</v>
      </c>
      <c r="K110" s="95">
        <v>10830.280500000001</v>
      </c>
      <c r="L110" s="96">
        <v>2.6163115678916549E-2</v>
      </c>
      <c r="M110" s="96">
        <v>1.2517131975002436E-3</v>
      </c>
      <c r="N110" s="96">
        <f>K110/'סכום נכסי הקרן'!$C$42</f>
        <v>1.9734418147366947E-4</v>
      </c>
    </row>
    <row r="111" spans="2:14" s="141" customFormat="1">
      <c r="B111" s="109" t="s">
        <v>1291</v>
      </c>
      <c r="C111" s="85" t="s">
        <v>1292</v>
      </c>
      <c r="D111" s="98" t="s">
        <v>146</v>
      </c>
      <c r="E111" s="98" t="s">
        <v>317</v>
      </c>
      <c r="F111" s="85" t="s">
        <v>1293</v>
      </c>
      <c r="G111" s="98" t="s">
        <v>434</v>
      </c>
      <c r="H111" s="98" t="s">
        <v>157</v>
      </c>
      <c r="I111" s="95">
        <v>301141</v>
      </c>
      <c r="J111" s="97">
        <v>1961</v>
      </c>
      <c r="K111" s="95">
        <v>5905.3750100000016</v>
      </c>
      <c r="L111" s="96">
        <v>2.1091248939715465E-2</v>
      </c>
      <c r="M111" s="96">
        <v>6.8251564086499277E-4</v>
      </c>
      <c r="N111" s="96">
        <f>K111/'סכום נכסי הקרן'!$C$42</f>
        <v>1.0760491361636597E-4</v>
      </c>
    </row>
    <row r="112" spans="2:14" s="141" customFormat="1">
      <c r="B112" s="109" t="s">
        <v>1294</v>
      </c>
      <c r="C112" s="85" t="s">
        <v>1295</v>
      </c>
      <c r="D112" s="98" t="s">
        <v>146</v>
      </c>
      <c r="E112" s="98" t="s">
        <v>317</v>
      </c>
      <c r="F112" s="85" t="s">
        <v>1296</v>
      </c>
      <c r="G112" s="98" t="s">
        <v>1118</v>
      </c>
      <c r="H112" s="98" t="s">
        <v>157</v>
      </c>
      <c r="I112" s="95">
        <v>218337</v>
      </c>
      <c r="J112" s="97">
        <v>1628</v>
      </c>
      <c r="K112" s="95">
        <v>3554.5263600000008</v>
      </c>
      <c r="L112" s="96">
        <v>1.7764696310158253E-2</v>
      </c>
      <c r="M112" s="96">
        <v>4.1081554218974316E-4</v>
      </c>
      <c r="N112" s="96">
        <f>K112/'סכום נכסי הקרן'!$C$42</f>
        <v>6.4768876026875011E-5</v>
      </c>
    </row>
    <row r="113" spans="2:14" s="141" customFormat="1">
      <c r="B113" s="109" t="s">
        <v>1297</v>
      </c>
      <c r="C113" s="85" t="s">
        <v>1298</v>
      </c>
      <c r="D113" s="98" t="s">
        <v>146</v>
      </c>
      <c r="E113" s="98" t="s">
        <v>317</v>
      </c>
      <c r="F113" s="85" t="s">
        <v>1299</v>
      </c>
      <c r="G113" s="98" t="s">
        <v>179</v>
      </c>
      <c r="H113" s="98" t="s">
        <v>157</v>
      </c>
      <c r="I113" s="95">
        <v>1979459</v>
      </c>
      <c r="J113" s="97">
        <v>315.60000000000002</v>
      </c>
      <c r="K113" s="95">
        <v>6247.1725999999999</v>
      </c>
      <c r="L113" s="96">
        <v>1.4538706554936774E-2</v>
      </c>
      <c r="M113" s="96">
        <v>7.2201900869344154E-4</v>
      </c>
      <c r="N113" s="96">
        <f>K113/'סכום נכסי הקרן'!$C$42</f>
        <v>1.1383298551424735E-4</v>
      </c>
    </row>
    <row r="114" spans="2:14" s="141" customFormat="1">
      <c r="B114" s="109" t="s">
        <v>1300</v>
      </c>
      <c r="C114" s="85" t="s">
        <v>1301</v>
      </c>
      <c r="D114" s="98" t="s">
        <v>146</v>
      </c>
      <c r="E114" s="98" t="s">
        <v>317</v>
      </c>
      <c r="F114" s="85" t="s">
        <v>1302</v>
      </c>
      <c r="G114" s="98" t="s">
        <v>414</v>
      </c>
      <c r="H114" s="98" t="s">
        <v>157</v>
      </c>
      <c r="I114" s="95">
        <v>330501</v>
      </c>
      <c r="J114" s="97">
        <v>864.7</v>
      </c>
      <c r="K114" s="95">
        <v>2857.8421499999999</v>
      </c>
      <c r="L114" s="96">
        <v>2.8677682565653038E-2</v>
      </c>
      <c r="M114" s="96">
        <v>3.3029603762593877E-4</v>
      </c>
      <c r="N114" s="96">
        <f>K114/'סכום נכסי הקרן'!$C$42</f>
        <v>5.207423019862705E-5</v>
      </c>
    </row>
    <row r="115" spans="2:14" s="141" customFormat="1">
      <c r="B115" s="109" t="s">
        <v>1303</v>
      </c>
      <c r="C115" s="85" t="s">
        <v>1304</v>
      </c>
      <c r="D115" s="98" t="s">
        <v>146</v>
      </c>
      <c r="E115" s="98" t="s">
        <v>317</v>
      </c>
      <c r="F115" s="85" t="s">
        <v>1305</v>
      </c>
      <c r="G115" s="98" t="s">
        <v>360</v>
      </c>
      <c r="H115" s="98" t="s">
        <v>157</v>
      </c>
      <c r="I115" s="95">
        <v>97215</v>
      </c>
      <c r="J115" s="97">
        <v>11440</v>
      </c>
      <c r="K115" s="95">
        <v>11121.396000000001</v>
      </c>
      <c r="L115" s="96">
        <v>2.6632845614696431E-2</v>
      </c>
      <c r="M115" s="96">
        <v>1.2853589662637473E-3</v>
      </c>
      <c r="N115" s="96">
        <f>K115/'סכום נכסי הקרן'!$C$42</f>
        <v>2.0264874861408637E-4</v>
      </c>
    </row>
    <row r="116" spans="2:14" s="141" customFormat="1">
      <c r="B116" s="109" t="s">
        <v>1306</v>
      </c>
      <c r="C116" s="85" t="s">
        <v>1307</v>
      </c>
      <c r="D116" s="98" t="s">
        <v>146</v>
      </c>
      <c r="E116" s="98" t="s">
        <v>317</v>
      </c>
      <c r="F116" s="85" t="s">
        <v>1308</v>
      </c>
      <c r="G116" s="98" t="s">
        <v>152</v>
      </c>
      <c r="H116" s="98" t="s">
        <v>157</v>
      </c>
      <c r="I116" s="95">
        <v>260129</v>
      </c>
      <c r="J116" s="97">
        <v>1297</v>
      </c>
      <c r="K116" s="95">
        <v>3373.8731299999999</v>
      </c>
      <c r="L116" s="96">
        <v>1.8071019455893012E-2</v>
      </c>
      <c r="M116" s="96">
        <v>3.8993648627221197E-4</v>
      </c>
      <c r="N116" s="96">
        <f>K116/'סכום נכסי הקרן'!$C$42</f>
        <v>6.1477099437623725E-5</v>
      </c>
    </row>
    <row r="117" spans="2:14" s="141" customFormat="1">
      <c r="B117" s="109" t="s">
        <v>2818</v>
      </c>
      <c r="C117" s="85" t="s">
        <v>1309</v>
      </c>
      <c r="D117" s="98" t="s">
        <v>146</v>
      </c>
      <c r="E117" s="98" t="s">
        <v>317</v>
      </c>
      <c r="F117" s="85" t="s">
        <v>1310</v>
      </c>
      <c r="G117" s="98" t="s">
        <v>1221</v>
      </c>
      <c r="H117" s="98" t="s">
        <v>157</v>
      </c>
      <c r="I117" s="95">
        <v>859274.5</v>
      </c>
      <c r="J117" s="97">
        <v>22.7</v>
      </c>
      <c r="K117" s="95">
        <v>195.05530999999996</v>
      </c>
      <c r="L117" s="96">
        <v>8.6247788084592263E-3</v>
      </c>
      <c r="M117" s="96">
        <v>2.2543581006004525E-5</v>
      </c>
      <c r="N117" s="96">
        <f>K117/'סכום נכסי הקרן'!$C$42</f>
        <v>3.5542043896317226E-6</v>
      </c>
    </row>
    <row r="118" spans="2:14" s="141" customFormat="1">
      <c r="B118" s="109" t="s">
        <v>1311</v>
      </c>
      <c r="C118" s="85" t="s">
        <v>1312</v>
      </c>
      <c r="D118" s="98" t="s">
        <v>146</v>
      </c>
      <c r="E118" s="98" t="s">
        <v>317</v>
      </c>
      <c r="F118" s="85" t="s">
        <v>1313</v>
      </c>
      <c r="G118" s="98" t="s">
        <v>1179</v>
      </c>
      <c r="H118" s="98" t="s">
        <v>157</v>
      </c>
      <c r="I118" s="95">
        <v>293928.30000000005</v>
      </c>
      <c r="J118" s="97">
        <v>30.8</v>
      </c>
      <c r="K118" s="95">
        <v>90.529920000000004</v>
      </c>
      <c r="L118" s="96">
        <v>1.621900937604653E-2</v>
      </c>
      <c r="M118" s="96">
        <v>1.0463025000381224E-5</v>
      </c>
      <c r="N118" s="96">
        <f>K118/'סכום נכסי הקרן'!$C$42</f>
        <v>1.6495928209132515E-6</v>
      </c>
    </row>
    <row r="119" spans="2:14" s="141" customFormat="1">
      <c r="B119" s="109" t="s">
        <v>1314</v>
      </c>
      <c r="C119" s="85" t="s">
        <v>1315</v>
      </c>
      <c r="D119" s="98" t="s">
        <v>146</v>
      </c>
      <c r="E119" s="98" t="s">
        <v>317</v>
      </c>
      <c r="F119" s="85" t="s">
        <v>1316</v>
      </c>
      <c r="G119" s="98" t="s">
        <v>152</v>
      </c>
      <c r="H119" s="98" t="s">
        <v>157</v>
      </c>
      <c r="I119" s="95">
        <v>684209</v>
      </c>
      <c r="J119" s="97">
        <v>630.29999999999995</v>
      </c>
      <c r="K119" s="95">
        <v>4312.5693299999994</v>
      </c>
      <c r="L119" s="96">
        <v>2.0465182861720565E-2</v>
      </c>
      <c r="M119" s="96">
        <v>4.9842660543240609E-4</v>
      </c>
      <c r="N119" s="96">
        <f>K119/'סכום נכסי הקרן'!$C$42</f>
        <v>7.8581571777139198E-5</v>
      </c>
    </row>
    <row r="120" spans="2:14" s="141" customFormat="1">
      <c r="B120" s="109" t="s">
        <v>1317</v>
      </c>
      <c r="C120" s="85" t="s">
        <v>1318</v>
      </c>
      <c r="D120" s="98" t="s">
        <v>146</v>
      </c>
      <c r="E120" s="98" t="s">
        <v>317</v>
      </c>
      <c r="F120" s="85" t="s">
        <v>1319</v>
      </c>
      <c r="G120" s="98" t="s">
        <v>152</v>
      </c>
      <c r="H120" s="98" t="s">
        <v>157</v>
      </c>
      <c r="I120" s="95">
        <v>1296363</v>
      </c>
      <c r="J120" s="97">
        <v>225.3</v>
      </c>
      <c r="K120" s="95">
        <v>2920.7058399999996</v>
      </c>
      <c r="L120" s="96">
        <v>8.6628245902964762E-3</v>
      </c>
      <c r="M120" s="96">
        <v>3.375615290798825E-4</v>
      </c>
      <c r="N120" s="96">
        <f>K120/'סכום נכסי הקרן'!$C$42</f>
        <v>5.3219702233951015E-5</v>
      </c>
    </row>
    <row r="121" spans="2:14" s="141" customFormat="1">
      <c r="B121" s="109" t="s">
        <v>1320</v>
      </c>
      <c r="C121" s="85" t="s">
        <v>1321</v>
      </c>
      <c r="D121" s="98" t="s">
        <v>146</v>
      </c>
      <c r="E121" s="98" t="s">
        <v>317</v>
      </c>
      <c r="F121" s="85" t="s">
        <v>1322</v>
      </c>
      <c r="G121" s="98" t="s">
        <v>152</v>
      </c>
      <c r="H121" s="98" t="s">
        <v>157</v>
      </c>
      <c r="I121" s="95">
        <v>108877</v>
      </c>
      <c r="J121" s="97">
        <v>940</v>
      </c>
      <c r="K121" s="95">
        <v>1023.4438</v>
      </c>
      <c r="L121" s="96">
        <v>1.2648028587562653E-2</v>
      </c>
      <c r="M121" s="96">
        <v>1.182848506425849E-4</v>
      </c>
      <c r="N121" s="96">
        <f>K121/'סכום נכסי הקרן'!$C$42</f>
        <v>1.8648702496237459E-5</v>
      </c>
    </row>
    <row r="122" spans="2:14" s="141" customFormat="1">
      <c r="B122" s="109" t="s">
        <v>1323</v>
      </c>
      <c r="C122" s="85" t="s">
        <v>1324</v>
      </c>
      <c r="D122" s="98" t="s">
        <v>146</v>
      </c>
      <c r="E122" s="98" t="s">
        <v>317</v>
      </c>
      <c r="F122" s="85" t="s">
        <v>1325</v>
      </c>
      <c r="G122" s="98" t="s">
        <v>833</v>
      </c>
      <c r="H122" s="98" t="s">
        <v>157</v>
      </c>
      <c r="I122" s="95">
        <v>139315</v>
      </c>
      <c r="J122" s="97">
        <v>5839</v>
      </c>
      <c r="K122" s="95">
        <v>8134.6028499999993</v>
      </c>
      <c r="L122" s="96">
        <v>1.3229359672972774E-2</v>
      </c>
      <c r="M122" s="96">
        <v>9.4015937479810367E-4</v>
      </c>
      <c r="N122" s="96">
        <f>K122/'סכום נכסי הקרן'!$C$42</f>
        <v>1.4822483508590832E-4</v>
      </c>
    </row>
    <row r="123" spans="2:14" s="141" customFormat="1">
      <c r="B123" s="109" t="s">
        <v>1326</v>
      </c>
      <c r="C123" s="85" t="s">
        <v>1327</v>
      </c>
      <c r="D123" s="98" t="s">
        <v>146</v>
      </c>
      <c r="E123" s="98" t="s">
        <v>317</v>
      </c>
      <c r="F123" s="85" t="s">
        <v>1328</v>
      </c>
      <c r="G123" s="98" t="s">
        <v>438</v>
      </c>
      <c r="H123" s="98" t="s">
        <v>157</v>
      </c>
      <c r="I123" s="95">
        <v>514830</v>
      </c>
      <c r="J123" s="97">
        <v>1528</v>
      </c>
      <c r="K123" s="95">
        <v>7866.6024000000007</v>
      </c>
      <c r="L123" s="96">
        <v>3.0650417176807415E-2</v>
      </c>
      <c r="M123" s="96">
        <v>9.0918513546967602E-4</v>
      </c>
      <c r="N123" s="96">
        <f>K123/'סכום נכסי הקרן'!$C$42</f>
        <v>1.4334145931001546E-4</v>
      </c>
    </row>
    <row r="124" spans="2:14" s="141" customFormat="1">
      <c r="B124" s="109" t="s">
        <v>1329</v>
      </c>
      <c r="C124" s="85" t="s">
        <v>1330</v>
      </c>
      <c r="D124" s="98" t="s">
        <v>146</v>
      </c>
      <c r="E124" s="98" t="s">
        <v>317</v>
      </c>
      <c r="F124" s="85" t="s">
        <v>879</v>
      </c>
      <c r="G124" s="98" t="s">
        <v>438</v>
      </c>
      <c r="H124" s="98" t="s">
        <v>157</v>
      </c>
      <c r="I124" s="95">
        <v>7794.37</v>
      </c>
      <c r="J124" s="97">
        <v>402.2</v>
      </c>
      <c r="K124" s="95">
        <v>31.348949999999999</v>
      </c>
      <c r="L124" s="96">
        <v>1.3800340123106506E-3</v>
      </c>
      <c r="M124" s="96">
        <v>3.6231651103381171E-6</v>
      </c>
      <c r="N124" s="96">
        <f>K124/'סכום נכסי הקרן'!$C$42</f>
        <v>5.7122554469470947E-7</v>
      </c>
    </row>
    <row r="125" spans="2:14" s="141" customFormat="1">
      <c r="B125" s="109" t="s">
        <v>1331</v>
      </c>
      <c r="C125" s="85" t="s">
        <v>1332</v>
      </c>
      <c r="D125" s="98" t="s">
        <v>146</v>
      </c>
      <c r="E125" s="98" t="s">
        <v>317</v>
      </c>
      <c r="F125" s="85" t="s">
        <v>1333</v>
      </c>
      <c r="G125" s="98" t="s">
        <v>360</v>
      </c>
      <c r="H125" s="98" t="s">
        <v>157</v>
      </c>
      <c r="I125" s="95">
        <v>2762.76</v>
      </c>
      <c r="J125" s="97">
        <v>654.6</v>
      </c>
      <c r="K125" s="95">
        <v>18.085050000000003</v>
      </c>
      <c r="L125" s="96">
        <v>4.0299299711491464E-4</v>
      </c>
      <c r="M125" s="96">
        <v>2.0901855462055467E-6</v>
      </c>
      <c r="N125" s="96">
        <f>K125/'סכום נכסי הקרן'!$C$42</f>
        <v>3.2953711486608186E-7</v>
      </c>
    </row>
    <row r="126" spans="2:14" s="141" customFormat="1">
      <c r="B126" s="109" t="s">
        <v>1334</v>
      </c>
      <c r="C126" s="85" t="s">
        <v>1335</v>
      </c>
      <c r="D126" s="98" t="s">
        <v>146</v>
      </c>
      <c r="E126" s="98" t="s">
        <v>317</v>
      </c>
      <c r="F126" s="85" t="s">
        <v>1336</v>
      </c>
      <c r="G126" s="98" t="s">
        <v>438</v>
      </c>
      <c r="H126" s="98" t="s">
        <v>157</v>
      </c>
      <c r="I126" s="95">
        <v>324520</v>
      </c>
      <c r="J126" s="97">
        <v>634.29999999999995</v>
      </c>
      <c r="K126" s="95">
        <v>2058.4303600000003</v>
      </c>
      <c r="L126" s="96">
        <v>2.4724630682876593E-2</v>
      </c>
      <c r="M126" s="96">
        <v>2.3790375953302206E-4</v>
      </c>
      <c r="N126" s="96">
        <f>K126/'סכום נכסי הקרן'!$C$42</f>
        <v>3.7507731633982224E-5</v>
      </c>
    </row>
    <row r="127" spans="2:14" s="141" customFormat="1">
      <c r="B127" s="109" t="s">
        <v>1337</v>
      </c>
      <c r="C127" s="85" t="s">
        <v>1338</v>
      </c>
      <c r="D127" s="98" t="s">
        <v>146</v>
      </c>
      <c r="E127" s="98" t="s">
        <v>317</v>
      </c>
      <c r="F127" s="85" t="s">
        <v>1339</v>
      </c>
      <c r="G127" s="98" t="s">
        <v>181</v>
      </c>
      <c r="H127" s="98" t="s">
        <v>157</v>
      </c>
      <c r="I127" s="95">
        <v>5808</v>
      </c>
      <c r="J127" s="97">
        <v>622.1</v>
      </c>
      <c r="K127" s="95">
        <v>36.13156</v>
      </c>
      <c r="L127" s="96">
        <v>7.5321391045513427E-5</v>
      </c>
      <c r="M127" s="96">
        <v>4.1759168193540236E-6</v>
      </c>
      <c r="N127" s="96">
        <f>K127/'סכום נכסי הקרן'!$C$42</f>
        <v>6.5837197232027151E-7</v>
      </c>
    </row>
    <row r="128" spans="2:14" s="141" customFormat="1">
      <c r="B128" s="109" t="s">
        <v>1340</v>
      </c>
      <c r="C128" s="85" t="s">
        <v>1341</v>
      </c>
      <c r="D128" s="98" t="s">
        <v>146</v>
      </c>
      <c r="E128" s="98" t="s">
        <v>317</v>
      </c>
      <c r="F128" s="85" t="s">
        <v>1342</v>
      </c>
      <c r="G128" s="98" t="s">
        <v>384</v>
      </c>
      <c r="H128" s="98" t="s">
        <v>157</v>
      </c>
      <c r="I128" s="95">
        <v>176165</v>
      </c>
      <c r="J128" s="97">
        <v>1226</v>
      </c>
      <c r="K128" s="95">
        <v>2219.5334900000003</v>
      </c>
      <c r="L128" s="96">
        <v>1.9916836903530785E-2</v>
      </c>
      <c r="M128" s="96">
        <v>2.5652330627325631E-4</v>
      </c>
      <c r="N128" s="96">
        <f>K128/'סכום נכסי הקרן'!$C$42</f>
        <v>4.0443275669309488E-5</v>
      </c>
    </row>
    <row r="129" spans="2:14" s="141" customFormat="1">
      <c r="B129" s="109" t="s">
        <v>1343</v>
      </c>
      <c r="C129" s="85" t="s">
        <v>1344</v>
      </c>
      <c r="D129" s="98" t="s">
        <v>146</v>
      </c>
      <c r="E129" s="98" t="s">
        <v>317</v>
      </c>
      <c r="F129" s="85" t="s">
        <v>1345</v>
      </c>
      <c r="G129" s="98" t="s">
        <v>178</v>
      </c>
      <c r="H129" s="98" t="s">
        <v>157</v>
      </c>
      <c r="I129" s="95">
        <v>77216</v>
      </c>
      <c r="J129" s="97">
        <v>13260</v>
      </c>
      <c r="K129" s="95">
        <v>10238.841600000002</v>
      </c>
      <c r="L129" s="96">
        <v>1.4485573238758889E-2</v>
      </c>
      <c r="M129" s="96">
        <v>1.1833574539306265E-3</v>
      </c>
      <c r="N129" s="96">
        <f>K129/'סכום נכסי הקרן'!$C$42</f>
        <v>1.8656726525139922E-4</v>
      </c>
    </row>
    <row r="130" spans="2:14" s="141" customFormat="1">
      <c r="B130" s="109" t="s">
        <v>1346</v>
      </c>
      <c r="C130" s="85" t="s">
        <v>1347</v>
      </c>
      <c r="D130" s="98" t="s">
        <v>146</v>
      </c>
      <c r="E130" s="98" t="s">
        <v>317</v>
      </c>
      <c r="F130" s="85" t="s">
        <v>1348</v>
      </c>
      <c r="G130" s="98" t="s">
        <v>438</v>
      </c>
      <c r="H130" s="98" t="s">
        <v>157</v>
      </c>
      <c r="I130" s="95">
        <v>1795047</v>
      </c>
      <c r="J130" s="97">
        <v>885.7</v>
      </c>
      <c r="K130" s="95">
        <v>15898.73129</v>
      </c>
      <c r="L130" s="96">
        <v>2.3061818598917247E-2</v>
      </c>
      <c r="M130" s="96">
        <v>1.8375010489528015E-3</v>
      </c>
      <c r="N130" s="96">
        <f>K130/'סכום נכסי הקרן'!$C$42</f>
        <v>2.8969906300163389E-4</v>
      </c>
    </row>
    <row r="131" spans="2:14" s="141" customFormat="1">
      <c r="B131" s="109" t="s">
        <v>1349</v>
      </c>
      <c r="C131" s="85" t="s">
        <v>1350</v>
      </c>
      <c r="D131" s="98" t="s">
        <v>146</v>
      </c>
      <c r="E131" s="98" t="s">
        <v>317</v>
      </c>
      <c r="F131" s="85" t="s">
        <v>1351</v>
      </c>
      <c r="G131" s="98" t="s">
        <v>1118</v>
      </c>
      <c r="H131" s="98" t="s">
        <v>157</v>
      </c>
      <c r="I131" s="95">
        <v>2178995</v>
      </c>
      <c r="J131" s="97">
        <v>42.5</v>
      </c>
      <c r="K131" s="95">
        <v>926.07289000000003</v>
      </c>
      <c r="L131" s="96">
        <v>6.8685791915742544E-3</v>
      </c>
      <c r="M131" s="96">
        <v>1.0703117599402816E-4</v>
      </c>
      <c r="N131" s="96">
        <f>K131/'סכום נכסי הקרן'!$C$42</f>
        <v>1.6874456433700451E-5</v>
      </c>
    </row>
    <row r="132" spans="2:14" s="141" customFormat="1">
      <c r="B132" s="110"/>
      <c r="C132" s="85"/>
      <c r="D132" s="85"/>
      <c r="E132" s="85"/>
      <c r="F132" s="85"/>
      <c r="G132" s="85"/>
      <c r="H132" s="85"/>
      <c r="I132" s="95"/>
      <c r="J132" s="97"/>
      <c r="K132" s="85"/>
      <c r="L132" s="85"/>
      <c r="M132" s="96"/>
      <c r="N132" s="85"/>
    </row>
    <row r="133" spans="2:14" s="141" customFormat="1">
      <c r="B133" s="107" t="s">
        <v>225</v>
      </c>
      <c r="C133" s="83"/>
      <c r="D133" s="83"/>
      <c r="E133" s="83"/>
      <c r="F133" s="83"/>
      <c r="G133" s="83"/>
      <c r="H133" s="83"/>
      <c r="I133" s="92"/>
      <c r="J133" s="94"/>
      <c r="K133" s="92">
        <v>2628568.2374500004</v>
      </c>
      <c r="L133" s="83"/>
      <c r="M133" s="93">
        <v>0.30379763048114217</v>
      </c>
      <c r="N133" s="93">
        <f>K133/'סכום נכסי הקרן'!$C$42</f>
        <v>4.7896510830652668E-2</v>
      </c>
    </row>
    <row r="134" spans="2:14" s="141" customFormat="1">
      <c r="B134" s="108" t="s">
        <v>82</v>
      </c>
      <c r="C134" s="83"/>
      <c r="D134" s="83"/>
      <c r="E134" s="83"/>
      <c r="F134" s="83"/>
      <c r="G134" s="83"/>
      <c r="H134" s="83"/>
      <c r="I134" s="92"/>
      <c r="J134" s="94"/>
      <c r="K134" s="92">
        <f>SUM(K135:K163)</f>
        <v>873475.98361</v>
      </c>
      <c r="L134" s="83"/>
      <c r="M134" s="93">
        <f>K134/K11</f>
        <v>0.10095227140092479</v>
      </c>
      <c r="N134" s="93">
        <f>K134/'סכום נכסי הקרן'!$C$42</f>
        <v>1.5916060809544479E-2</v>
      </c>
    </row>
    <row r="135" spans="2:14" s="141" customFormat="1">
      <c r="B135" s="109" t="s">
        <v>2817</v>
      </c>
      <c r="C135" s="85" t="s">
        <v>1352</v>
      </c>
      <c r="D135" s="98" t="s">
        <v>1353</v>
      </c>
      <c r="E135" s="98" t="s">
        <v>884</v>
      </c>
      <c r="F135" s="85" t="s">
        <v>1220</v>
      </c>
      <c r="G135" s="98" t="s">
        <v>1221</v>
      </c>
      <c r="H135" s="98" t="s">
        <v>156</v>
      </c>
      <c r="I135" s="95">
        <v>139861</v>
      </c>
      <c r="J135" s="97">
        <v>680</v>
      </c>
      <c r="K135" s="95">
        <v>3454.2310400000001</v>
      </c>
      <c r="L135" s="96">
        <v>3.8403552717848817E-3</v>
      </c>
      <c r="M135" s="96">
        <v>3.9922387790260758E-4</v>
      </c>
      <c r="N135" s="96">
        <f>K135/'סכום נכסי הקרן'!$C$42</f>
        <v>6.2941342766675523E-5</v>
      </c>
    </row>
    <row r="136" spans="2:14" s="141" customFormat="1">
      <c r="B136" s="109" t="s">
        <v>1354</v>
      </c>
      <c r="C136" s="85" t="s">
        <v>1355</v>
      </c>
      <c r="D136" s="98" t="s">
        <v>1353</v>
      </c>
      <c r="E136" s="98" t="s">
        <v>884</v>
      </c>
      <c r="F136" s="85" t="s">
        <v>1088</v>
      </c>
      <c r="G136" s="98" t="s">
        <v>181</v>
      </c>
      <c r="H136" s="98" t="s">
        <v>156</v>
      </c>
      <c r="I136" s="95">
        <v>680815</v>
      </c>
      <c r="J136" s="97">
        <v>6798</v>
      </c>
      <c r="K136" s="95">
        <v>168095.51103999998</v>
      </c>
      <c r="L136" s="96">
        <v>1.1338109601065545E-2</v>
      </c>
      <c r="M136" s="96">
        <v>1.9427693457183853E-2</v>
      </c>
      <c r="N136" s="96">
        <f>K136/'סכום נכסי הקרן'!$C$42</f>
        <v>3.062955851936334E-3</v>
      </c>
    </row>
    <row r="137" spans="2:14" s="141" customFormat="1">
      <c r="B137" s="109" t="s">
        <v>1356</v>
      </c>
      <c r="C137" s="85" t="s">
        <v>1357</v>
      </c>
      <c r="D137" s="98" t="s">
        <v>147</v>
      </c>
      <c r="E137" s="98" t="s">
        <v>884</v>
      </c>
      <c r="F137" s="85"/>
      <c r="G137" s="98" t="s">
        <v>790</v>
      </c>
      <c r="H137" s="98" t="s">
        <v>156</v>
      </c>
      <c r="I137" s="95">
        <v>3.93</v>
      </c>
      <c r="J137" s="97">
        <v>20</v>
      </c>
      <c r="K137" s="95">
        <v>2.8799999999999997E-3</v>
      </c>
      <c r="L137" s="96">
        <v>7.5021901384199332E-9</v>
      </c>
      <c r="M137" s="96">
        <v>3.3285693835914047E-10</v>
      </c>
      <c r="N137" s="96">
        <f>K137/'סכום נכסי הקרן'!$C$42</f>
        <v>5.2477979923434857E-11</v>
      </c>
    </row>
    <row r="138" spans="2:14" s="141" customFormat="1">
      <c r="B138" s="109" t="s">
        <v>1358</v>
      </c>
      <c r="C138" s="85" t="s">
        <v>1359</v>
      </c>
      <c r="D138" s="98" t="s">
        <v>1353</v>
      </c>
      <c r="E138" s="98" t="s">
        <v>884</v>
      </c>
      <c r="F138" s="85" t="s">
        <v>1266</v>
      </c>
      <c r="G138" s="98" t="s">
        <v>181</v>
      </c>
      <c r="H138" s="98" t="s">
        <v>156</v>
      </c>
      <c r="I138" s="95">
        <v>688617</v>
      </c>
      <c r="J138" s="97">
        <v>476</v>
      </c>
      <c r="K138" s="95">
        <v>11905.031050000001</v>
      </c>
      <c r="L138" s="96">
        <v>2.0328945870986295E-2</v>
      </c>
      <c r="M138" s="96">
        <v>1.3759278424908001E-3</v>
      </c>
      <c r="N138" s="96">
        <f>K138/'סכום נכסי הקרן'!$C$42</f>
        <v>2.1692777098255859E-4</v>
      </c>
    </row>
    <row r="139" spans="2:14" s="141" customFormat="1">
      <c r="B139" s="109" t="s">
        <v>1360</v>
      </c>
      <c r="C139" s="85" t="s">
        <v>1361</v>
      </c>
      <c r="D139" s="98" t="s">
        <v>1362</v>
      </c>
      <c r="E139" s="98" t="s">
        <v>884</v>
      </c>
      <c r="F139" s="85"/>
      <c r="G139" s="98" t="s">
        <v>940</v>
      </c>
      <c r="H139" s="98" t="s">
        <v>156</v>
      </c>
      <c r="I139" s="95">
        <v>186921</v>
      </c>
      <c r="J139" s="97">
        <v>6099</v>
      </c>
      <c r="K139" s="95">
        <v>41555.289779999999</v>
      </c>
      <c r="L139" s="96">
        <v>1.2734186305789806E-3</v>
      </c>
      <c r="M139" s="96">
        <v>4.8027661558325283E-3</v>
      </c>
      <c r="N139" s="96">
        <f>K139/'סכום נכסי הקרן'!$C$42</f>
        <v>7.5720057735672143E-4</v>
      </c>
    </row>
    <row r="140" spans="2:14" s="141" customFormat="1">
      <c r="B140" s="109" t="s">
        <v>1363</v>
      </c>
      <c r="C140" s="85" t="s">
        <v>1364</v>
      </c>
      <c r="D140" s="98" t="s">
        <v>1353</v>
      </c>
      <c r="E140" s="98" t="s">
        <v>884</v>
      </c>
      <c r="F140" s="85" t="s">
        <v>1365</v>
      </c>
      <c r="G140" s="98" t="s">
        <v>982</v>
      </c>
      <c r="H140" s="98" t="s">
        <v>156</v>
      </c>
      <c r="I140" s="95">
        <v>151318</v>
      </c>
      <c r="J140" s="97">
        <v>3625</v>
      </c>
      <c r="K140" s="95">
        <v>19922.527879999998</v>
      </c>
      <c r="L140" s="96">
        <v>4.4088305626318464E-3</v>
      </c>
      <c r="M140" s="96">
        <v>2.3025526508720202E-3</v>
      </c>
      <c r="N140" s="96">
        <f>K140/'סכום נכסי הקרן'!$C$42</f>
        <v>3.6301875628844138E-4</v>
      </c>
    </row>
    <row r="141" spans="2:14" s="141" customFormat="1">
      <c r="B141" s="109" t="s">
        <v>1366</v>
      </c>
      <c r="C141" s="85" t="s">
        <v>1367</v>
      </c>
      <c r="D141" s="98" t="s">
        <v>1353</v>
      </c>
      <c r="E141" s="98" t="s">
        <v>884</v>
      </c>
      <c r="F141" s="85" t="s">
        <v>1202</v>
      </c>
      <c r="G141" s="98" t="s">
        <v>1203</v>
      </c>
      <c r="H141" s="98" t="s">
        <v>156</v>
      </c>
      <c r="I141" s="95">
        <v>733153</v>
      </c>
      <c r="J141" s="97">
        <v>327</v>
      </c>
      <c r="K141" s="95">
        <v>8707.3942399999996</v>
      </c>
      <c r="L141" s="96">
        <v>9.4069667879039635E-3</v>
      </c>
      <c r="M141" s="96">
        <v>1.0063599263237552E-3</v>
      </c>
      <c r="N141" s="96">
        <f>K141/'סכום נכסי הקרן'!$C$42</f>
        <v>1.5866196531671956E-4</v>
      </c>
    </row>
    <row r="142" spans="2:14" s="141" customFormat="1">
      <c r="B142" s="109" t="s">
        <v>1368</v>
      </c>
      <c r="C142" s="85" t="s">
        <v>1369</v>
      </c>
      <c r="D142" s="98" t="s">
        <v>1353</v>
      </c>
      <c r="E142" s="98" t="s">
        <v>884</v>
      </c>
      <c r="F142" s="85" t="s">
        <v>1370</v>
      </c>
      <c r="G142" s="98" t="s">
        <v>940</v>
      </c>
      <c r="H142" s="98" t="s">
        <v>156</v>
      </c>
      <c r="I142" s="95">
        <v>130924</v>
      </c>
      <c r="J142" s="97">
        <v>10266</v>
      </c>
      <c r="K142" s="95">
        <v>48816.469280000005</v>
      </c>
      <c r="L142" s="96">
        <v>7.4855837590390791E-4</v>
      </c>
      <c r="M142" s="96">
        <v>5.6419793423763322E-3</v>
      </c>
      <c r="N142" s="96">
        <f>K142/'סכום נכסי הקרן'!$C$42</f>
        <v>8.895103106975052E-4</v>
      </c>
    </row>
    <row r="143" spans="2:14" s="141" customFormat="1">
      <c r="B143" s="109" t="s">
        <v>1371</v>
      </c>
      <c r="C143" s="85" t="s">
        <v>1372</v>
      </c>
      <c r="D143" s="98" t="s">
        <v>1362</v>
      </c>
      <c r="E143" s="98" t="s">
        <v>884</v>
      </c>
      <c r="F143" s="85" t="s">
        <v>1373</v>
      </c>
      <c r="G143" s="98" t="s">
        <v>886</v>
      </c>
      <c r="H143" s="98" t="s">
        <v>156</v>
      </c>
      <c r="I143" s="95">
        <v>1000</v>
      </c>
      <c r="J143" s="97">
        <v>805</v>
      </c>
      <c r="K143" s="95">
        <v>29.237599999999997</v>
      </c>
      <c r="L143" s="96">
        <v>9.3671479881988928E-5</v>
      </c>
      <c r="M143" s="96">
        <v>3.3791451461698632E-6</v>
      </c>
      <c r="N143" s="96">
        <f>K143/'סכום נכסי הקרן'!$C$42</f>
        <v>5.3275353673938154E-7</v>
      </c>
    </row>
    <row r="144" spans="2:14" s="141" customFormat="1">
      <c r="B144" s="109" t="s">
        <v>1374</v>
      </c>
      <c r="C144" s="85" t="s">
        <v>1375</v>
      </c>
      <c r="D144" s="98" t="s">
        <v>1353</v>
      </c>
      <c r="E144" s="98" t="s">
        <v>884</v>
      </c>
      <c r="F144" s="85" t="s">
        <v>1376</v>
      </c>
      <c r="G144" s="98" t="s">
        <v>1221</v>
      </c>
      <c r="H144" s="98" t="s">
        <v>156</v>
      </c>
      <c r="I144" s="95">
        <v>158686</v>
      </c>
      <c r="J144" s="97">
        <v>511.27</v>
      </c>
      <c r="K144" s="95">
        <v>2946.69211</v>
      </c>
      <c r="L144" s="96">
        <v>1.386122925447348E-2</v>
      </c>
      <c r="M144" s="96">
        <v>3.4056490070195683E-4</v>
      </c>
      <c r="N144" s="96">
        <f>K144/'סכום נכסי הקרן'!$C$42</f>
        <v>5.3693211593445797E-5</v>
      </c>
    </row>
    <row r="145" spans="2:14" s="141" customFormat="1">
      <c r="B145" s="109" t="s">
        <v>1377</v>
      </c>
      <c r="C145" s="85" t="s">
        <v>1378</v>
      </c>
      <c r="D145" s="98" t="s">
        <v>1362</v>
      </c>
      <c r="E145" s="98" t="s">
        <v>884</v>
      </c>
      <c r="F145" s="85" t="s">
        <v>893</v>
      </c>
      <c r="G145" s="98" t="s">
        <v>438</v>
      </c>
      <c r="H145" s="98" t="s">
        <v>156</v>
      </c>
      <c r="I145" s="95">
        <v>832048</v>
      </c>
      <c r="J145" s="97">
        <v>426</v>
      </c>
      <c r="K145" s="95">
        <v>13006.02859</v>
      </c>
      <c r="L145" s="96">
        <v>6.5187604151119316E-4</v>
      </c>
      <c r="M145" s="96">
        <v>1.5031759919023782E-3</v>
      </c>
      <c r="N145" s="96">
        <f>K145/'סכום נכסי הקרן'!$C$42</f>
        <v>2.3698962056584714E-4</v>
      </c>
    </row>
    <row r="146" spans="2:14" s="141" customFormat="1">
      <c r="B146" s="109" t="s">
        <v>1379</v>
      </c>
      <c r="C146" s="85" t="s">
        <v>1380</v>
      </c>
      <c r="D146" s="98" t="s">
        <v>1353</v>
      </c>
      <c r="E146" s="98" t="s">
        <v>884</v>
      </c>
      <c r="F146" s="85" t="s">
        <v>1381</v>
      </c>
      <c r="G146" s="98" t="s">
        <v>414</v>
      </c>
      <c r="H146" s="98" t="s">
        <v>156</v>
      </c>
      <c r="I146" s="95">
        <v>211829</v>
      </c>
      <c r="J146" s="97">
        <v>3085</v>
      </c>
      <c r="K146" s="95">
        <v>24101.976159999998</v>
      </c>
      <c r="L146" s="96">
        <v>9.0232151985005955E-3</v>
      </c>
      <c r="M146" s="96">
        <v>2.7855937475772894E-3</v>
      </c>
      <c r="N146" s="96">
        <f>K146/'סכום נכסי הקרן'!$C$42</f>
        <v>4.3917466008318941E-4</v>
      </c>
    </row>
    <row r="147" spans="2:14" s="141" customFormat="1">
      <c r="B147" s="109" t="s">
        <v>1382</v>
      </c>
      <c r="C147" s="85" t="s">
        <v>1383</v>
      </c>
      <c r="D147" s="98" t="s">
        <v>1353</v>
      </c>
      <c r="E147" s="98" t="s">
        <v>884</v>
      </c>
      <c r="F147" s="85" t="s">
        <v>1384</v>
      </c>
      <c r="G147" s="98" t="s">
        <v>32</v>
      </c>
      <c r="H147" s="98" t="s">
        <v>156</v>
      </c>
      <c r="I147" s="95">
        <v>202081</v>
      </c>
      <c r="J147" s="97">
        <v>1910</v>
      </c>
      <c r="K147" s="95">
        <v>14018.601479999998</v>
      </c>
      <c r="L147" s="96">
        <v>6.0335360595000212E-3</v>
      </c>
      <c r="M147" s="96">
        <v>1.6202044335797622E-3</v>
      </c>
      <c r="N147" s="96">
        <f>K147/'סכום נכסי הקרן'!$C$42</f>
        <v>2.5544023854933128E-4</v>
      </c>
    </row>
    <row r="148" spans="2:14" s="141" customFormat="1">
      <c r="B148" s="109" t="s">
        <v>1385</v>
      </c>
      <c r="C148" s="85" t="s">
        <v>1386</v>
      </c>
      <c r="D148" s="98" t="s">
        <v>1353</v>
      </c>
      <c r="E148" s="98" t="s">
        <v>884</v>
      </c>
      <c r="F148" s="85" t="s">
        <v>1175</v>
      </c>
      <c r="G148" s="98" t="s">
        <v>181</v>
      </c>
      <c r="H148" s="98" t="s">
        <v>156</v>
      </c>
      <c r="I148" s="95">
        <v>509855</v>
      </c>
      <c r="J148" s="97">
        <v>685</v>
      </c>
      <c r="K148" s="95">
        <v>12684.784519999999</v>
      </c>
      <c r="L148" s="96">
        <v>8.7454352354684271E-3</v>
      </c>
      <c r="M148" s="96">
        <v>1.4660481038446596E-3</v>
      </c>
      <c r="N148" s="96">
        <f>K148/'סכום נכסי הקרן'!$C$42</f>
        <v>2.3113606506029765E-4</v>
      </c>
    </row>
    <row r="149" spans="2:14" s="141" customFormat="1">
      <c r="B149" s="109" t="s">
        <v>1387</v>
      </c>
      <c r="C149" s="85" t="s">
        <v>1388</v>
      </c>
      <c r="D149" s="98" t="s">
        <v>1353</v>
      </c>
      <c r="E149" s="98" t="s">
        <v>884</v>
      </c>
      <c r="F149" s="85" t="s">
        <v>1389</v>
      </c>
      <c r="G149" s="98" t="s">
        <v>1390</v>
      </c>
      <c r="H149" s="98" t="s">
        <v>156</v>
      </c>
      <c r="I149" s="95">
        <v>367297</v>
      </c>
      <c r="J149" s="97">
        <v>660</v>
      </c>
      <c r="K149" s="95">
        <v>8804.5498399999997</v>
      </c>
      <c r="L149" s="96">
        <v>1.6748266303165976E-2</v>
      </c>
      <c r="M149" s="96">
        <v>1.0175887164489098E-3</v>
      </c>
      <c r="N149" s="96">
        <f>K149/'סכום נכסי הקרן'!$C$42</f>
        <v>1.6043228810361167E-4</v>
      </c>
    </row>
    <row r="150" spans="2:14" s="141" customFormat="1">
      <c r="B150" s="109" t="s">
        <v>1391</v>
      </c>
      <c r="C150" s="85" t="s">
        <v>1392</v>
      </c>
      <c r="D150" s="98" t="s">
        <v>1353</v>
      </c>
      <c r="E150" s="98" t="s">
        <v>884</v>
      </c>
      <c r="F150" s="85" t="s">
        <v>1393</v>
      </c>
      <c r="G150" s="98" t="s">
        <v>1069</v>
      </c>
      <c r="H150" s="98" t="s">
        <v>156</v>
      </c>
      <c r="I150" s="95">
        <v>114558</v>
      </c>
      <c r="J150" s="97">
        <v>5095</v>
      </c>
      <c r="K150" s="95">
        <v>21199.003720000004</v>
      </c>
      <c r="L150" s="96">
        <v>2.3059569568389224E-3</v>
      </c>
      <c r="M150" s="96">
        <v>2.450081761980289E-3</v>
      </c>
      <c r="N150" s="96">
        <f>K150/'סכום נכסי הקרן'!$C$42</f>
        <v>3.862780873663129E-4</v>
      </c>
    </row>
    <row r="151" spans="2:14" s="141" customFormat="1">
      <c r="B151" s="109" t="s">
        <v>1396</v>
      </c>
      <c r="C151" s="85" t="s">
        <v>1397</v>
      </c>
      <c r="D151" s="98" t="s">
        <v>1353</v>
      </c>
      <c r="E151" s="98" t="s">
        <v>884</v>
      </c>
      <c r="F151" s="85" t="s">
        <v>1190</v>
      </c>
      <c r="G151" s="98" t="s">
        <v>1069</v>
      </c>
      <c r="H151" s="98" t="s">
        <v>156</v>
      </c>
      <c r="I151" s="95">
        <v>415322</v>
      </c>
      <c r="J151" s="97">
        <v>1859</v>
      </c>
      <c r="K151" s="95">
        <v>28042.076280000001</v>
      </c>
      <c r="L151" s="96">
        <v>1.518465340990751E-2</v>
      </c>
      <c r="M151" s="96">
        <v>3.240972102706346E-3</v>
      </c>
      <c r="N151" s="96">
        <f>K151/'סכום נכסי הקרן'!$C$42</f>
        <v>5.1096927640044063E-4</v>
      </c>
    </row>
    <row r="152" spans="2:14" s="141" customFormat="1">
      <c r="B152" s="109" t="s">
        <v>1398</v>
      </c>
      <c r="C152" s="85" t="s">
        <v>1399</v>
      </c>
      <c r="D152" s="98" t="s">
        <v>1362</v>
      </c>
      <c r="E152" s="98" t="s">
        <v>884</v>
      </c>
      <c r="F152" s="85" t="s">
        <v>1040</v>
      </c>
      <c r="G152" s="98" t="s">
        <v>179</v>
      </c>
      <c r="H152" s="98" t="s">
        <v>156</v>
      </c>
      <c r="I152" s="95">
        <v>65613</v>
      </c>
      <c r="J152" s="97">
        <v>800</v>
      </c>
      <c r="K152" s="95">
        <v>1906.4513300000001</v>
      </c>
      <c r="L152" s="96">
        <v>1.1753926173294661E-4</v>
      </c>
      <c r="M152" s="96">
        <v>2.2033873362309426E-4</v>
      </c>
      <c r="N152" s="96">
        <f>K152/'סכום נכסי הקרן'!$C$42</f>
        <v>3.4738442576647807E-5</v>
      </c>
    </row>
    <row r="153" spans="2:14" s="141" customFormat="1">
      <c r="B153" s="109" t="s">
        <v>1400</v>
      </c>
      <c r="C153" s="85" t="s">
        <v>1401</v>
      </c>
      <c r="D153" s="98" t="s">
        <v>1353</v>
      </c>
      <c r="E153" s="98" t="s">
        <v>884</v>
      </c>
      <c r="F153" s="85" t="s">
        <v>1402</v>
      </c>
      <c r="G153" s="98" t="s">
        <v>926</v>
      </c>
      <c r="H153" s="98" t="s">
        <v>156</v>
      </c>
      <c r="I153" s="95">
        <v>81763</v>
      </c>
      <c r="J153" s="97">
        <v>3225</v>
      </c>
      <c r="K153" s="95">
        <v>9577.0637200000001</v>
      </c>
      <c r="L153" s="96">
        <v>1.7092533734251708E-3</v>
      </c>
      <c r="M153" s="96">
        <v>1.1068722598297225E-3</v>
      </c>
      <c r="N153" s="96">
        <f>K153/'סכום נכסי הקרן'!$C$42</f>
        <v>1.7450866584153347E-4</v>
      </c>
    </row>
    <row r="154" spans="2:14" s="141" customFormat="1">
      <c r="B154" s="109" t="s">
        <v>1403</v>
      </c>
      <c r="C154" s="85" t="s">
        <v>1404</v>
      </c>
      <c r="D154" s="98" t="s">
        <v>1362</v>
      </c>
      <c r="E154" s="98" t="s">
        <v>884</v>
      </c>
      <c r="F154" s="85" t="s">
        <v>1043</v>
      </c>
      <c r="G154" s="98" t="s">
        <v>906</v>
      </c>
      <c r="H154" s="98" t="s">
        <v>156</v>
      </c>
      <c r="I154" s="95">
        <v>428831</v>
      </c>
      <c r="J154" s="97">
        <v>5708</v>
      </c>
      <c r="K154" s="95">
        <v>88902.910079999987</v>
      </c>
      <c r="L154" s="96">
        <v>8.6296057794860437E-3</v>
      </c>
      <c r="M154" s="96">
        <v>1.0274982798766239E-2</v>
      </c>
      <c r="N154" s="96">
        <f>K154/'סכום נכסי הקרן'!$C$42</f>
        <v>1.6199462258031853E-3</v>
      </c>
    </row>
    <row r="155" spans="2:14" s="141" customFormat="1">
      <c r="B155" s="109" t="s">
        <v>1405</v>
      </c>
      <c r="C155" s="85" t="s">
        <v>1406</v>
      </c>
      <c r="D155" s="98" t="s">
        <v>1353</v>
      </c>
      <c r="E155" s="98" t="s">
        <v>884</v>
      </c>
      <c r="F155" s="85" t="s">
        <v>585</v>
      </c>
      <c r="G155" s="98" t="s">
        <v>384</v>
      </c>
      <c r="H155" s="98" t="s">
        <v>156</v>
      </c>
      <c r="I155" s="95">
        <v>27408</v>
      </c>
      <c r="J155" s="97">
        <v>522.89</v>
      </c>
      <c r="K155" s="95">
        <v>520.51531999999997</v>
      </c>
      <c r="L155" s="96">
        <v>1.7217937386840025E-4</v>
      </c>
      <c r="M155" s="96">
        <v>6.0158727702857048E-5</v>
      </c>
      <c r="N155" s="96">
        <f>K155/'סכום נכסי הקרן'!$C$42</f>
        <v>9.4845807336112047E-6</v>
      </c>
    </row>
    <row r="156" spans="2:14" s="141" customFormat="1">
      <c r="B156" s="109" t="s">
        <v>1407</v>
      </c>
      <c r="C156" s="85" t="s">
        <v>1408</v>
      </c>
      <c r="D156" s="98" t="s">
        <v>1353</v>
      </c>
      <c r="E156" s="98" t="s">
        <v>884</v>
      </c>
      <c r="F156" s="85" t="s">
        <v>1339</v>
      </c>
      <c r="G156" s="98" t="s">
        <v>181</v>
      </c>
      <c r="H156" s="98" t="s">
        <v>156</v>
      </c>
      <c r="I156" s="95">
        <v>257045</v>
      </c>
      <c r="J156" s="97">
        <v>178</v>
      </c>
      <c r="K156" s="95">
        <v>1661.7856399999998</v>
      </c>
      <c r="L156" s="96">
        <v>3.3335032646856061E-3</v>
      </c>
      <c r="M156" s="96">
        <v>1.9206141678457806E-4</v>
      </c>
      <c r="N156" s="96">
        <f>K156/'סכום נכסי הקרן'!$C$42</f>
        <v>3.0280261615615396E-5</v>
      </c>
    </row>
    <row r="157" spans="2:14" s="141" customFormat="1">
      <c r="B157" s="109" t="s">
        <v>1409</v>
      </c>
      <c r="C157" s="85" t="s">
        <v>1410</v>
      </c>
      <c r="D157" s="98" t="s">
        <v>1353</v>
      </c>
      <c r="E157" s="98" t="s">
        <v>884</v>
      </c>
      <c r="F157" s="85" t="s">
        <v>1102</v>
      </c>
      <c r="G157" s="98" t="s">
        <v>438</v>
      </c>
      <c r="H157" s="98" t="s">
        <v>156</v>
      </c>
      <c r="I157" s="95">
        <v>450600</v>
      </c>
      <c r="J157" s="97">
        <v>6639</v>
      </c>
      <c r="K157" s="95">
        <v>108652.49309</v>
      </c>
      <c r="L157" s="96">
        <v>3.1428198837718806E-3</v>
      </c>
      <c r="M157" s="96">
        <v>1.2557547289939261E-2</v>
      </c>
      <c r="N157" s="96">
        <f>K157/'סכום נכסי הקרן'!$C$42</f>
        <v>1.9798136635445019E-3</v>
      </c>
    </row>
    <row r="158" spans="2:14" s="141" customFormat="1">
      <c r="B158" s="109" t="s">
        <v>1411</v>
      </c>
      <c r="C158" s="85" t="s">
        <v>1412</v>
      </c>
      <c r="D158" s="98" t="s">
        <v>1353</v>
      </c>
      <c r="E158" s="98" t="s">
        <v>884</v>
      </c>
      <c r="F158" s="85" t="s">
        <v>1227</v>
      </c>
      <c r="G158" s="98" t="s">
        <v>1221</v>
      </c>
      <c r="H158" s="98" t="s">
        <v>156</v>
      </c>
      <c r="I158" s="95">
        <v>151862</v>
      </c>
      <c r="J158" s="97">
        <v>959</v>
      </c>
      <c r="K158" s="95">
        <v>5289.4870999999994</v>
      </c>
      <c r="L158" s="96">
        <v>8.9026019748086535E-3</v>
      </c>
      <c r="M158" s="96">
        <v>6.1133419499866972E-4</v>
      </c>
      <c r="N158" s="96">
        <f>K158/'סכום נכסי הקרן'!$C$42</f>
        <v>9.6382499249676268E-5</v>
      </c>
    </row>
    <row r="159" spans="2:14" s="141" customFormat="1">
      <c r="B159" s="109" t="s">
        <v>1413</v>
      </c>
      <c r="C159" s="85" t="s">
        <v>1414</v>
      </c>
      <c r="D159" s="98" t="s">
        <v>1353</v>
      </c>
      <c r="E159" s="98" t="s">
        <v>884</v>
      </c>
      <c r="F159" s="85" t="s">
        <v>1415</v>
      </c>
      <c r="G159" s="98" t="s">
        <v>1390</v>
      </c>
      <c r="H159" s="98" t="s">
        <v>156</v>
      </c>
      <c r="I159" s="95">
        <v>279003</v>
      </c>
      <c r="J159" s="97">
        <v>1055</v>
      </c>
      <c r="K159" s="95">
        <v>10690.725359999999</v>
      </c>
      <c r="L159" s="96">
        <v>7.9673202883145163E-3</v>
      </c>
      <c r="M159" s="96">
        <v>1.2355840667250069E-3</v>
      </c>
      <c r="N159" s="96">
        <f>K159/'סכום נכסי הקרן'!$C$42</f>
        <v>1.9480127458647078E-4</v>
      </c>
    </row>
    <row r="160" spans="2:14" s="141" customFormat="1">
      <c r="B160" s="109" t="s">
        <v>1416</v>
      </c>
      <c r="C160" s="85" t="s">
        <v>1417</v>
      </c>
      <c r="D160" s="98" t="s">
        <v>1353</v>
      </c>
      <c r="E160" s="98" t="s">
        <v>884</v>
      </c>
      <c r="F160" s="85" t="s">
        <v>1072</v>
      </c>
      <c r="G160" s="98" t="s">
        <v>438</v>
      </c>
      <c r="H160" s="98" t="s">
        <v>156</v>
      </c>
      <c r="I160" s="95">
        <v>1400000</v>
      </c>
      <c r="J160" s="97">
        <v>3209</v>
      </c>
      <c r="K160" s="95">
        <v>163171.23199999999</v>
      </c>
      <c r="L160" s="96">
        <v>1.3793103448275861E-3</v>
      </c>
      <c r="M160" s="96">
        <v>1.8858568302711463E-2</v>
      </c>
      <c r="N160" s="96">
        <f>K160/'סכום נכסי הקרן'!$C$42</f>
        <v>2.97322799895074E-3</v>
      </c>
    </row>
    <row r="161" spans="2:14" s="141" customFormat="1">
      <c r="B161" s="109" t="s">
        <v>1418</v>
      </c>
      <c r="C161" s="85" t="s">
        <v>1419</v>
      </c>
      <c r="D161" s="98" t="s">
        <v>1353</v>
      </c>
      <c r="E161" s="98" t="s">
        <v>884</v>
      </c>
      <c r="F161" s="85" t="s">
        <v>1068</v>
      </c>
      <c r="G161" s="98" t="s">
        <v>1069</v>
      </c>
      <c r="H161" s="98" t="s">
        <v>156</v>
      </c>
      <c r="I161" s="95">
        <v>327090</v>
      </c>
      <c r="J161" s="97">
        <v>2305</v>
      </c>
      <c r="K161" s="95">
        <v>27383.18979</v>
      </c>
      <c r="L161" s="96">
        <v>3.4955525188357906E-3</v>
      </c>
      <c r="M161" s="96">
        <v>3.1648210819467623E-3</v>
      </c>
      <c r="N161" s="96">
        <f>K161/'סכום נכסי הקרן'!$C$42</f>
        <v>4.989633625136203E-4</v>
      </c>
    </row>
    <row r="162" spans="2:14" s="141" customFormat="1">
      <c r="B162" s="109" t="s">
        <v>1420</v>
      </c>
      <c r="C162" s="85" t="s">
        <v>1421</v>
      </c>
      <c r="D162" s="98" t="s">
        <v>1353</v>
      </c>
      <c r="E162" s="98" t="s">
        <v>884</v>
      </c>
      <c r="F162" s="85" t="s">
        <v>1422</v>
      </c>
      <c r="G162" s="98" t="s">
        <v>961</v>
      </c>
      <c r="H162" s="98" t="s">
        <v>156</v>
      </c>
      <c r="I162" s="95">
        <v>130046</v>
      </c>
      <c r="J162" s="97">
        <v>550</v>
      </c>
      <c r="K162" s="95">
        <v>2597.7989000000002</v>
      </c>
      <c r="L162" s="96">
        <v>4.834013170256727E-3</v>
      </c>
      <c r="M162" s="96">
        <v>3.0024145428011914E-4</v>
      </c>
      <c r="N162" s="96">
        <f>K162/'סכום נכסי הקרן'!$C$42</f>
        <v>4.733584670809763E-5</v>
      </c>
    </row>
    <row r="163" spans="2:14" s="141" customFormat="1">
      <c r="B163" s="109" t="s">
        <v>1423</v>
      </c>
      <c r="C163" s="85" t="s">
        <v>1424</v>
      </c>
      <c r="D163" s="98" t="s">
        <v>1353</v>
      </c>
      <c r="E163" s="98" t="s">
        <v>884</v>
      </c>
      <c r="F163" s="85" t="s">
        <v>1425</v>
      </c>
      <c r="G163" s="98" t="s">
        <v>940</v>
      </c>
      <c r="H163" s="98" t="s">
        <v>156</v>
      </c>
      <c r="I163" s="95">
        <v>163979</v>
      </c>
      <c r="J163" s="97">
        <v>4337.5</v>
      </c>
      <c r="K163" s="95">
        <v>25832.923790000001</v>
      </c>
      <c r="L163" s="96">
        <v>2.627071795499974E-3</v>
      </c>
      <c r="M163" s="96">
        <v>2.9856485838904183E-3</v>
      </c>
      <c r="N163" s="96">
        <f>K163/'סכום נכסי הקרן'!$C$42</f>
        <v>4.7071515833862598E-4</v>
      </c>
    </row>
    <row r="164" spans="2:14" s="141" customFormat="1">
      <c r="B164" s="110"/>
      <c r="C164" s="85"/>
      <c r="D164" s="85"/>
      <c r="E164" s="85"/>
      <c r="F164" s="85"/>
      <c r="G164" s="85"/>
      <c r="H164" s="85"/>
      <c r="I164" s="95"/>
      <c r="J164" s="97"/>
      <c r="K164" s="85"/>
      <c r="L164" s="85"/>
      <c r="M164" s="96"/>
      <c r="N164" s="85"/>
    </row>
    <row r="165" spans="2:14" s="141" customFormat="1">
      <c r="B165" s="108" t="s">
        <v>81</v>
      </c>
      <c r="C165" s="83"/>
      <c r="D165" s="83"/>
      <c r="E165" s="83"/>
      <c r="F165" s="83"/>
      <c r="G165" s="83"/>
      <c r="H165" s="83"/>
      <c r="I165" s="92"/>
      <c r="J165" s="94"/>
      <c r="K165" s="92">
        <f>SUM(K166:K239)</f>
        <v>1755092.2538400001</v>
      </c>
      <c r="L165" s="83"/>
      <c r="M165" s="93">
        <f>K165/K11</f>
        <v>0.20284535908021734</v>
      </c>
      <c r="N165" s="93">
        <f>K165/'סכום נכסי הקרן'!$C$42</f>
        <v>3.1980450021108185E-2</v>
      </c>
    </row>
    <row r="166" spans="2:14" s="141" customFormat="1">
      <c r="B166" s="109" t="s">
        <v>1426</v>
      </c>
      <c r="C166" s="85" t="s">
        <v>1427</v>
      </c>
      <c r="D166" s="98" t="s">
        <v>150</v>
      </c>
      <c r="E166" s="98" t="s">
        <v>884</v>
      </c>
      <c r="F166" s="85"/>
      <c r="G166" s="98" t="s">
        <v>1428</v>
      </c>
      <c r="H166" s="98" t="s">
        <v>1429</v>
      </c>
      <c r="I166" s="95">
        <v>110728</v>
      </c>
      <c r="J166" s="97">
        <v>2343</v>
      </c>
      <c r="K166" s="95">
        <v>9416.4783100000004</v>
      </c>
      <c r="L166" s="96">
        <v>4.9995862635570931E-5</v>
      </c>
      <c r="M166" s="96">
        <v>1.0883125487471715E-3</v>
      </c>
      <c r="N166" s="96">
        <f>K166/'סכום נכסי הקרן'!$C$42</f>
        <v>1.7158255545195828E-4</v>
      </c>
    </row>
    <row r="167" spans="2:14" s="141" customFormat="1">
      <c r="B167" s="109" t="s">
        <v>1430</v>
      </c>
      <c r="C167" s="85" t="s">
        <v>1431</v>
      </c>
      <c r="D167" s="98" t="s">
        <v>32</v>
      </c>
      <c r="E167" s="98" t="s">
        <v>884</v>
      </c>
      <c r="F167" s="85"/>
      <c r="G167" s="98" t="s">
        <v>1009</v>
      </c>
      <c r="H167" s="98" t="s">
        <v>158</v>
      </c>
      <c r="I167" s="95">
        <v>23949</v>
      </c>
      <c r="J167" s="97">
        <v>17825.7</v>
      </c>
      <c r="K167" s="95">
        <v>16573.410349999998</v>
      </c>
      <c r="L167" s="96">
        <v>1.1447011083549721E-4</v>
      </c>
      <c r="M167" s="96">
        <v>1.9154773011356566E-3</v>
      </c>
      <c r="N167" s="96">
        <f>K167/'סכום נכסי הקרן'!$C$42</f>
        <v>3.0199274153130121E-4</v>
      </c>
    </row>
    <row r="168" spans="2:14" s="141" customFormat="1">
      <c r="B168" s="109" t="s">
        <v>1432</v>
      </c>
      <c r="C168" s="85" t="s">
        <v>1433</v>
      </c>
      <c r="D168" s="98" t="s">
        <v>1353</v>
      </c>
      <c r="E168" s="98" t="s">
        <v>884</v>
      </c>
      <c r="F168" s="85"/>
      <c r="G168" s="98" t="s">
        <v>940</v>
      </c>
      <c r="H168" s="98" t="s">
        <v>156</v>
      </c>
      <c r="I168" s="95">
        <v>12471</v>
      </c>
      <c r="J168" s="97">
        <v>82956</v>
      </c>
      <c r="K168" s="95">
        <v>37574.648080000006</v>
      </c>
      <c r="L168" s="96">
        <v>3.5946408047609541E-5</v>
      </c>
      <c r="M168" s="96">
        <v>4.3427021943857501E-3</v>
      </c>
      <c r="N168" s="96">
        <f>K168/'סכום נכסי הקרן'!$C$42</f>
        <v>6.84667231795962E-4</v>
      </c>
    </row>
    <row r="169" spans="2:14" s="141" customFormat="1">
      <c r="B169" s="109" t="s">
        <v>1434</v>
      </c>
      <c r="C169" s="85" t="s">
        <v>1435</v>
      </c>
      <c r="D169" s="98" t="s">
        <v>1353</v>
      </c>
      <c r="E169" s="98" t="s">
        <v>884</v>
      </c>
      <c r="F169" s="85"/>
      <c r="G169" s="98" t="s">
        <v>985</v>
      </c>
      <c r="H169" s="98" t="s">
        <v>156</v>
      </c>
      <c r="I169" s="95">
        <v>12493</v>
      </c>
      <c r="J169" s="97">
        <v>88654</v>
      </c>
      <c r="K169" s="95">
        <v>40226.376580000004</v>
      </c>
      <c r="L169" s="96">
        <v>2.6181410859626735E-5</v>
      </c>
      <c r="M169" s="96">
        <v>4.6491765797571647E-3</v>
      </c>
      <c r="N169" s="96">
        <f>K169/'סכום נכסי הקרן'!$C$42</f>
        <v>7.329857578325592E-4</v>
      </c>
    </row>
    <row r="170" spans="2:14" s="141" customFormat="1">
      <c r="B170" s="109" t="s">
        <v>1436</v>
      </c>
      <c r="C170" s="85" t="s">
        <v>1437</v>
      </c>
      <c r="D170" s="98" t="s">
        <v>1362</v>
      </c>
      <c r="E170" s="98" t="s">
        <v>884</v>
      </c>
      <c r="F170" s="85"/>
      <c r="G170" s="98" t="s">
        <v>949</v>
      </c>
      <c r="H170" s="98" t="s">
        <v>156</v>
      </c>
      <c r="I170" s="95">
        <v>74545</v>
      </c>
      <c r="J170" s="97">
        <v>7911</v>
      </c>
      <c r="K170" s="95">
        <v>21418.829979999995</v>
      </c>
      <c r="L170" s="96">
        <v>8.2835393847966815E-5</v>
      </c>
      <c r="M170" s="96">
        <v>2.4754882536033918E-3</v>
      </c>
      <c r="N170" s="96">
        <f>K170/'סכום נכסי הקרן'!$C$42</f>
        <v>3.9028365613677236E-4</v>
      </c>
    </row>
    <row r="171" spans="2:14" s="141" customFormat="1">
      <c r="B171" s="109" t="s">
        <v>1438</v>
      </c>
      <c r="C171" s="85" t="s">
        <v>1439</v>
      </c>
      <c r="D171" s="98" t="s">
        <v>32</v>
      </c>
      <c r="E171" s="98" t="s">
        <v>884</v>
      </c>
      <c r="F171" s="85"/>
      <c r="G171" s="98" t="s">
        <v>1440</v>
      </c>
      <c r="H171" s="98" t="s">
        <v>158</v>
      </c>
      <c r="I171" s="95">
        <v>26726</v>
      </c>
      <c r="J171" s="97">
        <v>10290</v>
      </c>
      <c r="K171" s="95">
        <v>10676.459180000002</v>
      </c>
      <c r="L171" s="96">
        <v>1.3235659894833218E-5</v>
      </c>
      <c r="M171" s="96">
        <v>1.2339352483233127E-3</v>
      </c>
      <c r="N171" s="96">
        <f>K171/'סכום נכסי הקרן'!$C$42</f>
        <v>1.9454132309076801E-4</v>
      </c>
    </row>
    <row r="172" spans="2:14" s="141" customFormat="1">
      <c r="B172" s="109" t="s">
        <v>1441</v>
      </c>
      <c r="C172" s="85" t="s">
        <v>1442</v>
      </c>
      <c r="D172" s="98" t="s">
        <v>32</v>
      </c>
      <c r="E172" s="98" t="s">
        <v>884</v>
      </c>
      <c r="F172" s="85"/>
      <c r="G172" s="98" t="s">
        <v>911</v>
      </c>
      <c r="H172" s="98" t="s">
        <v>163</v>
      </c>
      <c r="I172" s="95">
        <v>1492</v>
      </c>
      <c r="J172" s="142">
        <v>1157000</v>
      </c>
      <c r="K172" s="95">
        <v>9009.2674399999996</v>
      </c>
      <c r="L172" s="96">
        <v>1.4830300410994144E-4</v>
      </c>
      <c r="M172" s="96">
        <v>1.0412490197698235E-3</v>
      </c>
      <c r="N172" s="96">
        <f>K172/'סכום נכסי הקרן'!$C$42</f>
        <v>1.6416255411151923E-4</v>
      </c>
    </row>
    <row r="173" spans="2:14" s="141" customFormat="1">
      <c r="B173" s="109" t="s">
        <v>1443</v>
      </c>
      <c r="C173" s="85" t="s">
        <v>1444</v>
      </c>
      <c r="D173" s="98" t="s">
        <v>147</v>
      </c>
      <c r="E173" s="98" t="s">
        <v>884</v>
      </c>
      <c r="F173" s="85"/>
      <c r="G173" s="98" t="s">
        <v>985</v>
      </c>
      <c r="H173" s="98" t="s">
        <v>159</v>
      </c>
      <c r="I173" s="95">
        <v>46894</v>
      </c>
      <c r="J173" s="97">
        <v>6045</v>
      </c>
      <c r="K173" s="95">
        <v>12826.358490000001</v>
      </c>
      <c r="L173" s="96">
        <v>5.6207684072494225E-4</v>
      </c>
      <c r="M173" s="96">
        <v>1.4824105615549197E-3</v>
      </c>
      <c r="N173" s="96">
        <f>K173/'סכום נכסי הקרן'!$C$42</f>
        <v>2.3371575810034664E-4</v>
      </c>
    </row>
    <row r="174" spans="2:14" s="141" customFormat="1">
      <c r="B174" s="109" t="s">
        <v>1445</v>
      </c>
      <c r="C174" s="85" t="s">
        <v>1446</v>
      </c>
      <c r="D174" s="98" t="s">
        <v>32</v>
      </c>
      <c r="E174" s="98" t="s">
        <v>884</v>
      </c>
      <c r="F174" s="85"/>
      <c r="G174" s="98" t="s">
        <v>995</v>
      </c>
      <c r="H174" s="98" t="s">
        <v>158</v>
      </c>
      <c r="I174" s="95">
        <v>45185</v>
      </c>
      <c r="J174" s="97">
        <v>5177</v>
      </c>
      <c r="K174" s="95">
        <v>9081.3488000000016</v>
      </c>
      <c r="L174" s="96">
        <v>4.1878557632592581E-4</v>
      </c>
      <c r="M174" s="96">
        <v>1.0495798464373108E-3</v>
      </c>
      <c r="N174" s="96">
        <f>K174/'סכום נכסי הקרן'!$C$42</f>
        <v>1.6547598611253798E-4</v>
      </c>
    </row>
    <row r="175" spans="2:14" s="141" customFormat="1">
      <c r="B175" s="109" t="s">
        <v>1447</v>
      </c>
      <c r="C175" s="85" t="s">
        <v>1448</v>
      </c>
      <c r="D175" s="98" t="s">
        <v>147</v>
      </c>
      <c r="E175" s="98" t="s">
        <v>884</v>
      </c>
      <c r="F175" s="85"/>
      <c r="G175" s="98" t="s">
        <v>1428</v>
      </c>
      <c r="H175" s="98" t="s">
        <v>159</v>
      </c>
      <c r="I175" s="95">
        <v>312605</v>
      </c>
      <c r="J175" s="97">
        <v>642.5</v>
      </c>
      <c r="K175" s="95">
        <v>9087.8017600000003</v>
      </c>
      <c r="L175" s="96">
        <v>9.8359299766324229E-5</v>
      </c>
      <c r="M175" s="96">
        <v>1.0503256493918085E-3</v>
      </c>
      <c r="N175" s="96">
        <f>K175/'סכום נכסי הקרן'!$C$42</f>
        <v>1.6559356885744304E-4</v>
      </c>
    </row>
    <row r="176" spans="2:14" s="141" customFormat="1">
      <c r="B176" s="109" t="s">
        <v>1449</v>
      </c>
      <c r="C176" s="85" t="s">
        <v>1450</v>
      </c>
      <c r="D176" s="98" t="s">
        <v>1362</v>
      </c>
      <c r="E176" s="98" t="s">
        <v>884</v>
      </c>
      <c r="F176" s="85"/>
      <c r="G176" s="98" t="s">
        <v>903</v>
      </c>
      <c r="H176" s="98" t="s">
        <v>156</v>
      </c>
      <c r="I176" s="95">
        <v>194113</v>
      </c>
      <c r="J176" s="97">
        <v>1024</v>
      </c>
      <c r="K176" s="95">
        <v>7223.6709000000001</v>
      </c>
      <c r="L176" s="96">
        <v>6.9905268509903997E-5</v>
      </c>
      <c r="M176" s="96">
        <v>8.3487811787778376E-4</v>
      </c>
      <c r="N176" s="96">
        <f>K176/'סכום נכסי הקרן'!$C$42</f>
        <v>1.316262696054516E-4</v>
      </c>
    </row>
    <row r="177" spans="2:14" s="141" customFormat="1">
      <c r="B177" s="109" t="s">
        <v>1451</v>
      </c>
      <c r="C177" s="85" t="s">
        <v>1452</v>
      </c>
      <c r="D177" s="98" t="s">
        <v>1362</v>
      </c>
      <c r="E177" s="98" t="s">
        <v>884</v>
      </c>
      <c r="F177" s="85"/>
      <c r="G177" s="98" t="s">
        <v>903</v>
      </c>
      <c r="H177" s="98" t="s">
        <v>156</v>
      </c>
      <c r="I177" s="95">
        <v>1060490</v>
      </c>
      <c r="J177" s="97">
        <v>2359</v>
      </c>
      <c r="K177" s="95">
        <v>90861.595459999997</v>
      </c>
      <c r="L177" s="96">
        <v>1.0592249871934571E-4</v>
      </c>
      <c r="M177" s="96">
        <v>1.0501358499736938E-2</v>
      </c>
      <c r="N177" s="96">
        <f>K177/'סכום נכסי הקרן'!$C$42</f>
        <v>1.6556364522087291E-3</v>
      </c>
    </row>
    <row r="178" spans="2:14" s="141" customFormat="1">
      <c r="B178" s="109" t="s">
        <v>1453</v>
      </c>
      <c r="C178" s="85" t="s">
        <v>1454</v>
      </c>
      <c r="D178" s="98" t="s">
        <v>147</v>
      </c>
      <c r="E178" s="98" t="s">
        <v>884</v>
      </c>
      <c r="F178" s="85"/>
      <c r="G178" s="98" t="s">
        <v>952</v>
      </c>
      <c r="H178" s="98" t="s">
        <v>159</v>
      </c>
      <c r="I178" s="95">
        <v>153883</v>
      </c>
      <c r="J178" s="97">
        <v>1234</v>
      </c>
      <c r="K178" s="95">
        <v>8592.0262200000016</v>
      </c>
      <c r="L178" s="96">
        <v>7.2858792154431094E-5</v>
      </c>
      <c r="M178" s="96">
        <v>9.9302622982314569E-4</v>
      </c>
      <c r="N178" s="96">
        <f>K178/'סכום נכסי הקרן'!$C$42</f>
        <v>1.5655978453985625E-4</v>
      </c>
    </row>
    <row r="179" spans="2:14" s="141" customFormat="1">
      <c r="B179" s="109" t="s">
        <v>1455</v>
      </c>
      <c r="C179" s="85" t="s">
        <v>1456</v>
      </c>
      <c r="D179" s="98" t="s">
        <v>1362</v>
      </c>
      <c r="E179" s="98" t="s">
        <v>884</v>
      </c>
      <c r="F179" s="85"/>
      <c r="G179" s="98" t="s">
        <v>949</v>
      </c>
      <c r="H179" s="98" t="s">
        <v>156</v>
      </c>
      <c r="I179" s="95">
        <v>13260</v>
      </c>
      <c r="J179" s="97">
        <v>38351</v>
      </c>
      <c r="K179" s="95">
        <v>18469.964329999999</v>
      </c>
      <c r="L179" s="96">
        <v>8.1725250862159788E-5</v>
      </c>
      <c r="M179" s="96">
        <v>2.1346721453077548E-3</v>
      </c>
      <c r="N179" s="96">
        <f>K179/'סכום נכסי הקרן'!$C$42</f>
        <v>3.3655083933899232E-4</v>
      </c>
    </row>
    <row r="180" spans="2:14" s="141" customFormat="1">
      <c r="B180" s="109" t="s">
        <v>1457</v>
      </c>
      <c r="C180" s="85" t="s">
        <v>1458</v>
      </c>
      <c r="D180" s="98" t="s">
        <v>32</v>
      </c>
      <c r="E180" s="98" t="s">
        <v>884</v>
      </c>
      <c r="F180" s="85"/>
      <c r="G180" s="98" t="s">
        <v>903</v>
      </c>
      <c r="H180" s="98" t="s">
        <v>158</v>
      </c>
      <c r="I180" s="95">
        <v>40846</v>
      </c>
      <c r="J180" s="97">
        <v>6243</v>
      </c>
      <c r="K180" s="95">
        <v>9899.6712599999992</v>
      </c>
      <c r="L180" s="96">
        <v>3.2745323938921212E-5</v>
      </c>
      <c r="M180" s="96">
        <v>1.1441577313769356E-3</v>
      </c>
      <c r="N180" s="96">
        <f>K180/'סכום נכסי הקרן'!$C$42</f>
        <v>1.8038706584405732E-4</v>
      </c>
    </row>
    <row r="181" spans="2:14" s="141" customFormat="1">
      <c r="B181" s="109" t="s">
        <v>1459</v>
      </c>
      <c r="C181" s="85" t="s">
        <v>1460</v>
      </c>
      <c r="D181" s="98" t="s">
        <v>147</v>
      </c>
      <c r="E181" s="98" t="s">
        <v>884</v>
      </c>
      <c r="F181" s="85"/>
      <c r="G181" s="98" t="s">
        <v>886</v>
      </c>
      <c r="H181" s="98" t="s">
        <v>159</v>
      </c>
      <c r="I181" s="95">
        <v>231997</v>
      </c>
      <c r="J181" s="97">
        <v>457.55</v>
      </c>
      <c r="K181" s="95">
        <v>4802.9793300000001</v>
      </c>
      <c r="L181" s="96">
        <v>1.1790869752882956E-5</v>
      </c>
      <c r="M181" s="96">
        <v>5.5510590096737359E-4</v>
      </c>
      <c r="N181" s="96">
        <f>K181/'סכום נכסי הקרן'!$C$42</f>
        <v>8.7517587795976601E-5</v>
      </c>
    </row>
    <row r="182" spans="2:14" s="141" customFormat="1">
      <c r="B182" s="109" t="s">
        <v>1461</v>
      </c>
      <c r="C182" s="85" t="s">
        <v>1462</v>
      </c>
      <c r="D182" s="98" t="s">
        <v>32</v>
      </c>
      <c r="E182" s="98" t="s">
        <v>884</v>
      </c>
      <c r="F182" s="85"/>
      <c r="G182" s="98" t="s">
        <v>926</v>
      </c>
      <c r="H182" s="98" t="s">
        <v>158</v>
      </c>
      <c r="I182" s="95">
        <v>30532</v>
      </c>
      <c r="J182" s="97">
        <v>8656</v>
      </c>
      <c r="K182" s="95">
        <v>10260.071960000001</v>
      </c>
      <c r="L182" s="96">
        <v>1.8050296075225252E-4</v>
      </c>
      <c r="M182" s="96">
        <v>1.1858111597048842E-3</v>
      </c>
      <c r="N182" s="96">
        <f>K182/'סכום נכסי הקרן'!$C$42</f>
        <v>1.8695411469787397E-4</v>
      </c>
    </row>
    <row r="183" spans="2:14" s="141" customFormat="1">
      <c r="B183" s="109" t="s">
        <v>1463</v>
      </c>
      <c r="C183" s="85" t="s">
        <v>1464</v>
      </c>
      <c r="D183" s="98" t="s">
        <v>1362</v>
      </c>
      <c r="E183" s="98" t="s">
        <v>884</v>
      </c>
      <c r="F183" s="85"/>
      <c r="G183" s="98" t="s">
        <v>886</v>
      </c>
      <c r="H183" s="98" t="s">
        <v>156</v>
      </c>
      <c r="I183" s="95">
        <v>97245</v>
      </c>
      <c r="J183" s="97">
        <v>10737</v>
      </c>
      <c r="K183" s="95">
        <v>37922.422610000001</v>
      </c>
      <c r="L183" s="96">
        <v>5.1368045764568208E-5</v>
      </c>
      <c r="M183" s="96">
        <v>4.3828963490020996E-3</v>
      </c>
      <c r="N183" s="96">
        <f>K183/'סכום נכסי הקרן'!$C$42</f>
        <v>6.9100421263041398E-4</v>
      </c>
    </row>
    <row r="184" spans="2:14" s="141" customFormat="1">
      <c r="B184" s="109" t="s">
        <v>1465</v>
      </c>
      <c r="C184" s="85" t="s">
        <v>1466</v>
      </c>
      <c r="D184" s="98" t="s">
        <v>1353</v>
      </c>
      <c r="E184" s="98" t="s">
        <v>884</v>
      </c>
      <c r="F184" s="85"/>
      <c r="G184" s="98" t="s">
        <v>926</v>
      </c>
      <c r="H184" s="98" t="s">
        <v>156</v>
      </c>
      <c r="I184" s="95">
        <v>150930</v>
      </c>
      <c r="J184" s="97">
        <v>3380</v>
      </c>
      <c r="K184" s="95">
        <v>18528.408289999999</v>
      </c>
      <c r="L184" s="96">
        <v>3.0138644672641298E-5</v>
      </c>
      <c r="M184" s="96">
        <v>2.1414268250269158E-3</v>
      </c>
      <c r="N184" s="96">
        <f>K184/'סכום נכסי הקרן'!$C$42</f>
        <v>3.3761577717216108E-4</v>
      </c>
    </row>
    <row r="185" spans="2:14" s="141" customFormat="1">
      <c r="B185" s="109" t="s">
        <v>1467</v>
      </c>
      <c r="C185" s="85" t="s">
        <v>1468</v>
      </c>
      <c r="D185" s="98" t="s">
        <v>1362</v>
      </c>
      <c r="E185" s="98" t="s">
        <v>884</v>
      </c>
      <c r="F185" s="85"/>
      <c r="G185" s="98" t="s">
        <v>903</v>
      </c>
      <c r="H185" s="98" t="s">
        <v>156</v>
      </c>
      <c r="I185" s="95">
        <v>96810</v>
      </c>
      <c r="J185" s="97">
        <v>5982</v>
      </c>
      <c r="K185" s="95">
        <v>21033.544699999999</v>
      </c>
      <c r="L185" s="96">
        <v>3.50143637756081E-5</v>
      </c>
      <c r="M185" s="96">
        <v>2.4309587818340714E-3</v>
      </c>
      <c r="N185" s="96">
        <f>K185/'סכום נכסי הקרן'!$C$42</f>
        <v>3.8326317239071862E-4</v>
      </c>
    </row>
    <row r="186" spans="2:14" s="141" customFormat="1">
      <c r="B186" s="109" t="s">
        <v>1469</v>
      </c>
      <c r="C186" s="85" t="s">
        <v>1470</v>
      </c>
      <c r="D186" s="98" t="s">
        <v>1353</v>
      </c>
      <c r="E186" s="98" t="s">
        <v>884</v>
      </c>
      <c r="F186" s="85"/>
      <c r="G186" s="98" t="s">
        <v>940</v>
      </c>
      <c r="H186" s="98" t="s">
        <v>156</v>
      </c>
      <c r="I186" s="95">
        <v>37985</v>
      </c>
      <c r="J186" s="97">
        <v>5952</v>
      </c>
      <c r="K186" s="95">
        <v>8211.4696600000007</v>
      </c>
      <c r="L186" s="96">
        <v>6.240992755185827E-5</v>
      </c>
      <c r="M186" s="96">
        <v>9.4904328140853222E-4</v>
      </c>
      <c r="N186" s="96">
        <f>K186/'סכום נכסי הקרן'!$C$42</f>
        <v>1.4962546526367171E-4</v>
      </c>
    </row>
    <row r="187" spans="2:14" s="141" customFormat="1">
      <c r="B187" s="109" t="s">
        <v>1471</v>
      </c>
      <c r="C187" s="85" t="s">
        <v>1472</v>
      </c>
      <c r="D187" s="98" t="s">
        <v>32</v>
      </c>
      <c r="E187" s="98" t="s">
        <v>884</v>
      </c>
      <c r="F187" s="85"/>
      <c r="G187" s="98" t="s">
        <v>1428</v>
      </c>
      <c r="H187" s="98" t="s">
        <v>158</v>
      </c>
      <c r="I187" s="95">
        <v>77232</v>
      </c>
      <c r="J187" s="97">
        <v>4813.5</v>
      </c>
      <c r="K187" s="95">
        <v>14432.320439999998</v>
      </c>
      <c r="L187" s="96">
        <v>1.390500988169055E-4</v>
      </c>
      <c r="M187" s="96">
        <v>1.6680201371793205E-3</v>
      </c>
      <c r="N187" s="96">
        <f>K187/'סכום נכסי הקרן'!$C$42</f>
        <v>2.629788271871175E-4</v>
      </c>
    </row>
    <row r="188" spans="2:14" s="141" customFormat="1">
      <c r="B188" s="109" t="s">
        <v>1473</v>
      </c>
      <c r="C188" s="85" t="s">
        <v>1474</v>
      </c>
      <c r="D188" s="98" t="s">
        <v>32</v>
      </c>
      <c r="E188" s="98" t="s">
        <v>884</v>
      </c>
      <c r="F188" s="85"/>
      <c r="G188" s="98" t="s">
        <v>1440</v>
      </c>
      <c r="H188" s="98" t="s">
        <v>158</v>
      </c>
      <c r="I188" s="95">
        <v>61255</v>
      </c>
      <c r="J188" s="97">
        <v>6376</v>
      </c>
      <c r="K188" s="95">
        <v>15162.393300000002</v>
      </c>
      <c r="L188" s="96">
        <v>9.3391899885956835E-5</v>
      </c>
      <c r="M188" s="96">
        <v>1.7523985458455366E-3</v>
      </c>
      <c r="N188" s="96">
        <f>K188/'סכום נכסי הקרן'!$C$42</f>
        <v>2.7628186499604974E-4</v>
      </c>
    </row>
    <row r="189" spans="2:14" s="141" customFormat="1">
      <c r="B189" s="109" t="s">
        <v>1475</v>
      </c>
      <c r="C189" s="85" t="s">
        <v>1476</v>
      </c>
      <c r="D189" s="98" t="s">
        <v>1362</v>
      </c>
      <c r="E189" s="98" t="s">
        <v>884</v>
      </c>
      <c r="F189" s="85"/>
      <c r="G189" s="98" t="s">
        <v>952</v>
      </c>
      <c r="H189" s="98" t="s">
        <v>156</v>
      </c>
      <c r="I189" s="95">
        <v>69420</v>
      </c>
      <c r="J189" s="97">
        <v>8049</v>
      </c>
      <c r="K189" s="95">
        <v>20294.220590000001</v>
      </c>
      <c r="L189" s="96">
        <v>2.5779156818666075E-4</v>
      </c>
      <c r="M189" s="96">
        <v>2.3455111569348716E-3</v>
      </c>
      <c r="N189" s="96">
        <f>K189/'סכום נכסי הקרן'!$C$42</f>
        <v>3.6979156273742308E-4</v>
      </c>
    </row>
    <row r="190" spans="2:14" s="141" customFormat="1">
      <c r="B190" s="109" t="s">
        <v>1477</v>
      </c>
      <c r="C190" s="85" t="s">
        <v>1478</v>
      </c>
      <c r="D190" s="98" t="s">
        <v>147</v>
      </c>
      <c r="E190" s="98" t="s">
        <v>884</v>
      </c>
      <c r="F190" s="85"/>
      <c r="G190" s="98" t="s">
        <v>911</v>
      </c>
      <c r="H190" s="98" t="s">
        <v>159</v>
      </c>
      <c r="I190" s="95">
        <v>156519</v>
      </c>
      <c r="J190" s="97">
        <v>1026</v>
      </c>
      <c r="K190" s="95">
        <v>7266.1475899999996</v>
      </c>
      <c r="L190" s="96">
        <v>3.9404782278211812E-4</v>
      </c>
      <c r="M190" s="96">
        <v>8.3978737516425246E-4</v>
      </c>
      <c r="N190" s="96">
        <f>K190/'סכום נכסי הקרן'!$C$42</f>
        <v>1.324002594960884E-4</v>
      </c>
    </row>
    <row r="191" spans="2:14" s="141" customFormat="1">
      <c r="B191" s="109" t="s">
        <v>1479</v>
      </c>
      <c r="C191" s="85" t="s">
        <v>1480</v>
      </c>
      <c r="D191" s="98" t="s">
        <v>32</v>
      </c>
      <c r="E191" s="98" t="s">
        <v>884</v>
      </c>
      <c r="F191" s="85"/>
      <c r="G191" s="98" t="s">
        <v>1428</v>
      </c>
      <c r="H191" s="98" t="s">
        <v>158</v>
      </c>
      <c r="I191" s="95">
        <v>31065</v>
      </c>
      <c r="J191" s="97">
        <v>7342</v>
      </c>
      <c r="K191" s="95">
        <v>8854.4918500000022</v>
      </c>
      <c r="L191" s="96">
        <v>3.1672392557410866E-4</v>
      </c>
      <c r="M191" s="96">
        <v>1.0233607805267232E-3</v>
      </c>
      <c r="N191" s="96">
        <f>K191/'סכום נכסי הקרן'!$C$42</f>
        <v>1.6134230747795754E-4</v>
      </c>
    </row>
    <row r="192" spans="2:14" s="141" customFormat="1">
      <c r="B192" s="109" t="s">
        <v>1481</v>
      </c>
      <c r="C192" s="85" t="s">
        <v>1482</v>
      </c>
      <c r="D192" s="98" t="s">
        <v>32</v>
      </c>
      <c r="E192" s="98" t="s">
        <v>884</v>
      </c>
      <c r="F192" s="85"/>
      <c r="G192" s="98" t="s">
        <v>886</v>
      </c>
      <c r="H192" s="98" t="s">
        <v>158</v>
      </c>
      <c r="I192" s="95">
        <v>321761</v>
      </c>
      <c r="J192" s="97">
        <v>1535</v>
      </c>
      <c r="K192" s="95">
        <v>19174.307509999999</v>
      </c>
      <c r="L192" s="96">
        <v>8.8537311882220377E-5</v>
      </c>
      <c r="M192" s="96">
        <v>2.2160768378247479E-3</v>
      </c>
      <c r="N192" s="96">
        <f>K192/'סכום נכסי הקרן'!$C$42</f>
        <v>3.4938504324845355E-4</v>
      </c>
    </row>
    <row r="193" spans="2:14" s="141" customFormat="1">
      <c r="B193" s="109" t="s">
        <v>1483</v>
      </c>
      <c r="C193" s="85" t="s">
        <v>1484</v>
      </c>
      <c r="D193" s="98" t="s">
        <v>1353</v>
      </c>
      <c r="E193" s="98" t="s">
        <v>884</v>
      </c>
      <c r="F193" s="85"/>
      <c r="G193" s="98" t="s">
        <v>985</v>
      </c>
      <c r="H193" s="98" t="s">
        <v>156</v>
      </c>
      <c r="I193" s="95">
        <v>26018</v>
      </c>
      <c r="J193" s="97">
        <v>12617</v>
      </c>
      <c r="K193" s="95">
        <v>11922.73395</v>
      </c>
      <c r="L193" s="96">
        <v>1.8990078045512965E-4</v>
      </c>
      <c r="M193" s="96">
        <v>1.3779738609262437E-3</v>
      </c>
      <c r="N193" s="96">
        <f>K193/'סכום נכסי הקרן'!$C$42</f>
        <v>2.1725034474324832E-4</v>
      </c>
    </row>
    <row r="194" spans="2:14" s="141" customFormat="1">
      <c r="B194" s="109" t="s">
        <v>1485</v>
      </c>
      <c r="C194" s="85" t="s">
        <v>1486</v>
      </c>
      <c r="D194" s="98" t="s">
        <v>1362</v>
      </c>
      <c r="E194" s="98" t="s">
        <v>884</v>
      </c>
      <c r="F194" s="85"/>
      <c r="G194" s="98" t="s">
        <v>886</v>
      </c>
      <c r="H194" s="98" t="s">
        <v>156</v>
      </c>
      <c r="I194" s="95">
        <v>130397</v>
      </c>
      <c r="J194" s="97">
        <v>8201</v>
      </c>
      <c r="K194" s="95">
        <v>38840.092149999997</v>
      </c>
      <c r="L194" s="96">
        <v>3.1447381027044876E-5</v>
      </c>
      <c r="M194" s="96">
        <v>4.4889563050819047E-3</v>
      </c>
      <c r="N194" s="96">
        <f>K194/'סכום נכסי הקרן'!$C$42</f>
        <v>7.0772554724724294E-4</v>
      </c>
    </row>
    <row r="195" spans="2:14" s="141" customFormat="1">
      <c r="B195" s="109" t="s">
        <v>1487</v>
      </c>
      <c r="C195" s="85" t="s">
        <v>1488</v>
      </c>
      <c r="D195" s="98" t="s">
        <v>1353</v>
      </c>
      <c r="E195" s="98" t="s">
        <v>884</v>
      </c>
      <c r="F195" s="85"/>
      <c r="G195" s="98" t="s">
        <v>926</v>
      </c>
      <c r="H195" s="98" t="s">
        <v>156</v>
      </c>
      <c r="I195" s="95">
        <v>215438</v>
      </c>
      <c r="J195" s="97">
        <v>14205</v>
      </c>
      <c r="K195" s="95">
        <v>111149.97942</v>
      </c>
      <c r="L195" s="96">
        <v>9.1474574458433037E-5</v>
      </c>
      <c r="M195" s="96">
        <v>1.2846195086257874E-2</v>
      </c>
      <c r="N195" s="96">
        <f>K195/'סכום נכסי הקרן'!$C$42</f>
        <v>2.0253216626711658E-3</v>
      </c>
    </row>
    <row r="196" spans="2:14" s="141" customFormat="1">
      <c r="B196" s="109" t="s">
        <v>1489</v>
      </c>
      <c r="C196" s="85" t="s">
        <v>1490</v>
      </c>
      <c r="D196" s="98" t="s">
        <v>1362</v>
      </c>
      <c r="E196" s="98" t="s">
        <v>884</v>
      </c>
      <c r="F196" s="85"/>
      <c r="G196" s="98" t="s">
        <v>949</v>
      </c>
      <c r="H196" s="98" t="s">
        <v>156</v>
      </c>
      <c r="I196" s="95">
        <v>78376</v>
      </c>
      <c r="J196" s="97">
        <v>22972</v>
      </c>
      <c r="K196" s="95">
        <v>65392.470110000009</v>
      </c>
      <c r="L196" s="96">
        <v>1.9702836548064949E-4</v>
      </c>
      <c r="M196" s="96">
        <v>7.5577560390820177E-3</v>
      </c>
      <c r="N196" s="96">
        <f>K196/'סכום נכסי הקרן'!$C$42</f>
        <v>1.1915502547140259E-3</v>
      </c>
    </row>
    <row r="197" spans="2:14" s="141" customFormat="1">
      <c r="B197" s="109" t="s">
        <v>1491</v>
      </c>
      <c r="C197" s="85" t="s">
        <v>1492</v>
      </c>
      <c r="D197" s="98" t="s">
        <v>1493</v>
      </c>
      <c r="E197" s="98" t="s">
        <v>884</v>
      </c>
      <c r="F197" s="85"/>
      <c r="G197" s="98" t="s">
        <v>178</v>
      </c>
      <c r="H197" s="98" t="s">
        <v>158</v>
      </c>
      <c r="I197" s="95">
        <v>100061</v>
      </c>
      <c r="J197" s="97">
        <v>3304</v>
      </c>
      <c r="K197" s="95">
        <v>12834.613149999999</v>
      </c>
      <c r="L197" s="96">
        <v>3.2105284773532627E-5</v>
      </c>
      <c r="M197" s="96">
        <v>1.4833645965739459E-3</v>
      </c>
      <c r="N197" s="96">
        <f>K197/'סכום נכסי הקרן'!$C$42</f>
        <v>2.3386617055928924E-4</v>
      </c>
    </row>
    <row r="198" spans="2:14" s="141" customFormat="1">
      <c r="B198" s="109" t="s">
        <v>1494</v>
      </c>
      <c r="C198" s="85" t="s">
        <v>1495</v>
      </c>
      <c r="D198" s="98" t="s">
        <v>32</v>
      </c>
      <c r="E198" s="98" t="s">
        <v>884</v>
      </c>
      <c r="F198" s="85"/>
      <c r="G198" s="98" t="s">
        <v>926</v>
      </c>
      <c r="H198" s="98" t="s">
        <v>158</v>
      </c>
      <c r="I198" s="95">
        <v>30882</v>
      </c>
      <c r="J198" s="97">
        <v>8846</v>
      </c>
      <c r="K198" s="95">
        <v>10605.478279999999</v>
      </c>
      <c r="L198" s="96">
        <v>5.0220153463695306E-4</v>
      </c>
      <c r="M198" s="96">
        <v>1.2257316076788761E-3</v>
      </c>
      <c r="N198" s="96">
        <f>K198/'סכום נכסי הקרן'!$C$42</f>
        <v>1.9324794314453625E-4</v>
      </c>
    </row>
    <row r="199" spans="2:14" s="141" customFormat="1">
      <c r="B199" s="109" t="s">
        <v>1496</v>
      </c>
      <c r="C199" s="85" t="s">
        <v>1497</v>
      </c>
      <c r="D199" s="98" t="s">
        <v>148</v>
      </c>
      <c r="E199" s="98" t="s">
        <v>884</v>
      </c>
      <c r="F199" s="85"/>
      <c r="G199" s="98" t="s">
        <v>886</v>
      </c>
      <c r="H199" s="98" t="s">
        <v>165</v>
      </c>
      <c r="I199" s="95">
        <v>434486</v>
      </c>
      <c r="J199" s="97">
        <v>1094.5</v>
      </c>
      <c r="K199" s="95">
        <v>15439.992679999999</v>
      </c>
      <c r="L199" s="96">
        <v>2.9712028172150133E-4</v>
      </c>
      <c r="M199" s="96">
        <v>1.7844821846362293E-3</v>
      </c>
      <c r="N199" s="96">
        <f>K199/'סכום נכסי הקרן'!$C$42</f>
        <v>2.8134014787466015E-4</v>
      </c>
    </row>
    <row r="200" spans="2:14" s="141" customFormat="1">
      <c r="B200" s="109" t="s">
        <v>1498</v>
      </c>
      <c r="C200" s="85" t="s">
        <v>1499</v>
      </c>
      <c r="D200" s="98" t="s">
        <v>32</v>
      </c>
      <c r="E200" s="98" t="s">
        <v>884</v>
      </c>
      <c r="F200" s="85"/>
      <c r="G200" s="98" t="s">
        <v>903</v>
      </c>
      <c r="H200" s="98" t="s">
        <v>158</v>
      </c>
      <c r="I200" s="95">
        <v>1159941</v>
      </c>
      <c r="J200" s="97">
        <v>254.6</v>
      </c>
      <c r="K200" s="95">
        <v>11464.951050000001</v>
      </c>
      <c r="L200" s="96">
        <v>7.3137238876660465E-5</v>
      </c>
      <c r="M200" s="96">
        <v>1.3250654531043104E-3</v>
      </c>
      <c r="N200" s="96">
        <f>K200/'סכום נכסי הקרן'!$C$42</f>
        <v>2.0890884410592483E-4</v>
      </c>
    </row>
    <row r="201" spans="2:14" s="141" customFormat="1">
      <c r="B201" s="109" t="s">
        <v>1500</v>
      </c>
      <c r="C201" s="85" t="s">
        <v>1501</v>
      </c>
      <c r="D201" s="98" t="s">
        <v>1362</v>
      </c>
      <c r="E201" s="98" t="s">
        <v>884</v>
      </c>
      <c r="F201" s="85"/>
      <c r="G201" s="98" t="s">
        <v>319</v>
      </c>
      <c r="H201" s="98" t="s">
        <v>156</v>
      </c>
      <c r="I201" s="95">
        <v>167804</v>
      </c>
      <c r="J201" s="97">
        <v>1207</v>
      </c>
      <c r="K201" s="95">
        <v>7359.1697099999992</v>
      </c>
      <c r="L201" s="96">
        <v>5.1942643764166844E-5</v>
      </c>
      <c r="M201" s="96">
        <v>8.5053843699164021E-4</v>
      </c>
      <c r="N201" s="96">
        <f>K201/'סכום נכסי הקרן'!$C$42</f>
        <v>1.340952639911562E-4</v>
      </c>
    </row>
    <row r="202" spans="2:14" s="141" customFormat="1">
      <c r="B202" s="109" t="s">
        <v>1502</v>
      </c>
      <c r="C202" s="85" t="s">
        <v>1503</v>
      </c>
      <c r="D202" s="98" t="s">
        <v>1362</v>
      </c>
      <c r="E202" s="98" t="s">
        <v>884</v>
      </c>
      <c r="F202" s="85"/>
      <c r="G202" s="98" t="s">
        <v>903</v>
      </c>
      <c r="H202" s="98" t="s">
        <v>156</v>
      </c>
      <c r="I202" s="95">
        <v>68118</v>
      </c>
      <c r="J202" s="97">
        <v>8784</v>
      </c>
      <c r="K202" s="95">
        <v>21732.017949999998</v>
      </c>
      <c r="L202" s="96">
        <v>1.9070185483099998E-5</v>
      </c>
      <c r="M202" s="96">
        <v>2.5116850552787794E-3</v>
      </c>
      <c r="N202" s="96">
        <f>K202/'סכום נכסי הקרן'!$C$42</f>
        <v>3.9599041724855063E-4</v>
      </c>
    </row>
    <row r="203" spans="2:14" s="141" customFormat="1">
      <c r="B203" s="109" t="s">
        <v>1504</v>
      </c>
      <c r="C203" s="85" t="s">
        <v>1505</v>
      </c>
      <c r="D203" s="98" t="s">
        <v>1362</v>
      </c>
      <c r="E203" s="98" t="s">
        <v>884</v>
      </c>
      <c r="F203" s="85"/>
      <c r="G203" s="98" t="s">
        <v>926</v>
      </c>
      <c r="H203" s="98" t="s">
        <v>156</v>
      </c>
      <c r="I203" s="95">
        <v>132946</v>
      </c>
      <c r="J203" s="97">
        <v>2783</v>
      </c>
      <c r="K203" s="95">
        <v>13437.990230000001</v>
      </c>
      <c r="L203" s="96">
        <v>3.5060013274787602E-4</v>
      </c>
      <c r="M203" s="96">
        <v>1.553100099186751E-3</v>
      </c>
      <c r="N203" s="96">
        <f>K203/'סכום נכסי הקרן'!$C$42</f>
        <v>2.4486061857682427E-4</v>
      </c>
    </row>
    <row r="204" spans="2:14" s="141" customFormat="1">
      <c r="B204" s="109" t="s">
        <v>1506</v>
      </c>
      <c r="C204" s="85" t="s">
        <v>1507</v>
      </c>
      <c r="D204" s="98" t="s">
        <v>1353</v>
      </c>
      <c r="E204" s="98" t="s">
        <v>884</v>
      </c>
      <c r="F204" s="85"/>
      <c r="G204" s="98" t="s">
        <v>961</v>
      </c>
      <c r="H204" s="98" t="s">
        <v>156</v>
      </c>
      <c r="I204" s="95">
        <v>74410</v>
      </c>
      <c r="J204" s="97">
        <v>7849</v>
      </c>
      <c r="K204" s="95">
        <v>21212.481359999994</v>
      </c>
      <c r="L204" s="96">
        <v>1.3396139099848224E-3</v>
      </c>
      <c r="M204" s="96">
        <v>2.4516394446145607E-3</v>
      </c>
      <c r="N204" s="96">
        <f>K204/'סכום נכסי הקרן'!$C$42</f>
        <v>3.8652367046399856E-4</v>
      </c>
    </row>
    <row r="205" spans="2:14" s="141" customFormat="1">
      <c r="B205" s="109" t="s">
        <v>1508</v>
      </c>
      <c r="C205" s="85" t="s">
        <v>1509</v>
      </c>
      <c r="D205" s="98" t="s">
        <v>32</v>
      </c>
      <c r="E205" s="98" t="s">
        <v>884</v>
      </c>
      <c r="F205" s="85"/>
      <c r="G205" s="98" t="s">
        <v>489</v>
      </c>
      <c r="H205" s="98" t="s">
        <v>158</v>
      </c>
      <c r="I205" s="95">
        <v>255474</v>
      </c>
      <c r="J205" s="97">
        <v>3013</v>
      </c>
      <c r="K205" s="95">
        <v>29882.969040000007</v>
      </c>
      <c r="L205" s="96">
        <v>2.7480816588473079E-4</v>
      </c>
      <c r="M205" s="96">
        <v>3.4537338832414536E-3</v>
      </c>
      <c r="N205" s="96">
        <f>K205/'סכום נכסי הקרן'!$C$42</f>
        <v>5.4451314212977284E-4</v>
      </c>
    </row>
    <row r="206" spans="2:14" s="141" customFormat="1">
      <c r="B206" s="109" t="s">
        <v>1510</v>
      </c>
      <c r="C206" s="85" t="s">
        <v>1511</v>
      </c>
      <c r="D206" s="98" t="s">
        <v>1362</v>
      </c>
      <c r="E206" s="98" t="s">
        <v>884</v>
      </c>
      <c r="F206" s="85"/>
      <c r="G206" s="98" t="s">
        <v>1512</v>
      </c>
      <c r="H206" s="98" t="s">
        <v>156</v>
      </c>
      <c r="I206" s="95">
        <v>163902</v>
      </c>
      <c r="J206" s="97">
        <v>2949</v>
      </c>
      <c r="K206" s="95">
        <v>17555.162969999998</v>
      </c>
      <c r="L206" s="96">
        <v>1.7927671241226785E-4</v>
      </c>
      <c r="M206" s="96">
        <v>2.0289436800659567E-3</v>
      </c>
      <c r="N206" s="96">
        <f>K206/'סכום נכסי הקרן'!$C$42</f>
        <v>3.1988176732371075E-4</v>
      </c>
    </row>
    <row r="207" spans="2:14" s="141" customFormat="1">
      <c r="B207" s="109" t="s">
        <v>1513</v>
      </c>
      <c r="C207" s="85" t="s">
        <v>1514</v>
      </c>
      <c r="D207" s="98" t="s">
        <v>1515</v>
      </c>
      <c r="E207" s="98" t="s">
        <v>884</v>
      </c>
      <c r="F207" s="85"/>
      <c r="G207" s="98" t="s">
        <v>926</v>
      </c>
      <c r="H207" s="98" t="s">
        <v>161</v>
      </c>
      <c r="I207" s="95">
        <v>5342085</v>
      </c>
      <c r="J207" s="97">
        <v>512</v>
      </c>
      <c r="K207" s="95">
        <v>12782.1649</v>
      </c>
      <c r="L207" s="96">
        <v>4.8089396355605014E-4</v>
      </c>
      <c r="M207" s="96">
        <v>1.4773028729915519E-3</v>
      </c>
      <c r="N207" s="96">
        <f>K207/'סכום נכסי הקרן'!$C$42</f>
        <v>2.3291048368063671E-4</v>
      </c>
    </row>
    <row r="208" spans="2:14" s="141" customFormat="1">
      <c r="B208" s="109" t="s">
        <v>1516</v>
      </c>
      <c r="C208" s="85" t="s">
        <v>1517</v>
      </c>
      <c r="D208" s="98" t="s">
        <v>1362</v>
      </c>
      <c r="E208" s="98" t="s">
        <v>884</v>
      </c>
      <c r="F208" s="85"/>
      <c r="G208" s="98" t="s">
        <v>940</v>
      </c>
      <c r="H208" s="98" t="s">
        <v>156</v>
      </c>
      <c r="I208" s="95">
        <v>133615</v>
      </c>
      <c r="J208" s="97">
        <v>11247</v>
      </c>
      <c r="K208" s="95">
        <v>54580.530310000002</v>
      </c>
      <c r="L208" s="96">
        <v>1.2621862898393966E-4</v>
      </c>
      <c r="M208" s="96">
        <v>6.3081625739600244E-3</v>
      </c>
      <c r="N208" s="96">
        <f>K208/'סכום נכסי הקרן'!$C$42</f>
        <v>9.9454026868701657E-4</v>
      </c>
    </row>
    <row r="209" spans="2:14" s="141" customFormat="1">
      <c r="B209" s="109" t="s">
        <v>1394</v>
      </c>
      <c r="C209" s="85" t="s">
        <v>1395</v>
      </c>
      <c r="D209" s="98" t="s">
        <v>1353</v>
      </c>
      <c r="E209" s="98" t="s">
        <v>884</v>
      </c>
      <c r="F209" s="85"/>
      <c r="G209" s="98" t="s">
        <v>961</v>
      </c>
      <c r="H209" s="98" t="s">
        <v>156</v>
      </c>
      <c r="I209" s="95">
        <v>2117261</v>
      </c>
      <c r="J209" s="97">
        <v>3899</v>
      </c>
      <c r="K209" s="95">
        <v>299828.88720999996</v>
      </c>
      <c r="L209" s="96">
        <v>3.9538242930322511E-3</v>
      </c>
      <c r="M209" s="96">
        <v>3.4652821329287722E-2</v>
      </c>
      <c r="N209" s="96">
        <f>K209/'סכום נכסי הקרן'!$C$42</f>
        <v>5.463338306761178E-3</v>
      </c>
    </row>
    <row r="210" spans="2:14" s="141" customFormat="1">
      <c r="B210" s="109" t="s">
        <v>1518</v>
      </c>
      <c r="C210" s="85" t="s">
        <v>1519</v>
      </c>
      <c r="D210" s="98" t="s">
        <v>1362</v>
      </c>
      <c r="E210" s="98" t="s">
        <v>884</v>
      </c>
      <c r="F210" s="85"/>
      <c r="G210" s="98" t="s">
        <v>1390</v>
      </c>
      <c r="H210" s="98" t="s">
        <v>156</v>
      </c>
      <c r="I210" s="95">
        <v>43846</v>
      </c>
      <c r="J210" s="97">
        <v>6354</v>
      </c>
      <c r="K210" s="95">
        <v>10193.50749</v>
      </c>
      <c r="L210" s="96">
        <v>1.5969719570183684E-5</v>
      </c>
      <c r="M210" s="96">
        <v>1.1781179493966553E-3</v>
      </c>
      <c r="N210" s="96">
        <f>K210/'סכום נכסי הקרן'!$C$42</f>
        <v>1.8574120882277877E-4</v>
      </c>
    </row>
    <row r="211" spans="2:14" s="141" customFormat="1">
      <c r="B211" s="109" t="s">
        <v>1520</v>
      </c>
      <c r="C211" s="85" t="s">
        <v>1521</v>
      </c>
      <c r="D211" s="98" t="s">
        <v>1353</v>
      </c>
      <c r="E211" s="98" t="s">
        <v>884</v>
      </c>
      <c r="F211" s="85"/>
      <c r="G211" s="98" t="s">
        <v>900</v>
      </c>
      <c r="H211" s="98" t="s">
        <v>156</v>
      </c>
      <c r="I211" s="95">
        <v>82345</v>
      </c>
      <c r="J211" s="97">
        <v>6586</v>
      </c>
      <c r="K211" s="95">
        <v>19697.21384</v>
      </c>
      <c r="L211" s="96">
        <v>1.06560572289063E-5</v>
      </c>
      <c r="M211" s="96">
        <v>2.2765119072873921E-3</v>
      </c>
      <c r="N211" s="96">
        <f>K211/'סכום נכסי הקרן'!$C$42</f>
        <v>3.589131918205289E-4</v>
      </c>
    </row>
    <row r="212" spans="2:14" s="141" customFormat="1">
      <c r="B212" s="109" t="s">
        <v>1522</v>
      </c>
      <c r="C212" s="85" t="s">
        <v>1523</v>
      </c>
      <c r="D212" s="98" t="s">
        <v>1362</v>
      </c>
      <c r="E212" s="98" t="s">
        <v>884</v>
      </c>
      <c r="F212" s="85"/>
      <c r="G212" s="98" t="s">
        <v>949</v>
      </c>
      <c r="H212" s="98" t="s">
        <v>156</v>
      </c>
      <c r="I212" s="95">
        <v>24358</v>
      </c>
      <c r="J212" s="97">
        <v>11204</v>
      </c>
      <c r="K212" s="95">
        <v>9911.9833900000012</v>
      </c>
      <c r="L212" s="96">
        <v>1.2751576917440768E-4</v>
      </c>
      <c r="M212" s="96">
        <v>1.1455807098132136E-3</v>
      </c>
      <c r="N212" s="96">
        <f>K212/'סכום נכסי הקרן'!$C$42</f>
        <v>1.8061141157702773E-4</v>
      </c>
    </row>
    <row r="213" spans="2:14" s="141" customFormat="1">
      <c r="B213" s="109" t="s">
        <v>1524</v>
      </c>
      <c r="C213" s="85" t="s">
        <v>1525</v>
      </c>
      <c r="D213" s="98" t="s">
        <v>1353</v>
      </c>
      <c r="E213" s="98" t="s">
        <v>884</v>
      </c>
      <c r="F213" s="85"/>
      <c r="G213" s="98" t="s">
        <v>926</v>
      </c>
      <c r="H213" s="98" t="s">
        <v>156</v>
      </c>
      <c r="I213" s="95">
        <v>8901</v>
      </c>
      <c r="J213" s="97">
        <v>28400</v>
      </c>
      <c r="K213" s="95">
        <v>9181.2746899999984</v>
      </c>
      <c r="L213" s="96">
        <v>6.7126287797582648E-5</v>
      </c>
      <c r="M213" s="96">
        <v>1.0611288137318286E-3</v>
      </c>
      <c r="N213" s="96">
        <f>K213/'סכום נכסי הקרן'!$C$42</f>
        <v>1.6729678779630575E-4</v>
      </c>
    </row>
    <row r="214" spans="2:14" s="141" customFormat="1">
      <c r="B214" s="109" t="s">
        <v>1526</v>
      </c>
      <c r="C214" s="85" t="s">
        <v>1527</v>
      </c>
      <c r="D214" s="98" t="s">
        <v>147</v>
      </c>
      <c r="E214" s="98" t="s">
        <v>884</v>
      </c>
      <c r="F214" s="85"/>
      <c r="G214" s="98" t="s">
        <v>985</v>
      </c>
      <c r="H214" s="98" t="s">
        <v>159</v>
      </c>
      <c r="I214" s="95">
        <v>50210</v>
      </c>
      <c r="J214" s="97">
        <v>4320</v>
      </c>
      <c r="K214" s="95">
        <v>9814.4000699999997</v>
      </c>
      <c r="L214" s="96">
        <v>3.4143325069710254E-4</v>
      </c>
      <c r="M214" s="96">
        <v>1.1343024858096993E-3</v>
      </c>
      <c r="N214" s="96">
        <f>K214/'סכום נכסי הקרן'!$C$42</f>
        <v>1.7883329508125613E-4</v>
      </c>
    </row>
    <row r="215" spans="2:14" s="141" customFormat="1">
      <c r="B215" s="109" t="s">
        <v>1528</v>
      </c>
      <c r="C215" s="85" t="s">
        <v>1529</v>
      </c>
      <c r="D215" s="98" t="s">
        <v>1353</v>
      </c>
      <c r="E215" s="98" t="s">
        <v>884</v>
      </c>
      <c r="F215" s="85"/>
      <c r="G215" s="98" t="s">
        <v>940</v>
      </c>
      <c r="H215" s="98" t="s">
        <v>156</v>
      </c>
      <c r="I215" s="95">
        <v>117222</v>
      </c>
      <c r="J215" s="97">
        <v>4461</v>
      </c>
      <c r="K215" s="95">
        <v>18992.72105</v>
      </c>
      <c r="L215" s="96">
        <v>2.8488700468857389E-5</v>
      </c>
      <c r="M215" s="96">
        <v>2.1950899235459028E-3</v>
      </c>
      <c r="N215" s="96">
        <f>K215/'סכום נכסי הקרן'!$C$42</f>
        <v>3.4607626178933978E-4</v>
      </c>
    </row>
    <row r="216" spans="2:14" s="141" customFormat="1">
      <c r="B216" s="109" t="s">
        <v>1530</v>
      </c>
      <c r="C216" s="85" t="s">
        <v>1531</v>
      </c>
      <c r="D216" s="98" t="s">
        <v>32</v>
      </c>
      <c r="E216" s="98" t="s">
        <v>884</v>
      </c>
      <c r="F216" s="85"/>
      <c r="G216" s="98" t="s">
        <v>900</v>
      </c>
      <c r="H216" s="98" t="s">
        <v>158</v>
      </c>
      <c r="I216" s="95">
        <v>143964</v>
      </c>
      <c r="J216" s="97">
        <v>1456.5</v>
      </c>
      <c r="K216" s="95">
        <v>8140.3354100000006</v>
      </c>
      <c r="L216" s="96">
        <v>5.4120652941791032E-5</v>
      </c>
      <c r="M216" s="96">
        <v>9.4082191728788161E-4</v>
      </c>
      <c r="N216" s="96">
        <f>K216/'סכום נכסי הקרן'!$C$42</f>
        <v>1.4832929104722427E-4</v>
      </c>
    </row>
    <row r="217" spans="2:14" s="141" customFormat="1">
      <c r="B217" s="109" t="s">
        <v>1532</v>
      </c>
      <c r="C217" s="85" t="s">
        <v>1533</v>
      </c>
      <c r="D217" s="98" t="s">
        <v>1362</v>
      </c>
      <c r="E217" s="98" t="s">
        <v>884</v>
      </c>
      <c r="F217" s="85"/>
      <c r="G217" s="98" t="s">
        <v>1390</v>
      </c>
      <c r="H217" s="98" t="s">
        <v>156</v>
      </c>
      <c r="I217" s="95">
        <v>205490</v>
      </c>
      <c r="J217" s="97">
        <v>3421</v>
      </c>
      <c r="K217" s="95">
        <v>25532.280449999998</v>
      </c>
      <c r="L217" s="96">
        <v>3.4506407659133661E-5</v>
      </c>
      <c r="M217" s="96">
        <v>2.9509016319145616E-3</v>
      </c>
      <c r="N217" s="96">
        <f>K217/'סכום נכסי הקרן'!$C$42</f>
        <v>4.6523697946340567E-4</v>
      </c>
    </row>
    <row r="218" spans="2:14" s="141" customFormat="1">
      <c r="B218" s="109" t="s">
        <v>1534</v>
      </c>
      <c r="C218" s="85" t="s">
        <v>1535</v>
      </c>
      <c r="D218" s="98" t="s">
        <v>1362</v>
      </c>
      <c r="E218" s="98" t="s">
        <v>884</v>
      </c>
      <c r="F218" s="85"/>
      <c r="G218" s="98" t="s">
        <v>1536</v>
      </c>
      <c r="H218" s="98" t="s">
        <v>156</v>
      </c>
      <c r="I218" s="95">
        <v>95165</v>
      </c>
      <c r="J218" s="97">
        <v>5188</v>
      </c>
      <c r="K218" s="95">
        <v>17931.76585</v>
      </c>
      <c r="L218" s="96">
        <v>1.7970586441295728E-4</v>
      </c>
      <c r="M218" s="96">
        <v>2.0724696806263855E-3</v>
      </c>
      <c r="N218" s="96">
        <f>K218/'סכום נכסי הקרן'!$C$42</f>
        <v>3.2674404453751209E-4</v>
      </c>
    </row>
    <row r="219" spans="2:14" s="141" customFormat="1">
      <c r="B219" s="109" t="s">
        <v>1537</v>
      </c>
      <c r="C219" s="85" t="s">
        <v>1538</v>
      </c>
      <c r="D219" s="98" t="s">
        <v>147</v>
      </c>
      <c r="E219" s="98" t="s">
        <v>884</v>
      </c>
      <c r="F219" s="85"/>
      <c r="G219" s="98" t="s">
        <v>995</v>
      </c>
      <c r="H219" s="98" t="s">
        <v>159</v>
      </c>
      <c r="I219" s="95">
        <v>136923</v>
      </c>
      <c r="J219" s="97">
        <v>1564</v>
      </c>
      <c r="K219" s="95">
        <v>9689.5351799999989</v>
      </c>
      <c r="L219" s="96">
        <v>1.2712946295519842E-4</v>
      </c>
      <c r="M219" s="96">
        <v>1.1198711854645774E-3</v>
      </c>
      <c r="N219" s="96">
        <f>K219/'סכום נכסי הקרן'!$C$42</f>
        <v>1.7655806689008879E-4</v>
      </c>
    </row>
    <row r="220" spans="2:14" s="141" customFormat="1">
      <c r="B220" s="109" t="s">
        <v>1539</v>
      </c>
      <c r="C220" s="85" t="s">
        <v>1540</v>
      </c>
      <c r="D220" s="98" t="s">
        <v>147</v>
      </c>
      <c r="E220" s="98" t="s">
        <v>884</v>
      </c>
      <c r="F220" s="85"/>
      <c r="G220" s="98" t="s">
        <v>982</v>
      </c>
      <c r="H220" s="98" t="s">
        <v>159</v>
      </c>
      <c r="I220" s="95">
        <v>67797</v>
      </c>
      <c r="J220" s="97">
        <v>3209.5</v>
      </c>
      <c r="K220" s="95">
        <v>10153.976049999999</v>
      </c>
      <c r="L220" s="96">
        <v>4.9349358296311861E-5</v>
      </c>
      <c r="M220" s="96">
        <v>1.1735490903385551E-3</v>
      </c>
      <c r="N220" s="96">
        <f>K220/'סכום נכסי הקרן'!$C$42</f>
        <v>1.8502088586629806E-4</v>
      </c>
    </row>
    <row r="221" spans="2:14" s="141" customFormat="1">
      <c r="B221" s="109" t="s">
        <v>1541</v>
      </c>
      <c r="C221" s="85" t="s">
        <v>1542</v>
      </c>
      <c r="D221" s="98" t="s">
        <v>150</v>
      </c>
      <c r="E221" s="98" t="s">
        <v>884</v>
      </c>
      <c r="F221" s="85"/>
      <c r="G221" s="98" t="s">
        <v>1390</v>
      </c>
      <c r="H221" s="98" t="s">
        <v>1429</v>
      </c>
      <c r="I221" s="95">
        <v>14140</v>
      </c>
      <c r="J221" s="97">
        <v>25580</v>
      </c>
      <c r="K221" s="95">
        <v>13128.306770000003</v>
      </c>
      <c r="L221" s="96">
        <v>2.0126317551444162E-5</v>
      </c>
      <c r="M221" s="96">
        <v>1.5173083323964506E-3</v>
      </c>
      <c r="N221" s="96">
        <f>K221/'סכום נכסי הקרן'!$C$42</f>
        <v>2.392177149669285E-4</v>
      </c>
    </row>
    <row r="222" spans="2:14" s="141" customFormat="1">
      <c r="B222" s="109" t="s">
        <v>1543</v>
      </c>
      <c r="C222" s="85" t="s">
        <v>1544</v>
      </c>
      <c r="D222" s="98" t="s">
        <v>1353</v>
      </c>
      <c r="E222" s="98" t="s">
        <v>884</v>
      </c>
      <c r="F222" s="85"/>
      <c r="G222" s="98" t="s">
        <v>985</v>
      </c>
      <c r="H222" s="98" t="s">
        <v>156</v>
      </c>
      <c r="I222" s="95">
        <v>53850</v>
      </c>
      <c r="J222" s="97">
        <v>6587</v>
      </c>
      <c r="K222" s="95">
        <v>12883.065389999996</v>
      </c>
      <c r="L222" s="96">
        <v>1.3740920418904399E-4</v>
      </c>
      <c r="M222" s="96">
        <v>1.4889644799986129E-3</v>
      </c>
      <c r="N222" s="96">
        <f>K222/'סכום נכסי הקרן'!$C$42</f>
        <v>2.3474904405858274E-4</v>
      </c>
    </row>
    <row r="223" spans="2:14" s="141" customFormat="1">
      <c r="B223" s="109" t="s">
        <v>1545</v>
      </c>
      <c r="C223" s="85" t="s">
        <v>1546</v>
      </c>
      <c r="D223" s="98" t="s">
        <v>147</v>
      </c>
      <c r="E223" s="98" t="s">
        <v>884</v>
      </c>
      <c r="F223" s="85"/>
      <c r="G223" s="98" t="s">
        <v>886</v>
      </c>
      <c r="H223" s="98" t="s">
        <v>159</v>
      </c>
      <c r="I223" s="95">
        <v>117269</v>
      </c>
      <c r="J223" s="97">
        <v>2096</v>
      </c>
      <c r="K223" s="95">
        <v>11121.523649999999</v>
      </c>
      <c r="L223" s="96">
        <v>2.619543818331154E-5</v>
      </c>
      <c r="M223" s="96">
        <v>1.2853737194540879E-3</v>
      </c>
      <c r="N223" s="96">
        <f>K223/'סכום נכסי הקרן'!$C$42</f>
        <v>2.0265107459121735E-4</v>
      </c>
    </row>
    <row r="224" spans="2:14" s="141" customFormat="1">
      <c r="B224" s="109" t="s">
        <v>1547</v>
      </c>
      <c r="C224" s="85" t="s">
        <v>1548</v>
      </c>
      <c r="D224" s="98" t="s">
        <v>1362</v>
      </c>
      <c r="E224" s="98" t="s">
        <v>884</v>
      </c>
      <c r="F224" s="85"/>
      <c r="G224" s="98" t="s">
        <v>949</v>
      </c>
      <c r="H224" s="98" t="s">
        <v>156</v>
      </c>
      <c r="I224" s="95">
        <v>21138</v>
      </c>
      <c r="J224" s="97">
        <v>13074</v>
      </c>
      <c r="K224" s="95">
        <v>10037.330260000001</v>
      </c>
      <c r="L224" s="96">
        <v>8.1751968588215788E-5</v>
      </c>
      <c r="M224" s="96">
        <v>1.1600677151538737E-3</v>
      </c>
      <c r="N224" s="96">
        <f>K224/'סכום נכסי הקרן'!$C$42</f>
        <v>1.8289542217679347E-4</v>
      </c>
    </row>
    <row r="225" spans="2:14" s="141" customFormat="1">
      <c r="B225" s="109" t="s">
        <v>1549</v>
      </c>
      <c r="C225" s="85" t="s">
        <v>1550</v>
      </c>
      <c r="D225" s="98" t="s">
        <v>32</v>
      </c>
      <c r="E225" s="98" t="s">
        <v>884</v>
      </c>
      <c r="F225" s="85"/>
      <c r="G225" s="98" t="s">
        <v>940</v>
      </c>
      <c r="H225" s="98" t="s">
        <v>158</v>
      </c>
      <c r="I225" s="95">
        <v>35425</v>
      </c>
      <c r="J225" s="97">
        <v>9190.4</v>
      </c>
      <c r="K225" s="95">
        <v>12639.275449999999</v>
      </c>
      <c r="L225" s="96">
        <v>2.8835879500657674E-5</v>
      </c>
      <c r="M225" s="96">
        <v>1.4607883782516832E-3</v>
      </c>
      <c r="N225" s="96">
        <f>K225/'סכום נכסי הקרן'!$C$42</f>
        <v>2.303068205943969E-4</v>
      </c>
    </row>
    <row r="226" spans="2:14" s="141" customFormat="1">
      <c r="B226" s="109" t="s">
        <v>1551</v>
      </c>
      <c r="C226" s="85" t="s">
        <v>1552</v>
      </c>
      <c r="D226" s="98" t="s">
        <v>32</v>
      </c>
      <c r="E226" s="98" t="s">
        <v>884</v>
      </c>
      <c r="F226" s="85"/>
      <c r="G226" s="98" t="s">
        <v>1023</v>
      </c>
      <c r="H226" s="98" t="s">
        <v>162</v>
      </c>
      <c r="I226" s="95">
        <v>197738</v>
      </c>
      <c r="J226" s="97">
        <v>14000</v>
      </c>
      <c r="K226" s="95">
        <v>11258.80624</v>
      </c>
      <c r="L226" s="96">
        <v>5.6834934639465884E-4</v>
      </c>
      <c r="M226" s="96">
        <v>1.3012401995226343E-3</v>
      </c>
      <c r="N226" s="96">
        <f>K226/'סכום נכסי הקרן'!$C$42</f>
        <v>2.0515257216130665E-4</v>
      </c>
    </row>
    <row r="227" spans="2:14" s="141" customFormat="1">
      <c r="B227" s="109" t="s">
        <v>1553</v>
      </c>
      <c r="C227" s="85" t="s">
        <v>1554</v>
      </c>
      <c r="D227" s="98" t="s">
        <v>32</v>
      </c>
      <c r="E227" s="98" t="s">
        <v>884</v>
      </c>
      <c r="F227" s="85"/>
      <c r="G227" s="98" t="s">
        <v>1428</v>
      </c>
      <c r="H227" s="98" t="s">
        <v>158</v>
      </c>
      <c r="I227" s="95">
        <v>30234</v>
      </c>
      <c r="J227" s="97">
        <v>12815</v>
      </c>
      <c r="K227" s="95">
        <v>15041.533819999999</v>
      </c>
      <c r="L227" s="96">
        <v>3.556941176470588E-5</v>
      </c>
      <c r="M227" s="96">
        <v>1.7384301720662037E-3</v>
      </c>
      <c r="N227" s="96">
        <f>K227/'סכום נכסי הקרן'!$C$42</f>
        <v>2.7407962146653691E-4</v>
      </c>
    </row>
    <row r="228" spans="2:14" s="141" customFormat="1">
      <c r="B228" s="109" t="s">
        <v>1555</v>
      </c>
      <c r="C228" s="85" t="s">
        <v>1556</v>
      </c>
      <c r="D228" s="98" t="s">
        <v>1353</v>
      </c>
      <c r="E228" s="98" t="s">
        <v>884</v>
      </c>
      <c r="F228" s="85"/>
      <c r="G228" s="98" t="s">
        <v>990</v>
      </c>
      <c r="H228" s="98" t="s">
        <v>156</v>
      </c>
      <c r="I228" s="95">
        <v>211173</v>
      </c>
      <c r="J228" s="97">
        <v>1560</v>
      </c>
      <c r="K228" s="95">
        <v>11964.893239999999</v>
      </c>
      <c r="L228" s="96">
        <v>5.0914988439228594E-3</v>
      </c>
      <c r="M228" s="96">
        <v>1.3828464346042975E-3</v>
      </c>
      <c r="N228" s="96">
        <f>K228/'סכום נכסי הקרן'!$C$42</f>
        <v>2.1801855112318105E-4</v>
      </c>
    </row>
    <row r="229" spans="2:14" s="141" customFormat="1">
      <c r="B229" s="109" t="s">
        <v>1557</v>
      </c>
      <c r="C229" s="85" t="s">
        <v>1558</v>
      </c>
      <c r="D229" s="98" t="s">
        <v>1362</v>
      </c>
      <c r="E229" s="98" t="s">
        <v>884</v>
      </c>
      <c r="F229" s="85"/>
      <c r="G229" s="98" t="s">
        <v>911</v>
      </c>
      <c r="H229" s="98" t="s">
        <v>156</v>
      </c>
      <c r="I229" s="95">
        <v>52428</v>
      </c>
      <c r="J229" s="97">
        <v>5376</v>
      </c>
      <c r="K229" s="95">
        <v>10236.898349999999</v>
      </c>
      <c r="L229" s="96">
        <v>8.5213514009041235E-5</v>
      </c>
      <c r="M229" s="96">
        <v>1.1831328621787281E-3</v>
      </c>
      <c r="N229" s="96">
        <f>K229/'סכום נכסי הקרן'!$C$42</f>
        <v>1.8653185628109145E-4</v>
      </c>
    </row>
    <row r="230" spans="2:14" s="141" customFormat="1">
      <c r="B230" s="109" t="s">
        <v>1559</v>
      </c>
      <c r="C230" s="85" t="s">
        <v>1560</v>
      </c>
      <c r="D230" s="98" t="s">
        <v>32</v>
      </c>
      <c r="E230" s="98" t="s">
        <v>884</v>
      </c>
      <c r="F230" s="85"/>
      <c r="G230" s="98" t="s">
        <v>990</v>
      </c>
      <c r="H230" s="98" t="s">
        <v>158</v>
      </c>
      <c r="I230" s="95">
        <v>188468</v>
      </c>
      <c r="J230" s="97">
        <v>1432</v>
      </c>
      <c r="K230" s="95">
        <v>10477.521129999999</v>
      </c>
      <c r="L230" s="96">
        <v>2.0687344336976147E-4</v>
      </c>
      <c r="M230" s="96">
        <v>1.2109429183767369E-3</v>
      </c>
      <c r="N230" s="96">
        <f>K230/'סכום נכסי הקרן'!$C$42</f>
        <v>1.9091636927343904E-4</v>
      </c>
    </row>
    <row r="231" spans="2:14" s="141" customFormat="1">
      <c r="B231" s="109" t="s">
        <v>1561</v>
      </c>
      <c r="C231" s="85" t="s">
        <v>1562</v>
      </c>
      <c r="D231" s="98" t="s">
        <v>32</v>
      </c>
      <c r="E231" s="98" t="s">
        <v>884</v>
      </c>
      <c r="F231" s="85"/>
      <c r="G231" s="98" t="s">
        <v>1428</v>
      </c>
      <c r="H231" s="98" t="s">
        <v>158</v>
      </c>
      <c r="I231" s="95">
        <v>23776</v>
      </c>
      <c r="J231" s="97">
        <v>9066</v>
      </c>
      <c r="K231" s="95">
        <v>8368.2069499999998</v>
      </c>
      <c r="L231" s="96">
        <v>1.119996387521746E-4</v>
      </c>
      <c r="M231" s="96">
        <v>9.6715824476829209E-4</v>
      </c>
      <c r="N231" s="96">
        <f>K231/'סכום נכסי הקרן'!$C$42</f>
        <v>1.5248145705460002E-4</v>
      </c>
    </row>
    <row r="232" spans="2:14" s="141" customFormat="1">
      <c r="B232" s="109" t="s">
        <v>1563</v>
      </c>
      <c r="C232" s="85" t="s">
        <v>1564</v>
      </c>
      <c r="D232" s="98" t="s">
        <v>1362</v>
      </c>
      <c r="E232" s="98" t="s">
        <v>884</v>
      </c>
      <c r="F232" s="85"/>
      <c r="G232" s="98" t="s">
        <v>985</v>
      </c>
      <c r="H232" s="98" t="s">
        <v>156</v>
      </c>
      <c r="I232" s="95">
        <v>48113</v>
      </c>
      <c r="J232" s="97">
        <v>7908</v>
      </c>
      <c r="K232" s="95">
        <v>13818.94658</v>
      </c>
      <c r="L232" s="96">
        <v>7.4525642496448577E-5</v>
      </c>
      <c r="M232" s="96">
        <v>1.5971292534608735E-3</v>
      </c>
      <c r="N232" s="96">
        <f>K232/'סכום נכסי הקרן'!$C$42</f>
        <v>2.5180222263481209E-4</v>
      </c>
    </row>
    <row r="233" spans="2:14" s="141" customFormat="1">
      <c r="B233" s="109" t="s">
        <v>1565</v>
      </c>
      <c r="C233" s="85" t="s">
        <v>1566</v>
      </c>
      <c r="D233" s="98" t="s">
        <v>1362</v>
      </c>
      <c r="E233" s="98" t="s">
        <v>884</v>
      </c>
      <c r="F233" s="85"/>
      <c r="G233" s="98" t="s">
        <v>940</v>
      </c>
      <c r="H233" s="98" t="s">
        <v>156</v>
      </c>
      <c r="I233" s="95">
        <v>156183</v>
      </c>
      <c r="J233" s="97">
        <v>1495</v>
      </c>
      <c r="K233" s="95">
        <v>8480.4869999999992</v>
      </c>
      <c r="L233" s="96">
        <v>2.1486345517051812E-4</v>
      </c>
      <c r="M233" s="96">
        <v>9.801350481300319E-4</v>
      </c>
      <c r="N233" s="96">
        <f>K233/'סכום נכסי הקרן'!$C$42</f>
        <v>1.5452737032185774E-4</v>
      </c>
    </row>
    <row r="234" spans="2:14" s="141" customFormat="1">
      <c r="B234" s="109" t="s">
        <v>1567</v>
      </c>
      <c r="C234" s="85" t="s">
        <v>1568</v>
      </c>
      <c r="D234" s="98" t="s">
        <v>1362</v>
      </c>
      <c r="E234" s="98" t="s">
        <v>884</v>
      </c>
      <c r="F234" s="85"/>
      <c r="G234" s="98" t="s">
        <v>903</v>
      </c>
      <c r="H234" s="98" t="s">
        <v>156</v>
      </c>
      <c r="I234" s="95">
        <v>207581</v>
      </c>
      <c r="J234" s="97">
        <v>5150</v>
      </c>
      <c r="K234" s="95">
        <v>39038.712470000006</v>
      </c>
      <c r="L234" s="96">
        <v>1.2259515318599284E-4</v>
      </c>
      <c r="M234" s="96">
        <v>4.5119119132802088E-3</v>
      </c>
      <c r="N234" s="96">
        <f>K234/'סכום נכסי הקרן'!$C$42</f>
        <v>7.1134471154076612E-4</v>
      </c>
    </row>
    <row r="235" spans="2:14" s="141" customFormat="1">
      <c r="B235" s="109" t="s">
        <v>1569</v>
      </c>
      <c r="C235" s="85" t="s">
        <v>1570</v>
      </c>
      <c r="D235" s="98" t="s">
        <v>32</v>
      </c>
      <c r="E235" s="98" t="s">
        <v>884</v>
      </c>
      <c r="F235" s="85"/>
      <c r="G235" s="98" t="s">
        <v>1428</v>
      </c>
      <c r="H235" s="98" t="s">
        <v>158</v>
      </c>
      <c r="I235" s="95">
        <v>73138</v>
      </c>
      <c r="J235" s="97">
        <v>7430</v>
      </c>
      <c r="K235" s="95">
        <v>21096.47032</v>
      </c>
      <c r="L235" s="96">
        <v>1.2394645177056434E-4</v>
      </c>
      <c r="M235" s="96">
        <v>2.4382314308679437E-3</v>
      </c>
      <c r="N235" s="96">
        <f>K235/'סכום נכסי הקרן'!$C$42</f>
        <v>3.8440977288482618E-4</v>
      </c>
    </row>
    <row r="236" spans="2:14" s="141" customFormat="1">
      <c r="B236" s="109" t="s">
        <v>1571</v>
      </c>
      <c r="C236" s="85" t="s">
        <v>1572</v>
      </c>
      <c r="D236" s="98" t="s">
        <v>1362</v>
      </c>
      <c r="E236" s="98" t="s">
        <v>884</v>
      </c>
      <c r="F236" s="85"/>
      <c r="G236" s="98" t="s">
        <v>940</v>
      </c>
      <c r="H236" s="98" t="s">
        <v>156</v>
      </c>
      <c r="I236" s="95">
        <v>182859</v>
      </c>
      <c r="J236" s="97">
        <v>8887</v>
      </c>
      <c r="K236" s="95">
        <v>59022.467319999996</v>
      </c>
      <c r="L236" s="96">
        <v>9.8416010990223299E-5</v>
      </c>
      <c r="M236" s="96">
        <v>6.8215408911588976E-3</v>
      </c>
      <c r="N236" s="96">
        <f>K236/'סכום נכסי הקרן'!$C$42</f>
        <v>1.0754791163369965E-3</v>
      </c>
    </row>
    <row r="237" spans="2:14" s="141" customFormat="1">
      <c r="B237" s="109" t="s">
        <v>1573</v>
      </c>
      <c r="C237" s="85" t="s">
        <v>1574</v>
      </c>
      <c r="D237" s="98" t="s">
        <v>147</v>
      </c>
      <c r="E237" s="98" t="s">
        <v>884</v>
      </c>
      <c r="F237" s="85"/>
      <c r="G237" s="98" t="s">
        <v>900</v>
      </c>
      <c r="H237" s="98" t="s">
        <v>159</v>
      </c>
      <c r="I237" s="95">
        <v>886879</v>
      </c>
      <c r="J237" s="97">
        <v>208.1</v>
      </c>
      <c r="K237" s="95">
        <v>8350.7645899999989</v>
      </c>
      <c r="L237" s="96">
        <v>3.3314593880692602E-5</v>
      </c>
      <c r="M237" s="96">
        <v>9.6514233832823717E-4</v>
      </c>
      <c r="N237" s="96">
        <f>K237/'סכום נכסי הקרן'!$C$42</f>
        <v>1.5216363072894122E-4</v>
      </c>
    </row>
    <row r="238" spans="2:14" s="141" customFormat="1">
      <c r="B238" s="109" t="s">
        <v>1575</v>
      </c>
      <c r="C238" s="85" t="s">
        <v>1576</v>
      </c>
      <c r="D238" s="98" t="s">
        <v>1362</v>
      </c>
      <c r="E238" s="98" t="s">
        <v>884</v>
      </c>
      <c r="F238" s="85"/>
      <c r="G238" s="98" t="s">
        <v>903</v>
      </c>
      <c r="H238" s="98" t="s">
        <v>156</v>
      </c>
      <c r="I238" s="95">
        <v>343210</v>
      </c>
      <c r="J238" s="97">
        <v>5566</v>
      </c>
      <c r="K238" s="95">
        <v>69382.345159999997</v>
      </c>
      <c r="L238" s="96">
        <v>6.8588881806889052E-5</v>
      </c>
      <c r="M238" s="96">
        <v>8.0188871479634476E-3</v>
      </c>
      <c r="N238" s="96">
        <f>K238/'סכום נכסי הקרן'!$C$42</f>
        <v>1.2642518459539264E-3</v>
      </c>
    </row>
    <row r="239" spans="2:14" s="141" customFormat="1">
      <c r="B239" s="109" t="s">
        <v>1577</v>
      </c>
      <c r="C239" s="85" t="s">
        <v>1578</v>
      </c>
      <c r="D239" s="98" t="s">
        <v>32</v>
      </c>
      <c r="E239" s="98" t="s">
        <v>884</v>
      </c>
      <c r="F239" s="85"/>
      <c r="G239" s="98" t="s">
        <v>985</v>
      </c>
      <c r="H239" s="98" t="s">
        <v>158</v>
      </c>
      <c r="I239" s="95">
        <v>45121</v>
      </c>
      <c r="J239" s="97">
        <v>3769.7</v>
      </c>
      <c r="K239" s="95">
        <v>6603.3362399999987</v>
      </c>
      <c r="L239" s="96">
        <v>1.8247741392593244E-4</v>
      </c>
      <c r="M239" s="96">
        <v>7.6318273743137437E-4</v>
      </c>
      <c r="N239" s="96">
        <f>K239/'סכום נכסי הקרן'!$C$42</f>
        <v>1.203228286911145E-4</v>
      </c>
    </row>
    <row r="240" spans="2:14" s="141" customFormat="1">
      <c r="B240" s="157"/>
      <c r="C240" s="157"/>
      <c r="D240" s="157"/>
    </row>
    <row r="241" spans="2:4" s="141" customFormat="1">
      <c r="B241" s="157"/>
      <c r="C241" s="157"/>
      <c r="D241" s="157"/>
    </row>
    <row r="242" spans="2:4" s="141" customFormat="1">
      <c r="B242" s="157"/>
      <c r="C242" s="157"/>
      <c r="D242" s="157"/>
    </row>
    <row r="243" spans="2:4" s="141" customFormat="1">
      <c r="B243" s="158" t="s">
        <v>59</v>
      </c>
      <c r="C243" s="157"/>
      <c r="D243" s="157"/>
    </row>
    <row r="244" spans="2:4" s="141" customFormat="1">
      <c r="B244" s="158" t="s">
        <v>138</v>
      </c>
      <c r="C244" s="157"/>
      <c r="D244" s="157"/>
    </row>
    <row r="245" spans="2:4" s="141" customFormat="1">
      <c r="B245" s="157"/>
      <c r="C245" s="157"/>
      <c r="D245" s="157"/>
    </row>
    <row r="246" spans="2:4" s="141" customFormat="1">
      <c r="B246" s="157"/>
      <c r="C246" s="157"/>
      <c r="D246" s="157"/>
    </row>
    <row r="247" spans="2:4" s="141" customFormat="1">
      <c r="B247" s="157"/>
      <c r="C247" s="157"/>
      <c r="D247" s="157"/>
    </row>
    <row r="248" spans="2:4" s="141" customFormat="1">
      <c r="B248" s="157"/>
      <c r="C248" s="157"/>
      <c r="D248" s="157"/>
    </row>
    <row r="249" spans="2:4" s="141" customFormat="1">
      <c r="B249" s="157"/>
      <c r="C249" s="157"/>
      <c r="D249" s="157"/>
    </row>
    <row r="250" spans="2:4" s="141" customFormat="1">
      <c r="B250" s="157"/>
      <c r="C250" s="157"/>
      <c r="D250" s="157"/>
    </row>
    <row r="251" spans="2:4" s="141" customFormat="1">
      <c r="B251" s="157"/>
      <c r="C251" s="157"/>
      <c r="D251" s="157"/>
    </row>
    <row r="252" spans="2:4" s="141" customFormat="1">
      <c r="B252" s="157"/>
      <c r="C252" s="157"/>
      <c r="D252" s="157"/>
    </row>
    <row r="253" spans="2:4" s="141" customFormat="1">
      <c r="B253" s="157"/>
      <c r="C253" s="157"/>
      <c r="D253" s="157"/>
    </row>
    <row r="254" spans="2:4" s="141" customFormat="1">
      <c r="B254" s="157"/>
      <c r="C254" s="157"/>
      <c r="D254" s="157"/>
    </row>
    <row r="255" spans="2:4" s="141" customFormat="1">
      <c r="B255" s="157"/>
      <c r="C255" s="157"/>
      <c r="D255" s="157"/>
    </row>
    <row r="256" spans="2:4" s="141" customFormat="1">
      <c r="B256" s="157"/>
      <c r="C256" s="157"/>
      <c r="D256" s="157"/>
    </row>
    <row r="257" spans="2:4" s="141" customFormat="1">
      <c r="B257" s="157"/>
      <c r="C257" s="157"/>
      <c r="D257" s="157"/>
    </row>
    <row r="258" spans="2:4" s="141" customFormat="1">
      <c r="B258" s="157"/>
      <c r="C258" s="157"/>
      <c r="D258" s="157"/>
    </row>
    <row r="259" spans="2:4" s="141" customFormat="1">
      <c r="B259" s="157"/>
      <c r="C259" s="157"/>
      <c r="D259" s="157"/>
    </row>
    <row r="260" spans="2:4" s="141" customFormat="1">
      <c r="B260" s="157"/>
      <c r="C260" s="157"/>
      <c r="D260" s="157"/>
    </row>
    <row r="261" spans="2:4" s="141" customFormat="1">
      <c r="B261" s="157"/>
      <c r="C261" s="157"/>
      <c r="D261" s="157"/>
    </row>
    <row r="262" spans="2:4" s="141" customFormat="1">
      <c r="B262" s="157"/>
      <c r="C262" s="157"/>
      <c r="D262" s="157"/>
    </row>
    <row r="263" spans="2:4" s="141" customFormat="1">
      <c r="B263" s="157"/>
      <c r="C263" s="157"/>
      <c r="D263" s="157"/>
    </row>
    <row r="264" spans="2:4" s="141" customFormat="1">
      <c r="B264" s="157"/>
      <c r="C264" s="157"/>
      <c r="D264" s="157"/>
    </row>
    <row r="265" spans="2:4" s="141" customFormat="1">
      <c r="B265" s="157"/>
      <c r="C265" s="157"/>
      <c r="D265" s="157"/>
    </row>
    <row r="266" spans="2:4" s="141" customFormat="1">
      <c r="B266" s="157"/>
      <c r="C266" s="157"/>
      <c r="D266" s="157"/>
    </row>
    <row r="267" spans="2:4" s="141" customFormat="1">
      <c r="B267" s="157"/>
      <c r="C267" s="157"/>
      <c r="D267" s="157"/>
    </row>
    <row r="268" spans="2:4" s="141" customFormat="1">
      <c r="B268" s="157"/>
      <c r="C268" s="157"/>
      <c r="D268" s="157"/>
    </row>
    <row r="269" spans="2:4" s="141" customFormat="1">
      <c r="B269" s="157"/>
      <c r="C269" s="157"/>
      <c r="D269" s="157"/>
    </row>
    <row r="270" spans="2:4" s="141" customFormat="1">
      <c r="B270" s="157"/>
      <c r="C270" s="157"/>
      <c r="D270" s="157"/>
    </row>
    <row r="271" spans="2:4" s="141" customFormat="1">
      <c r="B271" s="157"/>
      <c r="C271" s="157"/>
      <c r="D271" s="157"/>
    </row>
    <row r="272" spans="2:4" s="141" customFormat="1">
      <c r="B272" s="157"/>
      <c r="C272" s="157"/>
      <c r="D272" s="157"/>
    </row>
    <row r="273" spans="2:7" s="141" customFormat="1">
      <c r="B273" s="165"/>
      <c r="C273" s="157"/>
      <c r="D273" s="157"/>
    </row>
    <row r="274" spans="2:7" s="141" customFormat="1">
      <c r="B274" s="165"/>
      <c r="C274" s="157"/>
      <c r="D274" s="157"/>
    </row>
    <row r="275" spans="2:7" s="141" customFormat="1">
      <c r="B275" s="161"/>
      <c r="C275" s="157"/>
      <c r="D275" s="157"/>
    </row>
    <row r="276" spans="2:7" s="141" customFormat="1">
      <c r="B276" s="157"/>
      <c r="C276" s="157"/>
      <c r="D276" s="157"/>
    </row>
    <row r="277" spans="2:7" s="141" customFormat="1">
      <c r="B277" s="157"/>
      <c r="C277" s="157"/>
      <c r="D277" s="157"/>
    </row>
    <row r="278" spans="2:7" s="141" customFormat="1">
      <c r="B278" s="157"/>
      <c r="C278" s="157"/>
      <c r="D278" s="157"/>
    </row>
    <row r="279" spans="2:7" s="141" customFormat="1">
      <c r="B279" s="157"/>
      <c r="C279" s="157"/>
      <c r="D279" s="157"/>
    </row>
    <row r="280" spans="2:7" s="141" customFormat="1">
      <c r="B280" s="157"/>
      <c r="C280" s="157"/>
      <c r="D280" s="157"/>
    </row>
    <row r="281" spans="2:7" s="141" customFormat="1">
      <c r="B281" s="157"/>
      <c r="C281" s="157"/>
      <c r="D281" s="157"/>
    </row>
    <row r="282" spans="2:7" s="141" customFormat="1">
      <c r="B282" s="157"/>
      <c r="C282" s="157"/>
      <c r="D282" s="157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password="CC13" sheet="1" objects="1" scenarios="1"/>
  <mergeCells count="2">
    <mergeCell ref="B6:N6"/>
    <mergeCell ref="B7:N7"/>
  </mergeCells>
  <phoneticPr fontId="6" type="noConversion"/>
  <dataValidations count="4">
    <dataValidation allowBlank="1" showInputMessage="1" showErrorMessage="1" sqref="A1"/>
    <dataValidation type="list" allowBlank="1" showInputMessage="1" showErrorMessage="1" sqref="E12:E357">
      <formula1>$AW$6:$AW$23</formula1>
    </dataValidation>
    <dataValidation type="list" allowBlank="1" showInputMessage="1" showErrorMessage="1" sqref="H12:H357">
      <formula1>$BA$6:$BA$19</formula1>
    </dataValidation>
    <dataValidation type="list" allowBlank="1" showInputMessage="1" showErrorMessage="1" sqref="G12:G363">
      <formula1>$AY$6:$AY$29</formula1>
    </dataValidation>
  </dataValidations>
  <pageMargins left="0" right="0" top="0.11811023622047245" bottom="0.11811023622047245" header="0" footer="0.23622047244094491"/>
  <pageSetup paperSize="9" scale="61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</sheetPr>
  <dimension ref="B1:BB25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1.855468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6" t="s">
        <v>170</v>
      </c>
      <c r="C1" s="79" t="s" vm="1">
        <v>231</v>
      </c>
    </row>
    <row r="2" spans="2:54">
      <c r="B2" s="56" t="s">
        <v>169</v>
      </c>
      <c r="C2" s="79" t="s">
        <v>232</v>
      </c>
    </row>
    <row r="3" spans="2:54">
      <c r="B3" s="56" t="s">
        <v>171</v>
      </c>
      <c r="C3" s="79" t="s">
        <v>233</v>
      </c>
    </row>
    <row r="4" spans="2:54">
      <c r="B4" s="56" t="s">
        <v>172</v>
      </c>
      <c r="C4" s="79">
        <v>162</v>
      </c>
    </row>
    <row r="6" spans="2:54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/>
      <c r="BB6" s="3"/>
    </row>
    <row r="7" spans="2:54" ht="26.25" customHeight="1">
      <c r="B7" s="197" t="s">
        <v>117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9"/>
      <c r="AY7" s="3"/>
      <c r="BB7" s="3"/>
    </row>
    <row r="8" spans="2:54" s="3" customFormat="1" ht="47.25">
      <c r="B8" s="22" t="s">
        <v>141</v>
      </c>
      <c r="C8" s="30" t="s">
        <v>58</v>
      </c>
      <c r="D8" s="71" t="s">
        <v>145</v>
      </c>
      <c r="E8" s="71" t="s">
        <v>143</v>
      </c>
      <c r="F8" s="71" t="s">
        <v>83</v>
      </c>
      <c r="G8" s="30" t="s">
        <v>128</v>
      </c>
      <c r="H8" s="30" t="s">
        <v>0</v>
      </c>
      <c r="I8" s="30" t="s">
        <v>132</v>
      </c>
      <c r="J8" s="30" t="s">
        <v>79</v>
      </c>
      <c r="K8" s="30" t="s">
        <v>74</v>
      </c>
      <c r="L8" s="71" t="s">
        <v>173</v>
      </c>
      <c r="M8" s="31" t="s">
        <v>175</v>
      </c>
      <c r="AY8" s="1"/>
      <c r="AZ8" s="1"/>
      <c r="BB8" s="4"/>
    </row>
    <row r="9" spans="2:54" s="3" customFormat="1" ht="26.25" customHeight="1">
      <c r="B9" s="16"/>
      <c r="C9" s="17"/>
      <c r="D9" s="17"/>
      <c r="E9" s="17"/>
      <c r="F9" s="17"/>
      <c r="G9" s="17"/>
      <c r="H9" s="32" t="s">
        <v>22</v>
      </c>
      <c r="I9" s="32" t="s">
        <v>80</v>
      </c>
      <c r="J9" s="32" t="s">
        <v>23</v>
      </c>
      <c r="K9" s="32" t="s">
        <v>20</v>
      </c>
      <c r="L9" s="18" t="s">
        <v>20</v>
      </c>
      <c r="M9" s="18" t="s">
        <v>20</v>
      </c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AY10" s="1"/>
      <c r="AZ10" s="3"/>
      <c r="BB10" s="1"/>
    </row>
    <row r="11" spans="2:54" s="160" customFormat="1" ht="18" customHeight="1">
      <c r="B11" s="80" t="s">
        <v>36</v>
      </c>
      <c r="C11" s="81"/>
      <c r="D11" s="81"/>
      <c r="E11" s="81"/>
      <c r="F11" s="81"/>
      <c r="G11" s="81"/>
      <c r="H11" s="89"/>
      <c r="I11" s="91"/>
      <c r="J11" s="89">
        <v>3963369.9415599988</v>
      </c>
      <c r="K11" s="81"/>
      <c r="L11" s="90">
        <v>1</v>
      </c>
      <c r="M11" s="90">
        <f>J11/'סכום נכסי הקרן'!$C$42</f>
        <v>7.2218627854975972E-2</v>
      </c>
      <c r="AY11" s="141"/>
      <c r="AZ11" s="161"/>
      <c r="BB11" s="141"/>
    </row>
    <row r="12" spans="2:54" s="141" customFormat="1" ht="20.25">
      <c r="B12" s="82" t="s">
        <v>226</v>
      </c>
      <c r="C12" s="83"/>
      <c r="D12" s="83"/>
      <c r="E12" s="83"/>
      <c r="F12" s="83"/>
      <c r="G12" s="83"/>
      <c r="H12" s="92"/>
      <c r="I12" s="94"/>
      <c r="J12" s="92">
        <v>590230.74109000002</v>
      </c>
      <c r="K12" s="83"/>
      <c r="L12" s="93">
        <v>0.14892143549377648</v>
      </c>
      <c r="M12" s="93">
        <f>J12/'סכום נכסי הקרן'!$C$42</f>
        <v>1.0754901729553854E-2</v>
      </c>
      <c r="AZ12" s="160"/>
    </row>
    <row r="13" spans="2:54" s="141" customFormat="1">
      <c r="B13" s="103" t="s">
        <v>85</v>
      </c>
      <c r="C13" s="83"/>
      <c r="D13" s="83"/>
      <c r="E13" s="83"/>
      <c r="F13" s="83"/>
      <c r="G13" s="83"/>
      <c r="H13" s="92"/>
      <c r="I13" s="94"/>
      <c r="J13" s="92">
        <v>371773.43753</v>
      </c>
      <c r="K13" s="83"/>
      <c r="L13" s="93">
        <v>9.3802355826433009E-2</v>
      </c>
      <c r="M13" s="93">
        <f>J13/'סכום נכסי הקרן'!$C$42</f>
        <v>6.7742774273492025E-3</v>
      </c>
    </row>
    <row r="14" spans="2:54" s="141" customFormat="1">
      <c r="B14" s="88" t="s">
        <v>1579</v>
      </c>
      <c r="C14" s="85" t="s">
        <v>1580</v>
      </c>
      <c r="D14" s="98" t="s">
        <v>146</v>
      </c>
      <c r="E14" s="85" t="s">
        <v>1581</v>
      </c>
      <c r="F14" s="98" t="s">
        <v>1582</v>
      </c>
      <c r="G14" s="98" t="s">
        <v>157</v>
      </c>
      <c r="H14" s="95">
        <v>515850</v>
      </c>
      <c r="I14" s="97">
        <v>1537</v>
      </c>
      <c r="J14" s="95">
        <v>7928.6144999999997</v>
      </c>
      <c r="K14" s="96">
        <v>6.927394539835278E-3</v>
      </c>
      <c r="L14" s="96">
        <v>2.0004729855924741E-3</v>
      </c>
      <c r="M14" s="96">
        <f>J14/'סכום נכסי הקרן'!$C$42</f>
        <v>1.444714140804356E-4</v>
      </c>
    </row>
    <row r="15" spans="2:54" s="141" customFormat="1">
      <c r="B15" s="88" t="s">
        <v>1583</v>
      </c>
      <c r="C15" s="85" t="s">
        <v>1584</v>
      </c>
      <c r="D15" s="98" t="s">
        <v>146</v>
      </c>
      <c r="E15" s="85" t="s">
        <v>1581</v>
      </c>
      <c r="F15" s="98" t="s">
        <v>1582</v>
      </c>
      <c r="G15" s="98" t="s">
        <v>157</v>
      </c>
      <c r="H15" s="95">
        <v>3427280</v>
      </c>
      <c r="I15" s="97">
        <v>1244</v>
      </c>
      <c r="J15" s="95">
        <v>42635.3632</v>
      </c>
      <c r="K15" s="96">
        <v>1.6599273327008043E-2</v>
      </c>
      <c r="L15" s="96">
        <v>1.0757351402634533E-2</v>
      </c>
      <c r="M15" s="96">
        <f>J15/'סכום נכסי הקרן'!$C$42</f>
        <v>7.7688115765206717E-4</v>
      </c>
    </row>
    <row r="16" spans="2:54" s="141" customFormat="1" ht="20.25">
      <c r="B16" s="88" t="s">
        <v>1585</v>
      </c>
      <c r="C16" s="85" t="s">
        <v>1586</v>
      </c>
      <c r="D16" s="98" t="s">
        <v>146</v>
      </c>
      <c r="E16" s="85" t="s">
        <v>1581</v>
      </c>
      <c r="F16" s="98" t="s">
        <v>1582</v>
      </c>
      <c r="G16" s="98" t="s">
        <v>157</v>
      </c>
      <c r="H16" s="95">
        <v>2158250</v>
      </c>
      <c r="I16" s="97">
        <v>1394</v>
      </c>
      <c r="J16" s="95">
        <v>30086.005000000001</v>
      </c>
      <c r="K16" s="96">
        <v>2.5333790963387171E-2</v>
      </c>
      <c r="L16" s="96">
        <v>7.5910160907558446E-3</v>
      </c>
      <c r="M16" s="96">
        <f>J16/'סכום נכסי הקרן'!$C$42</f>
        <v>5.4821276609943082E-4</v>
      </c>
      <c r="AY16" s="160"/>
    </row>
    <row r="17" spans="2:13" s="141" customFormat="1">
      <c r="B17" s="88" t="s">
        <v>1587</v>
      </c>
      <c r="C17" s="85" t="s">
        <v>1588</v>
      </c>
      <c r="D17" s="98" t="s">
        <v>146</v>
      </c>
      <c r="E17" s="85" t="s">
        <v>1589</v>
      </c>
      <c r="F17" s="98" t="s">
        <v>1582</v>
      </c>
      <c r="G17" s="98" t="s">
        <v>157</v>
      </c>
      <c r="H17" s="95">
        <v>1989556</v>
      </c>
      <c r="I17" s="97">
        <v>1243</v>
      </c>
      <c r="J17" s="95">
        <v>24730.181079999998</v>
      </c>
      <c r="K17" s="96">
        <v>7.8021803921568631E-3</v>
      </c>
      <c r="L17" s="96">
        <v>6.2396852791052095E-3</v>
      </c>
      <c r="M17" s="96">
        <f>J17/'סכום נכסי הקרן'!$C$42</f>
        <v>4.5062150910387099E-4</v>
      </c>
    </row>
    <row r="18" spans="2:13" s="141" customFormat="1">
      <c r="B18" s="88" t="s">
        <v>1590</v>
      </c>
      <c r="C18" s="85" t="s">
        <v>1591</v>
      </c>
      <c r="D18" s="98" t="s">
        <v>146</v>
      </c>
      <c r="E18" s="85" t="s">
        <v>1589</v>
      </c>
      <c r="F18" s="98" t="s">
        <v>1582</v>
      </c>
      <c r="G18" s="98" t="s">
        <v>157</v>
      </c>
      <c r="H18" s="95">
        <v>1084116</v>
      </c>
      <c r="I18" s="97">
        <v>1244</v>
      </c>
      <c r="J18" s="95">
        <v>13486.403039999999</v>
      </c>
      <c r="K18" s="96">
        <v>7.4239351821204259E-3</v>
      </c>
      <c r="L18" s="96">
        <v>3.402761599057719E-3</v>
      </c>
      <c r="M18" s="96">
        <f>J18/'סכום נכסי הקרן'!$C$42</f>
        <v>2.4574277360155236E-4</v>
      </c>
    </row>
    <row r="19" spans="2:13" s="141" customFormat="1">
      <c r="B19" s="88" t="s">
        <v>1592</v>
      </c>
      <c r="C19" s="85" t="s">
        <v>1593</v>
      </c>
      <c r="D19" s="98" t="s">
        <v>146</v>
      </c>
      <c r="E19" s="85" t="s">
        <v>1589</v>
      </c>
      <c r="F19" s="98" t="s">
        <v>1582</v>
      </c>
      <c r="G19" s="98" t="s">
        <v>157</v>
      </c>
      <c r="H19" s="95">
        <v>3594400</v>
      </c>
      <c r="I19" s="97">
        <v>1395</v>
      </c>
      <c r="J19" s="95">
        <v>50141.88</v>
      </c>
      <c r="K19" s="96">
        <v>1.1191964105007177E-2</v>
      </c>
      <c r="L19" s="96">
        <v>1.2651324690690859E-2</v>
      </c>
      <c r="M19" s="96">
        <f>J19/'סכום נכסי הקרן'!$C$42</f>
        <v>9.1366130970947212E-4</v>
      </c>
    </row>
    <row r="20" spans="2:13" s="141" customFormat="1">
      <c r="B20" s="88" t="s">
        <v>1594</v>
      </c>
      <c r="C20" s="85" t="s">
        <v>1595</v>
      </c>
      <c r="D20" s="98" t="s">
        <v>146</v>
      </c>
      <c r="E20" s="85" t="s">
        <v>1589</v>
      </c>
      <c r="F20" s="98" t="s">
        <v>1582</v>
      </c>
      <c r="G20" s="98" t="s">
        <v>157</v>
      </c>
      <c r="H20" s="95">
        <v>155000</v>
      </c>
      <c r="I20" s="97">
        <v>1395</v>
      </c>
      <c r="J20" s="95">
        <v>2162.25</v>
      </c>
      <c r="K20" s="96">
        <v>3.2199150390724952E-4</v>
      </c>
      <c r="L20" s="96">
        <v>5.4555845956406716E-4</v>
      </c>
      <c r="M20" s="96">
        <f>J20/'סכום נכסי הקרן'!$C$42</f>
        <v>3.9399483364391325E-5</v>
      </c>
    </row>
    <row r="21" spans="2:13" s="141" customFormat="1">
      <c r="B21" s="88" t="s">
        <v>1596</v>
      </c>
      <c r="C21" s="85" t="s">
        <v>1597</v>
      </c>
      <c r="D21" s="98" t="s">
        <v>146</v>
      </c>
      <c r="E21" s="85" t="s">
        <v>1598</v>
      </c>
      <c r="F21" s="98" t="s">
        <v>1582</v>
      </c>
      <c r="G21" s="98" t="s">
        <v>157</v>
      </c>
      <c r="H21" s="95">
        <v>348400</v>
      </c>
      <c r="I21" s="97">
        <v>13900</v>
      </c>
      <c r="J21" s="95">
        <v>48427.6</v>
      </c>
      <c r="K21" s="96">
        <v>1.2532374100719425E-2</v>
      </c>
      <c r="L21" s="96">
        <v>1.2218793782580561E-2</v>
      </c>
      <c r="M21" s="96">
        <f>J21/'סכום נכסי הקרן'!$C$42</f>
        <v>8.8242452102087979E-4</v>
      </c>
    </row>
    <row r="22" spans="2:13" s="141" customFormat="1">
      <c r="B22" s="88" t="s">
        <v>1599</v>
      </c>
      <c r="C22" s="85" t="s">
        <v>1600</v>
      </c>
      <c r="D22" s="98" t="s">
        <v>146</v>
      </c>
      <c r="E22" s="85" t="s">
        <v>1598</v>
      </c>
      <c r="F22" s="98" t="s">
        <v>1582</v>
      </c>
      <c r="G22" s="98" t="s">
        <v>157</v>
      </c>
      <c r="H22" s="95">
        <v>170254</v>
      </c>
      <c r="I22" s="97">
        <v>14870</v>
      </c>
      <c r="J22" s="95">
        <v>25316.769800000002</v>
      </c>
      <c r="K22" s="96">
        <v>8.8543389115831438E-3</v>
      </c>
      <c r="L22" s="96">
        <v>6.387687794300427E-3</v>
      </c>
      <c r="M22" s="96">
        <f>J22/'סכום נכסי הקרן'!$C$42</f>
        <v>4.613100476703549E-4</v>
      </c>
    </row>
    <row r="23" spans="2:13" s="141" customFormat="1">
      <c r="B23" s="88" t="s">
        <v>1601</v>
      </c>
      <c r="C23" s="85" t="s">
        <v>1602</v>
      </c>
      <c r="D23" s="98" t="s">
        <v>146</v>
      </c>
      <c r="E23" s="85" t="s">
        <v>1598</v>
      </c>
      <c r="F23" s="98" t="s">
        <v>1582</v>
      </c>
      <c r="G23" s="98" t="s">
        <v>157</v>
      </c>
      <c r="H23" s="95">
        <v>6766</v>
      </c>
      <c r="I23" s="97">
        <v>11980</v>
      </c>
      <c r="J23" s="95">
        <v>810.56680000000006</v>
      </c>
      <c r="K23" s="96">
        <v>4.7641177298971975E-4</v>
      </c>
      <c r="L23" s="96">
        <v>2.045145449331832E-4</v>
      </c>
      <c r="M23" s="96">
        <f>J23/'סכום נכסי הקרן'!$C$42</f>
        <v>1.476975981145932E-5</v>
      </c>
    </row>
    <row r="24" spans="2:13" s="141" customFormat="1">
      <c r="B24" s="88" t="s">
        <v>1603</v>
      </c>
      <c r="C24" s="85" t="s">
        <v>1604</v>
      </c>
      <c r="D24" s="98" t="s">
        <v>146</v>
      </c>
      <c r="E24" s="85" t="s">
        <v>1598</v>
      </c>
      <c r="F24" s="98" t="s">
        <v>1582</v>
      </c>
      <c r="G24" s="98" t="s">
        <v>157</v>
      </c>
      <c r="H24" s="95">
        <v>163466</v>
      </c>
      <c r="I24" s="97">
        <v>12450</v>
      </c>
      <c r="J24" s="95">
        <v>20351.517</v>
      </c>
      <c r="K24" s="96">
        <v>1.5923441236972769E-3</v>
      </c>
      <c r="L24" s="96">
        <v>5.1349021918427225E-3</v>
      </c>
      <c r="M24" s="96">
        <f>J24/'סכום נכסי הקרן'!$C$42</f>
        <v>3.7083559046439002E-4</v>
      </c>
    </row>
    <row r="25" spans="2:13" s="141" customFormat="1">
      <c r="B25" s="88" t="s">
        <v>1605</v>
      </c>
      <c r="C25" s="85" t="s">
        <v>1606</v>
      </c>
      <c r="D25" s="98" t="s">
        <v>146</v>
      </c>
      <c r="E25" s="85" t="s">
        <v>1607</v>
      </c>
      <c r="F25" s="98" t="s">
        <v>1582</v>
      </c>
      <c r="G25" s="98" t="s">
        <v>157</v>
      </c>
      <c r="H25" s="95">
        <v>201475</v>
      </c>
      <c r="I25" s="97">
        <v>12460</v>
      </c>
      <c r="J25" s="95">
        <v>25103.785</v>
      </c>
      <c r="K25" s="96">
        <v>4.8728370323521553E-3</v>
      </c>
      <c r="L25" s="96">
        <v>6.3339494849474097E-3</v>
      </c>
      <c r="M25" s="96">
        <f>J25/'סכום נכסי הקרן'!$C$42</f>
        <v>4.5742914070563375E-4</v>
      </c>
    </row>
    <row r="26" spans="2:13" s="141" customFormat="1">
      <c r="B26" s="88" t="s">
        <v>1608</v>
      </c>
      <c r="C26" s="85" t="s">
        <v>1609</v>
      </c>
      <c r="D26" s="98" t="s">
        <v>146</v>
      </c>
      <c r="E26" s="85" t="s">
        <v>1607</v>
      </c>
      <c r="F26" s="98" t="s">
        <v>1582</v>
      </c>
      <c r="G26" s="98" t="s">
        <v>157</v>
      </c>
      <c r="H26" s="95">
        <v>3223407</v>
      </c>
      <c r="I26" s="97">
        <v>1393</v>
      </c>
      <c r="J26" s="95">
        <v>44902.059509999999</v>
      </c>
      <c r="K26" s="96">
        <v>1.3716625531914894E-2</v>
      </c>
      <c r="L26" s="96">
        <v>1.1329262766807572E-2</v>
      </c>
      <c r="M26" s="96">
        <f>J26/'סכום נכסי הקרן'!$C$42</f>
        <v>8.1818381162731158E-4</v>
      </c>
    </row>
    <row r="27" spans="2:13" s="141" customFormat="1">
      <c r="B27" s="88" t="s">
        <v>1610</v>
      </c>
      <c r="C27" s="85" t="s">
        <v>1611</v>
      </c>
      <c r="D27" s="98" t="s">
        <v>146</v>
      </c>
      <c r="E27" s="85" t="s">
        <v>1607</v>
      </c>
      <c r="F27" s="98" t="s">
        <v>1582</v>
      </c>
      <c r="G27" s="98" t="s">
        <v>157</v>
      </c>
      <c r="H27" s="95">
        <v>409522</v>
      </c>
      <c r="I27" s="97">
        <v>1510</v>
      </c>
      <c r="J27" s="95">
        <v>6183.7822000000006</v>
      </c>
      <c r="K27" s="96">
        <v>3.2971024454530951E-3</v>
      </c>
      <c r="L27" s="96">
        <v>1.5602334102493693E-3</v>
      </c>
      <c r="M27" s="96">
        <f>J27/'סכום נכסי הקרן'!$C$42</f>
        <v>1.1267791602169927E-4</v>
      </c>
    </row>
    <row r="28" spans="2:13" s="141" customFormat="1">
      <c r="B28" s="88" t="s">
        <v>1612</v>
      </c>
      <c r="C28" s="85" t="s">
        <v>1613</v>
      </c>
      <c r="D28" s="98" t="s">
        <v>146</v>
      </c>
      <c r="E28" s="85" t="s">
        <v>1607</v>
      </c>
      <c r="F28" s="98" t="s">
        <v>1582</v>
      </c>
      <c r="G28" s="98" t="s">
        <v>157</v>
      </c>
      <c r="H28" s="95">
        <v>125525</v>
      </c>
      <c r="I28" s="97">
        <v>1218</v>
      </c>
      <c r="J28" s="95">
        <v>1528.8945000000001</v>
      </c>
      <c r="K28" s="96">
        <v>1.2048810906427174E-3</v>
      </c>
      <c r="L28" s="96">
        <v>3.8575619297304879E-4</v>
      </c>
      <c r="M28" s="96">
        <f>J28/'סכום נכסי הקרן'!$C$42</f>
        <v>2.785878294307291E-5</v>
      </c>
    </row>
    <row r="29" spans="2:13" s="141" customFormat="1">
      <c r="B29" s="88" t="s">
        <v>1614</v>
      </c>
      <c r="C29" s="85" t="s">
        <v>1615</v>
      </c>
      <c r="D29" s="98" t="s">
        <v>146</v>
      </c>
      <c r="E29" s="85" t="s">
        <v>1589</v>
      </c>
      <c r="F29" s="98" t="s">
        <v>1582</v>
      </c>
      <c r="G29" s="98" t="s">
        <v>157</v>
      </c>
      <c r="H29" s="95">
        <v>33350</v>
      </c>
      <c r="I29" s="97">
        <v>1231</v>
      </c>
      <c r="J29" s="95">
        <v>410.5385</v>
      </c>
      <c r="K29" s="96">
        <v>6.6786460415925247E-4</v>
      </c>
      <c r="L29" s="96">
        <v>1.0358318957185469E-4</v>
      </c>
      <c r="M29" s="96">
        <f>J29/'סכום נכסי הקרן'!$C$42</f>
        <v>7.4806358197212024E-6</v>
      </c>
    </row>
    <row r="30" spans="2:13" s="141" customFormat="1">
      <c r="B30" s="88" t="s">
        <v>1616</v>
      </c>
      <c r="C30" s="85" t="s">
        <v>1617</v>
      </c>
      <c r="D30" s="98" t="s">
        <v>146</v>
      </c>
      <c r="E30" s="85" t="s">
        <v>1598</v>
      </c>
      <c r="F30" s="98" t="s">
        <v>1582</v>
      </c>
      <c r="G30" s="98" t="s">
        <v>157</v>
      </c>
      <c r="H30" s="95">
        <v>181722</v>
      </c>
      <c r="I30" s="97">
        <v>15170</v>
      </c>
      <c r="J30" s="95">
        <v>27567.2274</v>
      </c>
      <c r="K30" s="96">
        <v>2.2457483010011093E-2</v>
      </c>
      <c r="L30" s="96">
        <v>6.9555019608261515E-3</v>
      </c>
      <c r="M30" s="96">
        <f>J30/'סכום נכסי הקרן'!$C$42</f>
        <v>5.0231680765345946E-4</v>
      </c>
    </row>
    <row r="31" spans="2:13" s="141" customFormat="1">
      <c r="B31" s="84"/>
      <c r="C31" s="85"/>
      <c r="D31" s="85"/>
      <c r="E31" s="85"/>
      <c r="F31" s="85"/>
      <c r="G31" s="85"/>
      <c r="H31" s="95"/>
      <c r="I31" s="97"/>
      <c r="J31" s="85"/>
      <c r="K31" s="85"/>
      <c r="L31" s="96"/>
      <c r="M31" s="85"/>
    </row>
    <row r="32" spans="2:13" s="141" customFormat="1">
      <c r="B32" s="103" t="s">
        <v>86</v>
      </c>
      <c r="C32" s="83"/>
      <c r="D32" s="83"/>
      <c r="E32" s="83"/>
      <c r="F32" s="83"/>
      <c r="G32" s="83"/>
      <c r="H32" s="92"/>
      <c r="I32" s="94"/>
      <c r="J32" s="92">
        <v>218457.30356</v>
      </c>
      <c r="K32" s="83"/>
      <c r="L32" s="93">
        <v>5.5119079667343467E-2</v>
      </c>
      <c r="M32" s="93">
        <f>J32/'סכום נכסי הקרן'!$C$42</f>
        <v>3.9806243022046505E-3</v>
      </c>
    </row>
    <row r="33" spans="2:13" s="141" customFormat="1">
      <c r="B33" s="88" t="s">
        <v>1618</v>
      </c>
      <c r="C33" s="85" t="s">
        <v>1619</v>
      </c>
      <c r="D33" s="98" t="s">
        <v>146</v>
      </c>
      <c r="E33" s="85" t="s">
        <v>1581</v>
      </c>
      <c r="F33" s="98" t="s">
        <v>1620</v>
      </c>
      <c r="G33" s="98" t="s">
        <v>157</v>
      </c>
      <c r="H33" s="95">
        <v>2600960</v>
      </c>
      <c r="I33" s="97">
        <v>301.58999999999997</v>
      </c>
      <c r="J33" s="95">
        <v>7844.2352599999995</v>
      </c>
      <c r="K33" s="96">
        <v>1.7950406646111559E-2</v>
      </c>
      <c r="L33" s="96">
        <v>1.9791832141999029E-3</v>
      </c>
      <c r="M33" s="96">
        <f>J33/'סכום נכסי הקרן'!$C$42</f>
        <v>1.4293389600311798E-4</v>
      </c>
    </row>
    <row r="34" spans="2:13" s="141" customFormat="1">
      <c r="B34" s="88" t="s">
        <v>1621</v>
      </c>
      <c r="C34" s="85" t="s">
        <v>1622</v>
      </c>
      <c r="D34" s="98" t="s">
        <v>146</v>
      </c>
      <c r="E34" s="85" t="s">
        <v>1581</v>
      </c>
      <c r="F34" s="98" t="s">
        <v>1620</v>
      </c>
      <c r="G34" s="98" t="s">
        <v>157</v>
      </c>
      <c r="H34" s="95">
        <v>5938677</v>
      </c>
      <c r="I34" s="97">
        <v>311.01</v>
      </c>
      <c r="J34" s="95">
        <v>18469.87934</v>
      </c>
      <c r="K34" s="96">
        <v>2.2757657606662988E-2</v>
      </c>
      <c r="L34" s="96">
        <v>4.6601451825943304E-3</v>
      </c>
      <c r="M34" s="96">
        <f>J34/'סכום נכסי הקרן'!$C$42</f>
        <v>3.36549290691939E-4</v>
      </c>
    </row>
    <row r="35" spans="2:13" s="141" customFormat="1">
      <c r="B35" s="88" t="s">
        <v>1623</v>
      </c>
      <c r="C35" s="85" t="s">
        <v>1624</v>
      </c>
      <c r="D35" s="98" t="s">
        <v>146</v>
      </c>
      <c r="E35" s="85" t="s">
        <v>1581</v>
      </c>
      <c r="F35" s="98" t="s">
        <v>1620</v>
      </c>
      <c r="G35" s="98" t="s">
        <v>157</v>
      </c>
      <c r="H35" s="95">
        <v>890000</v>
      </c>
      <c r="I35" s="97">
        <v>319.45999999999998</v>
      </c>
      <c r="J35" s="95">
        <v>2843.194</v>
      </c>
      <c r="K35" s="96">
        <v>3.6504818506840455E-3</v>
      </c>
      <c r="L35" s="96">
        <v>7.1736780616570635E-4</v>
      </c>
      <c r="M35" s="96">
        <f>J35/'סכום נכסי הקרן'!$C$42</f>
        <v>5.1807318628621684E-5</v>
      </c>
    </row>
    <row r="36" spans="2:13" s="141" customFormat="1">
      <c r="B36" s="88" t="s">
        <v>1625</v>
      </c>
      <c r="C36" s="85" t="s">
        <v>1626</v>
      </c>
      <c r="D36" s="98" t="s">
        <v>146</v>
      </c>
      <c r="E36" s="85" t="s">
        <v>1589</v>
      </c>
      <c r="F36" s="98" t="s">
        <v>1620</v>
      </c>
      <c r="G36" s="98" t="s">
        <v>157</v>
      </c>
      <c r="H36" s="95">
        <v>1110594</v>
      </c>
      <c r="I36" s="97">
        <v>316.97000000000003</v>
      </c>
      <c r="J36" s="95">
        <v>3520.2497999999996</v>
      </c>
      <c r="K36" s="96">
        <v>1.861850796311819E-3</v>
      </c>
      <c r="L36" s="96">
        <v>8.8819611893569913E-4</v>
      </c>
      <c r="M36" s="96">
        <f>J36/'סכום נכסי הקרן'!$C$42</f>
        <v>6.4144304975651234E-5</v>
      </c>
    </row>
    <row r="37" spans="2:13" s="141" customFormat="1">
      <c r="B37" s="88" t="s">
        <v>1627</v>
      </c>
      <c r="C37" s="85" t="s">
        <v>1628</v>
      </c>
      <c r="D37" s="98" t="s">
        <v>146</v>
      </c>
      <c r="E37" s="85" t="s">
        <v>1589</v>
      </c>
      <c r="F37" s="98" t="s">
        <v>1620</v>
      </c>
      <c r="G37" s="98" t="s">
        <v>157</v>
      </c>
      <c r="H37" s="95">
        <v>116015</v>
      </c>
      <c r="I37" s="97">
        <v>3002.94</v>
      </c>
      <c r="J37" s="95">
        <v>3483.8608399999998</v>
      </c>
      <c r="K37" s="96">
        <v>3.0853142922427569E-3</v>
      </c>
      <c r="L37" s="96">
        <v>8.7901480088147855E-4</v>
      </c>
      <c r="M37" s="96">
        <f>J37/'סכום נכסי הקרן'!$C$42</f>
        <v>6.3481242783875317E-5</v>
      </c>
    </row>
    <row r="38" spans="2:13" s="141" customFormat="1">
      <c r="B38" s="88" t="s">
        <v>1629</v>
      </c>
      <c r="C38" s="85" t="s">
        <v>1630</v>
      </c>
      <c r="D38" s="98" t="s">
        <v>146</v>
      </c>
      <c r="E38" s="85" t="s">
        <v>1589</v>
      </c>
      <c r="F38" s="98" t="s">
        <v>1620</v>
      </c>
      <c r="G38" s="98" t="s">
        <v>157</v>
      </c>
      <c r="H38" s="95">
        <v>288</v>
      </c>
      <c r="I38" s="97">
        <v>3250.34</v>
      </c>
      <c r="J38" s="95">
        <v>9.3609799999999996</v>
      </c>
      <c r="K38" s="96">
        <v>1.2932195779074988E-5</v>
      </c>
      <c r="L38" s="96">
        <v>2.361873894697672E-6</v>
      </c>
      <c r="M38" s="96">
        <f>J38/'סכום נכסי הקרן'!$C$42</f>
        <v>1.7057129184155391E-7</v>
      </c>
    </row>
    <row r="39" spans="2:13" s="141" customFormat="1">
      <c r="B39" s="88" t="s">
        <v>1631</v>
      </c>
      <c r="C39" s="85" t="s">
        <v>1632</v>
      </c>
      <c r="D39" s="98" t="s">
        <v>146</v>
      </c>
      <c r="E39" s="85" t="s">
        <v>1589</v>
      </c>
      <c r="F39" s="98" t="s">
        <v>1620</v>
      </c>
      <c r="G39" s="98" t="s">
        <v>157</v>
      </c>
      <c r="H39" s="95">
        <v>100000</v>
      </c>
      <c r="I39" s="97">
        <v>3287.32</v>
      </c>
      <c r="J39" s="95">
        <v>3287.32</v>
      </c>
      <c r="K39" s="96">
        <v>5.0312501006250024E-3</v>
      </c>
      <c r="L39" s="96">
        <v>8.2942547591358519E-4</v>
      </c>
      <c r="M39" s="96">
        <f>J39/'סכום נכסי הקרן'!$C$42</f>
        <v>5.9899969778439543E-5</v>
      </c>
    </row>
    <row r="40" spans="2:13" s="141" customFormat="1">
      <c r="B40" s="88" t="s">
        <v>1633</v>
      </c>
      <c r="C40" s="85" t="s">
        <v>1634</v>
      </c>
      <c r="D40" s="98" t="s">
        <v>146</v>
      </c>
      <c r="E40" s="85" t="s">
        <v>1589</v>
      </c>
      <c r="F40" s="98" t="s">
        <v>1620</v>
      </c>
      <c r="G40" s="98" t="s">
        <v>157</v>
      </c>
      <c r="H40" s="95">
        <v>1656883</v>
      </c>
      <c r="I40" s="97">
        <v>318.62</v>
      </c>
      <c r="J40" s="95">
        <v>5279.1606200000006</v>
      </c>
      <c r="K40" s="96">
        <v>8.2844150000000003E-4</v>
      </c>
      <c r="L40" s="96">
        <v>1.3319878532262626E-3</v>
      </c>
      <c r="M40" s="96">
        <f>J40/'סכום נכסי הקרן'!$C$42</f>
        <v>9.6194335079495815E-5</v>
      </c>
    </row>
    <row r="41" spans="2:13" s="141" customFormat="1">
      <c r="B41" s="88" t="s">
        <v>1635</v>
      </c>
      <c r="C41" s="85" t="s">
        <v>1636</v>
      </c>
      <c r="D41" s="98" t="s">
        <v>146</v>
      </c>
      <c r="E41" s="85" t="s">
        <v>1589</v>
      </c>
      <c r="F41" s="98" t="s">
        <v>1620</v>
      </c>
      <c r="G41" s="98" t="s">
        <v>157</v>
      </c>
      <c r="H41" s="95">
        <v>261213</v>
      </c>
      <c r="I41" s="97">
        <v>3093.91</v>
      </c>
      <c r="J41" s="95">
        <v>8081.695130000001</v>
      </c>
      <c r="K41" s="96">
        <v>4.109468657044024E-3</v>
      </c>
      <c r="L41" s="96">
        <v>2.0390968416183256E-3</v>
      </c>
      <c r="M41" s="96">
        <f>J41/'סכום נכסי הקרן'!$C$42</f>
        <v>1.4726077596509074E-4</v>
      </c>
    </row>
    <row r="42" spans="2:13" s="141" customFormat="1">
      <c r="B42" s="88" t="s">
        <v>1637</v>
      </c>
      <c r="C42" s="85" t="s">
        <v>1638</v>
      </c>
      <c r="D42" s="98" t="s">
        <v>146</v>
      </c>
      <c r="E42" s="85" t="s">
        <v>1589</v>
      </c>
      <c r="F42" s="98" t="s">
        <v>1620</v>
      </c>
      <c r="G42" s="98" t="s">
        <v>157</v>
      </c>
      <c r="H42" s="95">
        <v>453100</v>
      </c>
      <c r="I42" s="97">
        <v>312.83</v>
      </c>
      <c r="J42" s="95">
        <v>1417.43273</v>
      </c>
      <c r="K42" s="96">
        <v>1.0182022471910113E-3</v>
      </c>
      <c r="L42" s="96">
        <v>3.5763321388113789E-4</v>
      </c>
      <c r="M42" s="96">
        <f>J42/'סכום נכסי הקרן'!$C$42</f>
        <v>2.5827779981860924E-5</v>
      </c>
    </row>
    <row r="43" spans="2:13" s="141" customFormat="1">
      <c r="B43" s="88" t="s">
        <v>1639</v>
      </c>
      <c r="C43" s="85" t="s">
        <v>1640</v>
      </c>
      <c r="D43" s="98" t="s">
        <v>146</v>
      </c>
      <c r="E43" s="85" t="s">
        <v>1589</v>
      </c>
      <c r="F43" s="98" t="s">
        <v>1620</v>
      </c>
      <c r="G43" s="98" t="s">
        <v>157</v>
      </c>
      <c r="H43" s="95">
        <v>763284</v>
      </c>
      <c r="I43" s="97">
        <v>3190.93</v>
      </c>
      <c r="J43" s="95">
        <v>24355.85815</v>
      </c>
      <c r="K43" s="96">
        <v>2.5933813536287036E-2</v>
      </c>
      <c r="L43" s="96">
        <v>6.1452396594634901E-3</v>
      </c>
      <c r="M43" s="96">
        <f>J43/'סכום נכסי הקרן'!$C$42</f>
        <v>4.4380077604643312E-4</v>
      </c>
    </row>
    <row r="44" spans="2:13" s="141" customFormat="1">
      <c r="B44" s="88" t="s">
        <v>1641</v>
      </c>
      <c r="C44" s="85" t="s">
        <v>1642</v>
      </c>
      <c r="D44" s="98" t="s">
        <v>146</v>
      </c>
      <c r="E44" s="85" t="s">
        <v>1598</v>
      </c>
      <c r="F44" s="98" t="s">
        <v>1620</v>
      </c>
      <c r="G44" s="98" t="s">
        <v>157</v>
      </c>
      <c r="H44" s="95">
        <v>236184</v>
      </c>
      <c r="I44" s="97">
        <v>3170.6</v>
      </c>
      <c r="J44" s="95">
        <v>7488.4499000000005</v>
      </c>
      <c r="K44" s="96">
        <v>1.57456E-3</v>
      </c>
      <c r="L44" s="96">
        <v>1.8894148188075817E-3</v>
      </c>
      <c r="M44" s="96">
        <f>J44/'סכום נכסי הקרן'!$C$42</f>
        <v>1.3645094566314161E-4</v>
      </c>
    </row>
    <row r="45" spans="2:13" s="141" customFormat="1">
      <c r="B45" s="88" t="s">
        <v>1643</v>
      </c>
      <c r="C45" s="85" t="s">
        <v>1644</v>
      </c>
      <c r="D45" s="98" t="s">
        <v>146</v>
      </c>
      <c r="E45" s="85" t="s">
        <v>1598</v>
      </c>
      <c r="F45" s="98" t="s">
        <v>1620</v>
      </c>
      <c r="G45" s="98" t="s">
        <v>157</v>
      </c>
      <c r="H45" s="95">
        <v>763978</v>
      </c>
      <c r="I45" s="97">
        <v>3103.61</v>
      </c>
      <c r="J45" s="95">
        <v>23710.8976</v>
      </c>
      <c r="K45" s="96">
        <v>5.456985714285714E-3</v>
      </c>
      <c r="L45" s="96">
        <v>5.9825093164700372E-3</v>
      </c>
      <c r="M45" s="96">
        <f>J45/'סכום נכסי הקרן'!$C$42</f>
        <v>4.320486139650763E-4</v>
      </c>
    </row>
    <row r="46" spans="2:13" s="141" customFormat="1">
      <c r="B46" s="88" t="s">
        <v>1645</v>
      </c>
      <c r="C46" s="85" t="s">
        <v>1646</v>
      </c>
      <c r="D46" s="98" t="s">
        <v>146</v>
      </c>
      <c r="E46" s="85" t="s">
        <v>1607</v>
      </c>
      <c r="F46" s="98" t="s">
        <v>1620</v>
      </c>
      <c r="G46" s="98" t="s">
        <v>157</v>
      </c>
      <c r="H46" s="95">
        <v>407000</v>
      </c>
      <c r="I46" s="97">
        <v>316.89</v>
      </c>
      <c r="J46" s="95">
        <v>1289.7423000000001</v>
      </c>
      <c r="K46" s="96">
        <v>1.1000000000000001E-3</v>
      </c>
      <c r="L46" s="96">
        <v>3.2541557286281286E-4</v>
      </c>
      <c r="M46" s="96">
        <f>J46/'סכום נכסי הקרן'!$C$42</f>
        <v>2.3501066154793301E-5</v>
      </c>
    </row>
    <row r="47" spans="2:13" s="141" customFormat="1">
      <c r="B47" s="88" t="s">
        <v>1647</v>
      </c>
      <c r="C47" s="85" t="s">
        <v>1648</v>
      </c>
      <c r="D47" s="98" t="s">
        <v>146</v>
      </c>
      <c r="E47" s="85" t="s">
        <v>1607</v>
      </c>
      <c r="F47" s="98" t="s">
        <v>1620</v>
      </c>
      <c r="G47" s="98" t="s">
        <v>157</v>
      </c>
      <c r="H47" s="95">
        <v>213483</v>
      </c>
      <c r="I47" s="97">
        <v>3204.55</v>
      </c>
      <c r="J47" s="95">
        <v>6841.1694800000005</v>
      </c>
      <c r="K47" s="96">
        <v>1.4801488023682382E-3</v>
      </c>
      <c r="L47" s="96">
        <v>1.7260991481676544E-3</v>
      </c>
      <c r="M47" s="96">
        <f>J47/'סכום נכסי הקרן'!$C$42</f>
        <v>1.2465651202231087E-4</v>
      </c>
    </row>
    <row r="48" spans="2:13" s="141" customFormat="1">
      <c r="B48" s="88" t="s">
        <v>1649</v>
      </c>
      <c r="C48" s="85" t="s">
        <v>1650</v>
      </c>
      <c r="D48" s="98" t="s">
        <v>146</v>
      </c>
      <c r="E48" s="85" t="s">
        <v>1607</v>
      </c>
      <c r="F48" s="98" t="s">
        <v>1620</v>
      </c>
      <c r="G48" s="98" t="s">
        <v>157</v>
      </c>
      <c r="H48" s="95">
        <v>116400</v>
      </c>
      <c r="I48" s="97">
        <v>3034.73</v>
      </c>
      <c r="J48" s="95">
        <v>3532.4257200000002</v>
      </c>
      <c r="K48" s="96">
        <v>7.7729549248747908E-4</v>
      </c>
      <c r="L48" s="96">
        <v>8.9126823185463799E-4</v>
      </c>
      <c r="M48" s="96">
        <f>J48/'סכום נכסי הקרן'!$C$42</f>
        <v>6.4366168755272546E-5</v>
      </c>
    </row>
    <row r="49" spans="2:13" s="141" customFormat="1">
      <c r="B49" s="88" t="s">
        <v>1651</v>
      </c>
      <c r="C49" s="85" t="s">
        <v>1652</v>
      </c>
      <c r="D49" s="98" t="s">
        <v>146</v>
      </c>
      <c r="E49" s="85" t="s">
        <v>1607</v>
      </c>
      <c r="F49" s="98" t="s">
        <v>1620</v>
      </c>
      <c r="G49" s="98" t="s">
        <v>157</v>
      </c>
      <c r="H49" s="95">
        <v>989930</v>
      </c>
      <c r="I49" s="97">
        <v>3124.94</v>
      </c>
      <c r="J49" s="95">
        <v>30934.718539999994</v>
      </c>
      <c r="K49" s="96">
        <v>6.6105509181969948E-3</v>
      </c>
      <c r="L49" s="96">
        <v>7.8051554601597352E-3</v>
      </c>
      <c r="M49" s="96">
        <f>J49/'סכום נכסי הקרן'!$C$42</f>
        <v>5.6367761752750965E-4</v>
      </c>
    </row>
    <row r="50" spans="2:13" s="141" customFormat="1">
      <c r="B50" s="88" t="s">
        <v>1653</v>
      </c>
      <c r="C50" s="85" t="s">
        <v>1654</v>
      </c>
      <c r="D50" s="98" t="s">
        <v>146</v>
      </c>
      <c r="E50" s="85" t="s">
        <v>1607</v>
      </c>
      <c r="F50" s="98" t="s">
        <v>1620</v>
      </c>
      <c r="G50" s="98" t="s">
        <v>157</v>
      </c>
      <c r="H50" s="95">
        <v>185200</v>
      </c>
      <c r="I50" s="97">
        <v>3239.88</v>
      </c>
      <c r="J50" s="95">
        <v>6000.2577599999995</v>
      </c>
      <c r="K50" s="96">
        <v>1.0383672202494615E-2</v>
      </c>
      <c r="L50" s="96">
        <v>1.5139282601609157E-3</v>
      </c>
      <c r="M50" s="96">
        <f>J50/'סכום נכסי הקרן'!$C$42</f>
        <v>1.0933382161969243E-4</v>
      </c>
    </row>
    <row r="51" spans="2:13" s="141" customFormat="1">
      <c r="B51" s="88" t="s">
        <v>1655</v>
      </c>
      <c r="C51" s="85" t="s">
        <v>1656</v>
      </c>
      <c r="D51" s="98" t="s">
        <v>146</v>
      </c>
      <c r="E51" s="85" t="s">
        <v>1589</v>
      </c>
      <c r="F51" s="98" t="s">
        <v>1620</v>
      </c>
      <c r="G51" s="98" t="s">
        <v>157</v>
      </c>
      <c r="H51" s="95">
        <v>4859150</v>
      </c>
      <c r="I51" s="97">
        <v>350.08</v>
      </c>
      <c r="J51" s="95">
        <v>17010.912319999999</v>
      </c>
      <c r="K51" s="96">
        <v>9.4021425213416873E-3</v>
      </c>
      <c r="L51" s="96">
        <v>4.2920324296814027E-3</v>
      </c>
      <c r="M51" s="96">
        <f>J51/'סכום נכסי הקרן'!$C$42</f>
        <v>3.0996469278064955E-4</v>
      </c>
    </row>
    <row r="52" spans="2:13" s="141" customFormat="1">
      <c r="B52" s="88" t="s">
        <v>1657</v>
      </c>
      <c r="C52" s="85" t="s">
        <v>1658</v>
      </c>
      <c r="D52" s="98" t="s">
        <v>146</v>
      </c>
      <c r="E52" s="85" t="s">
        <v>1589</v>
      </c>
      <c r="F52" s="98" t="s">
        <v>1620</v>
      </c>
      <c r="G52" s="98" t="s">
        <v>157</v>
      </c>
      <c r="H52" s="95">
        <v>805800</v>
      </c>
      <c r="I52" s="97">
        <v>349.6</v>
      </c>
      <c r="J52" s="95">
        <v>2817.0767999999998</v>
      </c>
      <c r="K52" s="96">
        <v>5.389779481165701E-3</v>
      </c>
      <c r="L52" s="96">
        <v>7.1077816139746637E-4</v>
      </c>
      <c r="M52" s="96">
        <f>J52/'סכום נכסי הקרן'!$C$42</f>
        <v>5.1331423525407677E-5</v>
      </c>
    </row>
    <row r="53" spans="2:13" s="141" customFormat="1">
      <c r="B53" s="88" t="s">
        <v>1659</v>
      </c>
      <c r="C53" s="85" t="s">
        <v>1660</v>
      </c>
      <c r="D53" s="98" t="s">
        <v>146</v>
      </c>
      <c r="E53" s="85" t="s">
        <v>1598</v>
      </c>
      <c r="F53" s="98" t="s">
        <v>1620</v>
      </c>
      <c r="G53" s="98" t="s">
        <v>157</v>
      </c>
      <c r="H53" s="95">
        <v>561688</v>
      </c>
      <c r="I53" s="97">
        <v>3506.72</v>
      </c>
      <c r="J53" s="95">
        <v>19696.825430000001</v>
      </c>
      <c r="K53" s="96">
        <v>2.4461757969142076E-2</v>
      </c>
      <c r="L53" s="96">
        <v>4.9697166099633002E-3</v>
      </c>
      <c r="M53" s="96">
        <f>J53/'סכום נכסי הקרן'!$C$42</f>
        <v>3.5890611439963238E-4</v>
      </c>
    </row>
    <row r="54" spans="2:13" s="141" customFormat="1">
      <c r="B54" s="88" t="s">
        <v>1661</v>
      </c>
      <c r="C54" s="85" t="s">
        <v>1662</v>
      </c>
      <c r="D54" s="98" t="s">
        <v>146</v>
      </c>
      <c r="E54" s="85" t="s">
        <v>1607</v>
      </c>
      <c r="F54" s="98" t="s">
        <v>1620</v>
      </c>
      <c r="G54" s="98" t="s">
        <v>157</v>
      </c>
      <c r="H54" s="95">
        <v>57800</v>
      </c>
      <c r="I54" s="97">
        <v>3501.03</v>
      </c>
      <c r="J54" s="95">
        <v>2023.5953400000001</v>
      </c>
      <c r="K54" s="96">
        <v>1.1950450372777551E-3</v>
      </c>
      <c r="L54" s="96">
        <v>5.1057442778190535E-4</v>
      </c>
      <c r="M54" s="96">
        <f>J54/'סכום נכסי הקרן'!$C$42</f>
        <v>3.687298459224873E-5</v>
      </c>
    </row>
    <row r="55" spans="2:13" s="141" customFormat="1">
      <c r="B55" s="88" t="s">
        <v>1663</v>
      </c>
      <c r="C55" s="85" t="s">
        <v>1664</v>
      </c>
      <c r="D55" s="98" t="s">
        <v>146</v>
      </c>
      <c r="E55" s="85" t="s">
        <v>1581</v>
      </c>
      <c r="F55" s="98" t="s">
        <v>1620</v>
      </c>
      <c r="G55" s="98" t="s">
        <v>157</v>
      </c>
      <c r="H55" s="95">
        <v>350000</v>
      </c>
      <c r="I55" s="97">
        <v>323.33</v>
      </c>
      <c r="J55" s="95">
        <v>1131.655</v>
      </c>
      <c r="K55" s="96">
        <v>3.9858902673248911E-3</v>
      </c>
      <c r="L55" s="96">
        <v>2.8552848123851286E-4</v>
      </c>
      <c r="M55" s="96">
        <f>J55/'סכום נכסי הקרן'!$C$42</f>
        <v>2.062047512856065E-5</v>
      </c>
    </row>
    <row r="56" spans="2:13" s="141" customFormat="1">
      <c r="B56" s="88" t="s">
        <v>1665</v>
      </c>
      <c r="C56" s="85" t="s">
        <v>1666</v>
      </c>
      <c r="D56" s="98" t="s">
        <v>146</v>
      </c>
      <c r="E56" s="85" t="s">
        <v>1598</v>
      </c>
      <c r="F56" s="98" t="s">
        <v>1620</v>
      </c>
      <c r="G56" s="98" t="s">
        <v>157</v>
      </c>
      <c r="H56" s="95">
        <v>68000</v>
      </c>
      <c r="I56" s="97">
        <v>3239</v>
      </c>
      <c r="J56" s="95">
        <v>2202.52</v>
      </c>
      <c r="K56" s="96">
        <v>3.7725381414701804E-3</v>
      </c>
      <c r="L56" s="96">
        <v>5.5571900490648601E-4</v>
      </c>
      <c r="M56" s="96">
        <f>J56/'סכום נכסי הקרן'!$C$42</f>
        <v>4.0133264007279082E-5</v>
      </c>
    </row>
    <row r="57" spans="2:13" s="141" customFormat="1">
      <c r="B57" s="88" t="s">
        <v>1667</v>
      </c>
      <c r="C57" s="85" t="s">
        <v>1668</v>
      </c>
      <c r="D57" s="98" t="s">
        <v>146</v>
      </c>
      <c r="E57" s="85" t="s">
        <v>1598</v>
      </c>
      <c r="F57" s="98" t="s">
        <v>1620</v>
      </c>
      <c r="G57" s="98" t="s">
        <v>157</v>
      </c>
      <c r="H57" s="95">
        <v>449179</v>
      </c>
      <c r="I57" s="97">
        <v>3380.57</v>
      </c>
      <c r="J57" s="95">
        <v>15184.810519999999</v>
      </c>
      <c r="K57" s="96">
        <v>1.8319385356702491E-2</v>
      </c>
      <c r="L57" s="96">
        <v>3.8312877031164028E-3</v>
      </c>
      <c r="M57" s="96">
        <f>J57/'סכום נכסי הקרן'!$C$42</f>
        <v>2.7669034083670918E-4</v>
      </c>
    </row>
    <row r="58" spans="2:13" s="141" customFormat="1">
      <c r="B58" s="84"/>
      <c r="C58" s="85"/>
      <c r="D58" s="85"/>
      <c r="E58" s="85"/>
      <c r="F58" s="85"/>
      <c r="G58" s="85"/>
      <c r="H58" s="95"/>
      <c r="I58" s="97"/>
      <c r="J58" s="85"/>
      <c r="K58" s="85"/>
      <c r="L58" s="96"/>
      <c r="M58" s="85"/>
    </row>
    <row r="59" spans="2:13" s="141" customFormat="1">
      <c r="B59" s="82" t="s">
        <v>225</v>
      </c>
      <c r="C59" s="83"/>
      <c r="D59" s="83"/>
      <c r="E59" s="83"/>
      <c r="F59" s="83"/>
      <c r="G59" s="83"/>
      <c r="H59" s="92"/>
      <c r="I59" s="94"/>
      <c r="J59" s="92">
        <v>3373139.2004699996</v>
      </c>
      <c r="K59" s="83"/>
      <c r="L59" s="93">
        <v>0.85107856450622377</v>
      </c>
      <c r="M59" s="93">
        <f>J59/'סכום נכסי הקרן'!$C$42</f>
        <v>6.1463726125422134E-2</v>
      </c>
    </row>
    <row r="60" spans="2:13" s="141" customFormat="1">
      <c r="B60" s="103" t="s">
        <v>87</v>
      </c>
      <c r="C60" s="83"/>
      <c r="D60" s="83"/>
      <c r="E60" s="83"/>
      <c r="F60" s="83"/>
      <c r="G60" s="83"/>
      <c r="H60" s="92"/>
      <c r="I60" s="94"/>
      <c r="J60" s="92">
        <v>3157302.361109999</v>
      </c>
      <c r="K60" s="83"/>
      <c r="L60" s="93">
        <v>0.79662065556950556</v>
      </c>
      <c r="M60" s="93">
        <f>J60/'סכום נכסי הקרן'!$C$42</f>
        <v>5.7530850666161114E-2</v>
      </c>
    </row>
    <row r="61" spans="2:13" s="141" customFormat="1">
      <c r="B61" s="88" t="s">
        <v>1669</v>
      </c>
      <c r="C61" s="85" t="s">
        <v>1670</v>
      </c>
      <c r="D61" s="98" t="s">
        <v>32</v>
      </c>
      <c r="E61" s="85"/>
      <c r="F61" s="98" t="s">
        <v>1582</v>
      </c>
      <c r="G61" s="98" t="s">
        <v>156</v>
      </c>
      <c r="H61" s="95">
        <v>949271.99999999965</v>
      </c>
      <c r="I61" s="97">
        <v>2804</v>
      </c>
      <c r="J61" s="95">
        <v>96675.07554000002</v>
      </c>
      <c r="K61" s="96">
        <v>0.11105389074445617</v>
      </c>
      <c r="L61" s="96">
        <v>2.4392140265853738E-2</v>
      </c>
      <c r="M61" s="96">
        <f>J61/'סכום נכסי הקרן'!$C$42</f>
        <v>1.7615669004460658E-3</v>
      </c>
    </row>
    <row r="62" spans="2:13" s="141" customFormat="1">
      <c r="B62" s="88" t="s">
        <v>1671</v>
      </c>
      <c r="C62" s="85" t="s">
        <v>1672</v>
      </c>
      <c r="D62" s="98" t="s">
        <v>1362</v>
      </c>
      <c r="E62" s="85"/>
      <c r="F62" s="98" t="s">
        <v>1582</v>
      </c>
      <c r="G62" s="98" t="s">
        <v>156</v>
      </c>
      <c r="H62" s="95">
        <v>92710</v>
      </c>
      <c r="I62" s="97">
        <v>8795</v>
      </c>
      <c r="J62" s="95">
        <v>29614.763219999993</v>
      </c>
      <c r="K62" s="96">
        <v>6.7325933595235648E-4</v>
      </c>
      <c r="L62" s="96">
        <v>7.472116823983254E-3</v>
      </c>
      <c r="M62" s="96">
        <f>J62/'סכום נכסי הקרן'!$C$42</f>
        <v>5.3962602420015162E-4</v>
      </c>
    </row>
    <row r="63" spans="2:13" s="141" customFormat="1">
      <c r="B63" s="88" t="s">
        <v>1673</v>
      </c>
      <c r="C63" s="85" t="s">
        <v>1674</v>
      </c>
      <c r="D63" s="98" t="s">
        <v>148</v>
      </c>
      <c r="E63" s="85"/>
      <c r="F63" s="98" t="s">
        <v>1582</v>
      </c>
      <c r="G63" s="98" t="s">
        <v>165</v>
      </c>
      <c r="H63" s="95">
        <v>6202296</v>
      </c>
      <c r="I63" s="97">
        <v>1589</v>
      </c>
      <c r="J63" s="95">
        <v>319986.69682999997</v>
      </c>
      <c r="K63" s="96">
        <v>4.3997392431207897E-3</v>
      </c>
      <c r="L63" s="96">
        <v>8.0736015448523046E-2</v>
      </c>
      <c r="M63" s="96">
        <f>J63/'סכום נכסי הקרן'!$C$42</f>
        <v>5.8306442541704775E-3</v>
      </c>
    </row>
    <row r="64" spans="2:13" s="141" customFormat="1">
      <c r="B64" s="88" t="s">
        <v>1675</v>
      </c>
      <c r="C64" s="85" t="s">
        <v>1676</v>
      </c>
      <c r="D64" s="98" t="s">
        <v>32</v>
      </c>
      <c r="E64" s="85"/>
      <c r="F64" s="98" t="s">
        <v>1582</v>
      </c>
      <c r="G64" s="98" t="s">
        <v>165</v>
      </c>
      <c r="H64" s="95">
        <v>6637</v>
      </c>
      <c r="I64" s="97">
        <v>19570</v>
      </c>
      <c r="J64" s="95">
        <v>4217.1415600000009</v>
      </c>
      <c r="K64" s="96">
        <v>6.1726491932425633E-5</v>
      </c>
      <c r="L64" s="96">
        <v>1.0640292534337878E-3</v>
      </c>
      <c r="M64" s="96">
        <f>J64/'סכום נכסי הקרן'!$C$42</f>
        <v>7.6842732680542641E-5</v>
      </c>
    </row>
    <row r="65" spans="2:13" s="141" customFormat="1">
      <c r="B65" s="88" t="s">
        <v>1677</v>
      </c>
      <c r="C65" s="85" t="s">
        <v>1678</v>
      </c>
      <c r="D65" s="98" t="s">
        <v>1362</v>
      </c>
      <c r="E65" s="85"/>
      <c r="F65" s="98" t="s">
        <v>1582</v>
      </c>
      <c r="G65" s="98" t="s">
        <v>156</v>
      </c>
      <c r="H65" s="95">
        <v>84891</v>
      </c>
      <c r="I65" s="97">
        <v>2706</v>
      </c>
      <c r="J65" s="95">
        <v>8343.2504800000006</v>
      </c>
      <c r="K65" s="96">
        <v>9.6139296759464366E-4</v>
      </c>
      <c r="L65" s="96">
        <v>2.1050900125452491E-3</v>
      </c>
      <c r="M65" s="96">
        <f>J65/'סכום נכסי הקרן'!$C$42</f>
        <v>1.5202671221723203E-4</v>
      </c>
    </row>
    <row r="66" spans="2:13" s="141" customFormat="1">
      <c r="B66" s="88" t="s">
        <v>1679</v>
      </c>
      <c r="C66" s="85" t="s">
        <v>1680</v>
      </c>
      <c r="D66" s="98" t="s">
        <v>32</v>
      </c>
      <c r="E66" s="85"/>
      <c r="F66" s="98" t="s">
        <v>1582</v>
      </c>
      <c r="G66" s="98" t="s">
        <v>158</v>
      </c>
      <c r="H66" s="95">
        <v>41669.999999999993</v>
      </c>
      <c r="I66" s="97">
        <v>7661</v>
      </c>
      <c r="J66" s="95">
        <v>12393.2973</v>
      </c>
      <c r="K66" s="96">
        <v>2.5519587247775895E-3</v>
      </c>
      <c r="L66" s="96">
        <v>3.126959502327443E-3</v>
      </c>
      <c r="M66" s="96">
        <f>J66/'סכום נכסי הקרן'!$C$42</f>
        <v>2.2582472461616648E-4</v>
      </c>
    </row>
    <row r="67" spans="2:13" s="141" customFormat="1">
      <c r="B67" s="88" t="s">
        <v>1681</v>
      </c>
      <c r="C67" s="85" t="s">
        <v>1682</v>
      </c>
      <c r="D67" s="98" t="s">
        <v>1362</v>
      </c>
      <c r="E67" s="85"/>
      <c r="F67" s="98" t="s">
        <v>1582</v>
      </c>
      <c r="G67" s="98" t="s">
        <v>156</v>
      </c>
      <c r="H67" s="95">
        <v>747483</v>
      </c>
      <c r="I67" s="97">
        <v>2064</v>
      </c>
      <c r="J67" s="95">
        <v>56034.674399999996</v>
      </c>
      <c r="K67" s="96">
        <v>8.5418818850847927E-2</v>
      </c>
      <c r="L67" s="96">
        <v>1.413813881273584E-2</v>
      </c>
      <c r="M67" s="96">
        <f>J67/'סכום נכסי הקרן'!$C$42</f>
        <v>1.0210369854789616E-3</v>
      </c>
    </row>
    <row r="68" spans="2:13" s="141" customFormat="1">
      <c r="B68" s="88" t="s">
        <v>1683</v>
      </c>
      <c r="C68" s="85" t="s">
        <v>1684</v>
      </c>
      <c r="D68" s="98" t="s">
        <v>1362</v>
      </c>
      <c r="E68" s="85"/>
      <c r="F68" s="98" t="s">
        <v>1582</v>
      </c>
      <c r="G68" s="98" t="s">
        <v>156</v>
      </c>
      <c r="H68" s="95">
        <v>439486</v>
      </c>
      <c r="I68" s="97">
        <v>7436</v>
      </c>
      <c r="J68" s="95">
        <v>118694.40995999999</v>
      </c>
      <c r="K68" s="96">
        <v>2.0631661222645183E-3</v>
      </c>
      <c r="L68" s="96">
        <v>2.9947850367276433E-2</v>
      </c>
      <c r="M68" s="96">
        <f>J68/'סכום נכסי הקרן'!$C$42</f>
        <v>2.1627926607308422E-3</v>
      </c>
    </row>
    <row r="69" spans="2:13" s="141" customFormat="1">
      <c r="B69" s="88" t="s">
        <v>1685</v>
      </c>
      <c r="C69" s="85" t="s">
        <v>1686</v>
      </c>
      <c r="D69" s="98" t="s">
        <v>32</v>
      </c>
      <c r="E69" s="85"/>
      <c r="F69" s="98" t="s">
        <v>1582</v>
      </c>
      <c r="G69" s="98" t="s">
        <v>158</v>
      </c>
      <c r="H69" s="95">
        <v>137628.00000000003</v>
      </c>
      <c r="I69" s="97">
        <v>5493</v>
      </c>
      <c r="J69" s="95">
        <v>29349.067219999994</v>
      </c>
      <c r="K69" s="96">
        <v>4.1959756097560988E-2</v>
      </c>
      <c r="L69" s="96">
        <v>7.4050789234295098E-3</v>
      </c>
      <c r="M69" s="96">
        <f>J69/'סכום נכסי הקרן'!$C$42</f>
        <v>5.3478463900788183E-4</v>
      </c>
    </row>
    <row r="70" spans="2:13" s="141" customFormat="1">
      <c r="B70" s="88" t="s">
        <v>1687</v>
      </c>
      <c r="C70" s="85" t="s">
        <v>1688</v>
      </c>
      <c r="D70" s="98" t="s">
        <v>147</v>
      </c>
      <c r="E70" s="85"/>
      <c r="F70" s="98" t="s">
        <v>1582</v>
      </c>
      <c r="G70" s="98" t="s">
        <v>156</v>
      </c>
      <c r="H70" s="95">
        <v>36975</v>
      </c>
      <c r="I70" s="97">
        <v>22506</v>
      </c>
      <c r="J70" s="95">
        <v>30224.027600000005</v>
      </c>
      <c r="K70" s="96">
        <v>3.9472079116586366E-4</v>
      </c>
      <c r="L70" s="96">
        <v>7.6258406471397177E-3</v>
      </c>
      <c r="M70" s="96">
        <f>J70/'סכום נכסי הקרן'!$C$42</f>
        <v>5.5072774777713241E-4</v>
      </c>
    </row>
    <row r="71" spans="2:13" s="141" customFormat="1">
      <c r="B71" s="88" t="s">
        <v>1689</v>
      </c>
      <c r="C71" s="85" t="s">
        <v>1690</v>
      </c>
      <c r="D71" s="98" t="s">
        <v>1362</v>
      </c>
      <c r="E71" s="85"/>
      <c r="F71" s="98" t="s">
        <v>1582</v>
      </c>
      <c r="G71" s="98" t="s">
        <v>156</v>
      </c>
      <c r="H71" s="95">
        <v>1194302</v>
      </c>
      <c r="I71" s="97">
        <v>2276</v>
      </c>
      <c r="J71" s="95">
        <v>98726.162700000001</v>
      </c>
      <c r="K71" s="96">
        <v>9.7494040816326524E-2</v>
      </c>
      <c r="L71" s="96">
        <v>2.4909651169514845E-2</v>
      </c>
      <c r="M71" s="96">
        <f>J71/'סכום נכסי הקרן'!$C$42</f>
        <v>1.7989408278084595E-3</v>
      </c>
    </row>
    <row r="72" spans="2:13" s="141" customFormat="1">
      <c r="B72" s="88" t="s">
        <v>1691</v>
      </c>
      <c r="C72" s="85" t="s">
        <v>1692</v>
      </c>
      <c r="D72" s="98" t="s">
        <v>1362</v>
      </c>
      <c r="E72" s="85"/>
      <c r="F72" s="98" t="s">
        <v>1582</v>
      </c>
      <c r="G72" s="98" t="s">
        <v>156</v>
      </c>
      <c r="H72" s="95">
        <v>82996</v>
      </c>
      <c r="I72" s="97">
        <v>2803</v>
      </c>
      <c r="J72" s="95">
        <v>8449.4044600000016</v>
      </c>
      <c r="K72" s="96">
        <v>2.2431351351351351E-3</v>
      </c>
      <c r="L72" s="96">
        <v>2.1318737802896795E-3</v>
      </c>
      <c r="M72" s="96">
        <f>J72/'סכום נכסי הקרן'!$C$42</f>
        <v>1.5396099917252119E-4</v>
      </c>
    </row>
    <row r="73" spans="2:13" s="141" customFormat="1">
      <c r="B73" s="88" t="s">
        <v>1693</v>
      </c>
      <c r="C73" s="85" t="s">
        <v>1694</v>
      </c>
      <c r="D73" s="98" t="s">
        <v>1362</v>
      </c>
      <c r="E73" s="85"/>
      <c r="F73" s="98" t="s">
        <v>1582</v>
      </c>
      <c r="G73" s="98" t="s">
        <v>156</v>
      </c>
      <c r="H73" s="95">
        <v>226163</v>
      </c>
      <c r="I73" s="97">
        <v>3198</v>
      </c>
      <c r="J73" s="95">
        <v>26269.140030000002</v>
      </c>
      <c r="K73" s="96">
        <v>5.0539217877094969E-3</v>
      </c>
      <c r="L73" s="96">
        <v>6.6279808388667247E-3</v>
      </c>
      <c r="M73" s="96">
        <f>J73/'סכום נכסי הקרן'!$C$42</f>
        <v>4.7866368163202745E-4</v>
      </c>
    </row>
    <row r="74" spans="2:13" s="141" customFormat="1">
      <c r="B74" s="88" t="s">
        <v>1695</v>
      </c>
      <c r="C74" s="85" t="s">
        <v>1696</v>
      </c>
      <c r="D74" s="98" t="s">
        <v>32</v>
      </c>
      <c r="E74" s="85"/>
      <c r="F74" s="98" t="s">
        <v>1582</v>
      </c>
      <c r="G74" s="98" t="s">
        <v>158</v>
      </c>
      <c r="H74" s="95">
        <v>312168</v>
      </c>
      <c r="I74" s="97">
        <v>3524</v>
      </c>
      <c r="J74" s="95">
        <v>42707.307000000001</v>
      </c>
      <c r="K74" s="96">
        <v>1.3537207285342584E-3</v>
      </c>
      <c r="L74" s="96">
        <v>1.0775503581477492E-2</v>
      </c>
      <c r="M74" s="96">
        <f>J74/'סכום נכסי הקרן'!$C$42</f>
        <v>7.781920831006837E-4</v>
      </c>
    </row>
    <row r="75" spans="2:13" s="141" customFormat="1">
      <c r="B75" s="88" t="s">
        <v>1697</v>
      </c>
      <c r="C75" s="85" t="s">
        <v>1698</v>
      </c>
      <c r="D75" s="98" t="s">
        <v>1362</v>
      </c>
      <c r="E75" s="85"/>
      <c r="F75" s="98" t="s">
        <v>1582</v>
      </c>
      <c r="G75" s="98" t="s">
        <v>156</v>
      </c>
      <c r="H75" s="95">
        <v>76178</v>
      </c>
      <c r="I75" s="97">
        <v>16399</v>
      </c>
      <c r="J75" s="95">
        <v>45372.506569999998</v>
      </c>
      <c r="K75" s="96">
        <v>1.1810542635658915E-2</v>
      </c>
      <c r="L75" s="96">
        <v>1.1447961517349852E-2</v>
      </c>
      <c r="M75" s="96">
        <f>J75/'סכום נכסי הקרן'!$C$42</f>
        <v>8.2675607251957509E-4</v>
      </c>
    </row>
    <row r="76" spans="2:13" s="141" customFormat="1">
      <c r="B76" s="88" t="s">
        <v>1699</v>
      </c>
      <c r="C76" s="85" t="s">
        <v>1700</v>
      </c>
      <c r="D76" s="98" t="s">
        <v>147</v>
      </c>
      <c r="E76" s="85"/>
      <c r="F76" s="98" t="s">
        <v>1582</v>
      </c>
      <c r="G76" s="98" t="s">
        <v>159</v>
      </c>
      <c r="H76" s="95">
        <v>3475170</v>
      </c>
      <c r="I76" s="97">
        <v>725.5</v>
      </c>
      <c r="J76" s="95">
        <v>114078.35787000001</v>
      </c>
      <c r="K76" s="96">
        <v>5.3216923819421579E-3</v>
      </c>
      <c r="L76" s="96">
        <v>2.878317178363075E-2</v>
      </c>
      <c r="M76" s="96">
        <f>J76/'סכום נכסי הקרן'!$C$42</f>
        <v>2.0786811715278741E-3</v>
      </c>
    </row>
    <row r="77" spans="2:13" s="141" customFormat="1">
      <c r="B77" s="88" t="s">
        <v>1701</v>
      </c>
      <c r="C77" s="85" t="s">
        <v>1702</v>
      </c>
      <c r="D77" s="98" t="s">
        <v>1362</v>
      </c>
      <c r="E77" s="85"/>
      <c r="F77" s="98" t="s">
        <v>1582</v>
      </c>
      <c r="G77" s="98" t="s">
        <v>156</v>
      </c>
      <c r="H77" s="95">
        <v>575712</v>
      </c>
      <c r="I77" s="97">
        <v>3849</v>
      </c>
      <c r="J77" s="95">
        <v>80482.050530000008</v>
      </c>
      <c r="K77" s="96">
        <v>7.1605970149253729E-3</v>
      </c>
      <c r="L77" s="96">
        <v>2.0306469422917896E-2</v>
      </c>
      <c r="M77" s="96">
        <f>J77/'סכום נכסי הקרן'!$C$42</f>
        <v>1.4665053583021563E-3</v>
      </c>
    </row>
    <row r="78" spans="2:13" s="141" customFormat="1">
      <c r="B78" s="88" t="s">
        <v>1703</v>
      </c>
      <c r="C78" s="85" t="s">
        <v>1704</v>
      </c>
      <c r="D78" s="98" t="s">
        <v>1353</v>
      </c>
      <c r="E78" s="85"/>
      <c r="F78" s="98" t="s">
        <v>1582</v>
      </c>
      <c r="G78" s="98" t="s">
        <v>156</v>
      </c>
      <c r="H78" s="95">
        <v>280008.99999999988</v>
      </c>
      <c r="I78" s="97">
        <v>6326</v>
      </c>
      <c r="J78" s="95">
        <v>64334.957439999991</v>
      </c>
      <c r="K78" s="96">
        <v>2.7132655038759677E-3</v>
      </c>
      <c r="L78" s="96">
        <v>1.6232387687402577E-2</v>
      </c>
      <c r="M78" s="96">
        <f>J78/'סכום נכסי הקרן'!$C$42</f>
        <v>1.1722807655942208E-3</v>
      </c>
    </row>
    <row r="79" spans="2:13" s="141" customFormat="1">
      <c r="B79" s="88" t="s">
        <v>1705</v>
      </c>
      <c r="C79" s="85" t="s">
        <v>1706</v>
      </c>
      <c r="D79" s="98" t="s">
        <v>1362</v>
      </c>
      <c r="E79" s="85"/>
      <c r="F79" s="98" t="s">
        <v>1582</v>
      </c>
      <c r="G79" s="98" t="s">
        <v>156</v>
      </c>
      <c r="H79" s="95">
        <v>207993</v>
      </c>
      <c r="I79" s="97">
        <v>3746</v>
      </c>
      <c r="J79" s="95">
        <v>28298.429370000005</v>
      </c>
      <c r="K79" s="96">
        <v>1.4006262626262626E-3</v>
      </c>
      <c r="L79" s="96">
        <v>7.1399919228487731E-3</v>
      </c>
      <c r="M79" s="96">
        <f>J79/'סכום נכסי הקרן'!$C$42</f>
        <v>5.1564041956374989E-4</v>
      </c>
    </row>
    <row r="80" spans="2:13" s="141" customFormat="1">
      <c r="B80" s="88" t="s">
        <v>1707</v>
      </c>
      <c r="C80" s="85" t="s">
        <v>1708</v>
      </c>
      <c r="D80" s="98" t="s">
        <v>147</v>
      </c>
      <c r="E80" s="85"/>
      <c r="F80" s="98" t="s">
        <v>1582</v>
      </c>
      <c r="G80" s="98" t="s">
        <v>158</v>
      </c>
      <c r="H80" s="95">
        <v>146704.99999999994</v>
      </c>
      <c r="I80" s="97">
        <v>17906.5</v>
      </c>
      <c r="J80" s="95">
        <v>101984.34908000001</v>
      </c>
      <c r="K80" s="96">
        <v>3.938000219038762E-2</v>
      </c>
      <c r="L80" s="96">
        <v>2.5731725926108871E-2</v>
      </c>
      <c r="M80" s="96">
        <f>J80/'סכום נכסי הקרן'!$C$42</f>
        <v>1.8583099387238934E-3</v>
      </c>
    </row>
    <row r="81" spans="2:13" s="141" customFormat="1">
      <c r="B81" s="88" t="s">
        <v>1709</v>
      </c>
      <c r="C81" s="85" t="s">
        <v>1710</v>
      </c>
      <c r="D81" s="98" t="s">
        <v>1362</v>
      </c>
      <c r="E81" s="85"/>
      <c r="F81" s="98" t="s">
        <v>1582</v>
      </c>
      <c r="G81" s="98" t="s">
        <v>156</v>
      </c>
      <c r="H81" s="95">
        <v>23730</v>
      </c>
      <c r="I81" s="97">
        <v>3148.5</v>
      </c>
      <c r="J81" s="95">
        <v>2713.6090600000002</v>
      </c>
      <c r="K81" s="96">
        <v>1.5715231788079471E-4</v>
      </c>
      <c r="L81" s="96">
        <v>6.8467216031110954E-4</v>
      </c>
      <c r="M81" s="96">
        <f>J81/'סכום נכסי הקרן'!$C$42</f>
        <v>4.9446083948170471E-5</v>
      </c>
    </row>
    <row r="82" spans="2:13" s="141" customFormat="1">
      <c r="B82" s="88" t="s">
        <v>1711</v>
      </c>
      <c r="C82" s="85" t="s">
        <v>1712</v>
      </c>
      <c r="D82" s="98" t="s">
        <v>1353</v>
      </c>
      <c r="E82" s="85"/>
      <c r="F82" s="98" t="s">
        <v>1582</v>
      </c>
      <c r="G82" s="98" t="s">
        <v>156</v>
      </c>
      <c r="H82" s="95">
        <v>37051</v>
      </c>
      <c r="I82" s="97">
        <v>29327</v>
      </c>
      <c r="J82" s="95">
        <v>39465.11868</v>
      </c>
      <c r="K82" s="96">
        <v>1.2932286212914484E-3</v>
      </c>
      <c r="L82" s="96">
        <v>9.9574653039999506E-3</v>
      </c>
      <c r="M82" s="96">
        <f>J82/'סכום נכסי הקרן'!$C$42</f>
        <v>7.1911448116840761E-4</v>
      </c>
    </row>
    <row r="83" spans="2:13" s="141" customFormat="1">
      <c r="B83" s="88" t="s">
        <v>1713</v>
      </c>
      <c r="C83" s="85" t="s">
        <v>1714</v>
      </c>
      <c r="D83" s="98" t="s">
        <v>1362</v>
      </c>
      <c r="E83" s="85"/>
      <c r="F83" s="98" t="s">
        <v>1582</v>
      </c>
      <c r="G83" s="98" t="s">
        <v>156</v>
      </c>
      <c r="H83" s="95">
        <v>222370</v>
      </c>
      <c r="I83" s="97">
        <v>6315</v>
      </c>
      <c r="J83" s="95">
        <v>51002.9611</v>
      </c>
      <c r="K83" s="96">
        <v>3.737310924369748E-2</v>
      </c>
      <c r="L83" s="96">
        <v>1.2868584525805084E-2</v>
      </c>
      <c r="M83" s="96">
        <f>J83/'סכום נכסי הקרן'!$C$42</f>
        <v>9.2935151688941986E-4</v>
      </c>
    </row>
    <row r="84" spans="2:13" s="141" customFormat="1">
      <c r="B84" s="88" t="s">
        <v>1715</v>
      </c>
      <c r="C84" s="85" t="s">
        <v>1716</v>
      </c>
      <c r="D84" s="98" t="s">
        <v>1362</v>
      </c>
      <c r="E84" s="85"/>
      <c r="F84" s="98" t="s">
        <v>1582</v>
      </c>
      <c r="G84" s="98" t="s">
        <v>156</v>
      </c>
      <c r="H84" s="95">
        <v>19827</v>
      </c>
      <c r="I84" s="97">
        <v>13748</v>
      </c>
      <c r="J84" s="95">
        <v>9900.1635600000009</v>
      </c>
      <c r="K84" s="96">
        <v>7.0848668929783808E-5</v>
      </c>
      <c r="L84" s="96">
        <v>2.4979155884962017E-3</v>
      </c>
      <c r="M84" s="96">
        <f>J84/'סכום נכסי הקרן'!$C$42</f>
        <v>1.803960362987505E-4</v>
      </c>
    </row>
    <row r="85" spans="2:13" s="141" customFormat="1">
      <c r="B85" s="88" t="s">
        <v>1717</v>
      </c>
      <c r="C85" s="85" t="s">
        <v>1718</v>
      </c>
      <c r="D85" s="98" t="s">
        <v>1362</v>
      </c>
      <c r="E85" s="85"/>
      <c r="F85" s="98" t="s">
        <v>1582</v>
      </c>
      <c r="G85" s="98" t="s">
        <v>156</v>
      </c>
      <c r="H85" s="95">
        <v>777397.99999999988</v>
      </c>
      <c r="I85" s="97">
        <v>3171</v>
      </c>
      <c r="J85" s="95">
        <v>89533.48738000002</v>
      </c>
      <c r="K85" s="96">
        <v>2.2697751824817515E-2</v>
      </c>
      <c r="L85" s="96">
        <v>2.2590242319080432E-2</v>
      </c>
      <c r="M85" s="96">
        <f>J85/'סכום נכסי הקרן'!$C$42</f>
        <v>1.6314363031953991E-3</v>
      </c>
    </row>
    <row r="86" spans="2:13" s="141" customFormat="1">
      <c r="B86" s="88" t="s">
        <v>1719</v>
      </c>
      <c r="C86" s="85" t="s">
        <v>1720</v>
      </c>
      <c r="D86" s="98" t="s">
        <v>1353</v>
      </c>
      <c r="E86" s="85"/>
      <c r="F86" s="98" t="s">
        <v>1582</v>
      </c>
      <c r="G86" s="98" t="s">
        <v>156</v>
      </c>
      <c r="H86" s="95">
        <v>134200</v>
      </c>
      <c r="I86" s="97">
        <v>4234</v>
      </c>
      <c r="J86" s="95">
        <v>20637.125700000004</v>
      </c>
      <c r="K86" s="96">
        <v>1.944927536231884E-2</v>
      </c>
      <c r="L86" s="96">
        <v>5.206964276435206E-3</v>
      </c>
      <c r="M86" s="96">
        <f>J86/'סכום נכסי הקרן'!$C$42</f>
        <v>3.7603981533402842E-4</v>
      </c>
    </row>
    <row r="87" spans="2:13" s="141" customFormat="1">
      <c r="B87" s="88" t="s">
        <v>1721</v>
      </c>
      <c r="C87" s="85" t="s">
        <v>1722</v>
      </c>
      <c r="D87" s="98" t="s">
        <v>32</v>
      </c>
      <c r="E87" s="85"/>
      <c r="F87" s="98" t="s">
        <v>1582</v>
      </c>
      <c r="G87" s="98" t="s">
        <v>158</v>
      </c>
      <c r="H87" s="95">
        <v>647931.00000000012</v>
      </c>
      <c r="I87" s="97">
        <v>3941.5</v>
      </c>
      <c r="J87" s="95">
        <v>99144.40148</v>
      </c>
      <c r="K87" s="96">
        <v>8.9467417481337241E-2</v>
      </c>
      <c r="L87" s="96">
        <v>2.5015177220871883E-2</v>
      </c>
      <c r="M87" s="96">
        <f>J87/'סכום נכסי הקרן'!$C$42</f>
        <v>1.8065617744404186E-3</v>
      </c>
    </row>
    <row r="88" spans="2:13" s="141" customFormat="1">
      <c r="B88" s="88" t="s">
        <v>1723</v>
      </c>
      <c r="C88" s="85" t="s">
        <v>1724</v>
      </c>
      <c r="D88" s="98" t="s">
        <v>32</v>
      </c>
      <c r="E88" s="85"/>
      <c r="F88" s="98" t="s">
        <v>1582</v>
      </c>
      <c r="G88" s="98" t="s">
        <v>158</v>
      </c>
      <c r="H88" s="95">
        <v>103017.00000000001</v>
      </c>
      <c r="I88" s="97">
        <v>4897</v>
      </c>
      <c r="J88" s="95">
        <v>19584.69929</v>
      </c>
      <c r="K88" s="96">
        <v>3.1322287815877238E-2</v>
      </c>
      <c r="L88" s="96">
        <v>4.941426003319635E-3</v>
      </c>
      <c r="M88" s="96">
        <f>J88/'סכום נכסי הקרן'!$C$42</f>
        <v>3.5686300560664201E-4</v>
      </c>
    </row>
    <row r="89" spans="2:13" s="141" customFormat="1">
      <c r="B89" s="88" t="s">
        <v>1725</v>
      </c>
      <c r="C89" s="85" t="s">
        <v>1726</v>
      </c>
      <c r="D89" s="98" t="s">
        <v>32</v>
      </c>
      <c r="E89" s="85"/>
      <c r="F89" s="98" t="s">
        <v>1582</v>
      </c>
      <c r="G89" s="98" t="s">
        <v>158</v>
      </c>
      <c r="H89" s="95">
        <v>5208</v>
      </c>
      <c r="I89" s="97">
        <v>10601</v>
      </c>
      <c r="J89" s="95">
        <v>2143.36292</v>
      </c>
      <c r="K89" s="96">
        <v>1.6637962347984517E-3</v>
      </c>
      <c r="L89" s="96">
        <v>5.4079305025873101E-4</v>
      </c>
      <c r="M89" s="96">
        <f>J89/'סכום נכסי הקרן'!$C$42</f>
        <v>3.9055332043192608E-5</v>
      </c>
    </row>
    <row r="90" spans="2:13" s="141" customFormat="1">
      <c r="B90" s="88" t="s">
        <v>1727</v>
      </c>
      <c r="C90" s="85" t="s">
        <v>1728</v>
      </c>
      <c r="D90" s="98" t="s">
        <v>1362</v>
      </c>
      <c r="E90" s="85"/>
      <c r="F90" s="98" t="s">
        <v>1582</v>
      </c>
      <c r="G90" s="98" t="s">
        <v>156</v>
      </c>
      <c r="H90" s="95">
        <v>572702</v>
      </c>
      <c r="I90" s="97">
        <v>3081</v>
      </c>
      <c r="J90" s="95">
        <v>64086.453409999995</v>
      </c>
      <c r="K90" s="96">
        <v>1.4171981429844743E-2</v>
      </c>
      <c r="L90" s="96">
        <v>1.6169687502039062E-2</v>
      </c>
      <c r="M90" s="96">
        <f>J90/'סכום נכסי הקרן'!$C$42</f>
        <v>1.1677526442410149E-3</v>
      </c>
    </row>
    <row r="91" spans="2:13" s="141" customFormat="1">
      <c r="B91" s="88" t="s">
        <v>1729</v>
      </c>
      <c r="C91" s="85" t="s">
        <v>1730</v>
      </c>
      <c r="D91" s="98" t="s">
        <v>1362</v>
      </c>
      <c r="E91" s="85"/>
      <c r="F91" s="98" t="s">
        <v>1582</v>
      </c>
      <c r="G91" s="98" t="s">
        <v>156</v>
      </c>
      <c r="H91" s="95">
        <v>2011086</v>
      </c>
      <c r="I91" s="97">
        <v>2067</v>
      </c>
      <c r="J91" s="95">
        <v>150979.14416999999</v>
      </c>
      <c r="K91" s="96">
        <v>1.6921211611274717E-2</v>
      </c>
      <c r="L91" s="96">
        <v>3.8093629006676566E-2</v>
      </c>
      <c r="M91" s="96">
        <f>J91/'סכום נכסי הקרן'!$C$42</f>
        <v>2.7510696168786932E-3</v>
      </c>
    </row>
    <row r="92" spans="2:13" s="141" customFormat="1">
      <c r="B92" s="88" t="s">
        <v>1731</v>
      </c>
      <c r="C92" s="85" t="s">
        <v>1732</v>
      </c>
      <c r="D92" s="98" t="s">
        <v>147</v>
      </c>
      <c r="E92" s="85"/>
      <c r="F92" s="98" t="s">
        <v>1582</v>
      </c>
      <c r="G92" s="98" t="s">
        <v>156</v>
      </c>
      <c r="H92" s="95">
        <v>62343</v>
      </c>
      <c r="I92" s="97">
        <v>41161.5</v>
      </c>
      <c r="J92" s="95">
        <v>93201.892370000001</v>
      </c>
      <c r="K92" s="96">
        <v>9.9851895084636984E-3</v>
      </c>
      <c r="L92" s="96">
        <v>2.3515819553628484E-2</v>
      </c>
      <c r="M92" s="96">
        <f>J92/'סכום נכסי הקרן'!$C$42</f>
        <v>1.6982802210482627E-3</v>
      </c>
    </row>
    <row r="93" spans="2:13" s="141" customFormat="1">
      <c r="B93" s="88" t="s">
        <v>1733</v>
      </c>
      <c r="C93" s="85" t="s">
        <v>1734</v>
      </c>
      <c r="D93" s="98" t="s">
        <v>32</v>
      </c>
      <c r="E93" s="85"/>
      <c r="F93" s="98" t="s">
        <v>1582</v>
      </c>
      <c r="G93" s="98" t="s">
        <v>158</v>
      </c>
      <c r="H93" s="95">
        <v>24110</v>
      </c>
      <c r="I93" s="97">
        <v>7584</v>
      </c>
      <c r="J93" s="95">
        <v>7098.6120199999996</v>
      </c>
      <c r="K93" s="96">
        <v>5.7788200373334302E-3</v>
      </c>
      <c r="L93" s="96">
        <v>1.7910546137931188E-3</v>
      </c>
      <c r="M93" s="96">
        <f>J93/'סכום נכסי הקרן'!$C$42</f>
        <v>1.2934750662146297E-4</v>
      </c>
    </row>
    <row r="94" spans="2:13" s="141" customFormat="1">
      <c r="B94" s="88" t="s">
        <v>1735</v>
      </c>
      <c r="C94" s="85" t="s">
        <v>1736</v>
      </c>
      <c r="D94" s="98" t="s">
        <v>32</v>
      </c>
      <c r="E94" s="85"/>
      <c r="F94" s="98" t="s">
        <v>1582</v>
      </c>
      <c r="G94" s="98" t="s">
        <v>158</v>
      </c>
      <c r="H94" s="95">
        <v>238318</v>
      </c>
      <c r="I94" s="97">
        <v>2614</v>
      </c>
      <c r="J94" s="95">
        <v>24184.679360000002</v>
      </c>
      <c r="K94" s="96">
        <v>7.3015480073457276E-2</v>
      </c>
      <c r="L94" s="96">
        <v>6.1020494469614947E-3</v>
      </c>
      <c r="M94" s="96">
        <f>J94/'סכום נכסי הקרן'!$C$42</f>
        <v>4.4068163816277415E-4</v>
      </c>
    </row>
    <row r="95" spans="2:13" s="141" customFormat="1">
      <c r="B95" s="88" t="s">
        <v>1737</v>
      </c>
      <c r="C95" s="85" t="s">
        <v>1738</v>
      </c>
      <c r="D95" s="98" t="s">
        <v>1362</v>
      </c>
      <c r="E95" s="85"/>
      <c r="F95" s="98" t="s">
        <v>1582</v>
      </c>
      <c r="G95" s="98" t="s">
        <v>156</v>
      </c>
      <c r="H95" s="95">
        <v>648822</v>
      </c>
      <c r="I95" s="97">
        <v>3723</v>
      </c>
      <c r="J95" s="95">
        <v>87733.295580000005</v>
      </c>
      <c r="K95" s="96">
        <v>2.2725801624769667E-2</v>
      </c>
      <c r="L95" s="96">
        <v>2.2136034958540312E-2</v>
      </c>
      <c r="M95" s="96">
        <f>J95/'סכום נכסי הקרן'!$C$42</f>
        <v>1.5986340708555613E-3</v>
      </c>
    </row>
    <row r="96" spans="2:13" s="141" customFormat="1">
      <c r="B96" s="88" t="s">
        <v>1739</v>
      </c>
      <c r="C96" s="85" t="s">
        <v>1740</v>
      </c>
      <c r="D96" s="98" t="s">
        <v>1362</v>
      </c>
      <c r="E96" s="85"/>
      <c r="F96" s="98" t="s">
        <v>1582</v>
      </c>
      <c r="G96" s="98" t="s">
        <v>156</v>
      </c>
      <c r="H96" s="95">
        <v>59357</v>
      </c>
      <c r="I96" s="97">
        <v>23574</v>
      </c>
      <c r="J96" s="95">
        <v>51044.643609999999</v>
      </c>
      <c r="K96" s="96">
        <v>5.804903246677095E-5</v>
      </c>
      <c r="L96" s="96">
        <v>1.2879101462304731E-2</v>
      </c>
      <c r="M96" s="96">
        <f>J96/'סכום נכסי הקרן'!$C$42</f>
        <v>9.301110356126623E-4</v>
      </c>
    </row>
    <row r="97" spans="2:13" s="141" customFormat="1">
      <c r="B97" s="88" t="s">
        <v>1741</v>
      </c>
      <c r="C97" s="85" t="s">
        <v>1742</v>
      </c>
      <c r="D97" s="98" t="s">
        <v>150</v>
      </c>
      <c r="E97" s="85"/>
      <c r="F97" s="98" t="s">
        <v>1582</v>
      </c>
      <c r="G97" s="98" t="s">
        <v>158</v>
      </c>
      <c r="H97" s="95">
        <v>38838</v>
      </c>
      <c r="I97" s="97">
        <v>12064</v>
      </c>
      <c r="J97" s="95">
        <v>18189.723240000003</v>
      </c>
      <c r="K97" s="96">
        <v>2.6182983716770201E-3</v>
      </c>
      <c r="L97" s="96">
        <v>4.5894588464382539E-3</v>
      </c>
      <c r="M97" s="96">
        <f>J97/'סכום נכסי הקרן'!$C$42</f>
        <v>3.3144442048665159E-4</v>
      </c>
    </row>
    <row r="98" spans="2:13" s="141" customFormat="1">
      <c r="B98" s="88" t="s">
        <v>1743</v>
      </c>
      <c r="C98" s="85" t="s">
        <v>1744</v>
      </c>
      <c r="D98" s="98" t="s">
        <v>1362</v>
      </c>
      <c r="E98" s="85"/>
      <c r="F98" s="98" t="s">
        <v>1582</v>
      </c>
      <c r="G98" s="98" t="s">
        <v>156</v>
      </c>
      <c r="H98" s="95">
        <v>133298</v>
      </c>
      <c r="I98" s="97">
        <v>13563</v>
      </c>
      <c r="J98" s="95">
        <v>65663.682509999999</v>
      </c>
      <c r="K98" s="96">
        <v>1.4916890801069758E-3</v>
      </c>
      <c r="L98" s="96">
        <v>1.6567639023914709E-2</v>
      </c>
      <c r="M98" s="96">
        <f>J98/'סכום נכסי הקרן'!$C$42</f>
        <v>1.1964921571036738E-3</v>
      </c>
    </row>
    <row r="99" spans="2:13" s="141" customFormat="1">
      <c r="B99" s="88" t="s">
        <v>1745</v>
      </c>
      <c r="C99" s="85" t="s">
        <v>1746</v>
      </c>
      <c r="D99" s="98" t="s">
        <v>1362</v>
      </c>
      <c r="E99" s="85"/>
      <c r="F99" s="98" t="s">
        <v>1582</v>
      </c>
      <c r="G99" s="98" t="s">
        <v>156</v>
      </c>
      <c r="H99" s="95">
        <v>2390491.0000000033</v>
      </c>
      <c r="I99" s="97">
        <v>3972</v>
      </c>
      <c r="J99" s="95">
        <v>344859.49875999993</v>
      </c>
      <c r="K99" s="96">
        <v>1.857333753056345E-3</v>
      </c>
      <c r="L99" s="96">
        <v>8.7011685470940875E-2</v>
      </c>
      <c r="M99" s="96">
        <f>J99/'סכום נכסי הקרן'!$C$42</f>
        <v>6.2838645320600992E-3</v>
      </c>
    </row>
    <row r="100" spans="2:13" s="141" customFormat="1">
      <c r="B100" s="88" t="s">
        <v>1747</v>
      </c>
      <c r="C100" s="85" t="s">
        <v>1748</v>
      </c>
      <c r="D100" s="98" t="s">
        <v>1362</v>
      </c>
      <c r="E100" s="85"/>
      <c r="F100" s="98" t="s">
        <v>1582</v>
      </c>
      <c r="G100" s="98" t="s">
        <v>156</v>
      </c>
      <c r="H100" s="95">
        <v>100257</v>
      </c>
      <c r="I100" s="97">
        <v>8259</v>
      </c>
      <c r="J100" s="95">
        <v>30073.779500000001</v>
      </c>
      <c r="K100" s="96">
        <v>2.4185986567445091E-4</v>
      </c>
      <c r="L100" s="96">
        <v>7.5879314682804596E-3</v>
      </c>
      <c r="M100" s="96">
        <f>J100/'סכום נכסי הקרן'!$C$42</f>
        <v>5.4798999889680796E-4</v>
      </c>
    </row>
    <row r="101" spans="2:13" s="141" customFormat="1">
      <c r="B101" s="88" t="s">
        <v>1749</v>
      </c>
      <c r="C101" s="85" t="s">
        <v>1750</v>
      </c>
      <c r="D101" s="98" t="s">
        <v>1362</v>
      </c>
      <c r="E101" s="85"/>
      <c r="F101" s="98" t="s">
        <v>1582</v>
      </c>
      <c r="G101" s="98" t="s">
        <v>156</v>
      </c>
      <c r="H101" s="95">
        <v>306159</v>
      </c>
      <c r="I101" s="97">
        <v>21635</v>
      </c>
      <c r="J101" s="95">
        <v>240574.59874000002</v>
      </c>
      <c r="K101" s="96">
        <v>1.0393916567695374E-3</v>
      </c>
      <c r="L101" s="96">
        <v>6.0699506300769104E-2</v>
      </c>
      <c r="M101" s="96">
        <f>J101/'סכום נכסי הקרן'!$C$42</f>
        <v>4.3836350565160135E-3</v>
      </c>
    </row>
    <row r="102" spans="2:13" s="141" customFormat="1">
      <c r="B102" s="88" t="s">
        <v>1751</v>
      </c>
      <c r="C102" s="85" t="s">
        <v>1752</v>
      </c>
      <c r="D102" s="98" t="s">
        <v>147</v>
      </c>
      <c r="E102" s="85"/>
      <c r="F102" s="98" t="s">
        <v>1582</v>
      </c>
      <c r="G102" s="98" t="s">
        <v>156</v>
      </c>
      <c r="H102" s="95">
        <v>1106700</v>
      </c>
      <c r="I102" s="97">
        <v>4497</v>
      </c>
      <c r="J102" s="95">
        <v>181593.23887999999</v>
      </c>
      <c r="K102" s="96">
        <v>2.7130960765176545E-3</v>
      </c>
      <c r="L102" s="96">
        <v>4.5817887695975244E-2</v>
      </c>
      <c r="M102" s="96">
        <f>J102/'סכום נכסי הקרן'!$C$42</f>
        <v>3.3089049806167186E-3</v>
      </c>
    </row>
    <row r="103" spans="2:13" s="141" customFormat="1">
      <c r="B103" s="88" t="s">
        <v>1753</v>
      </c>
      <c r="C103" s="85" t="s">
        <v>1754</v>
      </c>
      <c r="D103" s="98" t="s">
        <v>1362</v>
      </c>
      <c r="E103" s="85"/>
      <c r="F103" s="98" t="s">
        <v>1582</v>
      </c>
      <c r="G103" s="98" t="s">
        <v>156</v>
      </c>
      <c r="H103" s="95">
        <v>104330</v>
      </c>
      <c r="I103" s="97">
        <v>12286</v>
      </c>
      <c r="J103" s="95">
        <v>46554.917170000001</v>
      </c>
      <c r="K103" s="96">
        <v>1.153552141745409E-3</v>
      </c>
      <c r="L103" s="96">
        <v>1.174629617130209E-2</v>
      </c>
      <c r="M103" s="96">
        <f>J103/'סכום נכסי הקרן'!$C$42</f>
        <v>8.483013918695947E-4</v>
      </c>
    </row>
    <row r="104" spans="2:13" s="141" customFormat="1">
      <c r="B104" s="88" t="s">
        <v>1755</v>
      </c>
      <c r="C104" s="85" t="s">
        <v>1756</v>
      </c>
      <c r="D104" s="98" t="s">
        <v>1362</v>
      </c>
      <c r="E104" s="85"/>
      <c r="F104" s="98" t="s">
        <v>1582</v>
      </c>
      <c r="G104" s="98" t="s">
        <v>156</v>
      </c>
      <c r="H104" s="95">
        <v>569803</v>
      </c>
      <c r="I104" s="97">
        <v>2413</v>
      </c>
      <c r="J104" s="95">
        <v>49937.626090000005</v>
      </c>
      <c r="K104" s="96">
        <v>8.7662E-3</v>
      </c>
      <c r="L104" s="96">
        <v>1.2599789276886011E-2</v>
      </c>
      <c r="M104" s="96">
        <f>J104/'סכום נכסי הקרן'!$C$42</f>
        <v>9.0993949283854766E-4</v>
      </c>
    </row>
    <row r="105" spans="2:13" s="141" customFormat="1">
      <c r="B105" s="88" t="s">
        <v>1757</v>
      </c>
      <c r="C105" s="85" t="s">
        <v>1758</v>
      </c>
      <c r="D105" s="98" t="s">
        <v>1362</v>
      </c>
      <c r="E105" s="85"/>
      <c r="F105" s="98" t="s">
        <v>1582</v>
      </c>
      <c r="G105" s="98" t="s">
        <v>156</v>
      </c>
      <c r="H105" s="95">
        <v>200910</v>
      </c>
      <c r="I105" s="97">
        <v>6669</v>
      </c>
      <c r="J105" s="95">
        <v>48664.034450000006</v>
      </c>
      <c r="K105" s="96">
        <v>2.8099300699300698E-2</v>
      </c>
      <c r="L105" s="96">
        <v>1.2278448685727692E-2</v>
      </c>
      <c r="M105" s="96">
        <f>J105/'סכום נכסי הקרן'!$C$42</f>
        <v>8.8673271627098707E-4</v>
      </c>
    </row>
    <row r="106" spans="2:13" s="141" customFormat="1">
      <c r="B106" s="88" t="s">
        <v>1759</v>
      </c>
      <c r="C106" s="85" t="s">
        <v>1760</v>
      </c>
      <c r="D106" s="98" t="s">
        <v>32</v>
      </c>
      <c r="E106" s="85"/>
      <c r="F106" s="98" t="s">
        <v>1582</v>
      </c>
      <c r="G106" s="98" t="s">
        <v>162</v>
      </c>
      <c r="H106" s="95">
        <v>58547</v>
      </c>
      <c r="I106" s="97">
        <v>10510</v>
      </c>
      <c r="J106" s="95">
        <v>2502.5429199999999</v>
      </c>
      <c r="K106" s="96">
        <v>7.6084470435347626E-4</v>
      </c>
      <c r="L106" s="96">
        <v>6.3141794909384323E-4</v>
      </c>
      <c r="M106" s="96">
        <f>J106/'סכום נכסי הקרן'!$C$42</f>
        <v>4.5600137886560429E-5</v>
      </c>
    </row>
    <row r="107" spans="2:13" s="141" customFormat="1">
      <c r="B107" s="84"/>
      <c r="C107" s="85"/>
      <c r="D107" s="85"/>
      <c r="E107" s="85"/>
      <c r="F107" s="85"/>
      <c r="G107" s="85"/>
      <c r="H107" s="95"/>
      <c r="I107" s="97"/>
      <c r="J107" s="85"/>
      <c r="K107" s="85"/>
      <c r="L107" s="96"/>
      <c r="M107" s="85"/>
    </row>
    <row r="108" spans="2:13" s="141" customFormat="1">
      <c r="B108" s="103" t="s">
        <v>88</v>
      </c>
      <c r="C108" s="83"/>
      <c r="D108" s="83"/>
      <c r="E108" s="83"/>
      <c r="F108" s="83"/>
      <c r="G108" s="83"/>
      <c r="H108" s="92"/>
      <c r="I108" s="94"/>
      <c r="J108" s="92">
        <v>215836.83936000001</v>
      </c>
      <c r="K108" s="83"/>
      <c r="L108" s="93">
        <v>5.4457908936718064E-2</v>
      </c>
      <c r="M108" s="93">
        <f>J108/'סכום נכסי הקרן'!$C$42</f>
        <v>3.9328754592610126E-3</v>
      </c>
    </row>
    <row r="109" spans="2:13" s="141" customFormat="1">
      <c r="B109" s="88" t="s">
        <v>1761</v>
      </c>
      <c r="C109" s="85" t="s">
        <v>1762</v>
      </c>
      <c r="D109" s="98" t="s">
        <v>147</v>
      </c>
      <c r="E109" s="85"/>
      <c r="F109" s="98" t="s">
        <v>1620</v>
      </c>
      <c r="G109" s="98" t="s">
        <v>156</v>
      </c>
      <c r="H109" s="95">
        <v>20932</v>
      </c>
      <c r="I109" s="97">
        <v>11313</v>
      </c>
      <c r="J109" s="95">
        <v>8600.7109499999988</v>
      </c>
      <c r="K109" s="96">
        <v>4.1275409360486712E-4</v>
      </c>
      <c r="L109" s="96">
        <v>2.1700500020986491E-3</v>
      </c>
      <c r="M109" s="96">
        <f>J109/'סכום נכסי הקרן'!$C$42</f>
        <v>1.567180335282522E-4</v>
      </c>
    </row>
    <row r="110" spans="2:13" s="141" customFormat="1">
      <c r="B110" s="88" t="s">
        <v>1763</v>
      </c>
      <c r="C110" s="85" t="s">
        <v>1764</v>
      </c>
      <c r="D110" s="98" t="s">
        <v>147</v>
      </c>
      <c r="E110" s="85"/>
      <c r="F110" s="98" t="s">
        <v>1620</v>
      </c>
      <c r="G110" s="98" t="s">
        <v>159</v>
      </c>
      <c r="H110" s="95">
        <v>5814717</v>
      </c>
      <c r="I110" s="97">
        <v>162.5</v>
      </c>
      <c r="J110" s="95">
        <v>42753.506289999998</v>
      </c>
      <c r="K110" s="96">
        <v>6.5803313094953422E-2</v>
      </c>
      <c r="L110" s="96">
        <v>1.0787160149166404E-2</v>
      </c>
      <c r="M110" s="96">
        <f>J110/'סכום נכסי הקרן'!$C$42</f>
        <v>7.7903390442467561E-4</v>
      </c>
    </row>
    <row r="111" spans="2:13" s="141" customFormat="1">
      <c r="B111" s="88" t="s">
        <v>1765</v>
      </c>
      <c r="C111" s="85" t="s">
        <v>1766</v>
      </c>
      <c r="D111" s="98" t="s">
        <v>1362</v>
      </c>
      <c r="E111" s="85"/>
      <c r="F111" s="98" t="s">
        <v>1620</v>
      </c>
      <c r="G111" s="98" t="s">
        <v>156</v>
      </c>
      <c r="H111" s="95">
        <v>44469</v>
      </c>
      <c r="I111" s="97">
        <v>3413</v>
      </c>
      <c r="J111" s="95">
        <v>5512.38436</v>
      </c>
      <c r="K111" s="96">
        <v>8.0559677530855391E-4</v>
      </c>
      <c r="L111" s="96">
        <v>1.3908326604077496E-3</v>
      </c>
      <c r="M111" s="96">
        <f>J111/'סכום נכסי הקרן'!$C$42</f>
        <v>1.0044402631053344E-4</v>
      </c>
    </row>
    <row r="112" spans="2:13" s="141" customFormat="1">
      <c r="B112" s="88" t="s">
        <v>1767</v>
      </c>
      <c r="C112" s="85" t="s">
        <v>1768</v>
      </c>
      <c r="D112" s="98" t="s">
        <v>1362</v>
      </c>
      <c r="E112" s="85"/>
      <c r="F112" s="98" t="s">
        <v>1620</v>
      </c>
      <c r="G112" s="98" t="s">
        <v>156</v>
      </c>
      <c r="H112" s="95">
        <v>260176</v>
      </c>
      <c r="I112" s="97">
        <v>7974</v>
      </c>
      <c r="J112" s="95">
        <v>75351.049169999984</v>
      </c>
      <c r="K112" s="96">
        <v>1.1487594119372279E-3</v>
      </c>
      <c r="L112" s="96">
        <v>1.9011863712207873E-2</v>
      </c>
      <c r="M112" s="96">
        <f>J112/'סכום נכסי הקרן'!$C$42</f>
        <v>1.3730107102614625E-3</v>
      </c>
    </row>
    <row r="113" spans="2:13" s="141" customFormat="1">
      <c r="B113" s="88" t="s">
        <v>1769</v>
      </c>
      <c r="C113" s="85" t="s">
        <v>1770</v>
      </c>
      <c r="D113" s="98" t="s">
        <v>147</v>
      </c>
      <c r="E113" s="85"/>
      <c r="F113" s="98" t="s">
        <v>1620</v>
      </c>
      <c r="G113" s="98" t="s">
        <v>156</v>
      </c>
      <c r="H113" s="95">
        <v>37730</v>
      </c>
      <c r="I113" s="97">
        <v>10180</v>
      </c>
      <c r="J113" s="95">
        <v>13950.19967</v>
      </c>
      <c r="K113" s="96">
        <v>1.4260461104620684E-2</v>
      </c>
      <c r="L113" s="96">
        <v>3.5197823760325397E-3</v>
      </c>
      <c r="M113" s="96">
        <f>J113/'סכום נכסי הקרן'!$C$42</f>
        <v>2.5419385354519708E-4</v>
      </c>
    </row>
    <row r="114" spans="2:13" s="141" customFormat="1">
      <c r="B114" s="88" t="s">
        <v>1771</v>
      </c>
      <c r="C114" s="85" t="s">
        <v>1772</v>
      </c>
      <c r="D114" s="98" t="s">
        <v>147</v>
      </c>
      <c r="E114" s="85"/>
      <c r="F114" s="98" t="s">
        <v>1620</v>
      </c>
      <c r="G114" s="98" t="s">
        <v>156</v>
      </c>
      <c r="H114" s="95">
        <v>24946.999999999996</v>
      </c>
      <c r="I114" s="97">
        <v>7274</v>
      </c>
      <c r="J114" s="95">
        <v>6590.7898399999958</v>
      </c>
      <c r="K114" s="96">
        <v>7.3088064628517386E-4</v>
      </c>
      <c r="L114" s="96">
        <v>1.6629257266370229E-3</v>
      </c>
      <c r="M114" s="96">
        <f>J114/'סכום נכסי הקרן'!$C$42</f>
        <v>1.2009421420246466E-4</v>
      </c>
    </row>
    <row r="115" spans="2:13" s="141" customFormat="1">
      <c r="B115" s="88" t="s">
        <v>1773</v>
      </c>
      <c r="C115" s="85" t="s">
        <v>1774</v>
      </c>
      <c r="D115" s="98" t="s">
        <v>147</v>
      </c>
      <c r="E115" s="85"/>
      <c r="F115" s="98" t="s">
        <v>1620</v>
      </c>
      <c r="G115" s="98" t="s">
        <v>158</v>
      </c>
      <c r="H115" s="95">
        <v>2884</v>
      </c>
      <c r="I115" s="97">
        <v>10568</v>
      </c>
      <c r="J115" s="95">
        <v>1183.22126</v>
      </c>
      <c r="K115" s="96">
        <v>5.7852893371841749E-5</v>
      </c>
      <c r="L115" s="96">
        <v>2.9853919201251229E-4</v>
      </c>
      <c r="M115" s="96">
        <f>J115/'סכום נכסי הקרן'!$C$42</f>
        <v>2.1560090808076841E-5</v>
      </c>
    </row>
    <row r="116" spans="2:13" s="141" customFormat="1">
      <c r="B116" s="88" t="s">
        <v>1775</v>
      </c>
      <c r="C116" s="85" t="s">
        <v>1776</v>
      </c>
      <c r="D116" s="98" t="s">
        <v>32</v>
      </c>
      <c r="E116" s="85"/>
      <c r="F116" s="98" t="s">
        <v>1620</v>
      </c>
      <c r="G116" s="98" t="s">
        <v>158</v>
      </c>
      <c r="H116" s="95">
        <v>12670</v>
      </c>
      <c r="I116" s="97">
        <v>21117</v>
      </c>
      <c r="J116" s="95">
        <v>10386.918890000001</v>
      </c>
      <c r="K116" s="96">
        <v>7.4970369840017849E-3</v>
      </c>
      <c r="L116" s="96">
        <v>2.6207290874067806E-3</v>
      </c>
      <c r="M116" s="96">
        <f>J116/'סכום נכסי הקרן'!$C$42</f>
        <v>1.8926545867214108E-4</v>
      </c>
    </row>
    <row r="117" spans="2:13" s="141" customFormat="1">
      <c r="B117" s="88" t="s">
        <v>1777</v>
      </c>
      <c r="C117" s="85" t="s">
        <v>1778</v>
      </c>
      <c r="D117" s="98" t="s">
        <v>147</v>
      </c>
      <c r="E117" s="85"/>
      <c r="F117" s="98" t="s">
        <v>1620</v>
      </c>
      <c r="G117" s="98" t="s">
        <v>156</v>
      </c>
      <c r="H117" s="95">
        <v>48082</v>
      </c>
      <c r="I117" s="97">
        <v>10629</v>
      </c>
      <c r="J117" s="95">
        <v>18561.829150000001</v>
      </c>
      <c r="K117" s="96">
        <v>1.2379089097079045E-3</v>
      </c>
      <c r="L117" s="96">
        <v>4.6833450885722739E-3</v>
      </c>
      <c r="M117" s="96">
        <f>J117/'סכום נכסי הקרן'!$C$42</f>
        <v>3.3822475606803054E-4</v>
      </c>
    </row>
    <row r="118" spans="2:13" s="141" customFormat="1">
      <c r="B118" s="88" t="s">
        <v>1779</v>
      </c>
      <c r="C118" s="85" t="s">
        <v>1780</v>
      </c>
      <c r="D118" s="98" t="s">
        <v>1362</v>
      </c>
      <c r="E118" s="85"/>
      <c r="F118" s="98" t="s">
        <v>1620</v>
      </c>
      <c r="G118" s="98" t="s">
        <v>156</v>
      </c>
      <c r="H118" s="95">
        <v>76675</v>
      </c>
      <c r="I118" s="97">
        <v>3693</v>
      </c>
      <c r="J118" s="95">
        <v>10284.39934</v>
      </c>
      <c r="K118" s="96">
        <v>2.4612885771955052E-4</v>
      </c>
      <c r="L118" s="96">
        <v>2.5948623246489118E-3</v>
      </c>
      <c r="M118" s="96">
        <f>J118/'סכום נכסי הקרן'!$C$42</f>
        <v>1.8739739655871762E-4</v>
      </c>
    </row>
    <row r="119" spans="2:13" s="141" customFormat="1">
      <c r="B119" s="88" t="s">
        <v>1781</v>
      </c>
      <c r="C119" s="85" t="s">
        <v>1782</v>
      </c>
      <c r="D119" s="98" t="s">
        <v>32</v>
      </c>
      <c r="E119" s="85"/>
      <c r="F119" s="98" t="s">
        <v>1620</v>
      </c>
      <c r="G119" s="98" t="s">
        <v>158</v>
      </c>
      <c r="H119" s="95">
        <v>31730</v>
      </c>
      <c r="I119" s="97">
        <v>18397</v>
      </c>
      <c r="J119" s="95">
        <v>22661.830440000002</v>
      </c>
      <c r="K119" s="96">
        <v>3.4024547429554283E-2</v>
      </c>
      <c r="L119" s="96">
        <v>5.7178186175273387E-3</v>
      </c>
      <c r="M119" s="96">
        <f>J119/'סכום נכסי הקרן'!$C$42</f>
        <v>4.1293301488146009E-4</v>
      </c>
    </row>
    <row r="120" spans="2:13" s="141" customFormat="1">
      <c r="B120" s="157"/>
      <c r="C120" s="157"/>
    </row>
    <row r="121" spans="2:13" s="141" customFormat="1">
      <c r="B121" s="157"/>
      <c r="C121" s="157"/>
    </row>
    <row r="122" spans="2:13" s="141" customFormat="1">
      <c r="B122" s="157"/>
      <c r="C122" s="157"/>
    </row>
    <row r="123" spans="2:13">
      <c r="B123" s="100" t="s">
        <v>59</v>
      </c>
      <c r="D123" s="1"/>
      <c r="E123" s="1"/>
      <c r="F123" s="1"/>
      <c r="G123" s="1"/>
    </row>
    <row r="124" spans="2:13">
      <c r="B124" s="100" t="s">
        <v>138</v>
      </c>
      <c r="D124" s="1"/>
      <c r="E124" s="1"/>
      <c r="F124" s="1"/>
      <c r="G124" s="1"/>
    </row>
    <row r="125" spans="2:13">
      <c r="D125" s="1"/>
      <c r="E125" s="1"/>
      <c r="F125" s="1"/>
      <c r="G125" s="1"/>
    </row>
    <row r="126" spans="2:13">
      <c r="D126" s="1"/>
      <c r="E126" s="1"/>
      <c r="F126" s="1"/>
      <c r="G126" s="1"/>
    </row>
    <row r="127" spans="2:13">
      <c r="D127" s="1"/>
      <c r="E127" s="1"/>
      <c r="F127" s="1"/>
      <c r="G127" s="1"/>
    </row>
    <row r="128" spans="2:13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13"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C5:C1048576 A1:B1048576 Z1:XFD2 D1:X2 D3:XFD1048576"/>
  </dataValidations>
  <pageMargins left="0" right="0" top="0.11811023622047245" bottom="0.11811023622047245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  <rowBreaks count="1" manualBreakCount="1">
    <brk id="7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C309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6" t="s">
        <v>170</v>
      </c>
      <c r="C1" s="79" t="s" vm="1">
        <v>231</v>
      </c>
    </row>
    <row r="2" spans="2:55">
      <c r="B2" s="56" t="s">
        <v>169</v>
      </c>
      <c r="C2" s="79" t="s">
        <v>232</v>
      </c>
    </row>
    <row r="3" spans="2:55">
      <c r="B3" s="56" t="s">
        <v>171</v>
      </c>
      <c r="C3" s="79" t="s">
        <v>233</v>
      </c>
    </row>
    <row r="4" spans="2:55">
      <c r="B4" s="56" t="s">
        <v>172</v>
      </c>
      <c r="C4" s="79">
        <v>162</v>
      </c>
    </row>
    <row r="6" spans="2:55" ht="26.25" customHeight="1">
      <c r="B6" s="197" t="s">
        <v>198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9"/>
    </row>
    <row r="7" spans="2:55" ht="26.25" customHeight="1">
      <c r="B7" s="197" t="s">
        <v>118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9"/>
      <c r="BC7" s="3"/>
    </row>
    <row r="8" spans="2:55" s="3" customFormat="1" ht="78.75">
      <c r="B8" s="22" t="s">
        <v>141</v>
      </c>
      <c r="C8" s="30" t="s">
        <v>58</v>
      </c>
      <c r="D8" s="71" t="s">
        <v>145</v>
      </c>
      <c r="E8" s="71" t="s">
        <v>143</v>
      </c>
      <c r="F8" s="75" t="s">
        <v>83</v>
      </c>
      <c r="G8" s="30" t="s">
        <v>15</v>
      </c>
      <c r="H8" s="30" t="s">
        <v>84</v>
      </c>
      <c r="I8" s="30" t="s">
        <v>128</v>
      </c>
      <c r="J8" s="30" t="s">
        <v>0</v>
      </c>
      <c r="K8" s="30" t="s">
        <v>132</v>
      </c>
      <c r="L8" s="30" t="s">
        <v>79</v>
      </c>
      <c r="M8" s="30" t="s">
        <v>74</v>
      </c>
      <c r="N8" s="71" t="s">
        <v>173</v>
      </c>
      <c r="O8" s="31" t="s">
        <v>175</v>
      </c>
      <c r="AX8" s="1"/>
      <c r="AY8" s="1"/>
    </row>
    <row r="9" spans="2:55" s="3" customFormat="1" ht="20.25">
      <c r="B9" s="16"/>
      <c r="C9" s="17"/>
      <c r="D9" s="17"/>
      <c r="E9" s="17"/>
      <c r="F9" s="17"/>
      <c r="G9" s="17"/>
      <c r="H9" s="17"/>
      <c r="I9" s="17"/>
      <c r="J9" s="32" t="s">
        <v>22</v>
      </c>
      <c r="K9" s="32" t="s">
        <v>80</v>
      </c>
      <c r="L9" s="32" t="s">
        <v>23</v>
      </c>
      <c r="M9" s="32" t="s">
        <v>20</v>
      </c>
      <c r="N9" s="32" t="s">
        <v>20</v>
      </c>
      <c r="O9" s="33" t="s">
        <v>20</v>
      </c>
      <c r="AW9" s="1"/>
      <c r="AX9" s="1"/>
      <c r="AY9" s="1"/>
      <c r="BC9" s="4"/>
    </row>
    <row r="10" spans="2:55" s="4" customFormat="1" ht="18" customHeight="1">
      <c r="B10" s="19"/>
      <c r="C10" s="143">
        <v>-1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W10" s="1"/>
      <c r="AX10" s="3"/>
      <c r="AY10" s="1"/>
    </row>
    <row r="11" spans="2:55" s="160" customFormat="1" ht="18" customHeight="1">
      <c r="B11" s="80" t="s">
        <v>37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3895189.3196699978</v>
      </c>
      <c r="M11" s="81"/>
      <c r="N11" s="90">
        <v>1</v>
      </c>
      <c r="O11" s="90">
        <f>L11/'סכום נכסי הקרן'!$C$42</f>
        <v>7.0976273234590284E-2</v>
      </c>
      <c r="AW11" s="141"/>
      <c r="AX11" s="161"/>
      <c r="AY11" s="141"/>
      <c r="BC11" s="141"/>
    </row>
    <row r="12" spans="2:55" s="160" customFormat="1" ht="18" customHeight="1">
      <c r="B12" s="82" t="s">
        <v>225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3895189.3196700001</v>
      </c>
      <c r="M12" s="83"/>
      <c r="N12" s="93">
        <v>1.0000000000000007</v>
      </c>
      <c r="O12" s="93">
        <f>L12/'סכום נכסי הקרן'!$C$42</f>
        <v>7.0976273234590326E-2</v>
      </c>
      <c r="AW12" s="141"/>
      <c r="AX12" s="161"/>
      <c r="AY12" s="141"/>
      <c r="BC12" s="141"/>
    </row>
    <row r="13" spans="2:55" s="141" customFormat="1">
      <c r="B13" s="103" t="s">
        <v>1783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3895189.3196700001</v>
      </c>
      <c r="M13" s="83"/>
      <c r="N13" s="93">
        <v>1.0000000000000007</v>
      </c>
      <c r="O13" s="93">
        <f>L13/'סכום נכסי הקרן'!$C$42</f>
        <v>7.0976273234590326E-2</v>
      </c>
      <c r="AX13" s="161"/>
    </row>
    <row r="14" spans="2:55" s="141" customFormat="1" ht="20.25">
      <c r="B14" s="88" t="s">
        <v>1784</v>
      </c>
      <c r="C14" s="85" t="s">
        <v>1785</v>
      </c>
      <c r="D14" s="98" t="s">
        <v>32</v>
      </c>
      <c r="E14" s="85"/>
      <c r="F14" s="98" t="s">
        <v>1620</v>
      </c>
      <c r="G14" s="85" t="s">
        <v>439</v>
      </c>
      <c r="H14" s="85" t="s">
        <v>888</v>
      </c>
      <c r="I14" s="98" t="s">
        <v>159</v>
      </c>
      <c r="J14" s="95">
        <v>14063.83</v>
      </c>
      <c r="K14" s="97">
        <v>105431</v>
      </c>
      <c r="L14" s="95">
        <v>67090.607369999998</v>
      </c>
      <c r="M14" s="96">
        <v>5.9631854952536707E-2</v>
      </c>
      <c r="N14" s="96">
        <v>1.7223965734144073E-2</v>
      </c>
      <c r="O14" s="96">
        <f>L14/'סכום נכסי הקרן'!$C$42</f>
        <v>1.2224928981298302E-3</v>
      </c>
      <c r="AX14" s="160"/>
    </row>
    <row r="15" spans="2:55" s="141" customFormat="1">
      <c r="B15" s="88" t="s">
        <v>1786</v>
      </c>
      <c r="C15" s="85">
        <v>390608</v>
      </c>
      <c r="D15" s="98" t="s">
        <v>32</v>
      </c>
      <c r="E15" s="85"/>
      <c r="F15" s="98" t="s">
        <v>1620</v>
      </c>
      <c r="G15" s="85" t="s">
        <v>676</v>
      </c>
      <c r="H15" s="85" t="s">
        <v>888</v>
      </c>
      <c r="I15" s="98" t="s">
        <v>158</v>
      </c>
      <c r="J15" s="95">
        <v>18524.580000000002</v>
      </c>
      <c r="K15" s="97">
        <v>91564</v>
      </c>
      <c r="L15" s="95">
        <v>65849.280209999997</v>
      </c>
      <c r="M15" s="96">
        <v>0.12106036220575296</v>
      </c>
      <c r="N15" s="96">
        <v>1.6905283621895629E-2</v>
      </c>
      <c r="O15" s="96">
        <f>L15/'סכום נכסי הקרן'!$C$42</f>
        <v>1.1998740294559085E-3</v>
      </c>
    </row>
    <row r="16" spans="2:55" s="141" customFormat="1">
      <c r="B16" s="88" t="s">
        <v>1787</v>
      </c>
      <c r="C16" s="85" t="s">
        <v>1788</v>
      </c>
      <c r="D16" s="98" t="s">
        <v>32</v>
      </c>
      <c r="E16" s="85"/>
      <c r="F16" s="98" t="s">
        <v>1620</v>
      </c>
      <c r="G16" s="85" t="s">
        <v>676</v>
      </c>
      <c r="H16" s="85" t="s">
        <v>888</v>
      </c>
      <c r="I16" s="98" t="s">
        <v>156</v>
      </c>
      <c r="J16" s="95">
        <v>398164.06999999995</v>
      </c>
      <c r="K16" s="97">
        <v>10611</v>
      </c>
      <c r="L16" s="95">
        <v>153449.05619</v>
      </c>
      <c r="M16" s="96">
        <v>4.1516546975154993E-2</v>
      </c>
      <c r="N16" s="96">
        <v>3.9394505272211076E-2</v>
      </c>
      <c r="O16" s="96">
        <f>L16/'סכום נכסי הקרן'!$C$42</f>
        <v>2.7960751701419611E-3</v>
      </c>
    </row>
    <row r="17" spans="2:49" s="141" customFormat="1">
      <c r="B17" s="88" t="s">
        <v>1789</v>
      </c>
      <c r="C17" s="85" t="s">
        <v>1790</v>
      </c>
      <c r="D17" s="98" t="s">
        <v>32</v>
      </c>
      <c r="E17" s="85"/>
      <c r="F17" s="98" t="s">
        <v>1620</v>
      </c>
      <c r="G17" s="85" t="s">
        <v>691</v>
      </c>
      <c r="H17" s="85" t="s">
        <v>888</v>
      </c>
      <c r="I17" s="98" t="s">
        <v>156</v>
      </c>
      <c r="J17" s="95">
        <v>874554.29</v>
      </c>
      <c r="K17" s="97">
        <v>2498</v>
      </c>
      <c r="L17" s="95">
        <v>79346.001890000014</v>
      </c>
      <c r="M17" s="96">
        <v>8.8788175752370132E-3</v>
      </c>
      <c r="N17" s="96">
        <v>2.0370255558392794E-2</v>
      </c>
      <c r="O17" s="96">
        <f>L17/'סכום נכסי הקרן'!$C$42</f>
        <v>1.4458048243709185E-3</v>
      </c>
    </row>
    <row r="18" spans="2:49" s="141" customFormat="1">
      <c r="B18" s="88" t="s">
        <v>1791</v>
      </c>
      <c r="C18" s="85" t="s">
        <v>1792</v>
      </c>
      <c r="D18" s="98" t="s">
        <v>32</v>
      </c>
      <c r="E18" s="85"/>
      <c r="F18" s="98" t="s">
        <v>1620</v>
      </c>
      <c r="G18" s="85" t="s">
        <v>691</v>
      </c>
      <c r="H18" s="85" t="s">
        <v>894</v>
      </c>
      <c r="I18" s="98" t="s">
        <v>156</v>
      </c>
      <c r="J18" s="95">
        <v>2421098.5000000005</v>
      </c>
      <c r="K18" s="97">
        <v>885</v>
      </c>
      <c r="L18" s="95">
        <v>77821.853329999998</v>
      </c>
      <c r="M18" s="96">
        <v>2.074578289971098E-2</v>
      </c>
      <c r="N18" s="96">
        <v>1.9978965576079651E-2</v>
      </c>
      <c r="O18" s="96">
        <f>L18/'סכום נכסי הקרן'!$C$42</f>
        <v>1.4180325196723029E-3</v>
      </c>
    </row>
    <row r="19" spans="2:49" s="141" customFormat="1" ht="20.25">
      <c r="B19" s="88" t="s">
        <v>1793</v>
      </c>
      <c r="C19" s="85" t="s">
        <v>1794</v>
      </c>
      <c r="D19" s="98" t="s">
        <v>32</v>
      </c>
      <c r="E19" s="85"/>
      <c r="F19" s="98" t="s">
        <v>1620</v>
      </c>
      <c r="G19" s="85" t="s">
        <v>1004</v>
      </c>
      <c r="H19" s="85" t="s">
        <v>888</v>
      </c>
      <c r="I19" s="98" t="s">
        <v>156</v>
      </c>
      <c r="J19" s="95">
        <v>1156793.3500000001</v>
      </c>
      <c r="K19" s="97">
        <v>2743</v>
      </c>
      <c r="L19" s="95">
        <v>115246.41677</v>
      </c>
      <c r="M19" s="96">
        <v>3.3669465471564311E-2</v>
      </c>
      <c r="N19" s="96">
        <v>2.9586858894900574E-2</v>
      </c>
      <c r="O19" s="96">
        <f>L19/'סכום נכסי הקרן'!$C$42</f>
        <v>2.0999649810777314E-3</v>
      </c>
      <c r="AW19" s="160"/>
    </row>
    <row r="20" spans="2:49" s="141" customFormat="1">
      <c r="B20" s="88" t="s">
        <v>1795</v>
      </c>
      <c r="C20" s="85" t="s">
        <v>1796</v>
      </c>
      <c r="D20" s="98" t="s">
        <v>32</v>
      </c>
      <c r="E20" s="85"/>
      <c r="F20" s="98" t="s">
        <v>1620</v>
      </c>
      <c r="G20" s="85" t="s">
        <v>1004</v>
      </c>
      <c r="H20" s="85" t="s">
        <v>888</v>
      </c>
      <c r="I20" s="98" t="s">
        <v>156</v>
      </c>
      <c r="J20" s="95">
        <v>5638.73</v>
      </c>
      <c r="K20" s="97">
        <v>174080</v>
      </c>
      <c r="L20" s="95">
        <v>35651.353080000001</v>
      </c>
      <c r="M20" s="96">
        <v>3.2683718504358861E-2</v>
      </c>
      <c r="N20" s="96">
        <v>9.1526624649454526E-3</v>
      </c>
      <c r="O20" s="96">
        <f>L20/'סכום נכסי הקרן'!$C$42</f>
        <v>6.4962187193594713E-4</v>
      </c>
      <c r="AW20" s="161"/>
    </row>
    <row r="21" spans="2:49" s="141" customFormat="1">
      <c r="B21" s="88" t="s">
        <v>1797</v>
      </c>
      <c r="C21" s="85" t="s">
        <v>1798</v>
      </c>
      <c r="D21" s="98" t="s">
        <v>32</v>
      </c>
      <c r="E21" s="85"/>
      <c r="F21" s="98" t="s">
        <v>1620</v>
      </c>
      <c r="G21" s="85" t="s">
        <v>1018</v>
      </c>
      <c r="H21" s="85" t="s">
        <v>888</v>
      </c>
      <c r="I21" s="98" t="s">
        <v>158</v>
      </c>
      <c r="J21" s="95">
        <v>231529.82</v>
      </c>
      <c r="K21" s="97">
        <v>18302</v>
      </c>
      <c r="L21" s="95">
        <v>164506.62208</v>
      </c>
      <c r="M21" s="96">
        <v>3.4937163701603886E-2</v>
      </c>
      <c r="N21" s="96">
        <v>4.223328022832458E-2</v>
      </c>
      <c r="O21" s="96">
        <f>L21/'סכום נכסי הקרן'!$C$42</f>
        <v>2.9975608370785855E-3</v>
      </c>
    </row>
    <row r="22" spans="2:49" s="141" customFormat="1">
      <c r="B22" s="88" t="s">
        <v>1799</v>
      </c>
      <c r="C22" s="85" t="s">
        <v>1800</v>
      </c>
      <c r="D22" s="98" t="s">
        <v>32</v>
      </c>
      <c r="E22" s="85"/>
      <c r="F22" s="98" t="s">
        <v>1620</v>
      </c>
      <c r="G22" s="85" t="s">
        <v>1018</v>
      </c>
      <c r="H22" s="85" t="s">
        <v>888</v>
      </c>
      <c r="I22" s="98" t="s">
        <v>158</v>
      </c>
      <c r="J22" s="95">
        <v>115635.07</v>
      </c>
      <c r="K22" s="97">
        <v>24512</v>
      </c>
      <c r="L22" s="95">
        <v>110038.89127000002</v>
      </c>
      <c r="M22" s="96">
        <v>7.3672913621328591E-3</v>
      </c>
      <c r="N22" s="96">
        <v>2.8249946854784089E-2</v>
      </c>
      <c r="O22" s="96">
        <f>L22/'סכום נכסי הקרן'!$C$42</f>
        <v>2.00507594682781E-3</v>
      </c>
    </row>
    <row r="23" spans="2:49" s="141" customFormat="1">
      <c r="B23" s="88" t="s">
        <v>1801</v>
      </c>
      <c r="C23" s="85" t="s">
        <v>1802</v>
      </c>
      <c r="D23" s="98" t="s">
        <v>32</v>
      </c>
      <c r="E23" s="85"/>
      <c r="F23" s="98" t="s">
        <v>1620</v>
      </c>
      <c r="G23" s="85" t="s">
        <v>1018</v>
      </c>
      <c r="H23" s="85" t="s">
        <v>929</v>
      </c>
      <c r="I23" s="98" t="s">
        <v>156</v>
      </c>
      <c r="J23" s="95">
        <v>5970079.6100000003</v>
      </c>
      <c r="K23" s="97">
        <v>1217</v>
      </c>
      <c r="L23" s="95">
        <v>263886.11596000002</v>
      </c>
      <c r="M23" s="96">
        <v>9.4273841156956133E-3</v>
      </c>
      <c r="N23" s="96">
        <v>6.7746672704051408E-2</v>
      </c>
      <c r="O23" s="96">
        <f>L23/'סכום נכסי הקרן'!$C$42</f>
        <v>4.8084063525771128E-3</v>
      </c>
    </row>
    <row r="24" spans="2:49" s="141" customFormat="1">
      <c r="B24" s="88" t="s">
        <v>1803</v>
      </c>
      <c r="C24" s="85" t="s">
        <v>1804</v>
      </c>
      <c r="D24" s="98" t="s">
        <v>32</v>
      </c>
      <c r="E24" s="85"/>
      <c r="F24" s="98" t="s">
        <v>1620</v>
      </c>
      <c r="G24" s="85" t="s">
        <v>1018</v>
      </c>
      <c r="H24" s="85" t="s">
        <v>888</v>
      </c>
      <c r="I24" s="98" t="s">
        <v>158</v>
      </c>
      <c r="J24" s="95">
        <v>3042.32</v>
      </c>
      <c r="K24" s="97">
        <v>194538</v>
      </c>
      <c r="L24" s="95">
        <v>22976.678329999999</v>
      </c>
      <c r="M24" s="96">
        <v>3.5036134320278901E-3</v>
      </c>
      <c r="N24" s="96">
        <v>5.898732113987875E-3</v>
      </c>
      <c r="O24" s="96">
        <f>L24/'סכום נכסי הקרן'!$C$42</f>
        <v>4.1867002226005583E-4</v>
      </c>
    </row>
    <row r="25" spans="2:49" s="141" customFormat="1">
      <c r="B25" s="88" t="s">
        <v>1805</v>
      </c>
      <c r="C25" s="85" t="s">
        <v>1806</v>
      </c>
      <c r="D25" s="98" t="s">
        <v>32</v>
      </c>
      <c r="E25" s="85"/>
      <c r="F25" s="98" t="s">
        <v>1620</v>
      </c>
      <c r="G25" s="85" t="s">
        <v>1032</v>
      </c>
      <c r="H25" s="85" t="s">
        <v>888</v>
      </c>
      <c r="I25" s="98" t="s">
        <v>156</v>
      </c>
      <c r="J25" s="95">
        <v>429602.64</v>
      </c>
      <c r="K25" s="97">
        <v>11156.2</v>
      </c>
      <c r="L25" s="95">
        <v>174072.05971999999</v>
      </c>
      <c r="M25" s="96">
        <v>7.0223223860848102E-2</v>
      </c>
      <c r="N25" s="96">
        <v>4.4688985678043358E-2</v>
      </c>
      <c r="O25" s="96">
        <f>L25/'סכום נכסי הקרן'!$C$42</f>
        <v>3.1718576580614978E-3</v>
      </c>
    </row>
    <row r="26" spans="2:49" s="141" customFormat="1">
      <c r="B26" s="88" t="s">
        <v>1807</v>
      </c>
      <c r="C26" s="85" t="s">
        <v>1808</v>
      </c>
      <c r="D26" s="98" t="s">
        <v>32</v>
      </c>
      <c r="E26" s="85"/>
      <c r="F26" s="98" t="s">
        <v>1620</v>
      </c>
      <c r="G26" s="85" t="s">
        <v>1032</v>
      </c>
      <c r="H26" s="85" t="s">
        <v>888</v>
      </c>
      <c r="I26" s="98" t="s">
        <v>156</v>
      </c>
      <c r="J26" s="95">
        <v>375904.64</v>
      </c>
      <c r="K26" s="97">
        <v>11776</v>
      </c>
      <c r="L26" s="95">
        <v>160776.03844999999</v>
      </c>
      <c r="M26" s="96">
        <v>4.5701772177652998E-2</v>
      </c>
      <c r="N26" s="96">
        <v>4.1275538941871255E-2</v>
      </c>
      <c r="O26" s="96">
        <f>L26/'סכום נכסי הקרן'!$C$42</f>
        <v>2.9295839298432258E-3</v>
      </c>
    </row>
    <row r="27" spans="2:49" s="141" customFormat="1">
      <c r="B27" s="88" t="s">
        <v>1809</v>
      </c>
      <c r="C27" s="85" t="s">
        <v>1810</v>
      </c>
      <c r="D27" s="98" t="s">
        <v>32</v>
      </c>
      <c r="E27" s="85"/>
      <c r="F27" s="98" t="s">
        <v>1620</v>
      </c>
      <c r="G27" s="85" t="s">
        <v>1032</v>
      </c>
      <c r="H27" s="85" t="s">
        <v>888</v>
      </c>
      <c r="I27" s="98" t="s">
        <v>158</v>
      </c>
      <c r="J27" s="95">
        <v>20418.919999999998</v>
      </c>
      <c r="K27" s="97">
        <v>171866</v>
      </c>
      <c r="L27" s="95">
        <v>136238.74747</v>
      </c>
      <c r="M27" s="96">
        <v>5.5742113843373846E-2</v>
      </c>
      <c r="N27" s="96">
        <v>3.4976155531650052E-2</v>
      </c>
      <c r="O27" s="96">
        <f>L27/'סכום נכסי הקרן'!$C$42</f>
        <v>2.4824771717099209E-3</v>
      </c>
    </row>
    <row r="28" spans="2:49" s="141" customFormat="1">
      <c r="B28" s="88" t="s">
        <v>1811</v>
      </c>
      <c r="C28" s="85" t="s">
        <v>1812</v>
      </c>
      <c r="D28" s="98" t="s">
        <v>32</v>
      </c>
      <c r="E28" s="85"/>
      <c r="F28" s="98" t="s">
        <v>1620</v>
      </c>
      <c r="G28" s="85" t="s">
        <v>1032</v>
      </c>
      <c r="H28" s="85" t="s">
        <v>888</v>
      </c>
      <c r="I28" s="98" t="s">
        <v>156</v>
      </c>
      <c r="J28" s="95">
        <v>4226328.22</v>
      </c>
      <c r="K28" s="97">
        <v>1533</v>
      </c>
      <c r="L28" s="95">
        <v>235315.86944000001</v>
      </c>
      <c r="M28" s="96">
        <v>1.8724552816027765E-2</v>
      </c>
      <c r="N28" s="96">
        <v>6.0411920994878902E-2</v>
      </c>
      <c r="O28" s="96">
        <f>L28/'סכום נכסי הקרן'!$C$42</f>
        <v>4.2878130111590066E-3</v>
      </c>
    </row>
    <row r="29" spans="2:49" s="141" customFormat="1">
      <c r="B29" s="88" t="s">
        <v>1813</v>
      </c>
      <c r="C29" s="85" t="s">
        <v>1814</v>
      </c>
      <c r="D29" s="98" t="s">
        <v>32</v>
      </c>
      <c r="E29" s="85"/>
      <c r="F29" s="98" t="s">
        <v>1620</v>
      </c>
      <c r="G29" s="85" t="s">
        <v>1032</v>
      </c>
      <c r="H29" s="85" t="s">
        <v>888</v>
      </c>
      <c r="I29" s="98" t="s">
        <v>158</v>
      </c>
      <c r="J29" s="95">
        <v>555911.39</v>
      </c>
      <c r="K29" s="97">
        <v>10130.42</v>
      </c>
      <c r="L29" s="95">
        <v>218630.58908999999</v>
      </c>
      <c r="M29" s="96">
        <v>1.4281714919199886E-2</v>
      </c>
      <c r="N29" s="96">
        <v>5.6128360176475961E-2</v>
      </c>
      <c r="O29" s="96">
        <f>L29/'סכום נכסי הקרן'!$C$42</f>
        <v>3.9837818280950539E-3</v>
      </c>
    </row>
    <row r="30" spans="2:49" s="141" customFormat="1">
      <c r="B30" s="88" t="s">
        <v>1815</v>
      </c>
      <c r="C30" s="85" t="s">
        <v>1816</v>
      </c>
      <c r="D30" s="98" t="s">
        <v>32</v>
      </c>
      <c r="E30" s="85"/>
      <c r="F30" s="98" t="s">
        <v>1620</v>
      </c>
      <c r="G30" s="85" t="s">
        <v>698</v>
      </c>
      <c r="H30" s="85" t="s">
        <v>888</v>
      </c>
      <c r="I30" s="98" t="s">
        <v>158</v>
      </c>
      <c r="J30" s="95">
        <v>348046.12</v>
      </c>
      <c r="K30" s="97">
        <v>14106</v>
      </c>
      <c r="L30" s="95">
        <v>190598.10741999999</v>
      </c>
      <c r="M30" s="96">
        <v>8.9233593101779689E-3</v>
      </c>
      <c r="N30" s="96">
        <v>4.8931667186884652E-2</v>
      </c>
      <c r="O30" s="96">
        <f>L30/'סכום נכסי הקרן'!$C$42</f>
        <v>3.4729873800803611E-3</v>
      </c>
    </row>
    <row r="31" spans="2:49" s="141" customFormat="1">
      <c r="B31" s="88" t="s">
        <v>1817</v>
      </c>
      <c r="C31" s="85" t="s">
        <v>1818</v>
      </c>
      <c r="D31" s="98" t="s">
        <v>32</v>
      </c>
      <c r="E31" s="85"/>
      <c r="F31" s="98" t="s">
        <v>1620</v>
      </c>
      <c r="G31" s="85" t="s">
        <v>698</v>
      </c>
      <c r="H31" s="85" t="s">
        <v>929</v>
      </c>
      <c r="I31" s="98" t="s">
        <v>156</v>
      </c>
      <c r="J31" s="95">
        <v>77470.92</v>
      </c>
      <c r="K31" s="97">
        <v>120808</v>
      </c>
      <c r="L31" s="95">
        <v>339922.75835000002</v>
      </c>
      <c r="M31" s="96">
        <v>1.4698345434604208E-2</v>
      </c>
      <c r="N31" s="96">
        <v>8.7267326554181054E-2</v>
      </c>
      <c r="O31" s="96">
        <f>L31/'סכום נכסי הקרן'!$C$42</f>
        <v>6.1939096139617712E-3</v>
      </c>
    </row>
    <row r="32" spans="2:49" s="141" customFormat="1">
      <c r="B32" s="88" t="s">
        <v>1819</v>
      </c>
      <c r="C32" s="85" t="s">
        <v>1820</v>
      </c>
      <c r="D32" s="98" t="s">
        <v>32</v>
      </c>
      <c r="E32" s="85"/>
      <c r="F32" s="98" t="s">
        <v>1620</v>
      </c>
      <c r="G32" s="85" t="s">
        <v>698</v>
      </c>
      <c r="H32" s="85" t="s">
        <v>929</v>
      </c>
      <c r="I32" s="98" t="s">
        <v>156</v>
      </c>
      <c r="J32" s="95">
        <v>5764.25</v>
      </c>
      <c r="K32" s="97">
        <v>1101268</v>
      </c>
      <c r="L32" s="95">
        <v>230558.86139999999</v>
      </c>
      <c r="M32" s="96">
        <v>1.1457011337965296E-2</v>
      </c>
      <c r="N32" s="96">
        <v>5.9190668919664485E-2</v>
      </c>
      <c r="O32" s="96">
        <f>L32/'סכום נכסי הקרן'!$C$42</f>
        <v>4.2011330901802774E-3</v>
      </c>
    </row>
    <row r="33" spans="2:15" s="141" customFormat="1">
      <c r="B33" s="88" t="s">
        <v>1821</v>
      </c>
      <c r="C33" s="85" t="s">
        <v>1822</v>
      </c>
      <c r="D33" s="98" t="s">
        <v>32</v>
      </c>
      <c r="E33" s="85"/>
      <c r="F33" s="98" t="s">
        <v>1620</v>
      </c>
      <c r="G33" s="85" t="s">
        <v>698</v>
      </c>
      <c r="H33" s="85" t="s">
        <v>888</v>
      </c>
      <c r="I33" s="98" t="s">
        <v>156</v>
      </c>
      <c r="J33" s="95">
        <v>17005.53</v>
      </c>
      <c r="K33" s="97">
        <v>177974</v>
      </c>
      <c r="L33" s="95">
        <v>109923.98023</v>
      </c>
      <c r="M33" s="96">
        <v>0.11458494450068188</v>
      </c>
      <c r="N33" s="96">
        <v>2.8220446096138097E-2</v>
      </c>
      <c r="O33" s="96">
        <f>L33/'סכום נכסי הקרן'!$C$42</f>
        <v>2.0029820929215246E-3</v>
      </c>
    </row>
    <row r="34" spans="2:15" s="141" customFormat="1">
      <c r="B34" s="88" t="s">
        <v>1823</v>
      </c>
      <c r="C34" s="85" t="s">
        <v>1824</v>
      </c>
      <c r="D34" s="98" t="s">
        <v>32</v>
      </c>
      <c r="E34" s="85"/>
      <c r="F34" s="98" t="s">
        <v>1620</v>
      </c>
      <c r="G34" s="85" t="s">
        <v>1825</v>
      </c>
      <c r="H34" s="85" t="s">
        <v>888</v>
      </c>
      <c r="I34" s="98" t="s">
        <v>159</v>
      </c>
      <c r="J34" s="95">
        <v>281712.14</v>
      </c>
      <c r="K34" s="97">
        <v>14221.64</v>
      </c>
      <c r="L34" s="95">
        <v>181277.97290999998</v>
      </c>
      <c r="M34" s="96">
        <v>8.0376655796246796E-2</v>
      </c>
      <c r="N34" s="96">
        <v>4.6538937656914178E-2</v>
      </c>
      <c r="O34" s="96">
        <f>L34/'סכום נכסי הקרן'!$C$42</f>
        <v>3.303160355184704E-3</v>
      </c>
    </row>
    <row r="35" spans="2:15" s="141" customFormat="1">
      <c r="B35" s="88" t="s">
        <v>1826</v>
      </c>
      <c r="C35" s="85" t="s">
        <v>1827</v>
      </c>
      <c r="D35" s="98" t="s">
        <v>32</v>
      </c>
      <c r="E35" s="85"/>
      <c r="F35" s="98" t="s">
        <v>1582</v>
      </c>
      <c r="G35" s="85" t="s">
        <v>712</v>
      </c>
      <c r="H35" s="85"/>
      <c r="I35" s="98" t="s">
        <v>158</v>
      </c>
      <c r="J35" s="95">
        <v>13220</v>
      </c>
      <c r="K35" s="97">
        <v>161404</v>
      </c>
      <c r="L35" s="95">
        <v>82836.864889999997</v>
      </c>
      <c r="M35" s="96">
        <v>6.8130265366502629E-2</v>
      </c>
      <c r="N35" s="96">
        <v>2.126645410319054E-2</v>
      </c>
      <c r="O35" s="96">
        <f>L35/'סכום נכסי הקרן'!$C$42</f>
        <v>1.5094136571589256E-3</v>
      </c>
    </row>
    <row r="36" spans="2:15" s="141" customFormat="1">
      <c r="B36" s="88" t="s">
        <v>1828</v>
      </c>
      <c r="C36" s="85" t="s">
        <v>1829</v>
      </c>
      <c r="D36" s="98" t="s">
        <v>149</v>
      </c>
      <c r="E36" s="85"/>
      <c r="F36" s="98" t="s">
        <v>1582</v>
      </c>
      <c r="G36" s="85" t="s">
        <v>712</v>
      </c>
      <c r="H36" s="85"/>
      <c r="I36" s="98" t="s">
        <v>158</v>
      </c>
      <c r="J36" s="95">
        <v>292159.99999999994</v>
      </c>
      <c r="K36" s="97">
        <v>3901</v>
      </c>
      <c r="L36" s="95">
        <v>44246.06074999999</v>
      </c>
      <c r="M36" s="96">
        <v>1.0533596304298442E-2</v>
      </c>
      <c r="N36" s="96">
        <v>1.1359155388562355E-2</v>
      </c>
      <c r="O36" s="96">
        <f>L36/'סכום נכסי הקרן'!$C$42</f>
        <v>8.0623051657277036E-4</v>
      </c>
    </row>
    <row r="37" spans="2:15" s="141" customFormat="1">
      <c r="B37" s="88" t="s">
        <v>1830</v>
      </c>
      <c r="C37" s="85" t="s">
        <v>1831</v>
      </c>
      <c r="D37" s="98" t="s">
        <v>149</v>
      </c>
      <c r="E37" s="85"/>
      <c r="F37" s="98" t="s">
        <v>1582</v>
      </c>
      <c r="G37" s="85" t="s">
        <v>712</v>
      </c>
      <c r="H37" s="85"/>
      <c r="I37" s="98" t="s">
        <v>158</v>
      </c>
      <c r="J37" s="95">
        <v>261829.99999999991</v>
      </c>
      <c r="K37" s="97">
        <v>2245</v>
      </c>
      <c r="L37" s="95">
        <v>22819.895770000003</v>
      </c>
      <c r="M37" s="96">
        <v>2.5465022488972574E-3</v>
      </c>
      <c r="N37" s="96">
        <v>5.8584818085127928E-3</v>
      </c>
      <c r="O37" s="96">
        <f>L37/'סכום נכסי הקרן'!$C$42</f>
        <v>4.1581320558088062E-4</v>
      </c>
    </row>
    <row r="38" spans="2:15" s="141" customFormat="1">
      <c r="B38" s="88" t="s">
        <v>1832</v>
      </c>
      <c r="C38" s="85" t="s">
        <v>1833</v>
      </c>
      <c r="D38" s="98" t="s">
        <v>32</v>
      </c>
      <c r="E38" s="85"/>
      <c r="F38" s="98" t="s">
        <v>1582</v>
      </c>
      <c r="G38" s="85" t="s">
        <v>712</v>
      </c>
      <c r="H38" s="85"/>
      <c r="I38" s="98" t="s">
        <v>156</v>
      </c>
      <c r="J38" s="95">
        <v>125820.36</v>
      </c>
      <c r="K38" s="97">
        <v>12413</v>
      </c>
      <c r="L38" s="95">
        <v>56724.870849999992</v>
      </c>
      <c r="M38" s="96">
        <v>2.2211387703865385E-2</v>
      </c>
      <c r="N38" s="96">
        <v>1.4562802009019101E-2</v>
      </c>
      <c r="O38" s="96">
        <f>L38/'סכום נכסי הקרן'!$C$42</f>
        <v>1.0336134144533801E-3</v>
      </c>
    </row>
    <row r="39" spans="2:15" s="141" customFormat="1">
      <c r="B39" s="88" t="s">
        <v>1834</v>
      </c>
      <c r="C39" s="85" t="s">
        <v>1835</v>
      </c>
      <c r="D39" s="98" t="s">
        <v>32</v>
      </c>
      <c r="E39" s="85"/>
      <c r="F39" s="98" t="s">
        <v>1582</v>
      </c>
      <c r="G39" s="85" t="s">
        <v>712</v>
      </c>
      <c r="H39" s="85"/>
      <c r="I39" s="98" t="s">
        <v>158</v>
      </c>
      <c r="J39" s="95">
        <v>21467.999999999989</v>
      </c>
      <c r="K39" s="97">
        <v>117303</v>
      </c>
      <c r="L39" s="95">
        <v>97763.920939999982</v>
      </c>
      <c r="M39" s="96">
        <v>5.2084246213077265E-2</v>
      </c>
      <c r="N39" s="96">
        <v>2.5098631392910728E-2</v>
      </c>
      <c r="O39" s="96">
        <f>L39/'סכום נכסי הקרן'!$C$42</f>
        <v>1.7814073195574973E-3</v>
      </c>
    </row>
    <row r="40" spans="2:15" s="141" customFormat="1">
      <c r="B40" s="88" t="s">
        <v>1836</v>
      </c>
      <c r="C40" s="85" t="s">
        <v>1837</v>
      </c>
      <c r="D40" s="98" t="s">
        <v>32</v>
      </c>
      <c r="E40" s="85"/>
      <c r="F40" s="98" t="s">
        <v>1582</v>
      </c>
      <c r="G40" s="85" t="s">
        <v>712</v>
      </c>
      <c r="H40" s="85"/>
      <c r="I40" s="98" t="s">
        <v>156</v>
      </c>
      <c r="J40" s="95">
        <v>667335.61</v>
      </c>
      <c r="K40" s="97">
        <v>1607.62</v>
      </c>
      <c r="L40" s="95">
        <v>38964.897550000002</v>
      </c>
      <c r="M40" s="96">
        <v>1.7660936568579748E-2</v>
      </c>
      <c r="N40" s="96">
        <v>1.0003338567713347E-2</v>
      </c>
      <c r="O40" s="96">
        <f>L40/'סכום נכסי הקרן'!$C$42</f>
        <v>7.0999969144013757E-4</v>
      </c>
    </row>
    <row r="41" spans="2:15" s="141" customFormat="1">
      <c r="B41" s="88" t="s">
        <v>1838</v>
      </c>
      <c r="C41" s="85" t="s">
        <v>1839</v>
      </c>
      <c r="D41" s="98" t="s">
        <v>32</v>
      </c>
      <c r="E41" s="85"/>
      <c r="F41" s="98" t="s">
        <v>32</v>
      </c>
      <c r="G41" s="85" t="s">
        <v>712</v>
      </c>
      <c r="H41" s="85"/>
      <c r="I41" s="98" t="s">
        <v>156</v>
      </c>
      <c r="J41" s="95">
        <v>6681.78</v>
      </c>
      <c r="K41" s="97">
        <v>6412</v>
      </c>
      <c r="L41" s="95">
        <v>1556.0785800000001</v>
      </c>
      <c r="M41" s="96">
        <v>2.970083496328985E-3</v>
      </c>
      <c r="N41" s="96">
        <v>3.9948727835694309E-4</v>
      </c>
      <c r="O41" s="96">
        <f>L41/'סכום נכסי הקרן'!$C$42</f>
        <v>2.835411822240522E-5</v>
      </c>
    </row>
    <row r="42" spans="2:15" s="141" customFormat="1">
      <c r="B42" s="88" t="s">
        <v>1840</v>
      </c>
      <c r="C42" s="85" t="s">
        <v>1841</v>
      </c>
      <c r="D42" s="98" t="s">
        <v>32</v>
      </c>
      <c r="E42" s="85"/>
      <c r="F42" s="98" t="s">
        <v>1582</v>
      </c>
      <c r="G42" s="85" t="s">
        <v>712</v>
      </c>
      <c r="H42" s="85"/>
      <c r="I42" s="98" t="s">
        <v>156</v>
      </c>
      <c r="J42" s="95">
        <v>839252.44999999984</v>
      </c>
      <c r="K42" s="97">
        <v>1555</v>
      </c>
      <c r="L42" s="95">
        <v>47398.964150000007</v>
      </c>
      <c r="M42" s="96">
        <v>3.2356313816864948E-2</v>
      </c>
      <c r="N42" s="96">
        <v>1.2168590602424343E-2</v>
      </c>
      <c r="O42" s="96">
        <f>L42/'סכום נכסי הקרן'!$C$42</f>
        <v>8.6368121147753789E-4</v>
      </c>
    </row>
    <row r="43" spans="2:15" s="141" customFormat="1">
      <c r="B43" s="88" t="s">
        <v>1842</v>
      </c>
      <c r="C43" s="85" t="s">
        <v>1843</v>
      </c>
      <c r="D43" s="98" t="s">
        <v>32</v>
      </c>
      <c r="E43" s="85"/>
      <c r="F43" s="98" t="s">
        <v>1582</v>
      </c>
      <c r="G43" s="85" t="s">
        <v>712</v>
      </c>
      <c r="H43" s="85"/>
      <c r="I43" s="98" t="s">
        <v>156</v>
      </c>
      <c r="J43" s="95">
        <v>35250</v>
      </c>
      <c r="K43" s="97">
        <v>45659.85</v>
      </c>
      <c r="L43" s="95">
        <v>58457.392780000002</v>
      </c>
      <c r="M43" s="96">
        <v>1.2390661163119447E-2</v>
      </c>
      <c r="N43" s="96">
        <v>1.5007587047130367E-2</v>
      </c>
      <c r="O43" s="96">
        <f>L43/'סכום נכסי הקרן'!$C$42</f>
        <v>1.0651825988490229E-3</v>
      </c>
    </row>
    <row r="44" spans="2:15" s="141" customFormat="1">
      <c r="B44" s="88" t="s">
        <v>1844</v>
      </c>
      <c r="C44" s="85" t="s">
        <v>1845</v>
      </c>
      <c r="D44" s="98" t="s">
        <v>32</v>
      </c>
      <c r="E44" s="85"/>
      <c r="F44" s="98" t="s">
        <v>1582</v>
      </c>
      <c r="G44" s="85" t="s">
        <v>712</v>
      </c>
      <c r="H44" s="85"/>
      <c r="I44" s="98" t="s">
        <v>156</v>
      </c>
      <c r="J44" s="95">
        <v>707430.45000000019</v>
      </c>
      <c r="K44" s="97">
        <v>1900.29</v>
      </c>
      <c r="L44" s="95">
        <v>48825.811720000005</v>
      </c>
      <c r="M44" s="96">
        <v>3.6660961854814234E-3</v>
      </c>
      <c r="N44" s="96">
        <v>1.2534900800184098E-2</v>
      </c>
      <c r="O44" s="96">
        <f>L44/'סכום נכסי הקרן'!$C$42</f>
        <v>8.8968054416235093E-4</v>
      </c>
    </row>
    <row r="45" spans="2:15" s="141" customFormat="1">
      <c r="B45" s="88" t="s">
        <v>1846</v>
      </c>
      <c r="C45" s="85" t="s">
        <v>1847</v>
      </c>
      <c r="D45" s="98" t="s">
        <v>32</v>
      </c>
      <c r="E45" s="85"/>
      <c r="F45" s="98" t="s">
        <v>1582</v>
      </c>
      <c r="G45" s="85" t="s">
        <v>712</v>
      </c>
      <c r="H45" s="85"/>
      <c r="I45" s="98" t="s">
        <v>158</v>
      </c>
      <c r="J45" s="95">
        <v>970862.4800000001</v>
      </c>
      <c r="K45" s="97">
        <v>1194.5</v>
      </c>
      <c r="L45" s="95">
        <v>45021.688479999997</v>
      </c>
      <c r="M45" s="96">
        <v>6.9518758016027471E-2</v>
      </c>
      <c r="N45" s="96">
        <v>1.1558279915342922E-2</v>
      </c>
      <c r="O45" s="96">
        <f>L45/'סכום נכסי הקרן'!$C$42</f>
        <v>8.2036363339325642E-4</v>
      </c>
    </row>
    <row r="46" spans="2:15" s="141" customFormat="1">
      <c r="B46" s="88" t="s">
        <v>1848</v>
      </c>
      <c r="C46" s="85" t="s">
        <v>1849</v>
      </c>
      <c r="D46" s="98" t="s">
        <v>32</v>
      </c>
      <c r="E46" s="85"/>
      <c r="F46" s="98" t="s">
        <v>1582</v>
      </c>
      <c r="G46" s="85" t="s">
        <v>712</v>
      </c>
      <c r="H46" s="85"/>
      <c r="I46" s="98" t="s">
        <v>158</v>
      </c>
      <c r="J46" s="95">
        <v>2553708</v>
      </c>
      <c r="K46" s="97">
        <v>1183.8399999999999</v>
      </c>
      <c r="L46" s="95">
        <v>117365.95915000001</v>
      </c>
      <c r="M46" s="96">
        <v>2.3390802382441893E-2</v>
      </c>
      <c r="N46" s="96">
        <v>3.0131002505404104E-2</v>
      </c>
      <c r="O46" s="96">
        <f>L46/'סכום נכסי הקרן'!$C$42</f>
        <v>2.1385862666556863E-3</v>
      </c>
    </row>
    <row r="47" spans="2:15" s="141" customFormat="1">
      <c r="B47" s="88" t="s">
        <v>1850</v>
      </c>
      <c r="C47" s="85" t="s">
        <v>1851</v>
      </c>
      <c r="D47" s="98" t="s">
        <v>32</v>
      </c>
      <c r="E47" s="85"/>
      <c r="F47" s="98" t="s">
        <v>1582</v>
      </c>
      <c r="G47" s="85" t="s">
        <v>712</v>
      </c>
      <c r="H47" s="85"/>
      <c r="I47" s="98" t="s">
        <v>165</v>
      </c>
      <c r="J47" s="95">
        <v>336718.66</v>
      </c>
      <c r="K47" s="97">
        <v>9149.6280000000006</v>
      </c>
      <c r="L47" s="95">
        <v>100029.05309999999</v>
      </c>
      <c r="M47" s="96">
        <v>3.6569030228342764E-2</v>
      </c>
      <c r="N47" s="96">
        <v>2.5680151820829725E-2</v>
      </c>
      <c r="O47" s="96">
        <f>L47/'סכום נכסי הקרן'!$C$42</f>
        <v>1.8226814723409719E-3</v>
      </c>
    </row>
    <row r="48" spans="2:15" s="141" customFormat="1">
      <c r="B48" s="157"/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B51" s="100" t="s">
        <v>59</v>
      </c>
      <c r="C51" s="1"/>
      <c r="D51" s="1"/>
      <c r="E51" s="1"/>
    </row>
    <row r="52" spans="2:5">
      <c r="B52" s="100" t="s">
        <v>138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13"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C5:C1048576 A1:B1048576 X1:XFD2 D3:XFD1048576 D1:V2"/>
  </dataValidations>
  <pageMargins left="0" right="0" top="0.11811023622047245" bottom="0.11811023622047245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2017-06-07T09:28:44+00:00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7CF5E165-63D5-4D6B-9631-42825414B7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43</vt:i4>
      </vt:variant>
    </vt:vector>
  </HeadingPairs>
  <TitlesOfParts>
    <vt:vector size="74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'סכום נכסי הקרן'!WPrint_Area_W</vt:lpstr>
      <vt:lpstr>'אג"ח קונצרני'!WPrint_TitlesW</vt:lpstr>
      <vt:lpstr>הלוואות!WPrint_TitlesW</vt:lpstr>
      <vt:lpstr>'זכויות מקרקעין'!WPrint_TitlesW</vt:lpstr>
      <vt:lpstr>'יתרת התחייבות להשקעה'!WPrint_TitlesW</vt:lpstr>
      <vt:lpstr>'לא סחיר - אג"ח קונצרני'!WPrint_TitlesW</vt:lpstr>
      <vt:lpstr>'לא סחיר - חוזים עתידיים'!WPrint_TitlesW</vt:lpstr>
      <vt:lpstr>'לא סחיר - קרנות השקעה'!WPrint_TitlesW</vt:lpstr>
      <vt:lpstr>'לא סחיר- תעודות התחייבות ממשלתי'!WPrint_TitlesW</vt:lpstr>
      <vt:lpstr>מזומנים!WPrint_TitlesW</vt:lpstr>
      <vt:lpstr>מניות!WPrint_TitlesW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2017-06-04T13:09:09Z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