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975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2" hidden="1">הלוואות!$B$22:$AT$125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קונצרני'!$B$6:$T$10</definedName>
    <definedName name="Print_Area" localSheetId="10">אופציות!$B$6:$L$40</definedName>
    <definedName name="Print_Area" localSheetId="22">הלוואות!$B$6:$O$9</definedName>
    <definedName name="Print_Area" localSheetId="25">'השקעה בחברות מוחזקות'!$B$6:$K$17</definedName>
    <definedName name="Print_Area" localSheetId="26">'השקעות אחרות '!$B$6:$K$19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קונצרני'!$B$6:$S$10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מניות'!$B$6:$M$10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Titles" localSheetId="5">'אג"ח קונצרני'!$6:$10</definedName>
    <definedName name="_xlnm.Print_Titles" localSheetId="22">הלוואות!$6:$9</definedName>
    <definedName name="_xlnm.Print_Titles" localSheetId="20">'לא סחיר - חוזים עתידיים'!$6:$10</definedName>
    <definedName name="_xlnm.Print_Titles" localSheetId="17">'לא סחיר - קרנות השקעה'!$6:$10</definedName>
    <definedName name="_xlnm.Print_Titles" localSheetId="2">מזומנים!$6:$9</definedName>
    <definedName name="_xlnm.Print_Titles" localSheetId="6">מניות!$6:$10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H20" i="73" l="1"/>
  <c r="H17" i="73"/>
  <c r="H13" i="73"/>
  <c r="H12" i="73" s="1"/>
  <c r="H16" i="73" l="1"/>
  <c r="H11" i="73" l="1"/>
  <c r="J16" i="73"/>
  <c r="M22" i="78"/>
  <c r="M11" i="78" s="1"/>
  <c r="M10" i="78" l="1"/>
  <c r="N11" i="78" s="1"/>
  <c r="J29" i="73"/>
  <c r="J25" i="73"/>
  <c r="J21" i="73"/>
  <c r="J11" i="73"/>
  <c r="J28" i="73"/>
  <c r="J24" i="73"/>
  <c r="J14" i="73"/>
  <c r="J27" i="73"/>
  <c r="J23" i="73"/>
  <c r="J18" i="73"/>
  <c r="J26" i="73"/>
  <c r="J22" i="73"/>
  <c r="J17" i="73"/>
  <c r="J12" i="73"/>
  <c r="J20" i="73"/>
  <c r="J13" i="73"/>
  <c r="N86" i="78"/>
  <c r="N66" i="78"/>
  <c r="N58" i="78"/>
  <c r="N42" i="78"/>
  <c r="N38" i="78"/>
  <c r="N127" i="78"/>
  <c r="N132" i="78"/>
  <c r="N10" i="78"/>
  <c r="N14" i="78"/>
  <c r="N121" i="78"/>
  <c r="N117" i="78"/>
  <c r="N105" i="78"/>
  <c r="N101" i="78"/>
  <c r="N97" i="78"/>
  <c r="N85" i="78"/>
  <c r="N81" i="78"/>
  <c r="N73" i="78"/>
  <c r="N65" i="78"/>
  <c r="N61" i="78"/>
  <c r="N57" i="78"/>
  <c r="N49" i="78"/>
  <c r="N45" i="78"/>
  <c r="N41" i="78"/>
  <c r="N33" i="78"/>
  <c r="N29" i="78"/>
  <c r="N25" i="78"/>
  <c r="N133" i="78"/>
  <c r="N136" i="78"/>
  <c r="N78" i="78"/>
  <c r="N13" i="78"/>
  <c r="N124" i="78"/>
  <c r="N120" i="78"/>
  <c r="N112" i="78"/>
  <c r="N108" i="78"/>
  <c r="N104" i="78"/>
  <c r="N96" i="78"/>
  <c r="N92" i="78"/>
  <c r="N88" i="78"/>
  <c r="N80" i="78"/>
  <c r="N76" i="78"/>
  <c r="N72" i="78"/>
  <c r="N64" i="78"/>
  <c r="N60" i="78"/>
  <c r="N56" i="78"/>
  <c r="N48" i="78"/>
  <c r="N44" i="78"/>
  <c r="N40" i="78"/>
  <c r="N32" i="78"/>
  <c r="N28" i="78"/>
  <c r="N24" i="78"/>
  <c r="N139" i="78"/>
  <c r="N135" i="78"/>
  <c r="N20" i="78"/>
  <c r="N123" i="78"/>
  <c r="N119" i="78"/>
  <c r="N115" i="78"/>
  <c r="N107" i="78"/>
  <c r="N103" i="78"/>
  <c r="N99" i="78"/>
  <c r="N95" i="78"/>
  <c r="N91" i="78"/>
  <c r="N87" i="78"/>
  <c r="N83" i="78"/>
  <c r="N79" i="78"/>
  <c r="N75" i="78"/>
  <c r="N71" i="78"/>
  <c r="N67" i="78"/>
  <c r="N63" i="78"/>
  <c r="N59" i="78"/>
  <c r="N55" i="78"/>
  <c r="N51" i="78"/>
  <c r="N47" i="78"/>
  <c r="N43" i="78"/>
  <c r="N39" i="78"/>
  <c r="N35" i="78"/>
  <c r="N31" i="78"/>
  <c r="N27" i="78"/>
  <c r="N23" i="78"/>
  <c r="N128" i="78"/>
  <c r="N138" i="78"/>
  <c r="N34" i="78" l="1"/>
  <c r="N54" i="78"/>
  <c r="N74" i="78"/>
  <c r="N111" i="78"/>
  <c r="N12" i="78"/>
  <c r="N129" i="78"/>
  <c r="N36" i="78"/>
  <c r="N52" i="78"/>
  <c r="N68" i="78"/>
  <c r="N84" i="78"/>
  <c r="N100" i="78"/>
  <c r="N116" i="78"/>
  <c r="N17" i="78"/>
  <c r="N130" i="78"/>
  <c r="N37" i="78"/>
  <c r="N53" i="78"/>
  <c r="N69" i="78"/>
  <c r="N89" i="78"/>
  <c r="N113" i="78"/>
  <c r="N18" i="78"/>
  <c r="N26" i="78"/>
  <c r="N50" i="78"/>
  <c r="N70" i="78"/>
  <c r="N134" i="78"/>
  <c r="N16" i="78"/>
  <c r="N98" i="78"/>
  <c r="N114" i="78"/>
  <c r="N15" i="78"/>
  <c r="N102" i="78"/>
  <c r="N118" i="78"/>
  <c r="N19" i="78"/>
  <c r="N90" i="78"/>
  <c r="N106" i="78"/>
  <c r="N122" i="78"/>
  <c r="N94" i="78"/>
  <c r="N110" i="78"/>
  <c r="N77" i="78"/>
  <c r="N93" i="78"/>
  <c r="N109" i="78"/>
  <c r="N125" i="78"/>
  <c r="N137" i="78"/>
  <c r="N30" i="78"/>
  <c r="N46" i="78"/>
  <c r="N62" i="78"/>
  <c r="N82" i="78"/>
  <c r="N22" i="78"/>
  <c r="P13" i="71"/>
  <c r="P12" i="71" s="1"/>
  <c r="P11" i="71" s="1"/>
  <c r="C37" i="88"/>
  <c r="C28" i="88"/>
  <c r="R39" i="71" l="1"/>
  <c r="R33" i="71"/>
  <c r="R28" i="71"/>
  <c r="R16" i="71"/>
  <c r="R20" i="71"/>
  <c r="R24" i="71"/>
  <c r="R11" i="71"/>
  <c r="R31" i="71"/>
  <c r="R27" i="71"/>
  <c r="R17" i="71"/>
  <c r="R21" i="71"/>
  <c r="R25" i="71"/>
  <c r="R23" i="71"/>
  <c r="R36" i="71"/>
  <c r="R35" i="71"/>
  <c r="R30" i="71"/>
  <c r="R14" i="71"/>
  <c r="R18" i="71"/>
  <c r="R22" i="71"/>
  <c r="R13" i="71"/>
  <c r="R40" i="71"/>
  <c r="R34" i="71"/>
  <c r="R29" i="71"/>
  <c r="R15" i="71"/>
  <c r="R19" i="71"/>
  <c r="R12" i="71"/>
  <c r="C11" i="88" l="1"/>
  <c r="C11" i="84" l="1"/>
  <c r="C25" i="84"/>
  <c r="J12" i="78" l="1"/>
  <c r="G12" i="78"/>
  <c r="C33" i="88" l="1"/>
  <c r="C10" i="84" l="1"/>
  <c r="C43" i="88" s="1"/>
  <c r="C26" i="88"/>
  <c r="P207" i="61"/>
  <c r="O207" i="61"/>
  <c r="P186" i="61"/>
  <c r="O186" i="61"/>
  <c r="P111" i="61"/>
  <c r="O111" i="61"/>
  <c r="C15" i="88"/>
  <c r="C34" i="88" l="1"/>
  <c r="C31" i="88"/>
  <c r="C29" i="88"/>
  <c r="C27" i="88"/>
  <c r="C21" i="88"/>
  <c r="C19" i="88"/>
  <c r="C18" i="88"/>
  <c r="C17" i="88"/>
  <c r="C16" i="88"/>
  <c r="C13" i="88"/>
  <c r="C23" i="88" l="1"/>
  <c r="C12" i="88"/>
  <c r="C10" i="88" l="1"/>
  <c r="C42" i="88" l="1"/>
  <c r="E5" i="89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M35" i="63" l="1"/>
  <c r="M65" i="63"/>
  <c r="M94" i="63"/>
  <c r="M37" i="63"/>
  <c r="M99" i="63"/>
  <c r="K27" i="73"/>
  <c r="K18" i="73"/>
  <c r="K26" i="73"/>
  <c r="K17" i="73"/>
  <c r="K12" i="81"/>
  <c r="T218" i="61"/>
  <c r="T198" i="61"/>
  <c r="T178" i="61"/>
  <c r="T153" i="61"/>
  <c r="T133" i="61"/>
  <c r="T113" i="61"/>
  <c r="T89" i="61"/>
  <c r="T69" i="61"/>
  <c r="T53" i="61"/>
  <c r="T37" i="61"/>
  <c r="T21" i="61"/>
  <c r="T233" i="61"/>
  <c r="T217" i="61"/>
  <c r="T201" i="61"/>
  <c r="T185" i="61"/>
  <c r="T169" i="61"/>
  <c r="T152" i="61"/>
  <c r="T136" i="61"/>
  <c r="T232" i="61"/>
  <c r="T200" i="61"/>
  <c r="T168" i="61"/>
  <c r="T135" i="61"/>
  <c r="T111" i="61"/>
  <c r="T90" i="61"/>
  <c r="T68" i="61"/>
  <c r="T47" i="61"/>
  <c r="T26" i="61"/>
  <c r="T231" i="61"/>
  <c r="T199" i="61"/>
  <c r="T166" i="61"/>
  <c r="T134" i="61"/>
  <c r="T104" i="61"/>
  <c r="T67" i="61"/>
  <c r="T24" i="61"/>
  <c r="T220" i="61"/>
  <c r="T188" i="61"/>
  <c r="T155" i="61"/>
  <c r="T124" i="61"/>
  <c r="T103" i="61"/>
  <c r="T82" i="61"/>
  <c r="T60" i="61"/>
  <c r="T39" i="61"/>
  <c r="T18" i="61"/>
  <c r="T219" i="61"/>
  <c r="T187" i="61"/>
  <c r="T154" i="61"/>
  <c r="T123" i="61"/>
  <c r="T102" i="61"/>
  <c r="T80" i="61"/>
  <c r="T59" i="61"/>
  <c r="T38" i="61"/>
  <c r="T16" i="61"/>
  <c r="T88" i="61"/>
  <c r="T40" i="61"/>
  <c r="D29" i="88"/>
  <c r="D17" i="88"/>
  <c r="N98" i="62"/>
  <c r="Q28" i="59"/>
  <c r="N169" i="62"/>
  <c r="Q58" i="59"/>
  <c r="O16" i="79"/>
  <c r="N217" i="62"/>
  <c r="N153" i="62"/>
  <c r="N102" i="62"/>
  <c r="N62" i="62"/>
  <c r="N21" i="62"/>
  <c r="Q49" i="59"/>
  <c r="Q24" i="59"/>
  <c r="D16" i="88"/>
  <c r="N204" i="62"/>
  <c r="N130" i="62"/>
  <c r="N69" i="62"/>
  <c r="N19" i="62"/>
  <c r="Q33" i="59"/>
  <c r="D38" i="88"/>
  <c r="M32" i="63"/>
  <c r="M98" i="63"/>
  <c r="M70" i="63"/>
  <c r="K29" i="73"/>
  <c r="K16" i="73"/>
  <c r="K22" i="73"/>
  <c r="K11" i="81"/>
  <c r="T214" i="61"/>
  <c r="T186" i="61"/>
  <c r="T161" i="61"/>
  <c r="T129" i="61"/>
  <c r="T101" i="61"/>
  <c r="T73" i="61"/>
  <c r="T49" i="61"/>
  <c r="T29" i="61"/>
  <c r="T237" i="61"/>
  <c r="T213" i="61"/>
  <c r="T193" i="61"/>
  <c r="T173" i="61"/>
  <c r="T148" i="61"/>
  <c r="T128" i="61"/>
  <c r="T208" i="61"/>
  <c r="T159" i="61"/>
  <c r="T122" i="61"/>
  <c r="T95" i="61"/>
  <c r="T63" i="61"/>
  <c r="T36" i="61"/>
  <c r="T240" i="61"/>
  <c r="T191" i="61"/>
  <c r="T150" i="61"/>
  <c r="T115" i="61"/>
  <c r="T56" i="61"/>
  <c r="T236" i="61"/>
  <c r="T196" i="61"/>
  <c r="T147" i="61"/>
  <c r="T114" i="61"/>
  <c r="T87" i="61"/>
  <c r="T55" i="61"/>
  <c r="T28" i="61"/>
  <c r="T227" i="61"/>
  <c r="T179" i="61"/>
  <c r="T138" i="61"/>
  <c r="T107" i="61"/>
  <c r="M76" i="63"/>
  <c r="M77" i="63"/>
  <c r="M29" i="63"/>
  <c r="D37" i="88"/>
  <c r="K23" i="73"/>
  <c r="K11" i="73"/>
  <c r="K14" i="73"/>
  <c r="T230" i="61"/>
  <c r="T202" i="61"/>
  <c r="T170" i="61"/>
  <c r="T145" i="61"/>
  <c r="T117" i="61"/>
  <c r="T85" i="61"/>
  <c r="T61" i="61"/>
  <c r="T41" i="61"/>
  <c r="T17" i="61"/>
  <c r="T225" i="61"/>
  <c r="T205" i="61"/>
  <c r="T181" i="61"/>
  <c r="T160" i="61"/>
  <c r="T140" i="61"/>
  <c r="T224" i="61"/>
  <c r="T184" i="61"/>
  <c r="T143" i="61"/>
  <c r="T106" i="61"/>
  <c r="T79" i="61"/>
  <c r="T52" i="61"/>
  <c r="T20" i="61"/>
  <c r="T215" i="61"/>
  <c r="T175" i="61"/>
  <c r="T126" i="61"/>
  <c r="T83" i="61"/>
  <c r="T35" i="61"/>
  <c r="T212" i="61"/>
  <c r="T172" i="61"/>
  <c r="T131" i="61"/>
  <c r="T98" i="61"/>
  <c r="T71" i="61"/>
  <c r="T44" i="61"/>
  <c r="T12" i="61"/>
  <c r="T203" i="61"/>
  <c r="T162" i="61"/>
  <c r="T118" i="61"/>
  <c r="T91" i="61"/>
  <c r="T64" i="61"/>
  <c r="T32" i="61"/>
  <c r="T110" i="61"/>
  <c r="T51" i="61"/>
  <c r="Q44" i="59"/>
  <c r="Q12" i="59"/>
  <c r="D11" i="88"/>
  <c r="D19" i="88"/>
  <c r="N132" i="62"/>
  <c r="K15" i="67"/>
  <c r="N140" i="62"/>
  <c r="N80" i="62"/>
  <c r="N32" i="62"/>
  <c r="Q42" i="59"/>
  <c r="Q14" i="59"/>
  <c r="L14" i="65"/>
  <c r="N110" i="62"/>
  <c r="N43" i="62"/>
  <c r="Q41" i="59"/>
  <c r="D27" i="88"/>
  <c r="N200" i="62"/>
  <c r="N123" i="62"/>
  <c r="N65" i="62"/>
  <c r="N15" i="62"/>
  <c r="Q32" i="59"/>
  <c r="D21" i="88"/>
  <c r="N220" i="62"/>
  <c r="N138" i="62"/>
  <c r="N76" i="62"/>
  <c r="N25" i="62"/>
  <c r="Q20" i="59"/>
  <c r="N118" i="62"/>
  <c r="K52" i="76"/>
  <c r="K61" i="76"/>
  <c r="K18" i="67"/>
  <c r="N196" i="62"/>
  <c r="N172" i="62"/>
  <c r="N151" i="62"/>
  <c r="N127" i="62"/>
  <c r="N106" i="62"/>
  <c r="N87" i="62"/>
  <c r="N71" i="62"/>
  <c r="N55" i="62"/>
  <c r="N38" i="62"/>
  <c r="N22" i="62"/>
  <c r="K54" i="76"/>
  <c r="K12" i="67"/>
  <c r="N188" i="62"/>
  <c r="N159" i="62"/>
  <c r="N129" i="62"/>
  <c r="N99" i="62"/>
  <c r="N77" i="62"/>
  <c r="N56" i="62"/>
  <c r="N33" i="62"/>
  <c r="N12" i="62"/>
  <c r="D31" i="88"/>
  <c r="Q21" i="59"/>
  <c r="Q38" i="59"/>
  <c r="Q56" i="59"/>
  <c r="N37" i="62"/>
  <c r="N68" i="62"/>
  <c r="N97" i="62"/>
  <c r="N135" i="62"/>
  <c r="N175" i="62"/>
  <c r="K26" i="76"/>
  <c r="K13" i="76"/>
  <c r="N201" i="62"/>
  <c r="L16" i="65"/>
  <c r="K25" i="76"/>
  <c r="K27" i="76"/>
  <c r="K20" i="76"/>
  <c r="M17" i="72"/>
  <c r="N218" i="62"/>
  <c r="N197" i="62"/>
  <c r="N178" i="62"/>
  <c r="N162" i="62"/>
  <c r="N145" i="62"/>
  <c r="N128" i="62"/>
  <c r="N112" i="62"/>
  <c r="K31" i="76"/>
  <c r="K11" i="76"/>
  <c r="K71" i="76"/>
  <c r="K57" i="76"/>
  <c r="O10" i="79"/>
  <c r="K22" i="76"/>
  <c r="L15" i="65"/>
  <c r="M13" i="72"/>
  <c r="K69" i="76"/>
  <c r="K63" i="76"/>
  <c r="K16" i="67"/>
  <c r="N223" i="62"/>
  <c r="N207" i="62"/>
  <c r="N191" i="62"/>
  <c r="M105" i="63"/>
  <c r="M85" i="63"/>
  <c r="M62" i="63"/>
  <c r="K28" i="73"/>
  <c r="K21" i="73"/>
  <c r="K24" i="73"/>
  <c r="K12" i="73"/>
  <c r="T226" i="61"/>
  <c r="T194" i="61"/>
  <c r="T165" i="61"/>
  <c r="T137" i="61"/>
  <c r="T105" i="61"/>
  <c r="T81" i="61"/>
  <c r="T57" i="61"/>
  <c r="T33" i="61"/>
  <c r="T13" i="61"/>
  <c r="T221" i="61"/>
  <c r="T197" i="61"/>
  <c r="T177" i="61"/>
  <c r="T156" i="61"/>
  <c r="T132" i="61"/>
  <c r="T216" i="61"/>
  <c r="T176" i="61"/>
  <c r="T127" i="61"/>
  <c r="T100" i="61"/>
  <c r="T74" i="61"/>
  <c r="T42" i="61"/>
  <c r="T15" i="61"/>
  <c r="T207" i="61"/>
  <c r="T158" i="61"/>
  <c r="T120" i="61"/>
  <c r="T78" i="61"/>
  <c r="T14" i="61"/>
  <c r="M24" i="63"/>
  <c r="K20" i="73"/>
  <c r="T149" i="61"/>
  <c r="T45" i="61"/>
  <c r="T189" i="61"/>
  <c r="T192" i="61"/>
  <c r="T58" i="61"/>
  <c r="T142" i="61"/>
  <c r="T204" i="61"/>
  <c r="T119" i="61"/>
  <c r="T66" i="61"/>
  <c r="T235" i="61"/>
  <c r="T146" i="61"/>
  <c r="T86" i="61"/>
  <c r="T48" i="61"/>
  <c r="T11" i="61"/>
  <c r="T30" i="61"/>
  <c r="N206" i="62"/>
  <c r="N148" i="62"/>
  <c r="Q15" i="59"/>
  <c r="M12" i="72"/>
  <c r="N168" i="62"/>
  <c r="N70" i="62"/>
  <c r="Q59" i="59"/>
  <c r="Q19" i="59"/>
  <c r="N181" i="62"/>
  <c r="N84" i="62"/>
  <c r="Q50" i="59"/>
  <c r="D15" i="88"/>
  <c r="N160" i="62"/>
  <c r="N78" i="62"/>
  <c r="Q55" i="59"/>
  <c r="Q16" i="59"/>
  <c r="K51" i="76"/>
  <c r="N119" i="62"/>
  <c r="N49" i="62"/>
  <c r="D28" i="88"/>
  <c r="N185" i="62"/>
  <c r="K50" i="76"/>
  <c r="M14" i="72"/>
  <c r="N189" i="62"/>
  <c r="N161" i="62"/>
  <c r="N134" i="62"/>
  <c r="N101" i="62"/>
  <c r="N79" i="62"/>
  <c r="N59" i="62"/>
  <c r="N34" i="62"/>
  <c r="N14" i="62"/>
  <c r="O18" i="79"/>
  <c r="N180" i="62"/>
  <c r="N143" i="62"/>
  <c r="N107" i="62"/>
  <c r="N72" i="62"/>
  <c r="N45" i="62"/>
  <c r="N17" i="62"/>
  <c r="D42" i="88"/>
  <c r="Q30" i="59"/>
  <c r="Q52" i="59"/>
  <c r="N46" i="62"/>
  <c r="N81" i="62"/>
  <c r="N125" i="62"/>
  <c r="N184" i="62"/>
  <c r="O15" i="79"/>
  <c r="K64" i="76"/>
  <c r="K30" i="76"/>
  <c r="K39" i="76"/>
  <c r="K53" i="76"/>
  <c r="K14" i="67"/>
  <c r="N208" i="62"/>
  <c r="N182" i="62"/>
  <c r="N158" i="62"/>
  <c r="N137" i="62"/>
  <c r="N116" i="62"/>
  <c r="K23" i="76"/>
  <c r="L11" i="74"/>
  <c r="O12" i="79"/>
  <c r="K72" i="76"/>
  <c r="K17" i="67"/>
  <c r="K60" i="76"/>
  <c r="K49" i="76"/>
  <c r="K18" i="76"/>
  <c r="M13" i="63"/>
  <c r="N203" i="62"/>
  <c r="N174" i="62"/>
  <c r="N133" i="62"/>
  <c r="M78" i="63"/>
  <c r="K10" i="81"/>
  <c r="T121" i="61"/>
  <c r="T25" i="61"/>
  <c r="T164" i="61"/>
  <c r="T151" i="61"/>
  <c r="T31" i="61"/>
  <c r="T94" i="61"/>
  <c r="T180" i="61"/>
  <c r="T108" i="61"/>
  <c r="T50" i="61"/>
  <c r="T211" i="61"/>
  <c r="T130" i="61"/>
  <c r="T75" i="61"/>
  <c r="T43" i="61"/>
  <c r="T99" i="61"/>
  <c r="T19" i="61"/>
  <c r="Q29" i="59"/>
  <c r="Q46" i="59"/>
  <c r="Q37" i="59"/>
  <c r="K59" i="76"/>
  <c r="N126" i="62"/>
  <c r="N52" i="62"/>
  <c r="Q54" i="59"/>
  <c r="D33" i="88"/>
  <c r="N163" i="62"/>
  <c r="N57" i="62"/>
  <c r="Q27" i="59"/>
  <c r="K65" i="76"/>
  <c r="N142" i="62"/>
  <c r="N54" i="62"/>
  <c r="Q47" i="59"/>
  <c r="D34" i="88"/>
  <c r="N190" i="62"/>
  <c r="N103" i="62"/>
  <c r="N36" i="62"/>
  <c r="Q35" i="59"/>
  <c r="M19" i="72"/>
  <c r="O20" i="79"/>
  <c r="M11" i="63"/>
  <c r="N183" i="62"/>
  <c r="N156" i="62"/>
  <c r="N122" i="62"/>
  <c r="N96" i="62"/>
  <c r="N75" i="62"/>
  <c r="N51" i="62"/>
  <c r="N30" i="62"/>
  <c r="K35" i="76"/>
  <c r="N221" i="62"/>
  <c r="N173" i="62"/>
  <c r="N136" i="62"/>
  <c r="N94" i="62"/>
  <c r="N66" i="62"/>
  <c r="N39" i="62"/>
  <c r="D13" i="88"/>
  <c r="Q13" i="59"/>
  <c r="Q34" i="59"/>
  <c r="N16" i="62"/>
  <c r="N53" i="62"/>
  <c r="N89" i="62"/>
  <c r="N146" i="62"/>
  <c r="N194" i="62"/>
  <c r="K45" i="76"/>
  <c r="N209" i="62"/>
  <c r="K67" i="76"/>
  <c r="K56" i="76"/>
  <c r="O11" i="79"/>
  <c r="L13" i="65"/>
  <c r="N202" i="62"/>
  <c r="N154" i="62"/>
  <c r="N108" i="62"/>
  <c r="K15" i="76"/>
  <c r="K25" i="73"/>
  <c r="T97" i="61"/>
  <c r="T144" i="61"/>
  <c r="T223" i="61"/>
  <c r="T163" i="61"/>
  <c r="T34" i="61"/>
  <c r="T112" i="61"/>
  <c r="T27" i="61"/>
  <c r="Q22" i="59"/>
  <c r="N20" i="62"/>
  <c r="N193" i="62"/>
  <c r="N41" i="62"/>
  <c r="K17" i="76"/>
  <c r="N29" i="62"/>
  <c r="M12" i="63"/>
  <c r="N40" i="62"/>
  <c r="D12" i="88"/>
  <c r="N86" i="62"/>
  <c r="Q51" i="59"/>
  <c r="K12" i="76"/>
  <c r="N177" i="62"/>
  <c r="N117" i="62"/>
  <c r="N67" i="62"/>
  <c r="N26" i="62"/>
  <c r="N210" i="62"/>
  <c r="N121" i="62"/>
  <c r="N61" i="62"/>
  <c r="D18" i="88"/>
  <c r="Q43" i="59"/>
  <c r="N60" i="62"/>
  <c r="N155" i="62"/>
  <c r="K68" i="76"/>
  <c r="K36" i="76"/>
  <c r="K47" i="76"/>
  <c r="N192" i="62"/>
  <c r="N149" i="62"/>
  <c r="N104" i="62"/>
  <c r="K37" i="76"/>
  <c r="K24" i="76"/>
  <c r="O17" i="79"/>
  <c r="K21" i="76"/>
  <c r="M15" i="72"/>
  <c r="L12" i="65"/>
  <c r="N199" i="62"/>
  <c r="K13" i="73"/>
  <c r="T65" i="61"/>
  <c r="T241" i="61"/>
  <c r="T183" i="61"/>
  <c r="T139" i="61"/>
  <c r="T23" i="61"/>
  <c r="T96" i="61"/>
  <c r="T22" i="61"/>
  <c r="N35" i="62"/>
  <c r="N85" i="62"/>
  <c r="N179" i="62"/>
  <c r="N13" i="62"/>
  <c r="O13" i="79"/>
  <c r="Q57" i="59"/>
  <c r="N176" i="62"/>
  <c r="N27" i="62"/>
  <c r="N64" i="62"/>
  <c r="N58" i="62"/>
  <c r="K34" i="76"/>
  <c r="N167" i="62"/>
  <c r="N63" i="62"/>
  <c r="N18" i="62"/>
  <c r="N114" i="62"/>
  <c r="D26" i="88"/>
  <c r="Q48" i="59"/>
  <c r="N164" i="62"/>
  <c r="K48" i="76"/>
  <c r="K14" i="76"/>
  <c r="N141" i="62"/>
  <c r="K33" i="76"/>
  <c r="O19" i="79"/>
  <c r="K62" i="76"/>
  <c r="N219" i="62"/>
  <c r="M59" i="63"/>
  <c r="T229" i="61"/>
  <c r="T116" i="61"/>
  <c r="T92" i="61"/>
  <c r="T72" i="61"/>
  <c r="Q53" i="59"/>
  <c r="N113" i="62"/>
  <c r="N147" i="62"/>
  <c r="Q18" i="59"/>
  <c r="Q39" i="59"/>
  <c r="N11" i="62"/>
  <c r="N214" i="62"/>
  <c r="N144" i="62"/>
  <c r="N91" i="62"/>
  <c r="O22" i="79"/>
  <c r="N165" i="62"/>
  <c r="N28" i="62"/>
  <c r="N24" i="62"/>
  <c r="N105" i="62"/>
  <c r="N216" i="62"/>
  <c r="N224" i="62"/>
  <c r="N170" i="62"/>
  <c r="M11" i="72"/>
  <c r="K55" i="76"/>
  <c r="L11" i="65"/>
  <c r="O21" i="79"/>
  <c r="N187" i="62"/>
  <c r="M69" i="63"/>
  <c r="T182" i="61"/>
  <c r="T209" i="61"/>
  <c r="T84" i="61"/>
  <c r="T228" i="61"/>
  <c r="T76" i="61"/>
  <c r="T171" i="61"/>
  <c r="T54" i="61"/>
  <c r="T62" i="61"/>
  <c r="N73" i="62"/>
  <c r="M16" i="72"/>
  <c r="N90" i="62"/>
  <c r="Q31" i="59"/>
  <c r="N95" i="62"/>
  <c r="Q11" i="59"/>
  <c r="N93" i="62"/>
  <c r="Q23" i="59"/>
  <c r="N157" i="62"/>
  <c r="K46" i="76"/>
  <c r="N205" i="62"/>
  <c r="N139" i="62"/>
  <c r="N83" i="62"/>
  <c r="N42" i="62"/>
  <c r="K16" i="76"/>
  <c r="N152" i="62"/>
  <c r="N82" i="62"/>
  <c r="N23" i="62"/>
  <c r="Q25" i="59"/>
  <c r="N31" i="62"/>
  <c r="N115" i="62"/>
  <c r="O14" i="79"/>
  <c r="N222" i="62"/>
  <c r="K58" i="76"/>
  <c r="N213" i="62"/>
  <c r="N166" i="62"/>
  <c r="N120" i="62"/>
  <c r="K44" i="76"/>
  <c r="K40" i="76"/>
  <c r="K38" i="76"/>
  <c r="K19" i="76"/>
  <c r="K28" i="76"/>
  <c r="K11" i="67"/>
  <c r="N211" i="62"/>
  <c r="K32" i="76"/>
  <c r="N111" i="62"/>
  <c r="N198" i="62"/>
  <c r="N50" i="62"/>
  <c r="N74" i="62"/>
  <c r="M18" i="72"/>
  <c r="N186" i="62"/>
  <c r="N100" i="62"/>
  <c r="K13" i="67"/>
  <c r="K42" i="76"/>
  <c r="N195" i="62"/>
  <c r="T210" i="61"/>
  <c r="T46" i="61"/>
  <c r="T195" i="61"/>
  <c r="T70" i="61"/>
  <c r="N48" i="62"/>
  <c r="Q36" i="59"/>
  <c r="N109" i="62"/>
  <c r="N171" i="62"/>
  <c r="D23" i="88"/>
  <c r="N47" i="62"/>
  <c r="N88" i="62"/>
  <c r="Q17" i="59"/>
  <c r="N212" i="62"/>
  <c r="K29" i="76"/>
  <c r="N124" i="62"/>
  <c r="K66" i="76"/>
  <c r="K41" i="76"/>
  <c r="N215" i="62"/>
  <c r="M20" i="63"/>
  <c r="M90" i="63"/>
  <c r="M68" i="63"/>
  <c r="M44" i="63"/>
  <c r="M42" i="63"/>
  <c r="M48" i="63"/>
  <c r="M60" i="63"/>
  <c r="M46" i="63"/>
  <c r="M86" i="63"/>
  <c r="M61" i="63"/>
  <c r="M72" i="63"/>
  <c r="M63" i="63"/>
  <c r="M83" i="63"/>
  <c r="M17" i="63"/>
  <c r="M54" i="63"/>
  <c r="M31" i="63"/>
  <c r="M55" i="63"/>
  <c r="M33" i="63"/>
  <c r="O139" i="78"/>
  <c r="O121" i="78"/>
  <c r="O105" i="78"/>
  <c r="O89" i="78"/>
  <c r="O73" i="78"/>
  <c r="O57" i="78"/>
  <c r="O41" i="78"/>
  <c r="O25" i="78"/>
  <c r="O18" i="78"/>
  <c r="O98" i="78"/>
  <c r="O58" i="78"/>
  <c r="O138" i="78"/>
  <c r="O120" i="78"/>
  <c r="O104" i="78"/>
  <c r="O88" i="78"/>
  <c r="O72" i="78"/>
  <c r="O56" i="78"/>
  <c r="O40" i="78"/>
  <c r="O24" i="78"/>
  <c r="O23" i="78"/>
  <c r="O102" i="78"/>
  <c r="O54" i="78"/>
  <c r="O137" i="78"/>
  <c r="O119" i="78"/>
  <c r="O103" i="78"/>
  <c r="O87" i="78"/>
  <c r="O71" i="78"/>
  <c r="O55" i="78"/>
  <c r="O39" i="78"/>
  <c r="O14" i="78"/>
  <c r="O94" i="78"/>
  <c r="O38" i="78"/>
  <c r="L14" i="74"/>
  <c r="L15" i="74"/>
  <c r="S28" i="71"/>
  <c r="S12" i="71"/>
  <c r="S23" i="71"/>
  <c r="S40" i="71"/>
  <c r="S18" i="71"/>
  <c r="S29" i="71"/>
  <c r="S13" i="71"/>
  <c r="M53" i="63"/>
  <c r="M75" i="63"/>
  <c r="M97" i="63"/>
  <c r="M73" i="63"/>
  <c r="M28" i="63"/>
  <c r="M39" i="63"/>
  <c r="M103" i="63"/>
  <c r="M45" i="63"/>
  <c r="M36" i="63"/>
  <c r="M52" i="63"/>
  <c r="M30" i="63"/>
  <c r="M67" i="63"/>
  <c r="M66" i="63"/>
  <c r="M80" i="63"/>
  <c r="M104" i="63"/>
  <c r="M38" i="63"/>
  <c r="M57" i="63"/>
  <c r="O135" i="78"/>
  <c r="O117" i="78"/>
  <c r="O101" i="78"/>
  <c r="O85" i="78"/>
  <c r="O69" i="78"/>
  <c r="O53" i="78"/>
  <c r="O37" i="78"/>
  <c r="O20" i="78"/>
  <c r="O136" i="78"/>
  <c r="O86" i="78"/>
  <c r="O46" i="78"/>
  <c r="O134" i="78"/>
  <c r="O116" i="78"/>
  <c r="O100" i="78"/>
  <c r="O84" i="78"/>
  <c r="O68" i="78"/>
  <c r="O52" i="78"/>
  <c r="O36" i="78"/>
  <c r="O19" i="78"/>
  <c r="O10" i="78"/>
  <c r="O90" i="78"/>
  <c r="O42" i="78"/>
  <c r="O133" i="78"/>
  <c r="O115" i="78"/>
  <c r="O99" i="78"/>
  <c r="O83" i="78"/>
  <c r="O67" i="78"/>
  <c r="O51" i="78"/>
  <c r="O35" i="78"/>
  <c r="O132" i="78"/>
  <c r="O74" i="78"/>
  <c r="O26" i="78"/>
  <c r="L13" i="74"/>
  <c r="T238" i="61"/>
  <c r="S24" i="71"/>
  <c r="S36" i="71"/>
  <c r="S19" i="71"/>
  <c r="S35" i="71"/>
  <c r="S14" i="71"/>
  <c r="S25" i="71"/>
  <c r="T77" i="61"/>
  <c r="T141" i="61"/>
  <c r="T206" i="61"/>
  <c r="O20" i="64"/>
  <c r="O23" i="64"/>
  <c r="O26" i="64"/>
  <c r="O25" i="64"/>
  <c r="M23" i="63"/>
  <c r="M88" i="63"/>
  <c r="M91" i="63"/>
  <c r="M56" i="63"/>
  <c r="M95" i="63"/>
  <c r="M101" i="63"/>
  <c r="M18" i="63"/>
  <c r="M89" i="63"/>
  <c r="M16" i="63"/>
  <c r="M19" i="63"/>
  <c r="M27" i="63"/>
  <c r="M58" i="63"/>
  <c r="M51" i="63"/>
  <c r="M102" i="63"/>
  <c r="M64" i="63"/>
  <c r="M87" i="63"/>
  <c r="M21" i="63"/>
  <c r="M74" i="63"/>
  <c r="O130" i="78"/>
  <c r="O113" i="78"/>
  <c r="O97" i="78"/>
  <c r="M100" i="63"/>
  <c r="M41" i="63"/>
  <c r="M15" i="63"/>
  <c r="M71" i="63"/>
  <c r="O109" i="78"/>
  <c r="O65" i="78"/>
  <c r="O33" i="78"/>
  <c r="O122" i="78"/>
  <c r="O34" i="78"/>
  <c r="O112" i="78"/>
  <c r="O80" i="78"/>
  <c r="O48" i="78"/>
  <c r="O15" i="78"/>
  <c r="O78" i="78"/>
  <c r="O128" i="78"/>
  <c r="O95" i="78"/>
  <c r="O63" i="78"/>
  <c r="O31" i="78"/>
  <c r="O62" i="78"/>
  <c r="L16" i="74"/>
  <c r="S20" i="71"/>
  <c r="S15" i="71"/>
  <c r="S39" i="71"/>
  <c r="T93" i="61"/>
  <c r="T174" i="61"/>
  <c r="O24" i="64"/>
  <c r="O19" i="64"/>
  <c r="O18" i="64"/>
  <c r="O13" i="64"/>
  <c r="M43" i="63"/>
  <c r="M50" i="63"/>
  <c r="M81" i="63"/>
  <c r="M34" i="63"/>
  <c r="M82" i="63"/>
  <c r="O93" i="78"/>
  <c r="O61" i="78"/>
  <c r="O29" i="78"/>
  <c r="O22" i="78"/>
  <c r="O108" i="78"/>
  <c r="O76" i="78"/>
  <c r="O11" i="78"/>
  <c r="O123" i="78"/>
  <c r="O59" i="78"/>
  <c r="O27" i="78"/>
  <c r="L12" i="74"/>
  <c r="S11" i="71"/>
  <c r="T109" i="61"/>
  <c r="O16" i="64"/>
  <c r="O15" i="64"/>
  <c r="M22" i="63"/>
  <c r="M84" i="63"/>
  <c r="M40" i="63"/>
  <c r="M14" i="63"/>
  <c r="O81" i="78"/>
  <c r="O16" i="78"/>
  <c r="O82" i="78"/>
  <c r="O96" i="78"/>
  <c r="O64" i="78"/>
  <c r="O127" i="78"/>
  <c r="O111" i="78"/>
  <c r="O47" i="78"/>
  <c r="O118" i="78"/>
  <c r="S38" i="71"/>
  <c r="S30" i="71"/>
  <c r="S21" i="71"/>
  <c r="T222" i="61"/>
  <c r="O12" i="64"/>
  <c r="O11" i="64"/>
  <c r="M25" i="63"/>
  <c r="M79" i="63"/>
  <c r="M96" i="63"/>
  <c r="M47" i="63"/>
  <c r="O125" i="78"/>
  <c r="O77" i="78"/>
  <c r="O45" i="78"/>
  <c r="O12" i="78"/>
  <c r="O70" i="78"/>
  <c r="O124" i="78"/>
  <c r="O92" i="78"/>
  <c r="O60" i="78"/>
  <c r="O28" i="78"/>
  <c r="O114" i="78"/>
  <c r="O17" i="78"/>
  <c r="O107" i="78"/>
  <c r="O75" i="78"/>
  <c r="O43" i="78"/>
  <c r="O106" i="78"/>
  <c r="T234" i="61"/>
  <c r="S33" i="71"/>
  <c r="S27" i="71"/>
  <c r="S22" i="71"/>
  <c r="S17" i="71"/>
  <c r="T157" i="61"/>
  <c r="O28" i="64"/>
  <c r="O27" i="64"/>
  <c r="O22" i="64"/>
  <c r="O17" i="64"/>
  <c r="O110" i="78"/>
  <c r="O44" i="78"/>
  <c r="O66" i="78"/>
  <c r="O91" i="78"/>
  <c r="O50" i="78"/>
  <c r="S16" i="71"/>
  <c r="S34" i="71"/>
  <c r="T190" i="61"/>
  <c r="O14" i="64"/>
  <c r="M92" i="63"/>
  <c r="O49" i="78"/>
  <c r="O129" i="78"/>
  <c r="O32" i="78"/>
  <c r="O30" i="78"/>
  <c r="O79" i="78"/>
  <c r="O13" i="78"/>
  <c r="S31" i="71"/>
  <c r="T125" i="61"/>
  <c r="O21" i="64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70331]}"/>
    <s v="{[Medida].[Medida].&amp;[2]}"/>
    <s v="{[Keren].[Keren].[All]}"/>
    <s v="{[Cheshbon KM].[Hie Peilut].[Peilut 6].&amp;[Kod_Peilut_L6_475]&amp;[Kod_Peilut_L5_305]&amp;[Kod_Peilut_L4_304]&amp;[Kod_Peilut_L3_303]&amp;[Kod_Peilut_L2_159]&amp;[Kod_Peilut_L1_182],[Cheshbon KM].[Hie Peilut].[Peilut 6].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49]&amp;[-1]"/>
    <s v="[Neches].[Neches].&amp;[9999921]&amp;[-1]"/>
    <s v="[Neches].[Neches].&amp;[9999806]&amp;[-1]"/>
    <s v="[Neches].[Neches].&amp;[9999715]&amp;[-1]"/>
  </metadataStrings>
  <mdxMetadata count="35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4" si="23">
        <n x="1" s="1"/>
        <n x="2" s="1"/>
        <n x="21"/>
        <n x="22"/>
      </t>
    </mdx>
    <mdx n="0" f="v">
      <t c="4" si="23">
        <n x="1" s="1"/>
        <n x="2" s="1"/>
        <n x="24"/>
        <n x="22"/>
      </t>
    </mdx>
    <mdx n="0" f="v">
      <t c="4" si="23">
        <n x="1" s="1"/>
        <n x="2" s="1"/>
        <n x="25"/>
        <n x="22"/>
      </t>
    </mdx>
    <mdx n="0" f="v">
      <t c="4" si="23">
        <n x="1" s="1"/>
        <n x="2" s="1"/>
        <n x="26"/>
        <n x="22"/>
      </t>
    </mdx>
    <mdx n="0" f="v">
      <t c="4" si="23">
        <n x="1" s="1"/>
        <n x="2" s="1"/>
        <n x="27"/>
        <n x="22"/>
      </t>
    </mdx>
    <mdx n="0" f="v">
      <t c="4" si="23">
        <n x="1" s="1"/>
        <n x="2" s="1"/>
        <n x="28"/>
        <n x="22"/>
      </t>
    </mdx>
    <mdx n="0" f="v">
      <t c="4" si="23">
        <n x="1" s="1"/>
        <n x="2" s="1"/>
        <n x="29"/>
        <n x="22"/>
      </t>
    </mdx>
    <mdx n="0" f="v">
      <t c="4" si="23">
        <n x="1" s="1"/>
        <n x="2" s="1"/>
        <n x="30"/>
        <n x="22"/>
      </t>
    </mdx>
    <mdx n="0" f="v">
      <t c="4" si="23">
        <n x="1" s="1"/>
        <n x="2" s="1"/>
        <n x="31"/>
        <n x="22"/>
      </t>
    </mdx>
    <mdx n="0" f="v">
      <t c="4" si="23">
        <n x="1" s="1"/>
        <n x="2" s="1"/>
        <n x="32"/>
        <n x="22"/>
      </t>
    </mdx>
  </mdxMetadata>
  <valueMetadata count="3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</valueMetadata>
</metadata>
</file>

<file path=xl/sharedStrings.xml><?xml version="1.0" encoding="utf-8"?>
<sst xmlns="http://schemas.openxmlformats.org/spreadsheetml/2006/main" count="7121" uniqueCount="1986">
  <si>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</si>
  <si>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</si>
  <si>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</si>
  <si>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</si>
  <si>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</si>
  <si>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</si>
  <si>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</si>
  <si>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</si>
  <si>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</si>
  <si>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</si>
  <si>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</si>
  <si>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</si>
  <si>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</si>
  <si>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</si>
  <si>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</si>
  <si>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</si>
  <si>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</si>
  <si>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</si>
  <si>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</si>
  <si>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</si>
  <si>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</si>
  <si>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</si>
  <si>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</si>
  <si>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</si>
  <si>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</si>
  <si>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</si>
  <si>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</si>
  <si>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</si>
  <si>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</si>
  <si>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</si>
  <si>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</si>
  <si>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</si>
  <si>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</si>
  <si>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</si>
  <si>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</si>
  <si>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</si>
  <si>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</si>
  <si>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</si>
  <si>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</si>
  <si>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</si>
  <si>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</si>
  <si>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</si>
  <si>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</si>
  <si>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</si>
  <si>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</si>
  <si>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</si>
  <si>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</si>
  <si>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</si>
  <si>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</si>
  <si>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</si>
  <si>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</si>
  <si>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</si>
  <si>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</si>
  <si>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</si>
  <si>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</si>
  <si>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</si>
  <si>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</si>
  <si>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</si>
  <si>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</si>
  <si>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</si>
  <si>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</si>
  <si>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</si>
  <si>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</si>
  <si>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</si>
  <si>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</si>
  <si>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</si>
  <si>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</si>
  <si>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</si>
  <si>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</si>
  <si>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</si>
  <si>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</si>
  <si>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</si>
  <si>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</si>
  <si>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</si>
  <si>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</si>
  <si>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</si>
  <si>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</si>
  <si>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</si>
  <si>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</si>
  <si>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</si>
  <si>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</si>
  <si>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</si>
  <si>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</si>
  <si>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</si>
  <si>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</si>
  <si>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</si>
  <si>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</si>
  <si>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</si>
  <si>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</si>
  <si>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</si>
  <si>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</si>
  <si>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</si>
  <si>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</si>
  <si>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</si>
  <si>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</si>
  <si>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</si>
  <si>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</si>
  <si>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</si>
  <si>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</si>
  <si>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</si>
  <si>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</si>
  <si>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</si>
  <si>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</si>
  <si>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</si>
  <si>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</si>
  <si>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</si>
  <si>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</si>
  <si>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</si>
  <si>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</si>
  <si>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</si>
  <si>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</si>
  <si>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</si>
  <si>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</si>
  <si>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</si>
  <si>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</si>
  <si>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</si>
  <si>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</si>
  <si>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</si>
  <si>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</si>
  <si>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</si>
  <si>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</si>
  <si>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</si>
  <si>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</si>
  <si>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</si>
  <si>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</si>
  <si>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</si>
  <si>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</si>
  <si>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</si>
  <si>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</si>
  <si>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</si>
  <si>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</si>
  <si>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</si>
  <si>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</si>
  <si>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</si>
  <si>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</si>
  <si>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</si>
  <si>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LSE</t>
  </si>
  <si>
    <t>TSE</t>
  </si>
  <si>
    <t>ISE</t>
  </si>
  <si>
    <t>SIX</t>
  </si>
  <si>
    <t>◄</t>
  </si>
  <si>
    <t>מסחר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</si>
  <si>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</si>
  <si>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</si>
  <si>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</si>
  <si>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</si>
  <si>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</si>
  <si>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</si>
  <si>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</si>
  <si>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</si>
  <si>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</si>
  <si>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</si>
  <si>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כתר דני</t>
  </si>
  <si>
    <t>דולר קנדי</t>
  </si>
  <si>
    <t>יין יפני</t>
  </si>
  <si>
    <t>מקסיקו פזו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</si>
  <si>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</si>
  <si>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</si>
  <si>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</si>
  <si>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</si>
  <si>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</si>
  <si>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</si>
  <si>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</si>
  <si>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</si>
  <si>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</si>
  <si>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</si>
  <si>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</si>
  <si>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</si>
  <si>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</si>
  <si>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קלינטק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</si>
  <si>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</si>
  <si>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</si>
  <si>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</si>
  <si>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</si>
  <si>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</si>
  <si>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</si>
  <si>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</si>
  <si>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</si>
  <si>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</si>
  <si>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</si>
  <si>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</si>
  <si>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</si>
  <si>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</si>
  <si>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</si>
  <si>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</si>
  <si>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</si>
  <si>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</si>
  <si>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</si>
  <si>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</si>
  <si>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</si>
  <si>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</si>
  <si>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</si>
  <si>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</si>
  <si>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</si>
  <si>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</si>
  <si>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</si>
  <si>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</si>
  <si>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</si>
  <si>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</si>
  <si>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</si>
  <si>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</si>
  <si>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</si>
  <si>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</si>
  <si>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</si>
  <si>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</si>
  <si>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</si>
  <si>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</si>
  <si>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</si>
  <si>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</si>
  <si>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</si>
  <si>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</si>
  <si>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</si>
  <si>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</si>
  <si>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מספר הנייר</t>
  </si>
  <si>
    <t>31/03/2017</t>
  </si>
  <si>
    <t>מגדל מקפת קרנות פנסיה וקופות גמל בע"מ</t>
  </si>
  <si>
    <t>מגדל מקפת משלימה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</si>
  <si>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</si>
  <si>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</si>
  <si>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</si>
  <si>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</si>
  <si>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</si>
  <si>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</si>
  <si>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</si>
  <si>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</si>
  <si>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</si>
  <si>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</si>
  <si>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</si>
  <si>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</si>
  <si>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</si>
  <si>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</si>
  <si>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</si>
  <si>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</si>
  <si>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</si>
  <si>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</si>
  <si>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</si>
  <si>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</si>
  <si>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</si>
  <si>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</si>
  <si>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</si>
  <si>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מקמ 1017</t>
  </si>
  <si>
    <t>8171019</t>
  </si>
  <si>
    <t>מקמ 1127</t>
  </si>
  <si>
    <t>8171126</t>
  </si>
  <si>
    <t>מקמ 118</t>
  </si>
  <si>
    <t>8180119</t>
  </si>
  <si>
    <t>מקמ 1217</t>
  </si>
  <si>
    <t>8171217</t>
  </si>
  <si>
    <t>מקמ 218</t>
  </si>
  <si>
    <t>8180218</t>
  </si>
  <si>
    <t>מקמ 318</t>
  </si>
  <si>
    <t>8180317</t>
  </si>
  <si>
    <t>מקמ 417</t>
  </si>
  <si>
    <t>8170417</t>
  </si>
  <si>
    <t>מקמ 517</t>
  </si>
  <si>
    <t>8170516</t>
  </si>
  <si>
    <t>מקמ 717</t>
  </si>
  <si>
    <t>8170714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</si>
  <si>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</si>
  <si>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</si>
  <si>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</si>
  <si>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</si>
  <si>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</si>
  <si>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</si>
  <si>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</si>
  <si>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</si>
  <si>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</si>
  <si>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</si>
  <si>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</si>
  <si>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</si>
  <si>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</si>
  <si>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</si>
  <si>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</si>
  <si>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</si>
  <si>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</si>
  <si>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</si>
  <si>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</si>
  <si>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</si>
  <si>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</si>
  <si>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</si>
  <si>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</si>
  <si>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</si>
  <si>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</si>
  <si>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</si>
  <si>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</si>
  <si>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</si>
  <si>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</si>
  <si>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</si>
  <si>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</si>
  <si>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</si>
  <si>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</si>
  <si>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</si>
  <si>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</si>
  <si>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</si>
  <si>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אגוד הנפקות  יט*</t>
  </si>
  <si>
    <t>1124080</t>
  </si>
  <si>
    <t>מגמה</t>
  </si>
  <si>
    <t>520018649</t>
  </si>
  <si>
    <t>בנקים</t>
  </si>
  <si>
    <t>A+</t>
  </si>
  <si>
    <t>אגוד הנפקות שה נד 1*</t>
  </si>
  <si>
    <t>1115278</t>
  </si>
  <si>
    <t>A</t>
  </si>
  <si>
    <t>אדגר אגח ו</t>
  </si>
  <si>
    <t>1820141</t>
  </si>
  <si>
    <t>520035171</t>
  </si>
  <si>
    <t>נדלן ובינוי</t>
  </si>
  <si>
    <t>A-</t>
  </si>
  <si>
    <t>אדגר.ק7</t>
  </si>
  <si>
    <t>1820158</t>
  </si>
  <si>
    <t>אדמה לשעבר מכתשים אגן ב</t>
  </si>
  <si>
    <t>1110915</t>
  </si>
  <si>
    <t>520043605</t>
  </si>
  <si>
    <t>כימיה גומי ופלסטיק</t>
  </si>
  <si>
    <t>AA-</t>
  </si>
  <si>
    <t>אדרי אל אגח ב</t>
  </si>
  <si>
    <t>1123371</t>
  </si>
  <si>
    <t>513910091</t>
  </si>
  <si>
    <t>CCC</t>
  </si>
  <si>
    <t>אזורים סדרה 9*</t>
  </si>
  <si>
    <t>7150337</t>
  </si>
  <si>
    <t>520025990</t>
  </si>
  <si>
    <t>אזרם.ק8*</t>
  </si>
  <si>
    <t>7150246</t>
  </si>
  <si>
    <t>אירפורט אגח ד</t>
  </si>
  <si>
    <t>1130426</t>
  </si>
  <si>
    <t>511659401</t>
  </si>
  <si>
    <t>AA</t>
  </si>
  <si>
    <t>אירפורט אגח ה</t>
  </si>
  <si>
    <t>1133487</t>
  </si>
  <si>
    <t>אירפורט אגח ז</t>
  </si>
  <si>
    <t>1140110</t>
  </si>
  <si>
    <t>אלבר 13</t>
  </si>
  <si>
    <t>1127588</t>
  </si>
  <si>
    <t>512025891</t>
  </si>
  <si>
    <t>שרותים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</si>
  <si>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</si>
  <si>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</si>
  <si>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</si>
  <si>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</si>
  <si>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</si>
  <si>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</si>
  <si>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</si>
  <si>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</si>
  <si>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</si>
  <si>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אפריקה נכסים 6</t>
  </si>
  <si>
    <t>1129550</t>
  </si>
  <si>
    <t>510560188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</si>
  <si>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</si>
  <si>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</si>
  <si>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</si>
  <si>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</si>
  <si>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</si>
  <si>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</si>
  <si>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</si>
  <si>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בזן.ק1</t>
  </si>
  <si>
    <t>2590255</t>
  </si>
  <si>
    <t>520036658</t>
  </si>
  <si>
    <t>BBB+</t>
  </si>
  <si>
    <t>בזק סדרה ו</t>
  </si>
  <si>
    <t>2300143</t>
  </si>
  <si>
    <t>520031931</t>
  </si>
  <si>
    <t>תקשורת מדיה</t>
  </si>
  <si>
    <t>בזק סדרה י</t>
  </si>
  <si>
    <t>2300184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</si>
  <si>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</si>
  <si>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</si>
  <si>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</si>
  <si>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</si>
  <si>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</si>
  <si>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</si>
  <si>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</si>
  <si>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</si>
  <si>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</si>
  <si>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</si>
  <si>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</si>
  <si>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אגח ה</t>
  </si>
  <si>
    <t>1105576</t>
  </si>
  <si>
    <t>513141879</t>
  </si>
  <si>
    <t>בינל הנפק אוצר אגח ו</t>
  </si>
  <si>
    <t>1110279</t>
  </si>
  <si>
    <t>בינל הנפק התח כ</t>
  </si>
  <si>
    <t>1121953</t>
  </si>
  <si>
    <t>בינל הנפק התח כב (COCO)</t>
  </si>
  <si>
    <t>1138585</t>
  </si>
  <si>
    <t>בינל הנפקות שה 3</t>
  </si>
  <si>
    <t>1093681</t>
  </si>
  <si>
    <t>AA+</t>
  </si>
  <si>
    <t>בינלאומי הנפקות 21</t>
  </si>
  <si>
    <t>1126598</t>
  </si>
  <si>
    <t>בנק לאומי שה סדרה 200</t>
  </si>
  <si>
    <t>6040141</t>
  </si>
  <si>
    <t>520018078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</si>
  <si>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</si>
  <si>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</si>
  <si>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</si>
  <si>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</si>
  <si>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</si>
  <si>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</si>
  <si>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</si>
  <si>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</si>
  <si>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</si>
  <si>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</si>
  <si>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</si>
  <si>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</si>
  <si>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</si>
  <si>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</si>
  <si>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</si>
  <si>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</si>
  <si>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</si>
  <si>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גירון 3</t>
  </si>
  <si>
    <t>1125681</t>
  </si>
  <si>
    <t>520044520</t>
  </si>
  <si>
    <t>גירון אגח ד</t>
  </si>
  <si>
    <t>1130681</t>
  </si>
  <si>
    <t>דה זראסאי אגח 1</t>
  </si>
  <si>
    <t>1127901</t>
  </si>
  <si>
    <t>1744984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</si>
  <si>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</si>
  <si>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</si>
  <si>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</si>
  <si>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</si>
  <si>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</si>
  <si>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</si>
  <si>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</si>
  <si>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 התחייבות י</t>
  </si>
  <si>
    <t>6910129</t>
  </si>
  <si>
    <t>520007030</t>
  </si>
  <si>
    <t>דיסקונט מנ שה</t>
  </si>
  <si>
    <t>7480098</t>
  </si>
  <si>
    <t>דיסקונט שטר הון 1</t>
  </si>
  <si>
    <t>6910095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</si>
  <si>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</si>
  <si>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</si>
  <si>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</si>
  <si>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</si>
  <si>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</si>
  <si>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</si>
  <si>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</si>
  <si>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</si>
  <si>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</si>
  <si>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דרבן.ק4</t>
  </si>
  <si>
    <t>4110094</t>
  </si>
  <si>
    <t>520038902</t>
  </si>
  <si>
    <t>הבינלאומי סדרה ט</t>
  </si>
  <si>
    <t>1135177</t>
  </si>
  <si>
    <t>הכשר.ק13</t>
  </si>
  <si>
    <t>6120125</t>
  </si>
  <si>
    <t>514423474</t>
  </si>
  <si>
    <t>השקעה ואחזקות</t>
  </si>
  <si>
    <t>הכשרה ביטוח אגח 2</t>
  </si>
  <si>
    <t>1131218</t>
  </si>
  <si>
    <t>520042177</t>
  </si>
  <si>
    <t>ביטוח</t>
  </si>
  <si>
    <t>BBB</t>
  </si>
  <si>
    <t>הכשרת היישוב 17</t>
  </si>
  <si>
    <t>6120182</t>
  </si>
  <si>
    <t>הכשרת ישוב 12</t>
  </si>
  <si>
    <t>6120117</t>
  </si>
  <si>
    <t>הראל הנפקות 6</t>
  </si>
  <si>
    <t>1126069</t>
  </si>
  <si>
    <t>520033986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</si>
  <si>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</si>
  <si>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</si>
  <si>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</si>
  <si>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</si>
  <si>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</si>
  <si>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</si>
  <si>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הראל הנפקות נד</t>
  </si>
  <si>
    <t>1099738</t>
  </si>
  <si>
    <t>וילאר אג 6</t>
  </si>
  <si>
    <t>4160115</t>
  </si>
  <si>
    <t>520038910</t>
  </si>
  <si>
    <t>חלל תקשורת ח</t>
  </si>
  <si>
    <t>1131416</t>
  </si>
  <si>
    <t>511396046</t>
  </si>
  <si>
    <t>NR</t>
  </si>
  <si>
    <t>חשמל אגח 27</t>
  </si>
  <si>
    <t>6000210</t>
  </si>
  <si>
    <t>520000472</t>
  </si>
  <si>
    <t>חשמל אגח 29</t>
  </si>
  <si>
    <t>6000236</t>
  </si>
  <si>
    <t>יואל אגח 3</t>
  </si>
  <si>
    <t>5830104</t>
  </si>
  <si>
    <t>520033226</t>
  </si>
  <si>
    <t>ירושלים הנפקות אגח ט</t>
  </si>
  <si>
    <t>1127422</t>
  </si>
  <si>
    <t>520025636</t>
  </si>
  <si>
    <t>ירושלים הנפקות נדחה אגח י</t>
  </si>
  <si>
    <t>1127414</t>
  </si>
  <si>
    <t>ישפרו אגח סד ב</t>
  </si>
  <si>
    <t>7430069</t>
  </si>
  <si>
    <t>520029208</t>
  </si>
  <si>
    <t>ישרס אגח טו</t>
  </si>
  <si>
    <t>6130207</t>
  </si>
  <si>
    <t>520017807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</si>
  <si>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</si>
  <si>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</si>
  <si>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</si>
  <si>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</si>
  <si>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</si>
  <si>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</si>
  <si>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</si>
  <si>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כלל ביט מימון אגח ג</t>
  </si>
  <si>
    <t>1120120</t>
  </si>
  <si>
    <t>513754069</t>
  </si>
  <si>
    <t>כללביט אגח ט</t>
  </si>
  <si>
    <t>1136050</t>
  </si>
  <si>
    <t>לאומי אגח 177</t>
  </si>
  <si>
    <t>6040315</t>
  </si>
  <si>
    <t>AAA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</si>
  <si>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</si>
  <si>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</si>
  <si>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</si>
  <si>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</si>
  <si>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</si>
  <si>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</si>
  <si>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למן.ק300</t>
  </si>
  <si>
    <t>6040257</t>
  </si>
  <si>
    <t>מבנה תעשיה אגח ח</t>
  </si>
  <si>
    <t>2260131</t>
  </si>
  <si>
    <t>520024126</t>
  </si>
  <si>
    <t>מבני תעשיה 14</t>
  </si>
  <si>
    <t>2260412</t>
  </si>
  <si>
    <t>מבני תעשיה אגח יז</t>
  </si>
  <si>
    <t>2260446</t>
  </si>
  <si>
    <t>מבני תעשיה אגח יח</t>
  </si>
  <si>
    <t>2260479</t>
  </si>
  <si>
    <t>מבני תעשייה אג  ט צמוד 5.05%</t>
  </si>
  <si>
    <t>2260180</t>
  </si>
  <si>
    <t>מגה אור אגח ג</t>
  </si>
  <si>
    <t>1127323</t>
  </si>
  <si>
    <t>513257873</t>
  </si>
  <si>
    <t>מזרחי 43</t>
  </si>
  <si>
    <t>2310191</t>
  </si>
  <si>
    <t>520000522</t>
  </si>
  <si>
    <t>מזרחי אגח הנפקות 30</t>
  </si>
  <si>
    <t>2310068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</si>
  <si>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</si>
  <si>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</si>
  <si>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</si>
  <si>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</si>
  <si>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</si>
  <si>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</si>
  <si>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</si>
  <si>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</si>
  <si>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הנפקות הת 31</t>
  </si>
  <si>
    <t>2310076</t>
  </si>
  <si>
    <t>מזרחי טפחות שטר הון 1</t>
  </si>
  <si>
    <t>6950083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</si>
  <si>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</si>
  <si>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</si>
  <si>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</si>
  <si>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</si>
  <si>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</si>
  <si>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</si>
  <si>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</si>
  <si>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ד*</t>
  </si>
  <si>
    <t>3230083</t>
  </si>
  <si>
    <t>GOV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</si>
  <si>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</si>
  <si>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</si>
  <si>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</si>
  <si>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</si>
  <si>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</si>
  <si>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</si>
  <si>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</si>
  <si>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</si>
  <si>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</si>
  <si>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</si>
  <si>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</si>
  <si>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</si>
  <si>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</si>
  <si>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</si>
  <si>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</si>
  <si>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</si>
  <si>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</si>
  <si>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</si>
  <si>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</si>
  <si>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</si>
  <si>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</si>
  <si>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</si>
  <si>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</si>
  <si>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נכסים ובנין 6</t>
  </si>
  <si>
    <t>6990188</t>
  </si>
  <si>
    <t>520025438</t>
  </si>
  <si>
    <t>נכסים ובנין אגח סד 4</t>
  </si>
  <si>
    <t>6990154</t>
  </si>
  <si>
    <t>נכסים ובנין בעמ(סדרה ג)</t>
  </si>
  <si>
    <t>6990139</t>
  </si>
  <si>
    <t>נצבא אג 6</t>
  </si>
  <si>
    <t>1128032</t>
  </si>
  <si>
    <t>520043159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</si>
  <si>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</si>
  <si>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</si>
  <si>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</si>
  <si>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</si>
  <si>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</si>
  <si>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</si>
  <si>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</si>
  <si>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</si>
  <si>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</si>
  <si>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</si>
  <si>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</si>
  <si>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</si>
  <si>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עזריאלי אגח ב*</t>
  </si>
  <si>
    <t>1134436</t>
  </si>
  <si>
    <t>510960719</t>
  </si>
  <si>
    <t>עזריאלי אגח ג*</t>
  </si>
  <si>
    <t>1136324</t>
  </si>
  <si>
    <t>עזריאלי אגח ד*</t>
  </si>
  <si>
    <t>1138650</t>
  </si>
  <si>
    <t>פועלים 14</t>
  </si>
  <si>
    <t>1940501</t>
  </si>
  <si>
    <t>520000118</t>
  </si>
  <si>
    <t>פועלים הנפקות אגח 34</t>
  </si>
  <si>
    <t>1940576</t>
  </si>
  <si>
    <t>פועלים הנפקות ט</t>
  </si>
  <si>
    <t>1940386</t>
  </si>
  <si>
    <t>פועלים הנפקות טו</t>
  </si>
  <si>
    <t>1940543</t>
  </si>
  <si>
    <t>פועלים הנפקות סדרה 33</t>
  </si>
  <si>
    <t>1940568</t>
  </si>
  <si>
    <t>פועלים כתב התח נדחה סד י</t>
  </si>
  <si>
    <t>1940402</t>
  </si>
  <si>
    <t>פועלים שטר הון  סדרה 1</t>
  </si>
  <si>
    <t>1940444</t>
  </si>
  <si>
    <t>פז נפט סדרה ו*</t>
  </si>
  <si>
    <t>1139542</t>
  </si>
  <si>
    <t>510216054</t>
  </si>
  <si>
    <t>פניקס הון אגח ב</t>
  </si>
  <si>
    <t>1120799</t>
  </si>
  <si>
    <t>520017450</t>
  </si>
  <si>
    <t>פניקס הון אגח ה</t>
  </si>
  <si>
    <t>1135417</t>
  </si>
  <si>
    <t>פניקס הון הת א</t>
  </si>
  <si>
    <t>1115104</t>
  </si>
  <si>
    <t>פנקס.ק1</t>
  </si>
  <si>
    <t>7670102</t>
  </si>
  <si>
    <t>פעלה.ק31</t>
  </si>
  <si>
    <t>1940527</t>
  </si>
  <si>
    <t>פעלה.ק32</t>
  </si>
  <si>
    <t>1940535</t>
  </si>
  <si>
    <t>פרטנר     ג</t>
  </si>
  <si>
    <t>1118827</t>
  </si>
  <si>
    <t>520044314</t>
  </si>
  <si>
    <t>קרדן אןוי אגח א</t>
  </si>
  <si>
    <t>1105535</t>
  </si>
  <si>
    <t>NV1239114</t>
  </si>
  <si>
    <t>B</t>
  </si>
  <si>
    <t>קרדן אןוי אגח ב</t>
  </si>
  <si>
    <t>1113034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</si>
  <si>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</si>
  <si>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</si>
  <si>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</si>
  <si>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</si>
  <si>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</si>
  <si>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</si>
  <si>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</si>
  <si>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</si>
  <si>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</si>
  <si>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</si>
  <si>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</si>
  <si>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</si>
  <si>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</si>
  <si>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</si>
  <si>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</si>
  <si>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</si>
  <si>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</si>
  <si>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</si>
  <si>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שטראוס עלית אגח 2*</t>
  </si>
  <si>
    <t>7460140</t>
  </si>
  <si>
    <t>520003781</t>
  </si>
  <si>
    <t>מזון</t>
  </si>
  <si>
    <t>שיכון ובינוי 6*</t>
  </si>
  <si>
    <t>1129733</t>
  </si>
  <si>
    <t>520036104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</si>
  <si>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</si>
  <si>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</si>
  <si>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</si>
  <si>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</si>
  <si>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</si>
  <si>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</si>
  <si>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</si>
  <si>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</si>
  <si>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</si>
  <si>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</si>
  <si>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</si>
  <si>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</si>
  <si>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אלביט א</t>
  </si>
  <si>
    <t>1119635</t>
  </si>
  <si>
    <t>520043027</t>
  </si>
  <si>
    <t>ביטחוניות</t>
  </si>
  <si>
    <t>אלבר 14</t>
  </si>
  <si>
    <t>1132562</t>
  </si>
  <si>
    <t>אלדן סדרה א</t>
  </si>
  <si>
    <t>1134840</t>
  </si>
  <si>
    <t>510454333</t>
  </si>
  <si>
    <t>אלדן סדרה ב</t>
  </si>
  <si>
    <t>1138254</t>
  </si>
  <si>
    <t>אמות אגח ה</t>
  </si>
  <si>
    <t>1138114</t>
  </si>
  <si>
    <t>בזן 4</t>
  </si>
  <si>
    <t>2590362</t>
  </si>
  <si>
    <t>בזן אגח ה</t>
  </si>
  <si>
    <t>2590388</t>
  </si>
  <si>
    <t>בזק סדרה ח</t>
  </si>
  <si>
    <t>2300168</t>
  </si>
  <si>
    <t>בזק סדרה ט</t>
  </si>
  <si>
    <t>2300176</t>
  </si>
  <si>
    <t>ביג אג"ח סדרה ו</t>
  </si>
  <si>
    <t>1132521</t>
  </si>
  <si>
    <t>בינלאומי סדרה ח</t>
  </si>
  <si>
    <t>1134212</t>
  </si>
  <si>
    <t>בנק לאומי שה סדרה 201</t>
  </si>
  <si>
    <t>6040158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</si>
  <si>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</si>
  <si>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</si>
  <si>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</si>
  <si>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</si>
  <si>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</si>
  <si>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</si>
  <si>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</si>
  <si>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</si>
  <si>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דה לסר אגח ה</t>
  </si>
  <si>
    <t>1135664</t>
  </si>
  <si>
    <t>דור אלון אגח ג</t>
  </si>
  <si>
    <t>1115245</t>
  </si>
  <si>
    <t>520043878</t>
  </si>
  <si>
    <t>דיסקונט התח יב  COCO</t>
  </si>
  <si>
    <t>6910160</t>
  </si>
  <si>
    <t>דיסקונט התחייבות יא</t>
  </si>
  <si>
    <t>6910137</t>
  </si>
  <si>
    <t>דיסקונט מנפיקים הת9</t>
  </si>
  <si>
    <t>7480106</t>
  </si>
  <si>
    <t>דלשה קפיטל אגח ב</t>
  </si>
  <si>
    <t>1137314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</si>
  <si>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</si>
  <si>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</si>
  <si>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</si>
  <si>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</si>
  <si>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</si>
  <si>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</si>
  <si>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</si>
  <si>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</si>
  <si>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</si>
  <si>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</si>
  <si>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</si>
  <si>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</si>
  <si>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</si>
  <si>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</si>
  <si>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וילאר אג 5</t>
  </si>
  <si>
    <t>4160107</t>
  </si>
  <si>
    <t>חשמל אגח 26</t>
  </si>
  <si>
    <t>6000202</t>
  </si>
  <si>
    <t>טמפו משק  אגח א</t>
  </si>
  <si>
    <t>1118306</t>
  </si>
  <si>
    <t>520032848</t>
  </si>
  <si>
    <t>טן דלק ג</t>
  </si>
  <si>
    <t>1131457</t>
  </si>
  <si>
    <t>511540809</t>
  </si>
  <si>
    <t>יו טי אס אגח ח</t>
  </si>
  <si>
    <t>4590147</t>
  </si>
  <si>
    <t>520039249</t>
  </si>
  <si>
    <t>כלכלית ירושלים אגח יא</t>
  </si>
  <si>
    <t>1980341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</si>
  <si>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</si>
  <si>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</si>
  <si>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</si>
  <si>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</si>
  <si>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</si>
  <si>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</si>
  <si>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כתב התחייבות נדחה סד יח אגוד*</t>
  </si>
  <si>
    <t>1121854</t>
  </si>
  <si>
    <t>לאומי אגח 178</t>
  </si>
  <si>
    <t>6040323</t>
  </si>
  <si>
    <t>לאומי כ.התחייבות 400  COCO</t>
  </si>
  <si>
    <t>6040331</t>
  </si>
  <si>
    <t>לאומי מימון הת יג</t>
  </si>
  <si>
    <t>6040281</t>
  </si>
  <si>
    <t>לאומי מימון שטר הון סדרה 301</t>
  </si>
  <si>
    <t>6040265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</si>
  <si>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</si>
  <si>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</si>
  <si>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</si>
  <si>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</si>
  <si>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</si>
  <si>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</si>
  <si>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</si>
  <si>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</si>
  <si>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</si>
  <si>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Real Estate</t>
  </si>
  <si>
    <t>מזרחי הנפקות 40</t>
  </si>
  <si>
    <t>2310167</t>
  </si>
  <si>
    <t>ממן אגח ב</t>
  </si>
  <si>
    <t>2380046</t>
  </si>
  <si>
    <t>520036435</t>
  </si>
  <si>
    <t>מרכנתיל אגח ב</t>
  </si>
  <si>
    <t>1138205</t>
  </si>
  <si>
    <t>513686154</t>
  </si>
  <si>
    <t>נכסים ובנין 7</t>
  </si>
  <si>
    <t>6990196</t>
  </si>
  <si>
    <t>סלקום אגח ט</t>
  </si>
  <si>
    <t>1132836</t>
  </si>
  <si>
    <t>פועלים הנפקות אגח 29</t>
  </si>
  <si>
    <t>1940485</t>
  </si>
  <si>
    <t>פועלים הנפקות אגח 30</t>
  </si>
  <si>
    <t>1940493</t>
  </si>
  <si>
    <t>פז נפט אג 3*</t>
  </si>
  <si>
    <t>1114073</t>
  </si>
  <si>
    <t>פז נפט ד*</t>
  </si>
  <si>
    <t>1132505</t>
  </si>
  <si>
    <t>פז נפט ה*</t>
  </si>
  <si>
    <t>1139534</t>
  </si>
  <si>
    <t>פטרוכימיים אגח 1</t>
  </si>
  <si>
    <t>7560154</t>
  </si>
  <si>
    <t>520029315</t>
  </si>
  <si>
    <t>פעלה.ק11</t>
  </si>
  <si>
    <t>1940410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</si>
  <si>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</si>
  <si>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</si>
  <si>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</si>
  <si>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</si>
  <si>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</si>
  <si>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</si>
  <si>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520044322</t>
  </si>
  <si>
    <t>קרסו אגח ב</t>
  </si>
  <si>
    <t>1139591</t>
  </si>
  <si>
    <t>514065283</t>
  </si>
  <si>
    <t>רילייטד אגח א</t>
  </si>
  <si>
    <t>1134923</t>
  </si>
  <si>
    <t>שפיר הנדסה אגח א</t>
  </si>
  <si>
    <t>1136134</t>
  </si>
  <si>
    <t>514892801</t>
  </si>
  <si>
    <t>בזן אגח ו</t>
  </si>
  <si>
    <t>2590396</t>
  </si>
  <si>
    <t>סה"כ תל אביב 35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</si>
  <si>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</si>
  <si>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</si>
  <si>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</si>
  <si>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</si>
  <si>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</si>
  <si>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</si>
  <si>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</si>
  <si>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</si>
  <si>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</si>
  <si>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</si>
  <si>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</si>
  <si>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</si>
  <si>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</si>
  <si>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</si>
  <si>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</si>
  <si>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חץ*</t>
  </si>
  <si>
    <t>390013</t>
  </si>
  <si>
    <t>520038506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</si>
  <si>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</si>
  <si>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</si>
  <si>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</si>
  <si>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</si>
  <si>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</si>
  <si>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</si>
  <si>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</si>
  <si>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</si>
  <si>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</si>
  <si>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</si>
  <si>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</si>
  <si>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</si>
  <si>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</si>
  <si>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</si>
  <si>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</si>
  <si>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</si>
  <si>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</si>
  <si>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</si>
  <si>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</si>
  <si>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</si>
  <si>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</si>
  <si>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</si>
  <si>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</si>
  <si>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</si>
  <si>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</si>
  <si>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</si>
  <si>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</si>
  <si>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</si>
  <si>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</si>
  <si>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</si>
  <si>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</si>
  <si>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</si>
  <si>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</si>
  <si>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</si>
  <si>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</si>
  <si>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</si>
  <si>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</si>
  <si>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</si>
  <si>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</si>
  <si>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</si>
  <si>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</si>
  <si>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</si>
  <si>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</si>
  <si>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</si>
  <si>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</si>
  <si>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</si>
  <si>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</si>
  <si>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</si>
  <si>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</si>
  <si>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</si>
  <si>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</si>
  <si>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</si>
  <si>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</si>
  <si>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</si>
  <si>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עזריאלי*</t>
  </si>
  <si>
    <t>1119478</t>
  </si>
  <si>
    <t>שטראוס עלית*</t>
  </si>
  <si>
    <t>746016</t>
  </si>
  <si>
    <t>סה"כ תל אביב 90</t>
  </si>
  <si>
    <t>אבגול*</t>
  </si>
  <si>
    <t>1100957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</si>
  <si>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</si>
  <si>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</si>
  <si>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</si>
  <si>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</si>
  <si>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</si>
  <si>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</si>
  <si>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</si>
  <si>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</si>
  <si>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</si>
  <si>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</si>
  <si>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</si>
  <si>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אלקטרה מוצרי צריכה</t>
  </si>
  <si>
    <t>5010129</t>
  </si>
  <si>
    <t>520039967</t>
  </si>
  <si>
    <t>אלקטרה*</t>
  </si>
  <si>
    <t>739037</t>
  </si>
  <si>
    <t>520028911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</si>
  <si>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</si>
  <si>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</si>
  <si>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</si>
  <si>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</si>
  <si>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</si>
  <si>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</si>
  <si>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</si>
  <si>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ארד*</t>
  </si>
  <si>
    <t>1091651</t>
  </si>
  <si>
    <t>510007800</t>
  </si>
  <si>
    <t>אלקטרוניקה ואופטיקה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</si>
  <si>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</si>
  <si>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</si>
  <si>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</si>
  <si>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</si>
  <si>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</si>
  <si>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</si>
  <si>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</si>
  <si>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</si>
  <si>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</si>
  <si>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</si>
  <si>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</si>
  <si>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</si>
  <si>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</si>
  <si>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</si>
  <si>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</si>
  <si>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</si>
  <si>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</si>
  <si>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</si>
  <si>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</si>
  <si>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</si>
  <si>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</si>
  <si>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</si>
  <si>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</si>
  <si>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וילאר אינטרנשיונל בע"מ</t>
  </si>
  <si>
    <t>416016</t>
  </si>
  <si>
    <t>חילן טק*</t>
  </si>
  <si>
    <t>1084698</t>
  </si>
  <si>
    <t>520039942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</si>
  <si>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</si>
  <si>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</si>
  <si>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</si>
  <si>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</si>
  <si>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</si>
  <si>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</si>
  <si>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</si>
  <si>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</si>
  <si>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</si>
  <si>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</si>
  <si>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</si>
  <si>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</si>
  <si>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</si>
  <si>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</si>
  <si>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</si>
  <si>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</si>
  <si>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</si>
  <si>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</si>
  <si>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</si>
  <si>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</si>
  <si>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</si>
  <si>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</si>
  <si>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</si>
  <si>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</si>
  <si>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</si>
  <si>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</si>
  <si>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</si>
  <si>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</si>
  <si>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ספאנטק</t>
  </si>
  <si>
    <t>1090117</t>
  </si>
  <si>
    <t>512288713</t>
  </si>
  <si>
    <t>סקופ*</t>
  </si>
  <si>
    <t>288019</t>
  </si>
  <si>
    <t>520037425</t>
  </si>
  <si>
    <t>סרגון*</t>
  </si>
  <si>
    <t>1085166</t>
  </si>
  <si>
    <t>512352444</t>
  </si>
  <si>
    <t>ציוד תקשורת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</si>
  <si>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</si>
  <si>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</si>
  <si>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</si>
  <si>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</si>
  <si>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</si>
  <si>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</si>
  <si>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</si>
  <si>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</si>
  <si>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</si>
  <si>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</si>
  <si>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</si>
  <si>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</si>
  <si>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</si>
  <si>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</si>
  <si>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</si>
  <si>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</si>
  <si>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</si>
  <si>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</si>
  <si>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</si>
  <si>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</si>
  <si>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</si>
  <si>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</si>
  <si>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</si>
  <si>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</si>
  <si>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</si>
  <si>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</si>
  <si>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</si>
  <si>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</si>
  <si>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</si>
  <si>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</si>
  <si>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</si>
  <si>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</si>
  <si>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</si>
  <si>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</si>
  <si>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</si>
  <si>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</si>
  <si>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</si>
  <si>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</si>
  <si>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</si>
  <si>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</si>
  <si>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</si>
  <si>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</si>
  <si>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</si>
  <si>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</si>
  <si>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</si>
  <si>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</si>
  <si>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</si>
  <si>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</si>
  <si>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</si>
  <si>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</si>
  <si>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</si>
  <si>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</si>
  <si>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</si>
  <si>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</si>
  <si>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</si>
  <si>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</si>
  <si>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</si>
  <si>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</si>
  <si>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</si>
  <si>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</si>
  <si>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</si>
  <si>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</si>
  <si>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</si>
  <si>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</si>
  <si>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</si>
  <si>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</si>
  <si>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אלרון*</t>
  </si>
  <si>
    <t>749077</t>
  </si>
  <si>
    <t>520028036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</si>
  <si>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</si>
  <si>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</si>
  <si>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</si>
  <si>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</si>
  <si>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</si>
  <si>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</si>
  <si>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</si>
  <si>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</si>
  <si>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</si>
  <si>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</si>
  <si>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</si>
  <si>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</si>
  <si>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גולן פלסטיק*</t>
  </si>
  <si>
    <t>1091933</t>
  </si>
  <si>
    <t>513029974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</si>
  <si>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</si>
  <si>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</si>
  <si>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</si>
  <si>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</si>
  <si>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</si>
  <si>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</si>
  <si>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</si>
  <si>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</si>
  <si>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</si>
  <si>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</si>
  <si>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</si>
  <si>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</si>
  <si>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</si>
  <si>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</si>
  <si>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</si>
  <si>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</si>
  <si>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</si>
  <si>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</si>
  <si>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</si>
  <si>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</si>
  <si>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</si>
  <si>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</si>
  <si>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</si>
  <si>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</si>
  <si>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</si>
  <si>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</si>
  <si>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</si>
  <si>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</si>
  <si>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</si>
  <si>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</si>
  <si>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</si>
  <si>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</si>
  <si>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</si>
  <si>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</si>
  <si>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</si>
  <si>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</si>
  <si>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</si>
  <si>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</si>
  <si>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</si>
  <si>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</si>
  <si>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</si>
  <si>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</si>
  <si>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</si>
  <si>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</si>
  <si>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</si>
  <si>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</si>
  <si>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</si>
  <si>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</si>
  <si>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</si>
  <si>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</si>
  <si>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</si>
  <si>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</si>
  <si>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</si>
  <si>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</si>
  <si>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</si>
  <si>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</si>
  <si>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</si>
  <si>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</si>
  <si>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תדיר גן</t>
  </si>
  <si>
    <t>1090141</t>
  </si>
  <si>
    <t>511870891</t>
  </si>
  <si>
    <t>IL0010941198</t>
  </si>
  <si>
    <t>NASDAQ</t>
  </si>
  <si>
    <t>בלומברג</t>
  </si>
  <si>
    <t>AMDOCS LTD</t>
  </si>
  <si>
    <t>GB0022569080</t>
  </si>
  <si>
    <t>NYSE</t>
  </si>
  <si>
    <t>Software &amp; Services</t>
  </si>
  <si>
    <t>CAESAR STONE SDO</t>
  </si>
  <si>
    <t>IL0011259137</t>
  </si>
  <si>
    <t>511439507</t>
  </si>
  <si>
    <t>MATERIALS</t>
  </si>
  <si>
    <t>CHECK POINT SOFTWARE TECH</t>
  </si>
  <si>
    <t>IL0010824113</t>
  </si>
  <si>
    <t>520042821</t>
  </si>
  <si>
    <t>INTEC PHARMA LTD*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</si>
  <si>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</si>
  <si>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</si>
  <si>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</si>
  <si>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</si>
  <si>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</si>
  <si>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</si>
  <si>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</si>
  <si>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</si>
  <si>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</si>
  <si>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</si>
  <si>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</si>
  <si>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</si>
  <si>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</si>
  <si>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</si>
  <si>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</si>
  <si>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</si>
  <si>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</si>
  <si>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</si>
  <si>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</si>
  <si>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</si>
  <si>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</si>
  <si>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</si>
  <si>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</si>
  <si>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REDHILL BIOPHARMA LTD ADR</t>
  </si>
  <si>
    <t>US7574681034</t>
  </si>
  <si>
    <t>SYNERON MEDICAL LTD</t>
  </si>
  <si>
    <t>IL0010909351</t>
  </si>
  <si>
    <t>512986514</t>
  </si>
  <si>
    <t>VASCULAR BIOGENICS</t>
  </si>
  <si>
    <t>IL0011327454</t>
  </si>
  <si>
    <t>512899766</t>
  </si>
  <si>
    <t>VERINT SYSTEMS</t>
  </si>
  <si>
    <t>US92343X1000</t>
  </si>
  <si>
    <t>512704867</t>
  </si>
  <si>
    <t>ABB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</si>
  <si>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</si>
  <si>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</si>
  <si>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</si>
  <si>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</si>
  <si>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</si>
  <si>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</si>
  <si>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</si>
  <si>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</si>
  <si>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</si>
  <si>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</si>
  <si>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</si>
  <si>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</si>
  <si>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</si>
  <si>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</si>
  <si>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ANHEUSER BUSCH INBEV SA/NV</t>
  </si>
  <si>
    <t>BE0974293251</t>
  </si>
  <si>
    <t>Food &amp; Beverage &amp; Tobacco</t>
  </si>
  <si>
    <t>AP MOLLER MAERSK A/S B</t>
  </si>
  <si>
    <t>DK0010244508</t>
  </si>
  <si>
    <t>Transportation</t>
  </si>
  <si>
    <t>ASOS</t>
  </si>
  <si>
    <t>GB0030927254</t>
  </si>
  <si>
    <t>AXEL SPRINGER</t>
  </si>
  <si>
    <t>DE0005501357</t>
  </si>
  <si>
    <t>Media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</si>
  <si>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</si>
  <si>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</si>
  <si>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</si>
  <si>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</si>
  <si>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</si>
  <si>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</si>
  <si>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</si>
  <si>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BHP BILLITON</t>
  </si>
  <si>
    <t>GB0000566504</t>
  </si>
  <si>
    <t>Automobiles &amp; Components</t>
  </si>
  <si>
    <t>BLACKROCK</t>
  </si>
  <si>
    <t>US09247X1019</t>
  </si>
  <si>
    <t>BNP PARIBAS</t>
  </si>
  <si>
    <t>FR0000131104</t>
  </si>
  <si>
    <t>BP PLC</t>
  </si>
  <si>
    <t>GB0007980591</t>
  </si>
  <si>
    <t>ENERGY</t>
  </si>
  <si>
    <t>CAPGEMINI SA</t>
  </si>
  <si>
    <t>FR0000125338</t>
  </si>
  <si>
    <t>CHEVRON CORP</t>
  </si>
  <si>
    <t>US1667641005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</si>
  <si>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</si>
  <si>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</si>
  <si>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</si>
  <si>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</si>
  <si>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</si>
  <si>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</si>
  <si>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</si>
  <si>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</si>
  <si>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</si>
  <si>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</si>
  <si>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</si>
  <si>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</si>
  <si>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</si>
  <si>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</si>
  <si>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</si>
  <si>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</si>
  <si>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</si>
  <si>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</si>
  <si>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</si>
  <si>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</si>
  <si>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</si>
  <si>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</si>
  <si>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</si>
  <si>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</si>
  <si>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</si>
  <si>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</si>
  <si>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</si>
  <si>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</si>
  <si>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</si>
  <si>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INGENICO GROUP</t>
  </si>
  <si>
    <t>FR0000125346</t>
  </si>
  <si>
    <t>INPEX</t>
  </si>
  <si>
    <t>JP3294460005</t>
  </si>
  <si>
    <t>INTESA SANPAOLO</t>
  </si>
  <si>
    <t>IT0000072618</t>
  </si>
  <si>
    <t>ITAU UNIBANCO H SPON PRF ADR</t>
  </si>
  <si>
    <t>US4655621062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</si>
  <si>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</si>
  <si>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</si>
  <si>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</si>
  <si>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</si>
  <si>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</si>
  <si>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</si>
  <si>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</si>
  <si>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</si>
  <si>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</si>
  <si>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</si>
  <si>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</si>
  <si>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</si>
  <si>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</si>
  <si>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</si>
  <si>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</si>
  <si>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</si>
  <si>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</si>
  <si>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</si>
  <si>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</si>
  <si>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</si>
  <si>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</si>
  <si>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</si>
  <si>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</si>
  <si>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NETEASE INC ADR</t>
  </si>
  <si>
    <t>US64110W1027</t>
  </si>
  <si>
    <t>NEXT PLC</t>
  </si>
  <si>
    <t>GB0032089863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</si>
  <si>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</si>
  <si>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</si>
  <si>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</si>
  <si>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</si>
  <si>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</si>
  <si>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</si>
  <si>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</si>
  <si>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</si>
  <si>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</si>
  <si>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</si>
  <si>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</si>
  <si>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</si>
  <si>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</si>
  <si>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</si>
  <si>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</si>
  <si>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ROSS STORES</t>
  </si>
  <si>
    <t>US7782961038</t>
  </si>
  <si>
    <t>ROYAL DUTCH SHELL PLC A SHS</t>
  </si>
  <si>
    <t>GB00B03MLX29</t>
  </si>
  <si>
    <t>S&amp;P GLOBAL</t>
  </si>
  <si>
    <t>US78409V1044</t>
  </si>
  <si>
    <t>SAP AG</t>
  </si>
  <si>
    <t>DE0007164600</t>
  </si>
  <si>
    <t>SECURITAS AB B SHS</t>
  </si>
  <si>
    <t>SE0000163594</t>
  </si>
  <si>
    <t>Commercial &amp; Professional Sevi</t>
  </si>
  <si>
    <t>SIEMENS AG REG</t>
  </si>
  <si>
    <t>DE0007236101</t>
  </si>
  <si>
    <t>SOLAREDGE TECHNOLOGIES</t>
  </si>
  <si>
    <t>US83417M1045</t>
  </si>
  <si>
    <t>Semiconductors &amp; Semiconductor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</si>
  <si>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</si>
  <si>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</si>
  <si>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</si>
  <si>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</si>
  <si>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</si>
  <si>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</si>
  <si>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</si>
  <si>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</si>
  <si>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TWITTER INC</t>
  </si>
  <si>
    <t>US90184L1026</t>
  </si>
  <si>
    <t>US BANCORP</t>
  </si>
  <si>
    <t>US9029733048</t>
  </si>
  <si>
    <t>VINCI SA</t>
  </si>
  <si>
    <t>FR0000125486</t>
  </si>
  <si>
    <t>VISA</t>
  </si>
  <si>
    <t>US92826C8394</t>
  </si>
  <si>
    <t>VODAFONE GROUP</t>
  </si>
  <si>
    <t>GB00BH4HKS39</t>
  </si>
  <si>
    <t>WELLS FARGO &amp; CO</t>
  </si>
  <si>
    <t>US9497461015</t>
  </si>
  <si>
    <t>ZALANDO</t>
  </si>
  <si>
    <t>DE000ZAL1111</t>
  </si>
  <si>
    <t>הראל סל תא 125</t>
  </si>
  <si>
    <t>1113232</t>
  </si>
  <si>
    <t>514103811</t>
  </si>
  <si>
    <t>מניות</t>
  </si>
  <si>
    <t>הראל סל תא 35</t>
  </si>
  <si>
    <t>1113703</t>
  </si>
  <si>
    <t>הראל סל תא צמיחה</t>
  </si>
  <si>
    <t>1116417</t>
  </si>
  <si>
    <t>פסגות 125.ס2</t>
  </si>
  <si>
    <t>1125327</t>
  </si>
  <si>
    <t>513464289</t>
  </si>
  <si>
    <t>פסגות סל ת"א 125 סד 1 40A</t>
  </si>
  <si>
    <t>1096593</t>
  </si>
  <si>
    <t>פסגות סל תא 35 סד 2</t>
  </si>
  <si>
    <t>1125319</t>
  </si>
  <si>
    <t>קסם תא 35</t>
  </si>
  <si>
    <t>1116979</t>
  </si>
  <si>
    <t>520041989</t>
  </si>
  <si>
    <t>קסם תא צמיחה</t>
  </si>
  <si>
    <t>1103167</t>
  </si>
  <si>
    <t>קסם תא125</t>
  </si>
  <si>
    <t>1117266</t>
  </si>
  <si>
    <t>תכלית תא 125</t>
  </si>
  <si>
    <t>1091818</t>
  </si>
  <si>
    <t>513540310</t>
  </si>
  <si>
    <t>תכלית תא 35</t>
  </si>
  <si>
    <t>1091826</t>
  </si>
  <si>
    <t>תכלית תא צמיחה</t>
  </si>
  <si>
    <t>1108679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</si>
  <si>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</si>
  <si>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</si>
  <si>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</si>
  <si>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</si>
  <si>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</si>
  <si>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</si>
  <si>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</si>
  <si>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</si>
  <si>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</si>
  <si>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שקלי</t>
  </si>
  <si>
    <t>1116326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</si>
  <si>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</si>
  <si>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</si>
  <si>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</si>
  <si>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</si>
  <si>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</si>
  <si>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</si>
  <si>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</si>
  <si>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</si>
  <si>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</si>
  <si>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</si>
  <si>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</si>
  <si>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</si>
  <si>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</si>
  <si>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</si>
  <si>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</si>
  <si>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</si>
  <si>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</si>
  <si>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</si>
  <si>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קסם תל בונד תשואות</t>
  </si>
  <si>
    <t>1128545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</si>
  <si>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</si>
  <si>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</si>
  <si>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</si>
  <si>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</si>
  <si>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</si>
  <si>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</si>
  <si>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תכלית תל בונד צמודות יתר</t>
  </si>
  <si>
    <t>1127802</t>
  </si>
  <si>
    <t>תכלית תל בונד שקלי</t>
  </si>
  <si>
    <t>1116250</t>
  </si>
  <si>
    <t>תכלית תל בונד תשואות</t>
  </si>
  <si>
    <t>1128453</t>
  </si>
  <si>
    <t>AMUNDI ETF MSCI EM ASIA UCIT</t>
  </si>
  <si>
    <t>FR0011018316</t>
  </si>
  <si>
    <t>CONSUMER DISCRETIONARY SELT</t>
  </si>
  <si>
    <t>US81369Y4070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</si>
  <si>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</si>
  <si>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</si>
  <si>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</si>
  <si>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</si>
  <si>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</si>
  <si>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</si>
  <si>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STX EUROPE 600</t>
  </si>
  <si>
    <t>LU0328475792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</si>
  <si>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</si>
  <si>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</si>
  <si>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</si>
  <si>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</si>
  <si>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</si>
  <si>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</si>
  <si>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</si>
  <si>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</si>
  <si>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</si>
  <si>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</si>
  <si>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</si>
  <si>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</si>
  <si>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</si>
  <si>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</si>
  <si>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</si>
  <si>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</si>
  <si>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</si>
  <si>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</si>
  <si>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</si>
  <si>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</si>
  <si>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</si>
  <si>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</si>
  <si>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</si>
  <si>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</si>
  <si>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</si>
  <si>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</si>
  <si>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</si>
  <si>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</si>
  <si>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</si>
  <si>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</si>
  <si>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</si>
  <si>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</si>
  <si>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</si>
  <si>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</si>
  <si>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S&amp;P 500</t>
  </si>
  <si>
    <t>LU0496786657</t>
  </si>
  <si>
    <t>LYXOR ETF STOXX OIL &amp; GAS</t>
  </si>
  <si>
    <t>FR0010344960</t>
  </si>
  <si>
    <t>LYXOR STOXX BASIC RSRCES</t>
  </si>
  <si>
    <t>FR0010345389</t>
  </si>
  <si>
    <t>MARKET VECTORS OIL SERVICE</t>
  </si>
  <si>
    <t>US92189F7188</t>
  </si>
  <si>
    <t>MARKET VECTORS RUSSIA ETF</t>
  </si>
  <si>
    <t>US92189F4037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</si>
  <si>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</si>
  <si>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</si>
  <si>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</si>
  <si>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</si>
  <si>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</si>
  <si>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</si>
  <si>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</si>
  <si>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</si>
  <si>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</si>
  <si>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</si>
  <si>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</si>
  <si>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</si>
  <si>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</si>
  <si>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</si>
  <si>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</si>
  <si>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</si>
  <si>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</si>
  <si>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</si>
  <si>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</si>
  <si>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</si>
  <si>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VANGUARD SMALL CAP VALUE ETF</t>
  </si>
  <si>
    <t>US9229086114</t>
  </si>
  <si>
    <t>WISDOMTREE INDIA EARNINGS</t>
  </si>
  <si>
    <t>US97717W4226</t>
  </si>
  <si>
    <t>WISDOMTREE JPN S/C DVD FUND</t>
  </si>
  <si>
    <t>US97717W8367</t>
  </si>
  <si>
    <t>AMUNDI ETF EUR HY LIQ BD IBX</t>
  </si>
  <si>
    <t>FR0011494822</t>
  </si>
  <si>
    <t>DB X TR II TRX CROSSOVER 5 Y</t>
  </si>
  <si>
    <t>LU0290359032</t>
  </si>
  <si>
    <t>ISHARES MARKIT IBOXX $ HIGH</t>
  </si>
  <si>
    <t>IE00B4PY7Y77</t>
  </si>
  <si>
    <t>ISHARES MARKIT IBOXX EUR HIGH YIELD</t>
  </si>
  <si>
    <t>IE00B66F4759</t>
  </si>
  <si>
    <t>ISHARES USD CORP BND</t>
  </si>
  <si>
    <t>IE0032895942</t>
  </si>
  <si>
    <t>ISHARES USD EM CORP BND</t>
  </si>
  <si>
    <t>IE00B6TLBW47</t>
  </si>
  <si>
    <t>PIMCO INV GRADE CORP BD ETF</t>
  </si>
  <si>
    <t>US72201R8170</t>
  </si>
  <si>
    <t>SPDR BARCLAYS CAPITAL HIGH</t>
  </si>
  <si>
    <t>US78464A4177</t>
  </si>
  <si>
    <t>SPDR BARCLAYS INTERMEDIATE</t>
  </si>
  <si>
    <t>US78464A3757</t>
  </si>
  <si>
    <t>SPDR EMERGING MKTS LOCAL BD</t>
  </si>
  <si>
    <t>IE00B4613386</t>
  </si>
  <si>
    <t>VANGUARD S.T CORP BOND</t>
  </si>
  <si>
    <t>US92206C4096</t>
  </si>
  <si>
    <t>תעודות השתתפות בקרנות נאמנות בחו"ל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</si>
  <si>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</si>
  <si>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</si>
  <si>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</si>
  <si>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</si>
  <si>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</si>
  <si>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</si>
  <si>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</si>
  <si>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</si>
  <si>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EB EUR</t>
  </si>
  <si>
    <t>LU1390074414</t>
  </si>
  <si>
    <t>EURIZON EASYFND BND HI YL Z</t>
  </si>
  <si>
    <t>LU0335991534</t>
  </si>
  <si>
    <t>BB-</t>
  </si>
  <si>
    <t>S&amp;P</t>
  </si>
  <si>
    <t>KOTAK FUNDS IND MIDCP  JA USD</t>
  </si>
  <si>
    <t>LU0675383409</t>
  </si>
  <si>
    <t>MATTHEWS ASIA TIGER</t>
  </si>
  <si>
    <t>LU0491816475</t>
  </si>
  <si>
    <t>NEUBER BERMAN H/Y BD I2A</t>
  </si>
  <si>
    <t>IE00B8QBJF01</t>
  </si>
  <si>
    <t>Moodys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</si>
  <si>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</si>
  <si>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</si>
  <si>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</si>
  <si>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</si>
  <si>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</si>
  <si>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</si>
  <si>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</si>
  <si>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</si>
  <si>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</si>
  <si>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</si>
  <si>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UBS LUX BD USD</t>
  </si>
  <si>
    <t>LU0396367608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</si>
  <si>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</si>
  <si>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</si>
  <si>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</si>
  <si>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</si>
  <si>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</si>
  <si>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</t>
  </si>
  <si>
    <t>1135979</t>
  </si>
  <si>
    <t>EURO STOXX 50 JUN17</t>
  </si>
  <si>
    <t>VGM7</t>
  </si>
  <si>
    <t>EURO STOXX BANK JUN17</t>
  </si>
  <si>
    <t>CAM7</t>
  </si>
  <si>
    <t>FTSE 100 IDX FUT JUN17</t>
  </si>
  <si>
    <t>Z M7</t>
  </si>
  <si>
    <t>RUSSELL 2000 MINI JUN17</t>
  </si>
  <si>
    <t>RTAM7</t>
  </si>
  <si>
    <t>S&amp;P500 EMINI FUT JUN17</t>
  </si>
  <si>
    <t>ESM7</t>
  </si>
  <si>
    <t>TOPIX INDX FUTR JUN17</t>
  </si>
  <si>
    <t>TPM7</t>
  </si>
  <si>
    <t>yes   די.בי.אס לווין סדרה א ל</t>
  </si>
  <si>
    <t>1106988</t>
  </si>
  <si>
    <t>מרווח הוגן</t>
  </si>
  <si>
    <t>512705138</t>
  </si>
  <si>
    <t>אלון  חברה לדלק ל.ס</t>
  </si>
  <si>
    <t>1101567</t>
  </si>
  <si>
    <t>520041690</t>
  </si>
  <si>
    <t>D</t>
  </si>
  <si>
    <t>אלון דלק אגח א רמ חש 01/17</t>
  </si>
  <si>
    <t>1139930</t>
  </si>
  <si>
    <t>אספיסי אל עד 6.7%   סדרה 3</t>
  </si>
  <si>
    <t>1093939</t>
  </si>
  <si>
    <t>חברת החשמל לישראל סדרה יב</t>
  </si>
  <si>
    <t>6000046</t>
  </si>
  <si>
    <t>חשמל צמוד 2020   אגח ל.ס</t>
  </si>
  <si>
    <t>6000111</t>
  </si>
  <si>
    <t>מקורות אג סדרה 6 ל.ס 4.9%</t>
  </si>
  <si>
    <t>1100908</t>
  </si>
  <si>
    <t>520010869</t>
  </si>
  <si>
    <t>מקורות אגח 8 רמ</t>
  </si>
  <si>
    <t>1124346</t>
  </si>
  <si>
    <t>נתיבי גז  סדרה א ל.ס 5.6%</t>
  </si>
  <si>
    <t>1103084</t>
  </si>
  <si>
    <t>513436394</t>
  </si>
  <si>
    <t>עירית רעננה 5% 2021</t>
  </si>
  <si>
    <t>1098698</t>
  </si>
  <si>
    <t>500287008</t>
  </si>
  <si>
    <t>קניון אבנת ל.ס סדרה א 5.3%</t>
  </si>
  <si>
    <t>1094820</t>
  </si>
  <si>
    <t>513698365</t>
  </si>
  <si>
    <t>רפאל אגח ג רצף מוסדי</t>
  </si>
  <si>
    <t>1140276</t>
  </si>
  <si>
    <t>520042185</t>
  </si>
  <si>
    <t>שטרהון נדחה פועלים ג ל.ס 5.75%</t>
  </si>
  <si>
    <t>6620280</t>
  </si>
  <si>
    <t>אמקור א</t>
  </si>
  <si>
    <t>1133545</t>
  </si>
  <si>
    <t>510064603</t>
  </si>
  <si>
    <t>מתמ אגח א'  רמ</t>
  </si>
  <si>
    <t>1138999</t>
  </si>
  <si>
    <t>510687403</t>
  </si>
  <si>
    <t>רפאל אגח ד רצף מוסדי</t>
  </si>
  <si>
    <t>1140284</t>
  </si>
  <si>
    <t>רפאל אגח ה רצף מוסדי</t>
  </si>
  <si>
    <t>1140292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</si>
  <si>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</si>
  <si>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</si>
  <si>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</si>
  <si>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</si>
  <si>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</si>
  <si>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</si>
  <si>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</si>
  <si>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</si>
  <si>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</si>
  <si>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</si>
  <si>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</si>
  <si>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אנלייט Enlight מניה לא סחירה*</t>
  </si>
  <si>
    <t>550266274</t>
  </si>
  <si>
    <t>צים מניה</t>
  </si>
  <si>
    <t>347283</t>
  </si>
  <si>
    <t>White Oak*</t>
  </si>
  <si>
    <t>1234564</t>
  </si>
  <si>
    <t>white oak 2*</t>
  </si>
  <si>
    <t>סה"כ קרנות השקעה</t>
  </si>
  <si>
    <t>CMP VII</t>
  </si>
  <si>
    <t>orbimed Israel II</t>
  </si>
  <si>
    <t>PCS III</t>
  </si>
  <si>
    <t>SLF I</t>
  </si>
  <si>
    <t>apollo</t>
  </si>
  <si>
    <t>DOVER</t>
  </si>
  <si>
    <t>Harbourvest co inv cruise</t>
  </si>
  <si>
    <t>HarbourVest Co Inv DNLD</t>
  </si>
  <si>
    <t>SVB</t>
  </si>
  <si>
    <t>THOMA BRAVO</t>
  </si>
  <si>
    <t>warburg pincus</t>
  </si>
  <si>
    <t>סה"כ כתבי אופציה בישראל:</t>
  </si>
  <si>
    <t>אפריקה תעשיות הלוואה אופציה לא סחירה*</t>
  </si>
  <si>
    <t>3153001</t>
  </si>
  <si>
    <t>1133354</t>
  </si>
  <si>
    <t>REDHILL WARRANT</t>
  </si>
  <si>
    <t>52290</t>
  </si>
  <si>
    <t>+EUR/-ILS 3.9456 15-06-17 (26) +67</t>
  </si>
  <si>
    <t>10000401</t>
  </si>
  <si>
    <t>+ILS/-EUR 3.95 15-06-17 (12) +63</t>
  </si>
  <si>
    <t>10002268</t>
  </si>
  <si>
    <t>+ILS/-EUR 3.95 15-06-17 (26) +60</t>
  </si>
  <si>
    <t>10000400</t>
  </si>
  <si>
    <t>+ILS/-USD 3.61 05-06-17 (10) --84</t>
  </si>
  <si>
    <t>10000204</t>
  </si>
  <si>
    <t>+ILS/-USD 3.6151 05-06-17 (10) --79</t>
  </si>
  <si>
    <t>10000282</t>
  </si>
  <si>
    <t>+ILS/-USD 3.624 05-06-17 (10) --102</t>
  </si>
  <si>
    <t>10000270</t>
  </si>
  <si>
    <t>+ILS/-USD 3.628 20-04-17 (26) --35</t>
  </si>
  <si>
    <t>10000421</t>
  </si>
  <si>
    <t>+ILS/-USD 3.6379 05-06-17 (10) --81</t>
  </si>
  <si>
    <t>10000210</t>
  </si>
  <si>
    <t>+ILS/-USD 3.6437 20-04-17 (26) --28</t>
  </si>
  <si>
    <t>10000425</t>
  </si>
  <si>
    <t>+ILS/-USD 3.645 21-06-17 (12) --95</t>
  </si>
  <si>
    <t>10002270</t>
  </si>
  <si>
    <t>+ILS/-USD 3.6468 20-04-17 (26) --27</t>
  </si>
  <si>
    <t>10000403</t>
  </si>
  <si>
    <t>+ILS/-USD 3.6621 24-05-17 (10) --84</t>
  </si>
  <si>
    <t>10002258</t>
  </si>
  <si>
    <t>+ILS/-USD 3.67 05-06-17 (10) --107</t>
  </si>
  <si>
    <t>10000265</t>
  </si>
  <si>
    <t>10000173</t>
  </si>
  <si>
    <t>10000196</t>
  </si>
  <si>
    <t>+ILS/-USD 3.6769 20-04-17 (26) --51</t>
  </si>
  <si>
    <t>10000396</t>
  </si>
  <si>
    <t>10000016</t>
  </si>
  <si>
    <t>+ILS/-USD 3.68 20-04-17 (10) -49.5</t>
  </si>
  <si>
    <t>10000171</t>
  </si>
  <si>
    <t>+ILS/-USD 3.693 20-04-17 (26) --60</t>
  </si>
  <si>
    <t>10000014</t>
  </si>
  <si>
    <t>10000218</t>
  </si>
  <si>
    <t>+ILS/-USD 3.703 24-05-17 (10) --93</t>
  </si>
  <si>
    <t>10002254</t>
  </si>
  <si>
    <t>+ILS/-USD 3.7398 20-04-17 (26) --62</t>
  </si>
  <si>
    <t>10000408</t>
  </si>
  <si>
    <t>10000213</t>
  </si>
  <si>
    <t>+ILS/-USD 3.74 17-05-17 (10) --93</t>
  </si>
  <si>
    <t>10002251</t>
  </si>
  <si>
    <t>+ILS/-USD 3.74 20-04-17 (26) --70</t>
  </si>
  <si>
    <t>10000203</t>
  </si>
  <si>
    <t>+ILS/-USD 3.7785 20-04-17 (26) --95</t>
  </si>
  <si>
    <t>10000388</t>
  </si>
  <si>
    <t>10000197</t>
  </si>
  <si>
    <t>+USD/-ILS 3.606 17-05-17 (10) --50</t>
  </si>
  <si>
    <t>10002271</t>
  </si>
  <si>
    <t>+USD/-EUR 1.0506 24-04-17 (10) +67.2</t>
  </si>
  <si>
    <t>10002213</t>
  </si>
  <si>
    <t>+USD/-EUR 1.0692 24-04-17 (10) +70.6</t>
  </si>
  <si>
    <t>10002207</t>
  </si>
  <si>
    <t>+EUR/-USD 1.0585 19-04-17 (26) +29.9</t>
  </si>
  <si>
    <t>10000393</t>
  </si>
  <si>
    <t>+EUR/-USD 1.0855 06-06-17 (26) +39.8</t>
  </si>
  <si>
    <t>10000023</t>
  </si>
  <si>
    <t>+USD/-EUR 1.0457 03-04-17 (10) +46.3</t>
  </si>
  <si>
    <t>10002220</t>
  </si>
  <si>
    <t>+USD/-EUR 1.0538 19-04-17 (26) +26.7</t>
  </si>
  <si>
    <t>10000214</t>
  </si>
  <si>
    <t>+USD/-EUR 1.056 19-04-17 (10) +52.3</t>
  </si>
  <si>
    <t>10002228</t>
  </si>
  <si>
    <t>+USD/-EUR 1.0585 19-04-17 (26) +29.6</t>
  </si>
  <si>
    <t>+USD/-EUR 1.0602 19-04-17 (26) +26.7</t>
  </si>
  <si>
    <t>10000216</t>
  </si>
  <si>
    <t>+USD/-EUR 1.0632 06-06-17 (10) +46.5</t>
  </si>
  <si>
    <t>10000268</t>
  </si>
  <si>
    <t>10000198</t>
  </si>
  <si>
    <t>10002256</t>
  </si>
  <si>
    <t>10000175</t>
  </si>
  <si>
    <t>+USD/-EUR 1.0644 06-06-17 (26) +47.05</t>
  </si>
  <si>
    <t>10000018</t>
  </si>
  <si>
    <t>+USD/-EUR 1.0659 06-06-17 (26) +42</t>
  </si>
  <si>
    <t>10000021</t>
  </si>
  <si>
    <t>+USD/-EUR 1.0747 22-05-17 (10) +47</t>
  </si>
  <si>
    <t>10002249</t>
  </si>
  <si>
    <t>+USD/-EUR 1.0771 19-04-17 (26) +17</t>
  </si>
  <si>
    <t>10000223</t>
  </si>
  <si>
    <t>+USD/-EUR 1.0795 06-06-17 (26) +41</t>
  </si>
  <si>
    <t>10000022</t>
  </si>
  <si>
    <t>+USD/-EUR 1.0798 19-04-17 (26) +13</t>
  </si>
  <si>
    <t>10000402</t>
  </si>
  <si>
    <t>+USD/-EUR 1.0808 17-07-17 (10) +53.3</t>
  </si>
  <si>
    <t>10002273</t>
  </si>
  <si>
    <t>+USD/-EUR 1.0842 19-06-17 (10) +46.9</t>
  </si>
  <si>
    <t>10002266</t>
  </si>
  <si>
    <t>+USD/-EUR 1.0859 16-05-17 (10) +48.6</t>
  </si>
  <si>
    <t>10002244</t>
  </si>
  <si>
    <t>+USD/-GBP 1.2214 03-05-17 (10) +17.5</t>
  </si>
  <si>
    <t>10002260</t>
  </si>
  <si>
    <t>+USD/-JPY 111.881 01-06-17 (10) --49.9</t>
  </si>
  <si>
    <t>10002246</t>
  </si>
  <si>
    <t>פורוורד מט"ח-מט"ח</t>
  </si>
  <si>
    <t>10002272</t>
  </si>
  <si>
    <t>404626</t>
  </si>
  <si>
    <t/>
  </si>
  <si>
    <t>דולר ניו-זילנד</t>
  </si>
  <si>
    <t>כתר נורבגי</t>
  </si>
  <si>
    <t>בנק הפועלים בע"מ</t>
  </si>
  <si>
    <t>30012000</t>
  </si>
  <si>
    <t>בנק לאומי לישראל בע"מ</t>
  </si>
  <si>
    <t>30110000</t>
  </si>
  <si>
    <t>יו בנק</t>
  </si>
  <si>
    <t>30026000</t>
  </si>
  <si>
    <t>30312000</t>
  </si>
  <si>
    <t>32012000</t>
  </si>
  <si>
    <t>30210000</t>
  </si>
  <si>
    <t>32010000</t>
  </si>
  <si>
    <t>31710000</t>
  </si>
  <si>
    <t>30310000</t>
  </si>
  <si>
    <t>30226000</t>
  </si>
  <si>
    <t>30326000</t>
  </si>
  <si>
    <t>32026000</t>
  </si>
  <si>
    <t>31126000</t>
  </si>
  <si>
    <t>31726000</t>
  </si>
  <si>
    <t>פועלים סהר</t>
  </si>
  <si>
    <t>30395000</t>
  </si>
  <si>
    <t>31795000</t>
  </si>
  <si>
    <t>32095000</t>
  </si>
  <si>
    <t>32895000</t>
  </si>
  <si>
    <t>לירה טורקית</t>
  </si>
  <si>
    <t>35195000</t>
  </si>
  <si>
    <t>35095000</t>
  </si>
  <si>
    <t>UBS</t>
  </si>
  <si>
    <t>31791000</t>
  </si>
  <si>
    <t>Aa3</t>
  </si>
  <si>
    <t>MOODY'S</t>
  </si>
  <si>
    <t>30891000</t>
  </si>
  <si>
    <t>32791000</t>
  </si>
  <si>
    <t>31191000</t>
  </si>
  <si>
    <t>30791000</t>
  </si>
  <si>
    <t>31091000</t>
  </si>
  <si>
    <t>30391000</t>
  </si>
  <si>
    <t>32091000</t>
  </si>
  <si>
    <t>30291000</t>
  </si>
  <si>
    <t>32691000</t>
  </si>
  <si>
    <t>כן</t>
  </si>
  <si>
    <t>90148620</t>
  </si>
  <si>
    <t>90148621</t>
  </si>
  <si>
    <t>90148622</t>
  </si>
  <si>
    <t>90148623</t>
  </si>
  <si>
    <t>90800100</t>
  </si>
  <si>
    <t>לא</t>
  </si>
  <si>
    <t>454099</t>
  </si>
  <si>
    <t>90145563</t>
  </si>
  <si>
    <t>455954</t>
  </si>
  <si>
    <t>90150400</t>
  </si>
  <si>
    <t>90150520</t>
  </si>
  <si>
    <t>91102799</t>
  </si>
  <si>
    <t>91102798</t>
  </si>
  <si>
    <t>90135669</t>
  </si>
  <si>
    <t>90135664</t>
  </si>
  <si>
    <t>90135667</t>
  </si>
  <si>
    <t>90135668</t>
  </si>
  <si>
    <t>90135663</t>
  </si>
  <si>
    <t>90135701</t>
  </si>
  <si>
    <t>90135666</t>
  </si>
  <si>
    <t>90135661</t>
  </si>
  <si>
    <t>464742</t>
  </si>
  <si>
    <t>92321020</t>
  </si>
  <si>
    <t>455531</t>
  </si>
  <si>
    <t>40999</t>
  </si>
  <si>
    <t>14760844</t>
  </si>
  <si>
    <t>14811160</t>
  </si>
  <si>
    <t>14760843</t>
  </si>
  <si>
    <t>90136004</t>
  </si>
  <si>
    <t>414968</t>
  </si>
  <si>
    <t>90145980</t>
  </si>
  <si>
    <t>439284</t>
  </si>
  <si>
    <t>453772</t>
  </si>
  <si>
    <t>90240690</t>
  </si>
  <si>
    <t>90240692</t>
  </si>
  <si>
    <t>90240693</t>
  </si>
  <si>
    <t>90240694</t>
  </si>
  <si>
    <t>90240790</t>
  </si>
  <si>
    <t>90240792</t>
  </si>
  <si>
    <t>90240793</t>
  </si>
  <si>
    <t>90240794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</si>
  <si>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</si>
  <si>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</si>
  <si>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</si>
  <si>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</si>
  <si>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</si>
  <si>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</si>
  <si>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</si>
  <si>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</si>
  <si>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</si>
  <si>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</si>
  <si>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</si>
  <si>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90145362</t>
  </si>
  <si>
    <t>90839511</t>
  </si>
  <si>
    <t>90839541</t>
  </si>
  <si>
    <t>90839542</t>
  </si>
  <si>
    <t>90839544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</si>
  <si>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</si>
  <si>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</si>
  <si>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</si>
  <si>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</si>
  <si>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</si>
  <si>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</si>
  <si>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</si>
  <si>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</si>
  <si>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</si>
  <si>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</si>
  <si>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</si>
  <si>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</si>
  <si>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</si>
  <si>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</si>
  <si>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</si>
  <si>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</si>
  <si>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90141407</t>
  </si>
  <si>
    <t>458870</t>
  </si>
  <si>
    <t>458869</t>
  </si>
  <si>
    <t>415761</t>
  </si>
  <si>
    <t>445549</t>
  </si>
  <si>
    <t>465781</t>
  </si>
  <si>
    <t>452639</t>
  </si>
  <si>
    <t>90352101</t>
  </si>
  <si>
    <t>יובנק 9/17</t>
  </si>
  <si>
    <t>444458</t>
  </si>
  <si>
    <t>516460</t>
  </si>
  <si>
    <t>פועלים 01.02.2018</t>
  </si>
  <si>
    <t>460128</t>
  </si>
  <si>
    <t>פועלים 07032018</t>
  </si>
  <si>
    <t>463294</t>
  </si>
  <si>
    <t>פועלים 10.08.2017</t>
  </si>
  <si>
    <t>439793</t>
  </si>
  <si>
    <t>פועלים 11/16</t>
  </si>
  <si>
    <t>454134</t>
  </si>
  <si>
    <t>פועלים 11/17</t>
  </si>
  <si>
    <t>451231</t>
  </si>
  <si>
    <t>פועלים 15.08.2017</t>
  </si>
  <si>
    <t>439878</t>
  </si>
  <si>
    <t>פועלים 28.12.17</t>
  </si>
  <si>
    <t>456209</t>
  </si>
  <si>
    <t>פועלים 9/17</t>
  </si>
  <si>
    <t>443773</t>
  </si>
  <si>
    <t>harbourvest ח-ן מנוהל</t>
  </si>
  <si>
    <t>Orbimed  II</t>
  </si>
  <si>
    <t>apollo natural pesources partners II</t>
  </si>
  <si>
    <t>Bluebay SLFI</t>
  </si>
  <si>
    <t>Warburg Pincus China I</t>
  </si>
  <si>
    <t>harbourvest DOVER</t>
  </si>
  <si>
    <t>Permira</t>
  </si>
  <si>
    <t>Crescent mezzanine VII</t>
  </si>
  <si>
    <t>ARES private credit solutions</t>
  </si>
  <si>
    <t>בחו"ל</t>
  </si>
  <si>
    <t>סה"כ יתרות התחייבות להשקעה</t>
  </si>
  <si>
    <t>בישראל</t>
  </si>
  <si>
    <t>אנלייט</t>
  </si>
  <si>
    <t>קמהדע</t>
  </si>
  <si>
    <t>מדיגוס</t>
  </si>
  <si>
    <t>KAMADA LTD</t>
  </si>
  <si>
    <t>סה"כ השקעות אחרות</t>
  </si>
  <si>
    <t>מדיגוס אופציה ה לא סחירה</t>
  </si>
  <si>
    <t>פורוורד ריבית</t>
  </si>
  <si>
    <t>מובטחות משכנתא- גורם 01</t>
  </si>
  <si>
    <t>בבטחונות אחרים - גורם 80</t>
  </si>
  <si>
    <t>בבטחונות אחרים-גורם 7</t>
  </si>
  <si>
    <t>בבטחונות אחרים-גורם 28*</t>
  </si>
  <si>
    <t>בבטחונות אחרים - גורם 29</t>
  </si>
  <si>
    <t>בבטחונות אחרים-גורם 29</t>
  </si>
  <si>
    <t>בבטחונות אחרים - גורם 76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</si>
  <si>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</si>
  <si>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</si>
  <si>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</si>
  <si>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</si>
  <si>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</si>
  <si>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</si>
  <si>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</si>
  <si>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אחרים-גורם 64</t>
  </si>
  <si>
    <t>בבטחונות אחרים-גורם 92</t>
  </si>
  <si>
    <t>בבטחונות אחרים-גורם 41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</si>
  <si>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</si>
  <si>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</si>
  <si>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</si>
  <si>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</si>
  <si>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</si>
  <si>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</si>
  <si>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70</t>
  </si>
  <si>
    <t>בשיעבוד כלי רכב - גורם 68</t>
  </si>
  <si>
    <t>בשיעבוד כלי רכב-גורם 01</t>
  </si>
  <si>
    <t>בבטחונות אחרים-גורם 65</t>
  </si>
  <si>
    <t>בבטחונות אחרים-גורם 84</t>
  </si>
  <si>
    <t>בבטחונות אחרים - גורם 82</t>
  </si>
  <si>
    <t>בבטחונות אחרים - גורם 94</t>
  </si>
  <si>
    <t>בבטחונות אחרים - גורם 69</t>
  </si>
  <si>
    <t>בבטחונות אחרים - גורם 90</t>
  </si>
  <si>
    <t>בבטחונות אחרים - גורם 41</t>
  </si>
  <si>
    <t>בבטחונות אחרים - גורם 40</t>
  </si>
  <si>
    <t>בבטחונות אחרים - גורם 79</t>
  </si>
  <si>
    <t>בבטחונות אחרים - גורם 86</t>
  </si>
  <si>
    <t>גורם 99</t>
  </si>
  <si>
    <t>גורם 80</t>
  </si>
  <si>
    <t>גורם 75</t>
  </si>
  <si>
    <t>גורם 98</t>
  </si>
  <si>
    <t>גורם 48</t>
  </si>
  <si>
    <t>גורם 77</t>
  </si>
  <si>
    <t>גורם 78</t>
  </si>
  <si>
    <t>גורם 67</t>
  </si>
  <si>
    <t>גורם 49</t>
  </si>
  <si>
    <t>גורם 96</t>
  </si>
  <si>
    <t>גורם 86</t>
  </si>
  <si>
    <t>סה"כ קרנות הון סיכון</t>
  </si>
  <si>
    <t>בבטחונות אחרים-גורם 33</t>
  </si>
  <si>
    <t>בבטחונות אחרים - גורם 14*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</si>
</sst>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mmm\-yyyy"/>
    <numFmt numFmtId="169" formatCode="_-* #,##0.00\ _D_M_-;\-* #,##0.00\ _D_M_-;_-* &quot;-&quot;??\ _D_M_-;_-@_-"/>
    <numFmt numFmtId="173" formatCode="_(* #,##0.00_);_(* \(#,##0.00\);_(* &quot;-&quot;??_);_(@_)"/>
  </numFmts>
  <fonts count="97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color rgb="FF000000"/>
      <name val="Arial"/>
      <family val="2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  <scheme val="minor"/>
    </font>
    <font>
      <b/>
      <sz val="11"/>
      <name val="Arial"/>
      <family val="2"/>
      <charset val="177"/>
    </font>
    <font>
      <sz val="11"/>
      <color rgb="FF000000"/>
      <name val="Arial"/>
      <family val="2"/>
    </font>
    <font>
      <sz val="10"/>
      <name val="Arial"/>
      <charset val="177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0"/>
      <name val="Arial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6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22">
    <xf numFmtId="0" fontId="0" fillId="0" borderId="0"/>
    <xf numFmtId="43" fontId="2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5" fontId="15" fillId="0" borderId="0" applyFill="0" applyBorder="0" applyProtection="0">
      <alignment horizontal="right"/>
    </xf>
    <xf numFmtId="165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8" applyNumberFormat="0" applyAlignment="0" applyProtection="0"/>
    <xf numFmtId="0" fontId="42" fillId="12" borderId="39" applyNumberFormat="0" applyAlignment="0" applyProtection="0"/>
    <xf numFmtId="0" fontId="43" fillId="12" borderId="38" applyNumberFormat="0" applyAlignment="0" applyProtection="0"/>
    <xf numFmtId="0" fontId="44" fillId="0" borderId="40" applyNumberFormat="0" applyFill="0" applyAlignment="0" applyProtection="0"/>
    <xf numFmtId="0" fontId="45" fillId="13" borderId="41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3" applyNumberFormat="0" applyFill="0" applyAlignment="0" applyProtection="0"/>
    <xf numFmtId="0" fontId="4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49" fillId="38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14" borderId="42" applyNumberFormat="0" applyFont="0" applyAlignment="0" applyProtection="0"/>
    <xf numFmtId="0" fontId="5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53" fillId="0" borderId="0"/>
    <xf numFmtId="43" fontId="4" fillId="0" borderId="0" applyFont="0" applyFill="0" applyBorder="0" applyAlignment="0" applyProtection="0"/>
    <xf numFmtId="0" fontId="4" fillId="0" borderId="0"/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42" borderId="0" applyNumberFormat="0" applyBorder="0" applyAlignment="0" applyProtection="0"/>
    <xf numFmtId="0" fontId="56" fillId="43" borderId="0" applyNumberFormat="0" applyBorder="0" applyAlignment="0" applyProtection="0"/>
    <xf numFmtId="0" fontId="56" fillId="44" borderId="0" applyNumberFormat="0" applyBorder="0" applyAlignment="0" applyProtection="0"/>
    <xf numFmtId="0" fontId="56" fillId="45" borderId="0" applyNumberFormat="0" applyBorder="0" applyAlignment="0" applyProtection="0"/>
    <xf numFmtId="0" fontId="56" fillId="46" borderId="0" applyNumberFormat="0" applyBorder="0" applyAlignment="0" applyProtection="0"/>
    <xf numFmtId="0" fontId="56" fillId="47" borderId="0" applyNumberFormat="0" applyBorder="0" applyAlignment="0" applyProtection="0"/>
    <xf numFmtId="0" fontId="56" fillId="42" borderId="0" applyNumberFormat="0" applyBorder="0" applyAlignment="0" applyProtection="0"/>
    <xf numFmtId="0" fontId="56" fillId="45" borderId="0" applyNumberFormat="0" applyBorder="0" applyAlignment="0" applyProtection="0"/>
    <xf numFmtId="0" fontId="56" fillId="48" borderId="0" applyNumberFormat="0" applyBorder="0" applyAlignment="0" applyProtection="0"/>
    <xf numFmtId="0" fontId="57" fillId="49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57" fillId="56" borderId="0" applyNumberFormat="0" applyBorder="0" applyAlignment="0" applyProtection="0"/>
    <xf numFmtId="0" fontId="58" fillId="40" borderId="0" applyNumberFormat="0" applyBorder="0" applyAlignment="0" applyProtection="0"/>
    <xf numFmtId="0" fontId="59" fillId="57" borderId="45" applyNumberFormat="0" applyAlignment="0" applyProtection="0"/>
    <xf numFmtId="0" fontId="60" fillId="58" borderId="46" applyNumberFormat="0" applyAlignment="0" applyProtection="0"/>
    <xf numFmtId="43" fontId="4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1" borderId="0" applyNumberFormat="0" applyBorder="0" applyAlignment="0" applyProtection="0"/>
    <xf numFmtId="0" fontId="63" fillId="0" borderId="47" applyNumberFormat="0" applyFill="0" applyAlignment="0" applyProtection="0"/>
    <xf numFmtId="0" fontId="64" fillId="0" borderId="48" applyNumberFormat="0" applyFill="0" applyAlignment="0" applyProtection="0"/>
    <xf numFmtId="0" fontId="65" fillId="0" borderId="49" applyNumberFormat="0" applyFill="0" applyAlignment="0" applyProtection="0"/>
    <xf numFmtId="0" fontId="65" fillId="0" borderId="0" applyNumberFormat="0" applyFill="0" applyBorder="0" applyAlignment="0" applyProtection="0"/>
    <xf numFmtId="0" fontId="66" fillId="44" borderId="45" applyNumberFormat="0" applyAlignment="0" applyProtection="0"/>
    <xf numFmtId="0" fontId="67" fillId="0" borderId="50" applyNumberFormat="0" applyFill="0" applyAlignment="0" applyProtection="0"/>
    <xf numFmtId="0" fontId="68" fillId="59" borderId="0" applyNumberFormat="0" applyBorder="0" applyAlignment="0" applyProtection="0"/>
    <xf numFmtId="0" fontId="4" fillId="60" borderId="51" applyNumberFormat="0" applyFont="0" applyAlignment="0" applyProtection="0"/>
    <xf numFmtId="0" fontId="69" fillId="57" borderId="52" applyNumberFormat="0" applyAlignment="0" applyProtection="0"/>
    <xf numFmtId="0" fontId="70" fillId="0" borderId="0" applyNumberFormat="0" applyFill="0" applyBorder="0" applyAlignment="0" applyProtection="0"/>
    <xf numFmtId="0" fontId="71" fillId="0" borderId="53" applyNumberFormat="0" applyFill="0" applyAlignment="0" applyProtection="0"/>
    <xf numFmtId="0" fontId="72" fillId="0" borderId="0" applyNumberFormat="0" applyFill="0" applyBorder="0" applyAlignment="0" applyProtection="0"/>
    <xf numFmtId="0" fontId="4" fillId="0" borderId="0"/>
    <xf numFmtId="0" fontId="54" fillId="61" borderId="0" applyNumberFormat="0" applyBorder="0" applyAlignment="0" applyProtection="0"/>
    <xf numFmtId="0" fontId="54" fillId="46" borderId="0" applyNumberFormat="0" applyBorder="0" applyAlignment="0" applyProtection="0"/>
    <xf numFmtId="0" fontId="54" fillId="60" borderId="0" applyNumberFormat="0" applyBorder="0" applyAlignment="0" applyProtection="0"/>
    <xf numFmtId="0" fontId="54" fillId="62" borderId="0" applyNumberFormat="0" applyBorder="0" applyAlignment="0" applyProtection="0"/>
    <xf numFmtId="0" fontId="54" fillId="45" borderId="0" applyNumberFormat="0" applyBorder="0" applyAlignment="0" applyProtection="0"/>
    <xf numFmtId="0" fontId="54" fillId="40" borderId="0" applyNumberFormat="0" applyBorder="0" applyAlignment="0" applyProtection="0"/>
    <xf numFmtId="0" fontId="54" fillId="63" borderId="0" applyNumberFormat="0" applyBorder="0" applyAlignment="0" applyProtection="0"/>
    <xf numFmtId="0" fontId="54" fillId="46" borderId="0" applyNumberFormat="0" applyBorder="0" applyAlignment="0" applyProtection="0"/>
    <xf numFmtId="0" fontId="54" fillId="55" borderId="0" applyNumberFormat="0" applyBorder="0" applyAlignment="0" applyProtection="0"/>
    <xf numFmtId="0" fontId="54" fillId="57" borderId="0" applyNumberFormat="0" applyBorder="0" applyAlignment="0" applyProtection="0"/>
    <xf numFmtId="0" fontId="54" fillId="63" borderId="0" applyNumberFormat="0" applyBorder="0" applyAlignment="0" applyProtection="0"/>
    <xf numFmtId="0" fontId="54" fillId="44" borderId="0" applyNumberFormat="0" applyBorder="0" applyAlignment="0" applyProtection="0"/>
    <xf numFmtId="0" fontId="73" fillId="63" borderId="0" applyNumberFormat="0" applyBorder="0" applyAlignment="0" applyProtection="0"/>
    <xf numFmtId="0" fontId="73" fillId="46" borderId="0" applyNumberFormat="0" applyBorder="0" applyAlignment="0" applyProtection="0"/>
    <xf numFmtId="0" fontId="73" fillId="55" borderId="0" applyNumberFormat="0" applyBorder="0" applyAlignment="0" applyProtection="0"/>
    <xf numFmtId="0" fontId="73" fillId="57" borderId="0" applyNumberFormat="0" applyBorder="0" applyAlignment="0" applyProtection="0"/>
    <xf numFmtId="0" fontId="73" fillId="63" borderId="0" applyNumberFormat="0" applyBorder="0" applyAlignment="0" applyProtection="0"/>
    <xf numFmtId="0" fontId="73" fillId="44" borderId="0" applyNumberFormat="0" applyBorder="0" applyAlignment="0" applyProtection="0"/>
    <xf numFmtId="0" fontId="74" fillId="64" borderId="0" applyNumberFormat="0" applyBorder="0" applyAlignment="0" applyProtection="0"/>
    <xf numFmtId="0" fontId="75" fillId="65" borderId="0" applyNumberFormat="0" applyBorder="0" applyAlignment="0" applyProtection="0"/>
    <xf numFmtId="0" fontId="75" fillId="66" borderId="0" applyNumberFormat="0" applyBorder="0" applyAlignment="0" applyProtection="0"/>
    <xf numFmtId="0" fontId="74" fillId="67" borderId="0" applyNumberFormat="0" applyBorder="0" applyAlignment="0" applyProtection="0"/>
    <xf numFmtId="0" fontId="74" fillId="68" borderId="0" applyNumberFormat="0" applyBorder="0" applyAlignment="0" applyProtection="0"/>
    <xf numFmtId="0" fontId="75" fillId="69" borderId="0" applyNumberFormat="0" applyBorder="0" applyAlignment="0" applyProtection="0"/>
    <xf numFmtId="0" fontId="75" fillId="70" borderId="0" applyNumberFormat="0" applyBorder="0" applyAlignment="0" applyProtection="0"/>
    <xf numFmtId="0" fontId="74" fillId="71" borderId="0" applyNumberFormat="0" applyBorder="0" applyAlignment="0" applyProtection="0"/>
    <xf numFmtId="0" fontId="74" fillId="71" borderId="0" applyNumberFormat="0" applyBorder="0" applyAlignment="0" applyProtection="0"/>
    <xf numFmtId="0" fontId="75" fillId="72" borderId="0" applyNumberFormat="0" applyBorder="0" applyAlignment="0" applyProtection="0"/>
    <xf numFmtId="0" fontId="75" fillId="73" borderId="0" applyNumberFormat="0" applyBorder="0" applyAlignment="0" applyProtection="0"/>
    <xf numFmtId="0" fontId="74" fillId="74" borderId="0" applyNumberFormat="0" applyBorder="0" applyAlignment="0" applyProtection="0"/>
    <xf numFmtId="0" fontId="74" fillId="75" borderId="0" applyNumberFormat="0" applyBorder="0" applyAlignment="0" applyProtection="0"/>
    <xf numFmtId="0" fontId="75" fillId="73" borderId="0" applyNumberFormat="0" applyBorder="0" applyAlignment="0" applyProtection="0"/>
    <xf numFmtId="0" fontId="75" fillId="74" borderId="0" applyNumberFormat="0" applyBorder="0" applyAlignment="0" applyProtection="0"/>
    <xf numFmtId="0" fontId="74" fillId="74" borderId="0" applyNumberFormat="0" applyBorder="0" applyAlignment="0" applyProtection="0"/>
    <xf numFmtId="0" fontId="74" fillId="76" borderId="0" applyNumberFormat="0" applyBorder="0" applyAlignment="0" applyProtection="0"/>
    <xf numFmtId="0" fontId="75" fillId="65" borderId="0" applyNumberFormat="0" applyBorder="0" applyAlignment="0" applyProtection="0"/>
    <xf numFmtId="0" fontId="75" fillId="66" borderId="0" applyNumberFormat="0" applyBorder="0" applyAlignment="0" applyProtection="0"/>
    <xf numFmtId="0" fontId="74" fillId="66" borderId="0" applyNumberFormat="0" applyBorder="0" applyAlignment="0" applyProtection="0"/>
    <xf numFmtId="0" fontId="74" fillId="77" borderId="0" applyNumberFormat="0" applyBorder="0" applyAlignment="0" applyProtection="0"/>
    <xf numFmtId="0" fontId="75" fillId="78" borderId="0" applyNumberFormat="0" applyBorder="0" applyAlignment="0" applyProtection="0"/>
    <xf numFmtId="0" fontId="75" fillId="70" borderId="0" applyNumberFormat="0" applyBorder="0" applyAlignment="0" applyProtection="0"/>
    <xf numFmtId="0" fontId="74" fillId="79" borderId="0" applyNumberFormat="0" applyBorder="0" applyAlignment="0" applyProtection="0"/>
    <xf numFmtId="0" fontId="76" fillId="70" borderId="0" applyNumberFormat="0" applyBorder="0" applyAlignment="0" applyProtection="0"/>
    <xf numFmtId="0" fontId="77" fillId="80" borderId="45" applyNumberFormat="0" applyAlignment="0" applyProtection="0"/>
    <xf numFmtId="0" fontId="78" fillId="71" borderId="46" applyNumberFormat="0" applyAlignment="0" applyProtection="0"/>
    <xf numFmtId="169" fontId="4" fillId="0" borderId="0" applyFont="0" applyFill="0" applyBorder="0" applyAlignment="0" applyProtection="0"/>
    <xf numFmtId="0" fontId="79" fillId="81" borderId="0" applyNumberFormat="0" applyBorder="0" applyAlignment="0" applyProtection="0"/>
    <xf numFmtId="0" fontId="79" fillId="82" borderId="0" applyNumberFormat="0" applyBorder="0" applyAlignment="0" applyProtection="0"/>
    <xf numFmtId="0" fontId="79" fillId="83" borderId="0" applyNumberFormat="0" applyBorder="0" applyAlignment="0" applyProtection="0"/>
    <xf numFmtId="0" fontId="80" fillId="0" borderId="0" applyNumberFormat="0" applyFill="0" applyBorder="0" applyAlignment="0" applyProtection="0"/>
    <xf numFmtId="0" fontId="81" fillId="84" borderId="0" applyNumberFormat="0" applyBorder="0" applyAlignment="0" applyProtection="0"/>
    <xf numFmtId="0" fontId="82" fillId="0" borderId="54" applyNumberFormat="0" applyFill="0" applyAlignment="0" applyProtection="0"/>
    <xf numFmtId="0" fontId="83" fillId="0" borderId="48" applyNumberFormat="0" applyFill="0" applyAlignment="0" applyProtection="0"/>
    <xf numFmtId="0" fontId="84" fillId="0" borderId="55" applyNumberFormat="0" applyFill="0" applyAlignment="0" applyProtection="0"/>
    <xf numFmtId="0" fontId="84" fillId="0" borderId="0" applyNumberFormat="0" applyFill="0" applyBorder="0" applyAlignment="0" applyProtection="0"/>
    <xf numFmtId="0" fontId="85" fillId="79" borderId="45" applyNumberFormat="0" applyAlignment="0" applyProtection="0"/>
    <xf numFmtId="0" fontId="86" fillId="0" borderId="56" applyNumberFormat="0" applyFill="0" applyAlignment="0" applyProtection="0"/>
    <xf numFmtId="0" fontId="87" fillId="79" borderId="0" applyNumberFormat="0" applyBorder="0" applyAlignment="0" applyProtection="0"/>
    <xf numFmtId="0" fontId="4" fillId="0" borderId="0"/>
    <xf numFmtId="0" fontId="4" fillId="78" borderId="51" applyNumberFormat="0" applyFont="0" applyAlignment="0" applyProtection="0"/>
    <xf numFmtId="0" fontId="88" fillId="80" borderId="52" applyNumberFormat="0" applyAlignment="0" applyProtection="0"/>
    <xf numFmtId="4" fontId="55" fillId="59" borderId="57" applyNumberFormat="0" applyProtection="0">
      <alignment vertical="center"/>
    </xf>
    <xf numFmtId="4" fontId="89" fillId="59" borderId="57" applyNumberFormat="0" applyProtection="0">
      <alignment vertical="center"/>
    </xf>
    <xf numFmtId="4" fontId="55" fillId="59" borderId="57" applyNumberFormat="0" applyProtection="0">
      <alignment horizontal="left" vertical="center" indent="1"/>
    </xf>
    <xf numFmtId="0" fontId="55" fillId="59" borderId="57" applyNumberFormat="0" applyProtection="0">
      <alignment horizontal="left" vertical="top" indent="1"/>
    </xf>
    <xf numFmtId="4" fontId="55" fillId="61" borderId="0" applyNumberFormat="0" applyProtection="0">
      <alignment horizontal="left" vertical="center" indent="1"/>
    </xf>
    <xf numFmtId="4" fontId="54" fillId="40" borderId="57" applyNumberFormat="0" applyProtection="0">
      <alignment horizontal="right" vertical="center"/>
    </xf>
    <xf numFmtId="4" fontId="54" fillId="46" borderId="57" applyNumberFormat="0" applyProtection="0">
      <alignment horizontal="right" vertical="center"/>
    </xf>
    <xf numFmtId="4" fontId="54" fillId="54" borderId="57" applyNumberFormat="0" applyProtection="0">
      <alignment horizontal="right" vertical="center"/>
    </xf>
    <xf numFmtId="4" fontId="54" fillId="48" borderId="57" applyNumberFormat="0" applyProtection="0">
      <alignment horizontal="right" vertical="center"/>
    </xf>
    <xf numFmtId="4" fontId="54" fillId="52" borderId="57" applyNumberFormat="0" applyProtection="0">
      <alignment horizontal="right" vertical="center"/>
    </xf>
    <xf numFmtId="4" fontId="54" fillId="56" borderId="57" applyNumberFormat="0" applyProtection="0">
      <alignment horizontal="right" vertical="center"/>
    </xf>
    <xf numFmtId="4" fontId="54" fillId="55" borderId="57" applyNumberFormat="0" applyProtection="0">
      <alignment horizontal="right" vertical="center"/>
    </xf>
    <xf numFmtId="4" fontId="54" fillId="85" borderId="57" applyNumberFormat="0" applyProtection="0">
      <alignment horizontal="right" vertical="center"/>
    </xf>
    <xf numFmtId="4" fontId="54" fillId="47" borderId="57" applyNumberFormat="0" applyProtection="0">
      <alignment horizontal="right" vertical="center"/>
    </xf>
    <xf numFmtId="4" fontId="55" fillId="86" borderId="58" applyNumberFormat="0" applyProtection="0">
      <alignment horizontal="left" vertical="center" indent="1"/>
    </xf>
    <xf numFmtId="4" fontId="54" fillId="87" borderId="0" applyNumberFormat="0" applyProtection="0">
      <alignment horizontal="left" vertical="center" indent="1"/>
    </xf>
    <xf numFmtId="4" fontId="90" fillId="63" borderId="0" applyNumberFormat="0" applyProtection="0">
      <alignment horizontal="left" vertical="center" indent="1"/>
    </xf>
    <xf numFmtId="4" fontId="54" fillId="61" borderId="57" applyNumberFormat="0" applyProtection="0">
      <alignment horizontal="right" vertical="center"/>
    </xf>
    <xf numFmtId="4" fontId="54" fillId="87" borderId="0" applyNumberFormat="0" applyProtection="0">
      <alignment horizontal="left" vertical="center" indent="1"/>
    </xf>
    <xf numFmtId="4" fontId="54" fillId="61" borderId="0" applyNumberFormat="0" applyProtection="0">
      <alignment horizontal="left" vertical="center" indent="1"/>
    </xf>
    <xf numFmtId="0" fontId="4" fillId="63" borderId="57" applyNumberFormat="0" applyProtection="0">
      <alignment horizontal="left" vertical="center" indent="1"/>
    </xf>
    <xf numFmtId="0" fontId="4" fillId="63" borderId="57" applyNumberFormat="0" applyProtection="0">
      <alignment horizontal="left" vertical="top" indent="1"/>
    </xf>
    <xf numFmtId="0" fontId="4" fillId="61" borderId="57" applyNumberFormat="0" applyProtection="0">
      <alignment horizontal="left" vertical="center" indent="1"/>
    </xf>
    <xf numFmtId="0" fontId="4" fillId="61" borderId="57" applyNumberFormat="0" applyProtection="0">
      <alignment horizontal="left" vertical="top" indent="1"/>
    </xf>
    <xf numFmtId="0" fontId="4" fillId="45" borderId="57" applyNumberFormat="0" applyProtection="0">
      <alignment horizontal="left" vertical="center" indent="1"/>
    </xf>
    <xf numFmtId="0" fontId="4" fillId="45" borderId="57" applyNumberFormat="0" applyProtection="0">
      <alignment horizontal="left" vertical="top" indent="1"/>
    </xf>
    <xf numFmtId="0" fontId="4" fillId="87" borderId="57" applyNumberFormat="0" applyProtection="0">
      <alignment horizontal="left" vertical="center" indent="1"/>
    </xf>
    <xf numFmtId="0" fontId="4" fillId="87" borderId="57" applyNumberFormat="0" applyProtection="0">
      <alignment horizontal="left" vertical="top" indent="1"/>
    </xf>
    <xf numFmtId="0" fontId="4" fillId="62" borderId="59" applyNumberFormat="0">
      <protection locked="0"/>
    </xf>
    <xf numFmtId="4" fontId="54" fillId="60" borderId="57" applyNumberFormat="0" applyProtection="0">
      <alignment vertical="center"/>
    </xf>
    <xf numFmtId="4" fontId="91" fillId="60" borderId="57" applyNumberFormat="0" applyProtection="0">
      <alignment vertical="center"/>
    </xf>
    <xf numFmtId="4" fontId="54" fillId="60" borderId="57" applyNumberFormat="0" applyProtection="0">
      <alignment horizontal="left" vertical="center" indent="1"/>
    </xf>
    <xf numFmtId="0" fontId="54" fillId="60" borderId="57" applyNumberFormat="0" applyProtection="0">
      <alignment horizontal="left" vertical="top" indent="1"/>
    </xf>
    <xf numFmtId="4" fontId="54" fillId="87" borderId="57" applyNumberFormat="0" applyProtection="0">
      <alignment horizontal="right" vertical="center"/>
    </xf>
    <xf numFmtId="4" fontId="91" fillId="87" borderId="57" applyNumberFormat="0" applyProtection="0">
      <alignment horizontal="right" vertical="center"/>
    </xf>
    <xf numFmtId="4" fontId="54" fillId="61" borderId="57" applyNumberFormat="0" applyProtection="0">
      <alignment horizontal="left" vertical="center" indent="1"/>
    </xf>
    <xf numFmtId="0" fontId="54" fillId="61" borderId="57" applyNumberFormat="0" applyProtection="0">
      <alignment horizontal="left" vertical="top" indent="1"/>
    </xf>
    <xf numFmtId="4" fontId="92" fillId="88" borderId="0" applyNumberFormat="0" applyProtection="0">
      <alignment horizontal="left" vertical="center" indent="1"/>
    </xf>
    <xf numFmtId="4" fontId="93" fillId="87" borderId="57" applyNumberFormat="0" applyProtection="0">
      <alignment horizontal="right" vertical="center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9" fillId="0" borderId="60" applyNumberFormat="0" applyFill="0" applyAlignment="0" applyProtection="0"/>
    <xf numFmtId="0" fontId="95" fillId="0" borderId="0" applyNumberFormat="0" applyFill="0" applyBorder="0" applyAlignment="0" applyProtection="0"/>
    <xf numFmtId="0" fontId="74" fillId="64" borderId="0" applyNumberFormat="0" applyBorder="0" applyAlignment="0" applyProtection="0"/>
    <xf numFmtId="0" fontId="74" fillId="68" borderId="0" applyNumberFormat="0" applyBorder="0" applyAlignment="0" applyProtection="0"/>
    <xf numFmtId="0" fontId="74" fillId="71" borderId="0" applyNumberFormat="0" applyBorder="0" applyAlignment="0" applyProtection="0"/>
    <xf numFmtId="0" fontId="74" fillId="75" borderId="0" applyNumberFormat="0" applyBorder="0" applyAlignment="0" applyProtection="0"/>
    <xf numFmtId="0" fontId="74" fillId="76" borderId="0" applyNumberFormat="0" applyBorder="0" applyAlignment="0" applyProtection="0"/>
    <xf numFmtId="0" fontId="74" fillId="77" borderId="0" applyNumberFormat="0" applyBorder="0" applyAlignment="0" applyProtection="0"/>
    <xf numFmtId="9" fontId="4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6" fillId="0" borderId="0" applyFill="0" applyBorder="0" applyProtection="0"/>
    <xf numFmtId="43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4" fillId="77" borderId="0" applyNumberFormat="0" applyBorder="0" applyAlignment="0" applyProtection="0"/>
    <xf numFmtId="0" fontId="74" fillId="64" borderId="0" applyNumberFormat="0" applyBorder="0" applyAlignment="0" applyProtection="0"/>
    <xf numFmtId="0" fontId="74" fillId="68" borderId="0" applyNumberFormat="0" applyBorder="0" applyAlignment="0" applyProtection="0"/>
    <xf numFmtId="0" fontId="74" fillId="71" borderId="0" applyNumberFormat="0" applyBorder="0" applyAlignment="0" applyProtection="0"/>
    <xf numFmtId="0" fontId="74" fillId="75" borderId="0" applyNumberFormat="0" applyBorder="0" applyAlignment="0" applyProtection="0"/>
    <xf numFmtId="0" fontId="74" fillId="71" borderId="0" applyNumberFormat="0" applyBorder="0" applyAlignment="0" applyProtection="0"/>
    <xf numFmtId="0" fontId="74" fillId="76" borderId="0" applyNumberFormat="0" applyBorder="0" applyAlignment="0" applyProtection="0"/>
    <xf numFmtId="0" fontId="1" fillId="0" borderId="0"/>
    <xf numFmtId="0" fontId="74" fillId="64" borderId="0" applyNumberFormat="0" applyBorder="0" applyAlignment="0" applyProtection="0"/>
    <xf numFmtId="0" fontId="74" fillId="68" borderId="0" applyNumberFormat="0" applyBorder="0" applyAlignment="0" applyProtection="0"/>
    <xf numFmtId="0" fontId="74" fillId="77" borderId="0" applyNumberFormat="0" applyBorder="0" applyAlignment="0" applyProtection="0"/>
    <xf numFmtId="0" fontId="74" fillId="75" borderId="0" applyNumberFormat="0" applyBorder="0" applyAlignment="0" applyProtection="0"/>
    <xf numFmtId="0" fontId="74" fillId="76" borderId="0" applyNumberFormat="0" applyBorder="0" applyAlignment="0" applyProtection="0"/>
    <xf numFmtId="9" fontId="4" fillId="0" borderId="0" applyFont="0" applyFill="0" applyBorder="0" applyAlignment="0" applyProtection="0"/>
    <xf numFmtId="0" fontId="74" fillId="71" borderId="0" applyNumberFormat="0" applyBorder="0" applyAlignment="0" applyProtection="0"/>
    <xf numFmtId="0" fontId="74" fillId="77" borderId="0" applyNumberFormat="0" applyBorder="0" applyAlignment="0" applyProtection="0"/>
    <xf numFmtId="0" fontId="74" fillId="76" borderId="0" applyNumberFormat="0" applyBorder="0" applyAlignment="0" applyProtection="0"/>
    <xf numFmtId="0" fontId="74" fillId="75" borderId="0" applyNumberFormat="0" applyBorder="0" applyAlignment="0" applyProtection="0"/>
    <xf numFmtId="0" fontId="74" fillId="68" borderId="0" applyNumberFormat="0" applyBorder="0" applyAlignment="0" applyProtection="0"/>
    <xf numFmtId="0" fontId="74" fillId="64" borderId="0" applyNumberFormat="0" applyBorder="0" applyAlignment="0" applyProtection="0"/>
    <xf numFmtId="0" fontId="4" fillId="0" borderId="0"/>
    <xf numFmtId="0" fontId="74" fillId="64" borderId="0" applyNumberFormat="0" applyBorder="0" applyAlignment="0" applyProtection="0"/>
    <xf numFmtId="0" fontId="74" fillId="68" borderId="0" applyNumberFormat="0" applyBorder="0" applyAlignment="0" applyProtection="0"/>
    <xf numFmtId="0" fontId="74" fillId="71" borderId="0" applyNumberFormat="0" applyBorder="0" applyAlignment="0" applyProtection="0"/>
    <xf numFmtId="0" fontId="74" fillId="75" borderId="0" applyNumberFormat="0" applyBorder="0" applyAlignment="0" applyProtection="0"/>
    <xf numFmtId="0" fontId="74" fillId="76" borderId="0" applyNumberFormat="0" applyBorder="0" applyAlignment="0" applyProtection="0"/>
    <xf numFmtId="0" fontId="74" fillId="77" borderId="0" applyNumberFormat="0" applyBorder="0" applyAlignment="0" applyProtection="0"/>
    <xf numFmtId="173" fontId="4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9" fontId="4" fillId="0" borderId="0" applyFont="0" applyFill="0" applyBorder="0" applyAlignment="0" applyProtection="0"/>
    <xf numFmtId="0" fontId="49" fillId="18" borderId="0" applyNumberFormat="0" applyBorder="0" applyAlignment="0" applyProtection="0"/>
    <xf numFmtId="0" fontId="49" fillId="22" borderId="0" applyNumberFormat="0" applyBorder="0" applyAlignment="0" applyProtection="0"/>
    <xf numFmtId="0" fontId="49" fillId="26" borderId="0" applyNumberFormat="0" applyBorder="0" applyAlignment="0" applyProtection="0"/>
    <xf numFmtId="0" fontId="49" fillId="30" borderId="0" applyNumberFormat="0" applyBorder="0" applyAlignment="0" applyProtection="0"/>
    <xf numFmtId="0" fontId="49" fillId="34" borderId="0" applyNumberFormat="0" applyBorder="0" applyAlignment="0" applyProtection="0"/>
    <xf numFmtId="0" fontId="49" fillId="38" borderId="0" applyNumberFormat="0" applyBorder="0" applyAlignment="0" applyProtection="0"/>
    <xf numFmtId="0" fontId="59" fillId="57" borderId="45" applyNumberFormat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66" fillId="44" borderId="45" applyNumberFormat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60" borderId="51" applyNumberFormat="0" applyFont="0" applyAlignment="0" applyProtection="0"/>
    <xf numFmtId="0" fontId="69" fillId="57" borderId="52" applyNumberFormat="0" applyAlignment="0" applyProtection="0"/>
    <xf numFmtId="0" fontId="71" fillId="0" borderId="53" applyNumberFormat="0" applyFill="0" applyAlignment="0" applyProtection="0"/>
    <xf numFmtId="0" fontId="49" fillId="15" borderId="0" applyNumberFormat="0" applyBorder="0" applyAlignment="0" applyProtection="0"/>
    <xf numFmtId="0" fontId="49" fillId="19" borderId="0" applyNumberFormat="0" applyBorder="0" applyAlignment="0" applyProtection="0"/>
    <xf numFmtId="0" fontId="49" fillId="23" borderId="0" applyNumberFormat="0" applyBorder="0" applyAlignment="0" applyProtection="0"/>
    <xf numFmtId="0" fontId="49" fillId="27" borderId="0" applyNumberFormat="0" applyBorder="0" applyAlignment="0" applyProtection="0"/>
    <xf numFmtId="0" fontId="49" fillId="31" borderId="0" applyNumberFormat="0" applyBorder="0" applyAlignment="0" applyProtection="0"/>
    <xf numFmtId="0" fontId="49" fillId="35" borderId="0" applyNumberFormat="0" applyBorder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1" fillId="14" borderId="42" applyNumberFormat="0" applyFont="0" applyAlignment="0" applyProtection="0"/>
    <xf numFmtId="0" fontId="56" fillId="60" borderId="51" applyNumberFormat="0" applyFont="0" applyAlignment="0" applyProtection="0"/>
    <xf numFmtId="0" fontId="1" fillId="14" borderId="42" applyNumberFormat="0" applyFont="0" applyAlignment="0" applyProtection="0"/>
    <xf numFmtId="0" fontId="43" fillId="12" borderId="38" applyNumberFormat="0" applyAlignment="0" applyProtection="0"/>
    <xf numFmtId="0" fontId="59" fillId="57" borderId="45" applyNumberFormat="0" applyAlignment="0" applyProtection="0"/>
    <xf numFmtId="0" fontId="38" fillId="8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7" fillId="0" borderId="37" applyNumberFormat="0" applyFill="0" applyAlignment="0" applyProtection="0"/>
    <xf numFmtId="0" fontId="3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10" borderId="0" applyNumberFormat="0" applyBorder="0" applyAlignment="0" applyProtection="0"/>
    <xf numFmtId="0" fontId="48" fillId="0" borderId="43" applyNumberFormat="0" applyFill="0" applyAlignment="0" applyProtection="0"/>
    <xf numFmtId="0" fontId="71" fillId="0" borderId="53" applyNumberFormat="0" applyFill="0" applyAlignment="0" applyProtection="0"/>
    <xf numFmtId="0" fontId="42" fillId="12" borderId="39" applyNumberFormat="0" applyAlignment="0" applyProtection="0"/>
    <xf numFmtId="0" fontId="69" fillId="57" borderId="52" applyNumberFormat="0" applyAlignment="0" applyProtection="0"/>
    <xf numFmtId="0" fontId="41" fillId="11" borderId="38" applyNumberFormat="0" applyAlignment="0" applyProtection="0"/>
    <xf numFmtId="0" fontId="66" fillId="44" borderId="45" applyNumberFormat="0" applyAlignment="0" applyProtection="0"/>
    <xf numFmtId="0" fontId="39" fillId="9" borderId="0" applyNumberFormat="0" applyBorder="0" applyAlignment="0" applyProtection="0"/>
    <xf numFmtId="0" fontId="45" fillId="13" borderId="41" applyNumberFormat="0" applyAlignment="0" applyProtection="0"/>
    <xf numFmtId="0" fontId="44" fillId="0" borderId="40" applyNumberFormat="0" applyFill="0" applyAlignment="0" applyProtection="0"/>
    <xf numFmtId="0" fontId="4" fillId="0" borderId="0"/>
    <xf numFmtId="0" fontId="4" fillId="14" borderId="42" applyNumberFormat="0" applyFont="0" applyAlignment="0" applyProtection="0"/>
    <xf numFmtId="0" fontId="1" fillId="0" borderId="0"/>
    <xf numFmtId="0" fontId="1" fillId="0" borderId="0"/>
    <xf numFmtId="0" fontId="4" fillId="0" borderId="0"/>
    <xf numFmtId="0" fontId="71" fillId="0" borderId="53" applyNumberFormat="0" applyFill="0" applyAlignment="0" applyProtection="0"/>
    <xf numFmtId="43" fontId="4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6" fillId="0" borderId="0"/>
    <xf numFmtId="0" fontId="74" fillId="64" borderId="0" applyNumberFormat="0" applyBorder="0" applyAlignment="0" applyProtection="0"/>
    <xf numFmtId="0" fontId="74" fillId="68" borderId="0" applyNumberFormat="0" applyBorder="0" applyAlignment="0" applyProtection="0"/>
    <xf numFmtId="0" fontId="74" fillId="71" borderId="0" applyNumberFormat="0" applyBorder="0" applyAlignment="0" applyProtection="0"/>
    <xf numFmtId="0" fontId="74" fillId="75" borderId="0" applyNumberFormat="0" applyBorder="0" applyAlignment="0" applyProtection="0"/>
    <xf numFmtId="0" fontId="74" fillId="76" borderId="0" applyNumberFormat="0" applyBorder="0" applyAlignment="0" applyProtection="0"/>
    <xf numFmtId="0" fontId="74" fillId="77" borderId="0" applyNumberFormat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71" fillId="0" borderId="53" applyNumberFormat="0" applyFill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9" fontId="53" fillId="0" borderId="0" applyFont="0" applyFill="0" applyBorder="0" applyAlignment="0" applyProtection="0"/>
    <xf numFmtId="0" fontId="1" fillId="0" borderId="0"/>
  </cellStyleXfs>
  <cellXfs count="208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7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8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49" fontId="8" fillId="2" borderId="30" xfId="0" applyNumberFormat="1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14" xfId="0" applyNumberFormat="1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49" fontId="17" fillId="7" borderId="13" xfId="7" applyNumberFormat="1" applyFont="1" applyFill="1" applyBorder="1" applyAlignment="1">
      <alignment horizontal="center" vertical="center" wrapText="1" readingOrder="2"/>
    </xf>
    <xf numFmtId="0" fontId="26" fillId="0" borderId="0" xfId="7" applyFont="1" applyFill="1" applyBorder="1" applyAlignment="1">
      <alignment horizontal="right"/>
    </xf>
    <xf numFmtId="0" fontId="30" fillId="0" borderId="31" xfId="0" applyFont="1" applyFill="1" applyBorder="1" applyAlignment="1">
      <alignment horizontal="right"/>
    </xf>
    <xf numFmtId="0" fontId="30" fillId="0" borderId="31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31" xfId="0" applyNumberFormat="1" applyFont="1" applyFill="1" applyBorder="1" applyAlignment="1">
      <alignment horizontal="right"/>
    </xf>
    <xf numFmtId="10" fontId="30" fillId="0" borderId="31" xfId="0" applyNumberFormat="1" applyFont="1" applyFill="1" applyBorder="1" applyAlignment="1">
      <alignment horizontal="right"/>
    </xf>
    <xf numFmtId="2" fontId="30" fillId="0" borderId="31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6" fontId="30" fillId="0" borderId="31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32" xfId="0" applyFont="1" applyFill="1" applyBorder="1" applyAlignment="1">
      <alignment horizontal="right"/>
    </xf>
    <xf numFmtId="0" fontId="30" fillId="0" borderId="33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 indent="2"/>
    </xf>
    <xf numFmtId="0" fontId="31" fillId="0" borderId="33" xfId="0" applyFont="1" applyFill="1" applyBorder="1" applyAlignment="1">
      <alignment horizontal="right" indent="3"/>
    </xf>
    <xf numFmtId="0" fontId="31" fillId="0" borderId="33" xfId="0" applyFont="1" applyFill="1" applyBorder="1" applyAlignment="1">
      <alignment horizontal="right" indent="2"/>
    </xf>
    <xf numFmtId="0" fontId="31" fillId="0" borderId="0" xfId="0" applyFont="1" applyFill="1" applyBorder="1" applyAlignment="1">
      <alignment horizontal="right" indent="1"/>
    </xf>
    <xf numFmtId="14" fontId="31" fillId="0" borderId="0" xfId="0" applyNumberFormat="1" applyFont="1" applyFill="1" applyBorder="1" applyAlignment="1">
      <alignment horizontal="right"/>
    </xf>
    <xf numFmtId="43" fontId="8" fillId="0" borderId="16" xfId="12" applyFont="1" applyBorder="1" applyAlignment="1">
      <alignment horizontal="right"/>
    </xf>
    <xf numFmtId="10" fontId="8" fillId="0" borderId="16" xfId="13" applyNumberFormat="1" applyFont="1" applyBorder="1" applyAlignment="1">
      <alignment horizontal="center"/>
    </xf>
    <xf numFmtId="2" fontId="8" fillId="0" borderId="16" xfId="7" applyNumberFormat="1" applyFont="1" applyBorder="1" applyAlignment="1">
      <alignment horizontal="right"/>
    </xf>
    <xf numFmtId="167" fontId="8" fillId="0" borderId="16" xfId="7" applyNumberFormat="1" applyFont="1" applyBorder="1" applyAlignment="1">
      <alignment horizontal="center"/>
    </xf>
    <xf numFmtId="0" fontId="32" fillId="0" borderId="0" xfId="0" applyFont="1" applyFill="1" applyBorder="1" applyAlignment="1">
      <alignment horizontal="right" indent="2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166" fontId="32" fillId="0" borderId="0" xfId="0" applyNumberFormat="1" applyFont="1" applyFill="1" applyBorder="1" applyAlignment="1">
      <alignment horizontal="right"/>
    </xf>
    <xf numFmtId="10" fontId="32" fillId="0" borderId="0" xfId="13" applyNumberFormat="1" applyFont="1" applyFill="1" applyBorder="1" applyAlignment="1">
      <alignment horizontal="right"/>
    </xf>
    <xf numFmtId="10" fontId="31" fillId="0" borderId="0" xfId="13" applyNumberFormat="1" applyFont="1" applyFill="1" applyBorder="1" applyAlignment="1">
      <alignment horizontal="right"/>
    </xf>
    <xf numFmtId="0" fontId="8" fillId="2" borderId="34" xfId="0" applyFont="1" applyFill="1" applyBorder="1" applyAlignment="1">
      <alignment horizontal="right"/>
    </xf>
    <xf numFmtId="0" fontId="24" fillId="7" borderId="24" xfId="0" applyFont="1" applyFill="1" applyBorder="1" applyAlignment="1">
      <alignment horizontal="right"/>
    </xf>
    <xf numFmtId="0" fontId="0" fillId="7" borderId="24" xfId="0" applyFill="1" applyBorder="1" applyAlignment="1">
      <alignment horizontal="right"/>
    </xf>
    <xf numFmtId="43" fontId="4" fillId="0" borderId="24" xfId="14" applyFont="1" applyFill="1" applyBorder="1" applyAlignment="1">
      <alignment horizontal="right"/>
    </xf>
    <xf numFmtId="168" fontId="0" fillId="0" borderId="24" xfId="0" applyNumberFormat="1" applyFill="1" applyBorder="1" applyAlignment="1">
      <alignment horizontal="center"/>
    </xf>
    <xf numFmtId="43" fontId="8" fillId="2" borderId="6" xfId="14" applyFont="1" applyFill="1" applyBorder="1" applyAlignment="1">
      <alignment horizontal="center" wrapText="1"/>
    </xf>
    <xf numFmtId="49" fontId="8" fillId="2" borderId="10" xfId="0" applyNumberFormat="1" applyFont="1" applyFill="1" applyBorder="1" applyAlignment="1">
      <alignment horizontal="center" wrapText="1"/>
    </xf>
    <xf numFmtId="43" fontId="24" fillId="0" borderId="24" xfId="14" applyFont="1" applyFill="1" applyBorder="1" applyAlignment="1">
      <alignment horizontal="right"/>
    </xf>
    <xf numFmtId="43" fontId="33" fillId="0" borderId="24" xfId="14" applyFont="1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43" fontId="8" fillId="0" borderId="16" xfId="12" applyFont="1" applyFill="1" applyBorder="1" applyAlignment="1">
      <alignment horizontal="right"/>
    </xf>
    <xf numFmtId="10" fontId="8" fillId="0" borderId="16" xfId="13" applyNumberFormat="1" applyFont="1" applyFill="1" applyBorder="1" applyAlignment="1">
      <alignment horizontal="center"/>
    </xf>
    <xf numFmtId="0" fontId="7" fillId="0" borderId="0" xfId="7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4" fontId="51" fillId="0" borderId="0" xfId="0" applyNumberFormat="1" applyFont="1" applyFill="1" applyBorder="1" applyAlignment="1">
      <alignment horizontal="right"/>
    </xf>
    <xf numFmtId="49" fontId="8" fillId="2" borderId="5" xfId="0" applyNumberFormat="1" applyFont="1" applyFill="1" applyBorder="1" applyAlignment="1">
      <alignment horizontal="center" wrapText="1"/>
    </xf>
    <xf numFmtId="49" fontId="8" fillId="2" borderId="44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10" fontId="52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 readingOrder="2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readingOrder="2"/>
    </xf>
    <xf numFmtId="0" fontId="9" fillId="0" borderId="0" xfId="0" applyFont="1" applyFill="1" applyAlignment="1">
      <alignment horizontal="right"/>
    </xf>
    <xf numFmtId="0" fontId="8" fillId="2" borderId="44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0" fillId="2" borderId="19" xfId="7" applyFont="1" applyFill="1" applyBorder="1" applyAlignment="1">
      <alignment horizontal="center" vertical="center" wrapText="1"/>
    </xf>
    <xf numFmtId="0" fontId="10" fillId="2" borderId="20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18" xfId="0" applyFont="1" applyBorder="1" applyAlignment="1">
      <alignment horizontal="center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9" fillId="0" borderId="24" xfId="0" applyFont="1" applyBorder="1" applyAlignment="1">
      <alignment horizontal="center" readingOrder="2"/>
    </xf>
    <xf numFmtId="0" fontId="19" fillId="0" borderId="25" xfId="0" applyFont="1" applyBorder="1" applyAlignment="1">
      <alignment horizontal="center" readingOrder="2"/>
    </xf>
    <xf numFmtId="0" fontId="23" fillId="2" borderId="24" xfId="0" applyFont="1" applyFill="1" applyBorder="1" applyAlignment="1">
      <alignment horizontal="center" vertical="center" wrapText="1" readingOrder="2"/>
    </xf>
    <xf numFmtId="0" fontId="23" fillId="2" borderId="25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10" fillId="2" borderId="26" xfId="62" applyFont="1" applyFill="1" applyBorder="1" applyAlignment="1">
      <alignment horizontal="center" vertical="center" wrapText="1" readingOrder="2"/>
    </xf>
    <xf numFmtId="0" fontId="10" fillId="2" borderId="27" xfId="62" applyFont="1" applyFill="1" applyBorder="1" applyAlignment="1">
      <alignment horizontal="center" vertical="center" wrapText="1" readingOrder="2"/>
    </xf>
    <xf numFmtId="0" fontId="53" fillId="0" borderId="0" xfId="62"/>
    <xf numFmtId="49" fontId="8" fillId="2" borderId="2" xfId="62" applyNumberFormat="1" applyFont="1" applyFill="1" applyBorder="1" applyAlignment="1">
      <alignment horizontal="center" wrapText="1"/>
    </xf>
    <xf numFmtId="0" fontId="26" fillId="0" borderId="0" xfId="7" applyFont="1" applyAlignment="1">
      <alignment horizontal="right"/>
    </xf>
    <xf numFmtId="0" fontId="26" fillId="0" borderId="0" xfId="7" applyFont="1" applyFill="1" applyBorder="1" applyAlignment="1">
      <alignment horizontal="right"/>
    </xf>
    <xf numFmtId="0" fontId="7" fillId="0" borderId="0" xfId="62" applyFont="1" applyAlignment="1">
      <alignment horizontal="right"/>
    </xf>
    <xf numFmtId="0" fontId="7" fillId="0" borderId="0" xfId="62" applyFont="1" applyAlignment="1">
      <alignment horizontal="center"/>
    </xf>
    <xf numFmtId="0" fontId="14" fillId="2" borderId="1" xfId="62" applyFont="1" applyFill="1" applyBorder="1" applyAlignment="1">
      <alignment horizontal="center" vertical="center" wrapText="1"/>
    </xf>
    <xf numFmtId="0" fontId="8" fillId="2" borderId="2" xfId="62" applyFont="1" applyFill="1" applyBorder="1" applyAlignment="1">
      <alignment horizontal="center" vertical="center" wrapText="1"/>
    </xf>
    <xf numFmtId="0" fontId="12" fillId="2" borderId="1" xfId="62" applyFont="1" applyFill="1" applyBorder="1" applyAlignment="1">
      <alignment horizontal="center" vertical="center" wrapText="1"/>
    </xf>
    <xf numFmtId="0" fontId="12" fillId="2" borderId="2" xfId="62" applyFont="1" applyFill="1" applyBorder="1" applyAlignment="1">
      <alignment horizontal="center" vertical="center" wrapText="1"/>
    </xf>
    <xf numFmtId="49" fontId="8" fillId="2" borderId="1" xfId="62" applyNumberFormat="1" applyFont="1" applyFill="1" applyBorder="1" applyAlignment="1">
      <alignment horizontal="center" wrapText="1"/>
    </xf>
    <xf numFmtId="0" fontId="30" fillId="0" borderId="31" xfId="62" applyFont="1" applyFill="1" applyBorder="1" applyAlignment="1">
      <alignment horizontal="right"/>
    </xf>
    <xf numFmtId="0" fontId="30" fillId="0" borderId="31" xfId="62" applyNumberFormat="1" applyFont="1" applyFill="1" applyBorder="1" applyAlignment="1">
      <alignment horizontal="right"/>
    </xf>
    <xf numFmtId="0" fontId="30" fillId="0" borderId="0" xfId="62" applyFont="1" applyFill="1" applyBorder="1" applyAlignment="1">
      <alignment horizontal="right" indent="1"/>
    </xf>
    <xf numFmtId="0" fontId="30" fillId="0" borderId="0" xfId="62" applyNumberFormat="1" applyFont="1" applyFill="1" applyBorder="1" applyAlignment="1">
      <alignment horizontal="right"/>
    </xf>
    <xf numFmtId="0" fontId="31" fillId="0" borderId="0" xfId="62" applyFont="1" applyFill="1" applyBorder="1" applyAlignment="1">
      <alignment horizontal="right" indent="2"/>
    </xf>
    <xf numFmtId="0" fontId="31" fillId="0" borderId="0" xfId="62" applyNumberFormat="1" applyFont="1" applyFill="1" applyBorder="1" applyAlignment="1">
      <alignment horizontal="right"/>
    </xf>
    <xf numFmtId="0" fontId="31" fillId="0" borderId="0" xfId="62" applyFont="1" applyFill="1" applyBorder="1" applyAlignment="1">
      <alignment horizontal="right" indent="3"/>
    </xf>
    <xf numFmtId="4" fontId="30" fillId="0" borderId="31" xfId="62" applyNumberFormat="1" applyFont="1" applyFill="1" applyBorder="1" applyAlignment="1">
      <alignment horizontal="right"/>
    </xf>
    <xf numFmtId="10" fontId="30" fillId="0" borderId="31" xfId="62" applyNumberFormat="1" applyFont="1" applyFill="1" applyBorder="1" applyAlignment="1">
      <alignment horizontal="right"/>
    </xf>
    <xf numFmtId="4" fontId="30" fillId="0" borderId="0" xfId="62" applyNumberFormat="1" applyFont="1" applyFill="1" applyBorder="1" applyAlignment="1">
      <alignment horizontal="right"/>
    </xf>
    <xf numFmtId="10" fontId="30" fillId="0" borderId="0" xfId="62" applyNumberFormat="1" applyFont="1" applyFill="1" applyBorder="1" applyAlignment="1">
      <alignment horizontal="right"/>
    </xf>
    <xf numFmtId="4" fontId="31" fillId="0" borderId="0" xfId="62" applyNumberFormat="1" applyFont="1" applyFill="1" applyBorder="1" applyAlignment="1">
      <alignment horizontal="right"/>
    </xf>
    <xf numFmtId="10" fontId="31" fillId="0" borderId="0" xfId="62" applyNumberFormat="1" applyFont="1" applyFill="1" applyBorder="1" applyAlignment="1">
      <alignment horizontal="right"/>
    </xf>
    <xf numFmtId="49" fontId="31" fillId="0" borderId="0" xfId="62" applyNumberFormat="1" applyFont="1" applyFill="1" applyBorder="1" applyAlignment="1">
      <alignment horizontal="right"/>
    </xf>
    <xf numFmtId="166" fontId="31" fillId="0" borderId="0" xfId="62" applyNumberFormat="1" applyFont="1" applyFill="1" applyBorder="1" applyAlignment="1">
      <alignment horizontal="right"/>
    </xf>
    <xf numFmtId="0" fontId="30" fillId="0" borderId="0" xfId="62" applyFont="1" applyFill="1" applyBorder="1" applyAlignment="1">
      <alignment horizontal="right" indent="2"/>
    </xf>
    <xf numFmtId="0" fontId="7" fillId="0" borderId="0" xfId="62" applyFont="1" applyFill="1" applyAlignment="1">
      <alignment horizontal="center"/>
    </xf>
    <xf numFmtId="0" fontId="7" fillId="0" borderId="0" xfId="62" applyFont="1" applyFill="1" applyAlignment="1">
      <alignment horizontal="right"/>
    </xf>
    <xf numFmtId="0" fontId="8" fillId="0" borderId="0" xfId="62" applyFont="1" applyFill="1" applyAlignment="1">
      <alignment horizontal="right" readingOrder="2"/>
    </xf>
    <xf numFmtId="0" fontId="9" fillId="0" borderId="0" xfId="62" applyFont="1" applyFill="1" applyAlignment="1">
      <alignment horizontal="right"/>
    </xf>
  </cellXfs>
  <cellStyles count="422">
    <cellStyle name="20% - Accent1" xfId="65"/>
    <cellStyle name="20% - Accent1 2" xfId="108"/>
    <cellStyle name="20% - Accent2" xfId="66"/>
    <cellStyle name="20% - Accent2 2" xfId="109"/>
    <cellStyle name="20% - Accent3" xfId="67"/>
    <cellStyle name="20% - Accent3 2" xfId="110"/>
    <cellStyle name="20% - Accent4" xfId="68"/>
    <cellStyle name="20% - Accent4 2" xfId="111"/>
    <cellStyle name="20% - Accent5" xfId="69"/>
    <cellStyle name="20% - Accent5 2" xfId="112"/>
    <cellStyle name="20% - Accent6" xfId="70"/>
    <cellStyle name="20% - Accent6 2" xfId="113"/>
    <cellStyle name="20% - הדגשה1" xfId="32" builtinId="30" customBuiltin="1"/>
    <cellStyle name="20% - הדגשה1 2" xfId="268"/>
    <cellStyle name="20% - הדגשה1 2 2" xfId="269"/>
    <cellStyle name="20% - הדגשה1 3" xfId="270"/>
    <cellStyle name="20% - הדגשה1 3 2" xfId="271"/>
    <cellStyle name="20% - הדגשה1 4" xfId="272"/>
    <cellStyle name="20% - הדגשה1 5" xfId="219"/>
    <cellStyle name="20% - הדגשה2" xfId="36" builtinId="34" customBuiltin="1"/>
    <cellStyle name="20% - הדגשה2 2" xfId="273"/>
    <cellStyle name="20% - הדגשה2 2 2" xfId="274"/>
    <cellStyle name="20% - הדגשה2 3" xfId="275"/>
    <cellStyle name="20% - הדגשה2 3 2" xfId="276"/>
    <cellStyle name="20% - הדגשה2 4" xfId="277"/>
    <cellStyle name="20% - הדגשה2 5" xfId="221"/>
    <cellStyle name="20% - הדגשה3" xfId="40" builtinId="38" customBuiltin="1"/>
    <cellStyle name="20% - הדגשה3 2" xfId="278"/>
    <cellStyle name="20% - הדגשה3 2 2" xfId="279"/>
    <cellStyle name="20% - הדגשה3 3" xfId="280"/>
    <cellStyle name="20% - הדגשה3 3 2" xfId="281"/>
    <cellStyle name="20% - הדגשה3 4" xfId="282"/>
    <cellStyle name="20% - הדגשה3 5" xfId="223"/>
    <cellStyle name="20% - הדגשה4" xfId="44" builtinId="42" customBuiltin="1"/>
    <cellStyle name="20% - הדגשה4 2" xfId="283"/>
    <cellStyle name="20% - הדגשה4 2 2" xfId="284"/>
    <cellStyle name="20% - הדגשה4 3" xfId="285"/>
    <cellStyle name="20% - הדגשה4 3 2" xfId="286"/>
    <cellStyle name="20% - הדגשה4 4" xfId="287"/>
    <cellStyle name="20% - הדגשה4 5" xfId="225"/>
    <cellStyle name="20% - הדגשה5" xfId="48" builtinId="46" customBuiltin="1"/>
    <cellStyle name="20% - הדגשה5 2" xfId="288"/>
    <cellStyle name="20% - הדגשה5 2 2" xfId="289"/>
    <cellStyle name="20% - הדגשה5 3" xfId="290"/>
    <cellStyle name="20% - הדגשה5 3 2" xfId="291"/>
    <cellStyle name="20% - הדגשה5 4" xfId="292"/>
    <cellStyle name="20% - הדגשה5 5" xfId="227"/>
    <cellStyle name="20% - הדגשה6" xfId="52" builtinId="50" customBuiltin="1"/>
    <cellStyle name="20% - הדגשה6 2" xfId="293"/>
    <cellStyle name="20% - הדגשה6 2 2" xfId="294"/>
    <cellStyle name="20% - הדגשה6 3" xfId="295"/>
    <cellStyle name="20% - הדגשה6 3 2" xfId="296"/>
    <cellStyle name="20% - הדגשה6 4" xfId="297"/>
    <cellStyle name="20% - הדגשה6 5" xfId="229"/>
    <cellStyle name="40% - Accent1" xfId="71"/>
    <cellStyle name="40% - Accent1 2" xfId="114"/>
    <cellStyle name="40% - Accent2" xfId="72"/>
    <cellStyle name="40% - Accent2 2" xfId="115"/>
    <cellStyle name="40% - Accent3" xfId="73"/>
    <cellStyle name="40% - Accent3 2" xfId="116"/>
    <cellStyle name="40% - Accent4" xfId="74"/>
    <cellStyle name="40% - Accent4 2" xfId="117"/>
    <cellStyle name="40% - Accent5" xfId="75"/>
    <cellStyle name="40% - Accent5 2" xfId="118"/>
    <cellStyle name="40% - Accent6" xfId="76"/>
    <cellStyle name="40% - Accent6 2" xfId="119"/>
    <cellStyle name="40% - הדגשה1" xfId="33" builtinId="31" customBuiltin="1"/>
    <cellStyle name="40% - הדגשה1 2" xfId="298"/>
    <cellStyle name="40% - הדגשה1 2 2" xfId="299"/>
    <cellStyle name="40% - הדגשה1 3" xfId="300"/>
    <cellStyle name="40% - הדגשה1 3 2" xfId="301"/>
    <cellStyle name="40% - הדגשה1 4" xfId="302"/>
    <cellStyle name="40% - הדגשה1 5" xfId="220"/>
    <cellStyle name="40% - הדגשה2" xfId="37" builtinId="35" customBuiltin="1"/>
    <cellStyle name="40% - הדגשה2 2" xfId="303"/>
    <cellStyle name="40% - הדגשה2 2 2" xfId="304"/>
    <cellStyle name="40% - הדגשה2 3" xfId="305"/>
    <cellStyle name="40% - הדגשה2 3 2" xfId="306"/>
    <cellStyle name="40% - הדגשה2 4" xfId="307"/>
    <cellStyle name="40% - הדגשה2 5" xfId="222"/>
    <cellStyle name="40% - הדגשה3" xfId="41" builtinId="39" customBuiltin="1"/>
    <cellStyle name="40% - הדגשה3 2" xfId="308"/>
    <cellStyle name="40% - הדגשה3 2 2" xfId="309"/>
    <cellStyle name="40% - הדגשה3 3" xfId="310"/>
    <cellStyle name="40% - הדגשה3 3 2" xfId="311"/>
    <cellStyle name="40% - הדגשה3 4" xfId="312"/>
    <cellStyle name="40% - הדגשה3 5" xfId="224"/>
    <cellStyle name="40% - הדגשה4" xfId="45" builtinId="43" customBuiltin="1"/>
    <cellStyle name="40% - הדגשה4 2" xfId="313"/>
    <cellStyle name="40% - הדגשה4 2 2" xfId="314"/>
    <cellStyle name="40% - הדגשה4 3" xfId="315"/>
    <cellStyle name="40% - הדגשה4 3 2" xfId="316"/>
    <cellStyle name="40% - הדגשה4 4" xfId="317"/>
    <cellStyle name="40% - הדגשה4 5" xfId="226"/>
    <cellStyle name="40% - הדגשה5" xfId="49" builtinId="47" customBuiltin="1"/>
    <cellStyle name="40% - הדגשה5 2" xfId="318"/>
    <cellStyle name="40% - הדגשה5 2 2" xfId="319"/>
    <cellStyle name="40% - הדגשה5 3" xfId="320"/>
    <cellStyle name="40% - הדגשה5 3 2" xfId="321"/>
    <cellStyle name="40% - הדגשה5 4" xfId="322"/>
    <cellStyle name="40% - הדגשה5 5" xfId="228"/>
    <cellStyle name="40% - הדגשה6" xfId="53" builtinId="51" customBuiltin="1"/>
    <cellStyle name="40% - הדגשה6 2" xfId="323"/>
    <cellStyle name="40% - הדגשה6 2 2" xfId="324"/>
    <cellStyle name="40% - הדגשה6 3" xfId="325"/>
    <cellStyle name="40% - הדגשה6 3 2" xfId="326"/>
    <cellStyle name="40% - הדגשה6 4" xfId="327"/>
    <cellStyle name="40% - הדגשה6 5" xfId="230"/>
    <cellStyle name="60% - Accent1" xfId="77"/>
    <cellStyle name="60% - Accent1 2" xfId="120"/>
    <cellStyle name="60% - Accent2" xfId="78"/>
    <cellStyle name="60% - Accent2 2" xfId="121"/>
    <cellStyle name="60% - Accent3" xfId="79"/>
    <cellStyle name="60% - Accent3 2" xfId="122"/>
    <cellStyle name="60% - Accent4" xfId="80"/>
    <cellStyle name="60% - Accent4 2" xfId="123"/>
    <cellStyle name="60% - Accent5" xfId="81"/>
    <cellStyle name="60% - Accent5 2" xfId="124"/>
    <cellStyle name="60% - Accent6" xfId="82"/>
    <cellStyle name="60% - Accent6 2" xfId="125"/>
    <cellStyle name="60% - הדגשה1" xfId="34" builtinId="32" customBuiltin="1"/>
    <cellStyle name="60% - הדגשה1 2" xfId="329"/>
    <cellStyle name="60% - הדגשה2" xfId="38" builtinId="36" customBuiltin="1"/>
    <cellStyle name="60% - הדגשה2 2" xfId="330"/>
    <cellStyle name="60% - הדגשה3" xfId="42" builtinId="40" customBuiltin="1"/>
    <cellStyle name="60% - הדגשה3 2" xfId="331"/>
    <cellStyle name="60% - הדגשה4" xfId="46" builtinId="44" customBuiltin="1"/>
    <cellStyle name="60% - הדגשה4 2" xfId="332"/>
    <cellStyle name="60% - הדגשה5" xfId="50" builtinId="48" customBuiltin="1"/>
    <cellStyle name="60% - הדגשה5 2" xfId="333"/>
    <cellStyle name="60% - הדגשה6" xfId="54" builtinId="52" customBuiltin="1"/>
    <cellStyle name="60% - הדגשה6 2" xfId="334"/>
    <cellStyle name="Accent1" xfId="83"/>
    <cellStyle name="Accent1 - 20%" xfId="127"/>
    <cellStyle name="Accent1 - 40%" xfId="128"/>
    <cellStyle name="Accent1 - 60%" xfId="129"/>
    <cellStyle name="Accent1 2" xfId="126"/>
    <cellStyle name="Accent1 3" xfId="212"/>
    <cellStyle name="Accent1 4" xfId="240"/>
    <cellStyle name="Accent1 5" xfId="258"/>
    <cellStyle name="Accent1 6" xfId="247"/>
    <cellStyle name="Accent1 7" xfId="260"/>
    <cellStyle name="Accent1 8" xfId="405"/>
    <cellStyle name="Accent2" xfId="84"/>
    <cellStyle name="Accent2 - 20%" xfId="131"/>
    <cellStyle name="Accent2 - 40%" xfId="132"/>
    <cellStyle name="Accent2 - 60%" xfId="133"/>
    <cellStyle name="Accent2 2" xfId="130"/>
    <cellStyle name="Accent2 3" xfId="213"/>
    <cellStyle name="Accent2 4" xfId="241"/>
    <cellStyle name="Accent2 5" xfId="257"/>
    <cellStyle name="Accent2 6" xfId="248"/>
    <cellStyle name="Accent2 7" xfId="261"/>
    <cellStyle name="Accent2 8" xfId="406"/>
    <cellStyle name="Accent3" xfId="85"/>
    <cellStyle name="Accent3 - 20%" xfId="135"/>
    <cellStyle name="Accent3 - 40%" xfId="136"/>
    <cellStyle name="Accent3 - 60%" xfId="137"/>
    <cellStyle name="Accent3 2" xfId="134"/>
    <cellStyle name="Accent3 3" xfId="214"/>
    <cellStyle name="Accent3 4" xfId="242"/>
    <cellStyle name="Accent3 5" xfId="253"/>
    <cellStyle name="Accent3 6" xfId="244"/>
    <cellStyle name="Accent3 7" xfId="262"/>
    <cellStyle name="Accent3 8" xfId="407"/>
    <cellStyle name="Accent4" xfId="86"/>
    <cellStyle name="Accent4 - 20%" xfId="139"/>
    <cellStyle name="Accent4 - 40%" xfId="140"/>
    <cellStyle name="Accent4 - 60%" xfId="141"/>
    <cellStyle name="Accent4 2" xfId="138"/>
    <cellStyle name="Accent4 3" xfId="215"/>
    <cellStyle name="Accent4 4" xfId="243"/>
    <cellStyle name="Accent4 5" xfId="256"/>
    <cellStyle name="Accent4 6" xfId="250"/>
    <cellStyle name="Accent4 7" xfId="263"/>
    <cellStyle name="Accent4 8" xfId="408"/>
    <cellStyle name="Accent5" xfId="87"/>
    <cellStyle name="Accent5 - 20%" xfId="143"/>
    <cellStyle name="Accent5 - 40%" xfId="144"/>
    <cellStyle name="Accent5 - 60%" xfId="145"/>
    <cellStyle name="Accent5 2" xfId="142"/>
    <cellStyle name="Accent5 3" xfId="216"/>
    <cellStyle name="Accent5 4" xfId="245"/>
    <cellStyle name="Accent5 5" xfId="255"/>
    <cellStyle name="Accent5 6" xfId="251"/>
    <cellStyle name="Accent5 7" xfId="264"/>
    <cellStyle name="Accent5 8" xfId="409"/>
    <cellStyle name="Accent6" xfId="88"/>
    <cellStyle name="Accent6 - 20%" xfId="147"/>
    <cellStyle name="Accent6 - 40%" xfId="148"/>
    <cellStyle name="Accent6 - 60%" xfId="149"/>
    <cellStyle name="Accent6 2" xfId="146"/>
    <cellStyle name="Accent6 3" xfId="217"/>
    <cellStyle name="Accent6 4" xfId="249"/>
    <cellStyle name="Accent6 5" xfId="254"/>
    <cellStyle name="Accent6 6" xfId="239"/>
    <cellStyle name="Accent6 7" xfId="265"/>
    <cellStyle name="Accent6 8" xfId="410"/>
    <cellStyle name="Bad" xfId="89"/>
    <cellStyle name="Bad 2" xfId="150"/>
    <cellStyle name="Calculation" xfId="90"/>
    <cellStyle name="Calculation 2" xfId="151"/>
    <cellStyle name="Calculation 2 2" xfId="335"/>
    <cellStyle name="Check Cell" xfId="91"/>
    <cellStyle name="Check Cell 2" xfId="152"/>
    <cellStyle name="Comma" xfId="12" builtinId="3"/>
    <cellStyle name="Comma 2" xfId="1"/>
    <cellStyle name="Comma 2 2" xfId="231"/>
    <cellStyle name="Comma 2 2 2" xfId="337"/>
    <cellStyle name="Comma 2 3" xfId="336"/>
    <cellStyle name="Comma 2 4" xfId="396"/>
    <cellStyle name="Comma 2 5" xfId="414"/>
    <cellStyle name="Comma 2 6" xfId="92"/>
    <cellStyle name="Comma 3" xfId="14"/>
    <cellStyle name="Comma 3 2" xfId="238"/>
    <cellStyle name="Comma 3 3" xfId="328"/>
    <cellStyle name="Comma 3 4" xfId="417"/>
    <cellStyle name="Comma 3 5" xfId="153"/>
    <cellStyle name="Comma 4" xfId="56"/>
    <cellStyle name="Comma 4 2" xfId="63"/>
    <cellStyle name="Comma 5" xfId="236"/>
    <cellStyle name="Comma 5 2" xfId="403"/>
    <cellStyle name="Comma 5 3" xfId="401"/>
    <cellStyle name="Comma 6" xfId="266"/>
    <cellStyle name="Comma 7" xfId="398"/>
    <cellStyle name="Comma 8" xfId="411"/>
    <cellStyle name="Comma 9" xfId="61"/>
    <cellStyle name="Currency [0] _1" xfId="2"/>
    <cellStyle name="Emphasis 1" xfId="154"/>
    <cellStyle name="Emphasis 2" xfId="155"/>
    <cellStyle name="Emphasis 3" xfId="156"/>
    <cellStyle name="Explanatory Text" xfId="93"/>
    <cellStyle name="Explanatory Text 2" xfId="157"/>
    <cellStyle name="Good" xfId="94"/>
    <cellStyle name="Good 2" xfId="158"/>
    <cellStyle name="Heading 1" xfId="95"/>
    <cellStyle name="Heading 1 2" xfId="159"/>
    <cellStyle name="Heading 2" xfId="96"/>
    <cellStyle name="Heading 2 2" xfId="160"/>
    <cellStyle name="Heading 3" xfId="97"/>
    <cellStyle name="Heading 3 2" xfId="161"/>
    <cellStyle name="Heading 4" xfId="98"/>
    <cellStyle name="Heading 4 2" xfId="162"/>
    <cellStyle name="Hyperlink 2" xfId="3"/>
    <cellStyle name="Input" xfId="99"/>
    <cellStyle name="Input 2" xfId="163"/>
    <cellStyle name="Input 2 2" xfId="338"/>
    <cellStyle name="Linked Cell" xfId="100"/>
    <cellStyle name="Linked Cell 2" xfId="164"/>
    <cellStyle name="Neutral" xfId="101"/>
    <cellStyle name="Neutral 2" xfId="165"/>
    <cellStyle name="Normal" xfId="0" builtinId="0"/>
    <cellStyle name="Normal 10" xfId="339"/>
    <cellStyle name="Normal 10 2" xfId="340"/>
    <cellStyle name="Normal 11" xfId="4"/>
    <cellStyle name="Normal 11 2" xfId="246"/>
    <cellStyle name="Normal 11 3" xfId="341"/>
    <cellStyle name="Normal 11 4" xfId="400"/>
    <cellStyle name="Normal 11 5" xfId="419"/>
    <cellStyle name="Normal 11 6" xfId="232"/>
    <cellStyle name="Normal 12" xfId="342"/>
    <cellStyle name="Normal 13" xfId="390"/>
    <cellStyle name="Normal 14" xfId="393"/>
    <cellStyle name="Normal 15" xfId="392"/>
    <cellStyle name="Normal 16" xfId="404"/>
    <cellStyle name="Normal 17" xfId="416"/>
    <cellStyle name="Normal 18" xfId="60"/>
    <cellStyle name="Normal 2" xfId="5"/>
    <cellStyle name="Normal 2 2" xfId="58"/>
    <cellStyle name="Normal 2 2 2" xfId="343"/>
    <cellStyle name="Normal 2 2 3" xfId="166"/>
    <cellStyle name="Normal 2 3" xfId="397"/>
    <cellStyle name="Normal 2 4" xfId="415"/>
    <cellStyle name="Normal 2 5" xfId="64"/>
    <cellStyle name="Normal 3" xfId="6"/>
    <cellStyle name="Normal 3 2" xfId="233"/>
    <cellStyle name="Normal 3 3" xfId="394"/>
    <cellStyle name="Normal 3 4" xfId="412"/>
    <cellStyle name="Normal 3 5" xfId="107"/>
    <cellStyle name="Normal 4" xfId="55"/>
    <cellStyle name="Normal 4 2" xfId="259"/>
    <cellStyle name="Normal 4 2 2" xfId="344"/>
    <cellStyle name="Normal 4 3" xfId="267"/>
    <cellStyle name="Normal 4 4" xfId="62"/>
    <cellStyle name="Normal 5" xfId="345"/>
    <cellStyle name="Normal 5 2" xfId="346"/>
    <cellStyle name="Normal 6" xfId="59"/>
    <cellStyle name="Normal 6 2" xfId="348"/>
    <cellStyle name="Normal 6 3" xfId="421"/>
    <cellStyle name="Normal 6 4" xfId="347"/>
    <cellStyle name="Normal 7" xfId="349"/>
    <cellStyle name="Normal 7 2" xfId="350"/>
    <cellStyle name="Normal 8" xfId="351"/>
    <cellStyle name="Normal 8 2" xfId="352"/>
    <cellStyle name="Normal 9" xfId="353"/>
    <cellStyle name="Normal 9 2" xfId="354"/>
    <cellStyle name="Normal_2007-16618" xfId="7"/>
    <cellStyle name="Note" xfId="102"/>
    <cellStyle name="Note 2" xfId="167"/>
    <cellStyle name="Note 2 2" xfId="355"/>
    <cellStyle name="Output" xfId="103"/>
    <cellStyle name="Output 2" xfId="168"/>
    <cellStyle name="Output 2 2" xfId="356"/>
    <cellStyle name="Percent" xfId="13" builtinId="5"/>
    <cellStyle name="Percent 2" xfId="8"/>
    <cellStyle name="Percent 2 2" xfId="234"/>
    <cellStyle name="Percent 2 3" xfId="399"/>
    <cellStyle name="Percent 2 4" xfId="418"/>
    <cellStyle name="Percent 2 5" xfId="218"/>
    <cellStyle name="Percent 3" xfId="237"/>
    <cellStyle name="Percent 3 2" xfId="252"/>
    <cellStyle name="Percent 3 3" xfId="402"/>
    <cellStyle name="Percent 3 4" xfId="420"/>
    <cellStyle name="SAPBEXaggData" xfId="169"/>
    <cellStyle name="SAPBEXaggDataEmph" xfId="170"/>
    <cellStyle name="SAPBEXaggItem" xfId="171"/>
    <cellStyle name="SAPBEXaggItemX" xfId="172"/>
    <cellStyle name="SAPBEXchaText" xfId="173"/>
    <cellStyle name="SAPBEXexcBad7" xfId="174"/>
    <cellStyle name="SAPBEXexcBad8" xfId="175"/>
    <cellStyle name="SAPBEXexcBad9" xfId="176"/>
    <cellStyle name="SAPBEXexcCritical4" xfId="177"/>
    <cellStyle name="SAPBEXexcCritical5" xfId="178"/>
    <cellStyle name="SAPBEXexcCritical6" xfId="179"/>
    <cellStyle name="SAPBEXexcGood1" xfId="180"/>
    <cellStyle name="SAPBEXexcGood2" xfId="181"/>
    <cellStyle name="SAPBEXexcGood3" xfId="182"/>
    <cellStyle name="SAPBEXfilterDrill" xfId="183"/>
    <cellStyle name="SAPBEXfilterItem" xfId="184"/>
    <cellStyle name="SAPBEXfilterText" xfId="185"/>
    <cellStyle name="SAPBEXformats" xfId="186"/>
    <cellStyle name="SAPBEXheaderItem" xfId="187"/>
    <cellStyle name="SAPBEXheaderText" xfId="188"/>
    <cellStyle name="SAPBEXHLevel0" xfId="189"/>
    <cellStyle name="SAPBEXHLevel0X" xfId="190"/>
    <cellStyle name="SAPBEXHLevel1" xfId="191"/>
    <cellStyle name="SAPBEXHLevel1X" xfId="192"/>
    <cellStyle name="SAPBEXHLevel2" xfId="193"/>
    <cellStyle name="SAPBEXHLevel2X" xfId="194"/>
    <cellStyle name="SAPBEXHLevel3" xfId="195"/>
    <cellStyle name="SAPBEXHLevel3X" xfId="196"/>
    <cellStyle name="SAPBEXinputData" xfId="197"/>
    <cellStyle name="SAPBEXresData" xfId="198"/>
    <cellStyle name="SAPBEXresDataEmph" xfId="199"/>
    <cellStyle name="SAPBEXresItem" xfId="200"/>
    <cellStyle name="SAPBEXresItemX" xfId="201"/>
    <cellStyle name="SAPBEXstdData" xfId="202"/>
    <cellStyle name="SAPBEXstdDataEmph" xfId="203"/>
    <cellStyle name="SAPBEXstdItem" xfId="204"/>
    <cellStyle name="SAPBEXstdItemX" xfId="205"/>
    <cellStyle name="SAPBEXtitle" xfId="206"/>
    <cellStyle name="SAPBEXundefined" xfId="207"/>
    <cellStyle name="Sheet Title" xfId="208"/>
    <cellStyle name="Text" xfId="9"/>
    <cellStyle name="Title" xfId="104"/>
    <cellStyle name="Title 2" xfId="209"/>
    <cellStyle name="Total" xfId="10"/>
    <cellStyle name="Total 2" xfId="210"/>
    <cellStyle name="Total 2 2" xfId="357"/>
    <cellStyle name="Total 3" xfId="235"/>
    <cellStyle name="Total 4" xfId="395"/>
    <cellStyle name="Total 5" xfId="413"/>
    <cellStyle name="Total 6" xfId="105"/>
    <cellStyle name="Warning Text" xfId="106"/>
    <cellStyle name="Warning Text 2" xfId="211"/>
    <cellStyle name="הדגשה1" xfId="31" builtinId="29" customBuiltin="1"/>
    <cellStyle name="הדגשה1 2" xfId="358"/>
    <cellStyle name="הדגשה2" xfId="35" builtinId="33" customBuiltin="1"/>
    <cellStyle name="הדגשה2 2" xfId="359"/>
    <cellStyle name="הדגשה3" xfId="39" builtinId="37" customBuiltin="1"/>
    <cellStyle name="הדגשה3 2" xfId="360"/>
    <cellStyle name="הדגשה4" xfId="43" builtinId="41" customBuiltin="1"/>
    <cellStyle name="הדגשה4 2" xfId="361"/>
    <cellStyle name="הדגשה5" xfId="47" builtinId="45" customBuiltin="1"/>
    <cellStyle name="הדגשה5 2" xfId="362"/>
    <cellStyle name="הדגשה6" xfId="51" builtinId="49" customBuiltin="1"/>
    <cellStyle name="הדגשה6 2" xfId="363"/>
    <cellStyle name="היפר-קישור" xfId="11" builtinId="8"/>
    <cellStyle name="הערה 2" xfId="57"/>
    <cellStyle name="הערה 2 2" xfId="365"/>
    <cellStyle name="הערה 2 3" xfId="364"/>
    <cellStyle name="הערה 3" xfId="366"/>
    <cellStyle name="הערה 3 2" xfId="367"/>
    <cellStyle name="הערה 4" xfId="368"/>
    <cellStyle name="הערה 5" xfId="369"/>
    <cellStyle name="הערה 6" xfId="391"/>
    <cellStyle name="חישוב" xfId="25" builtinId="22" customBuiltin="1"/>
    <cellStyle name="חישוב 2" xfId="370"/>
    <cellStyle name="חישוב 3" xfId="371"/>
    <cellStyle name="טוב" xfId="20" builtinId="26" customBuiltin="1"/>
    <cellStyle name="טוב 2" xfId="372"/>
    <cellStyle name="טקסט אזהרה" xfId="28" builtinId="11" customBuiltin="1"/>
    <cellStyle name="טקסט אזהרה 2" xfId="373"/>
    <cellStyle name="טקסט הסברי" xfId="29" builtinId="53" customBuiltin="1"/>
    <cellStyle name="טקסט הסברי 2" xfId="374"/>
    <cellStyle name="כותרת" xfId="15" builtinId="15" customBuiltin="1"/>
    <cellStyle name="כותרת 1" xfId="16" builtinId="16" customBuiltin="1"/>
    <cellStyle name="כותרת 1 2" xfId="375"/>
    <cellStyle name="כותרת 2" xfId="17" builtinId="17" customBuiltin="1"/>
    <cellStyle name="כותרת 2 2" xfId="376"/>
    <cellStyle name="כותרת 3" xfId="18" builtinId="18" customBuiltin="1"/>
    <cellStyle name="כותרת 3 2" xfId="377"/>
    <cellStyle name="כותרת 4" xfId="19" builtinId="19" customBuiltin="1"/>
    <cellStyle name="כותרת 4 2" xfId="378"/>
    <cellStyle name="כותרת 5" xfId="379"/>
    <cellStyle name="ניטראלי" xfId="22" builtinId="28" customBuiltin="1"/>
    <cellStyle name="ניטראלי 2" xfId="380"/>
    <cellStyle name="סה&quot;כ" xfId="30" builtinId="25" customBuiltin="1"/>
    <cellStyle name="סה&quot;כ 2" xfId="381"/>
    <cellStyle name="סה&quot;כ 3" xfId="382"/>
    <cellStyle name="פלט" xfId="24" builtinId="21" customBuiltin="1"/>
    <cellStyle name="פלט 2" xfId="383"/>
    <cellStyle name="פלט 3" xfId="384"/>
    <cellStyle name="קלט" xfId="23" builtinId="20" customBuiltin="1"/>
    <cellStyle name="קלט 2" xfId="385"/>
    <cellStyle name="קלט 3" xfId="386"/>
    <cellStyle name="רע" xfId="21" builtinId="27" customBuiltin="1"/>
    <cellStyle name="רע 2" xfId="387"/>
    <cellStyle name="תא מסומן" xfId="27" builtinId="23" customBuiltin="1"/>
    <cellStyle name="תא מסומן 2" xfId="388"/>
    <cellStyle name="תא מקושר" xfId="26" builtinId="24" customBuiltin="1"/>
    <cellStyle name="תא מקושר 2" xfId="389"/>
  </cellStyles>
  <dxfs count="1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B66"/>
  <sheetViews>
    <sheetView rightToLeft="1" tabSelected="1" zoomScaleNormal="100" workbookViewId="0">
      <selection activeCell="I57" sqref="I5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8" width="6.7109375" style="9" customWidth="1"/>
    <col min="29" max="31" width="7.7109375" style="9" customWidth="1"/>
    <col min="32" max="32" width="7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28">
      <c r="B1" s="55" t="s">
        <v>159</v>
      </c>
      <c r="C1" s="78" t="s" vm="1">
        <v>214</v>
      </c>
    </row>
    <row r="2" spans="1:28">
      <c r="B2" s="55" t="s">
        <v>158</v>
      </c>
      <c r="C2" s="78" t="s">
        <v>215</v>
      </c>
    </row>
    <row r="3" spans="1:28">
      <c r="B3" s="55" t="s">
        <v>160</v>
      </c>
      <c r="C3" s="78" t="s">
        <v>216</v>
      </c>
    </row>
    <row r="4" spans="1:28">
      <c r="B4" s="55" t="s">
        <v>161</v>
      </c>
      <c r="C4" s="78">
        <v>659</v>
      </c>
    </row>
    <row r="6" spans="1:28" ht="26.25" customHeight="1">
      <c r="B6" s="161" t="s">
        <v>172</v>
      </c>
      <c r="C6" s="162"/>
      <c r="D6" s="163"/>
    </row>
    <row r="7" spans="1:28" s="10" customFormat="1">
      <c r="B7" s="21"/>
      <c r="C7" s="22" t="s">
        <v>125</v>
      </c>
      <c r="D7" s="23" t="s">
        <v>124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s="10" customFormat="1">
      <c r="B8" s="21"/>
      <c r="C8" s="24" t="s">
        <v>23</v>
      </c>
      <c r="D8" s="25" t="s">
        <v>20</v>
      </c>
    </row>
    <row r="9" spans="1:28" s="11" customFormat="1" ht="18" customHeight="1">
      <c r="B9" s="35"/>
      <c r="C9" s="19" t="s">
        <v>1</v>
      </c>
      <c r="D9" s="26" t="s">
        <v>2</v>
      </c>
    </row>
    <row r="10" spans="1:28" s="11" customFormat="1" ht="18" customHeight="1">
      <c r="B10" s="66" t="s">
        <v>171</v>
      </c>
      <c r="C10" s="112">
        <f>C11+C12+C23+C33+C34+C37</f>
        <v>724105.32389000012</v>
      </c>
      <c r="D10" s="113">
        <f>C10/$C$42</f>
        <v>1</v>
      </c>
    </row>
    <row r="11" spans="1:28">
      <c r="A11" s="43" t="s">
        <v>140</v>
      </c>
      <c r="B11" s="27" t="s">
        <v>173</v>
      </c>
      <c r="C11" s="112">
        <f>מזומנים!J10</f>
        <v>60470.336810000001</v>
      </c>
      <c r="D11" s="113">
        <f t="shared" ref="D11:D13" si="0">C11/$C$42</f>
        <v>8.3510415978085173E-2</v>
      </c>
    </row>
    <row r="12" spans="1:28">
      <c r="B12" s="27" t="s">
        <v>174</v>
      </c>
      <c r="C12" s="112">
        <f>C13+C15+C16+C17+C18+C19+C21</f>
        <v>607846.17518000002</v>
      </c>
      <c r="D12" s="113">
        <f t="shared" si="0"/>
        <v>0.83944442213815129</v>
      </c>
    </row>
    <row r="13" spans="1:28">
      <c r="A13" s="53" t="s">
        <v>140</v>
      </c>
      <c r="B13" s="28" t="s">
        <v>83</v>
      </c>
      <c r="C13" s="112">
        <f>'תעודות התחייבות ממשלתיות'!N11</f>
        <v>197408.77338999999</v>
      </c>
      <c r="D13" s="113">
        <f t="shared" si="0"/>
        <v>0.27262439161404184</v>
      </c>
    </row>
    <row r="14" spans="1:28">
      <c r="A14" s="53" t="s">
        <v>140</v>
      </c>
      <c r="B14" s="28" t="s">
        <v>84</v>
      </c>
      <c r="C14" s="112" t="s" vm="2">
        <v>1775</v>
      </c>
      <c r="D14" s="113" t="s" vm="3">
        <v>1775</v>
      </c>
    </row>
    <row r="15" spans="1:28">
      <c r="A15" s="53" t="s">
        <v>140</v>
      </c>
      <c r="B15" s="28" t="s">
        <v>85</v>
      </c>
      <c r="C15" s="112">
        <f>'אג"ח קונצרני'!Q11</f>
        <v>127714.25237000002</v>
      </c>
      <c r="D15" s="113">
        <f t="shared" ref="D15:D19" si="1">C15/$C$42</f>
        <v>0.17637524287751441</v>
      </c>
    </row>
    <row r="16" spans="1:28">
      <c r="A16" s="53" t="s">
        <v>140</v>
      </c>
      <c r="B16" s="28" t="s">
        <v>86</v>
      </c>
      <c r="C16" s="112">
        <f>מניות!K11</f>
        <v>97949.961610000042</v>
      </c>
      <c r="D16" s="113">
        <f t="shared" si="1"/>
        <v>0.13527032377527412</v>
      </c>
    </row>
    <row r="17" spans="1:4">
      <c r="A17" s="53" t="s">
        <v>140</v>
      </c>
      <c r="B17" s="28" t="s">
        <v>87</v>
      </c>
      <c r="C17" s="112">
        <f>'תעודות סל'!J11</f>
        <v>148835.01247999992</v>
      </c>
      <c r="D17" s="113">
        <f t="shared" si="1"/>
        <v>0.20554332024578464</v>
      </c>
    </row>
    <row r="18" spans="1:4">
      <c r="A18" s="53" t="s">
        <v>140</v>
      </c>
      <c r="B18" s="28" t="s">
        <v>88</v>
      </c>
      <c r="C18" s="112">
        <f>'קרנות נאמנות'!L11</f>
        <v>35906.966430000008</v>
      </c>
      <c r="D18" s="113">
        <f t="shared" si="1"/>
        <v>4.9588043680030565E-2</v>
      </c>
    </row>
    <row r="19" spans="1:4">
      <c r="A19" s="53" t="s">
        <v>140</v>
      </c>
      <c r="B19" s="28" t="s">
        <v>89</v>
      </c>
      <c r="C19" s="112">
        <f>'כתבי אופציה'!I11</f>
        <v>23.662289999999995</v>
      </c>
      <c r="D19" s="113">
        <f t="shared" si="1"/>
        <v>3.2677967167652768E-5</v>
      </c>
    </row>
    <row r="20" spans="1:4">
      <c r="A20" s="53" t="s">
        <v>140</v>
      </c>
      <c r="B20" s="28" t="s">
        <v>90</v>
      </c>
      <c r="C20" s="112" t="s" vm="4">
        <v>1775</v>
      </c>
      <c r="D20" s="113" t="s" vm="5">
        <v>1775</v>
      </c>
    </row>
    <row r="21" spans="1:4">
      <c r="A21" s="53" t="s">
        <v>140</v>
      </c>
      <c r="B21" s="28" t="s">
        <v>91</v>
      </c>
      <c r="C21" s="112">
        <f>'חוזים עתידיים'!I11</f>
        <v>7.5466099999999861</v>
      </c>
      <c r="D21" s="113">
        <f>C21/$C$42</f>
        <v>1.0421978337983333E-5</v>
      </c>
    </row>
    <row r="22" spans="1:4">
      <c r="A22" s="53" t="s">
        <v>140</v>
      </c>
      <c r="B22" s="28" t="s">
        <v>92</v>
      </c>
      <c r="C22" s="112" t="s" vm="6">
        <v>1775</v>
      </c>
      <c r="D22" s="113" t="s" vm="7">
        <v>1775</v>
      </c>
    </row>
    <row r="23" spans="1:4">
      <c r="B23" s="27" t="s">
        <v>175</v>
      </c>
      <c r="C23" s="112">
        <f>C26+C27+C28+C29+C31</f>
        <v>10970.914970000002</v>
      </c>
      <c r="D23" s="113">
        <f>C23/$C$42</f>
        <v>1.5150993381822738E-2</v>
      </c>
    </row>
    <row r="24" spans="1:4">
      <c r="A24" s="53" t="s">
        <v>140</v>
      </c>
      <c r="B24" s="28" t="s">
        <v>93</v>
      </c>
      <c r="C24" s="112" t="s" vm="8">
        <v>1775</v>
      </c>
      <c r="D24" s="113" t="s" vm="9">
        <v>1775</v>
      </c>
    </row>
    <row r="25" spans="1:4">
      <c r="A25" s="53" t="s">
        <v>140</v>
      </c>
      <c r="B25" s="28" t="s">
        <v>94</v>
      </c>
      <c r="C25" s="112" t="s" vm="10">
        <v>1775</v>
      </c>
      <c r="D25" s="113" t="s" vm="11">
        <v>1775</v>
      </c>
    </row>
    <row r="26" spans="1:4">
      <c r="A26" s="53" t="s">
        <v>140</v>
      </c>
      <c r="B26" s="28" t="s">
        <v>85</v>
      </c>
      <c r="C26" s="112">
        <f>'לא סחיר - אג"ח קונצרני'!P11</f>
        <v>8554.4432199999992</v>
      </c>
      <c r="D26" s="113">
        <f t="shared" ref="D26:D29" si="2">C26/$C$42</f>
        <v>1.1813810695444517E-2</v>
      </c>
    </row>
    <row r="27" spans="1:4">
      <c r="A27" s="53" t="s">
        <v>140</v>
      </c>
      <c r="B27" s="28" t="s">
        <v>95</v>
      </c>
      <c r="C27" s="112">
        <f>'לא סחיר - מניות'!J11</f>
        <v>293.02494999999999</v>
      </c>
      <c r="D27" s="113">
        <f t="shared" si="2"/>
        <v>4.0467172430914738E-4</v>
      </c>
    </row>
    <row r="28" spans="1:4">
      <c r="A28" s="53" t="s">
        <v>140</v>
      </c>
      <c r="B28" s="28" t="s">
        <v>96</v>
      </c>
      <c r="C28" s="112">
        <f>'לא סחיר - קרנות השקעה'!H11</f>
        <v>1267.0126399999999</v>
      </c>
      <c r="D28" s="113">
        <f t="shared" si="2"/>
        <v>1.7497629118281054E-3</v>
      </c>
    </row>
    <row r="29" spans="1:4">
      <c r="A29" s="53" t="s">
        <v>140</v>
      </c>
      <c r="B29" s="28" t="s">
        <v>97</v>
      </c>
      <c r="C29" s="112">
        <f>'לא סחיר - כתבי אופציה'!I11</f>
        <v>3.6233200000000001</v>
      </c>
      <c r="D29" s="113">
        <f t="shared" si="2"/>
        <v>5.0038576992294337E-6</v>
      </c>
    </row>
    <row r="30" spans="1:4">
      <c r="A30" s="53" t="s">
        <v>140</v>
      </c>
      <c r="B30" s="28" t="s">
        <v>200</v>
      </c>
      <c r="C30" s="112" t="s" vm="12">
        <v>1775</v>
      </c>
      <c r="D30" s="113" t="s" vm="13">
        <v>1775</v>
      </c>
    </row>
    <row r="31" spans="1:4">
      <c r="A31" s="53" t="s">
        <v>140</v>
      </c>
      <c r="B31" s="28" t="s">
        <v>120</v>
      </c>
      <c r="C31" s="112">
        <f>'לא סחיר - חוזים עתידיים'!I11</f>
        <v>852.81083999999998</v>
      </c>
      <c r="D31" s="113">
        <f>C31/$C$42</f>
        <v>1.1777441925417355E-3</v>
      </c>
    </row>
    <row r="32" spans="1:4">
      <c r="A32" s="53" t="s">
        <v>140</v>
      </c>
      <c r="B32" s="28" t="s">
        <v>98</v>
      </c>
      <c r="C32" s="112" t="s" vm="14">
        <v>1775</v>
      </c>
      <c r="D32" s="113" t="s" vm="15">
        <v>1775</v>
      </c>
    </row>
    <row r="33" spans="1:4">
      <c r="A33" s="53" t="s">
        <v>140</v>
      </c>
      <c r="B33" s="27" t="s">
        <v>176</v>
      </c>
      <c r="C33" s="112">
        <f>הלוואות!M10</f>
        <v>29080.937030000001</v>
      </c>
      <c r="D33" s="113">
        <f t="shared" ref="D33:D34" si="3">C33/$C$42</f>
        <v>4.0161197647012092E-2</v>
      </c>
    </row>
    <row r="34" spans="1:4">
      <c r="A34" s="53" t="s">
        <v>140</v>
      </c>
      <c r="B34" s="27" t="s">
        <v>177</v>
      </c>
      <c r="C34" s="112">
        <f>'פקדונות מעל 3 חודשים'!M10</f>
        <v>15727.309899999998</v>
      </c>
      <c r="D34" s="113">
        <f t="shared" si="3"/>
        <v>2.1719644064361495E-2</v>
      </c>
    </row>
    <row r="35" spans="1:4">
      <c r="A35" s="53" t="s">
        <v>140</v>
      </c>
      <c r="B35" s="27" t="s">
        <v>178</v>
      </c>
      <c r="C35" s="112" t="s" vm="16">
        <v>1775</v>
      </c>
      <c r="D35" s="113" t="s" vm="17">
        <v>1775</v>
      </c>
    </row>
    <row r="36" spans="1:4">
      <c r="A36" s="53" t="s">
        <v>140</v>
      </c>
      <c r="B36" s="54" t="s">
        <v>179</v>
      </c>
      <c r="C36" s="112" t="s" vm="18">
        <v>1775</v>
      </c>
      <c r="D36" s="113" t="s" vm="19">
        <v>1775</v>
      </c>
    </row>
    <row r="37" spans="1:4" s="142" customFormat="1">
      <c r="A37" s="53" t="s">
        <v>140</v>
      </c>
      <c r="B37" s="54" t="s">
        <v>180</v>
      </c>
      <c r="C37" s="140">
        <f>'השקעות אחרות '!I10</f>
        <v>9.65</v>
      </c>
      <c r="D37" s="141">
        <f>C37/$C$42</f>
        <v>1.3326790567094278E-5</v>
      </c>
    </row>
    <row r="38" spans="1:4">
      <c r="A38" s="53"/>
      <c r="B38" s="67" t="s">
        <v>182</v>
      </c>
      <c r="C38" s="112">
        <v>0</v>
      </c>
      <c r="D38" s="113">
        <f>C38/$C$42</f>
        <v>0</v>
      </c>
    </row>
    <row r="39" spans="1:4">
      <c r="A39" s="53" t="s">
        <v>140</v>
      </c>
      <c r="B39" s="68" t="s">
        <v>184</v>
      </c>
      <c r="C39" s="112" t="s" vm="20">
        <v>1775</v>
      </c>
      <c r="D39" s="113" t="s" vm="21">
        <v>1775</v>
      </c>
    </row>
    <row r="40" spans="1:4">
      <c r="A40" s="53" t="s">
        <v>140</v>
      </c>
      <c r="B40" s="68" t="s">
        <v>183</v>
      </c>
      <c r="C40" s="112" t="s" vm="22">
        <v>1775</v>
      </c>
      <c r="D40" s="113" t="s" vm="23">
        <v>1775</v>
      </c>
    </row>
    <row r="41" spans="1:4">
      <c r="A41" s="53" t="s">
        <v>140</v>
      </c>
      <c r="B41" s="68" t="s">
        <v>185</v>
      </c>
      <c r="C41" s="112" t="s" vm="24">
        <v>1775</v>
      </c>
      <c r="D41" s="113" t="s" vm="25">
        <v>1775</v>
      </c>
    </row>
    <row r="42" spans="1:4">
      <c r="B42" s="68" t="s">
        <v>99</v>
      </c>
      <c r="C42" s="112">
        <f>C10+C38</f>
        <v>724105.32389000012</v>
      </c>
      <c r="D42" s="113">
        <f>C42/$C$42</f>
        <v>1</v>
      </c>
    </row>
    <row r="43" spans="1:4">
      <c r="A43" s="53" t="s">
        <v>140</v>
      </c>
      <c r="B43" s="68" t="s">
        <v>181</v>
      </c>
      <c r="C43" s="112">
        <f>'יתרת התחייבות להשקעה'!C10</f>
        <v>14488.807190706772</v>
      </c>
      <c r="D43" s="113"/>
    </row>
    <row r="44" spans="1:4">
      <c r="B44" s="6"/>
    </row>
    <row r="45" spans="1:4">
      <c r="C45" s="63" t="s">
        <v>166</v>
      </c>
      <c r="D45" s="34" t="s">
        <v>119</v>
      </c>
    </row>
    <row r="46" spans="1:4">
      <c r="C46" s="63" t="s">
        <v>1</v>
      </c>
      <c r="D46" s="63" t="s">
        <v>2</v>
      </c>
    </row>
    <row r="47" spans="1:4">
      <c r="C47" s="114" t="s">
        <v>149</v>
      </c>
      <c r="D47" s="115" vm="26">
        <v>2.7814000000000001</v>
      </c>
    </row>
    <row r="48" spans="1:4">
      <c r="C48" s="114" t="s">
        <v>156</v>
      </c>
      <c r="D48" s="115">
        <v>1.1612366914985452</v>
      </c>
    </row>
    <row r="49" spans="2:4">
      <c r="C49" s="114" t="s">
        <v>153</v>
      </c>
      <c r="D49" s="115" vm="27">
        <v>2.7233999999999998</v>
      </c>
    </row>
    <row r="50" spans="2:4">
      <c r="B50" s="12"/>
      <c r="C50" s="114" t="s">
        <v>1207</v>
      </c>
      <c r="D50" s="115" vm="28">
        <v>3.6295999999999999</v>
      </c>
    </row>
    <row r="51" spans="2:4">
      <c r="C51" s="114" t="s">
        <v>147</v>
      </c>
      <c r="D51" s="115" vm="29">
        <v>3.8822000000000001</v>
      </c>
    </row>
    <row r="52" spans="2:4">
      <c r="C52" s="114" t="s">
        <v>148</v>
      </c>
      <c r="D52" s="115" vm="30">
        <v>4.5247000000000002</v>
      </c>
    </row>
    <row r="53" spans="2:4">
      <c r="C53" s="114" t="s">
        <v>150</v>
      </c>
      <c r="D53" s="115">
        <v>0.4673306055225302</v>
      </c>
    </row>
    <row r="54" spans="2:4">
      <c r="C54" s="114" t="s">
        <v>154</v>
      </c>
      <c r="D54" s="115" vm="31">
        <v>3.2467999999999999</v>
      </c>
    </row>
    <row r="55" spans="2:4">
      <c r="C55" s="114" t="s">
        <v>155</v>
      </c>
      <c r="D55" s="115">
        <v>0.19398186226860506</v>
      </c>
    </row>
    <row r="56" spans="2:4">
      <c r="C56" s="114" t="s">
        <v>152</v>
      </c>
      <c r="D56" s="115">
        <v>0.52190000000000003</v>
      </c>
    </row>
    <row r="57" spans="2:4">
      <c r="C57" s="114" t="s">
        <v>1776</v>
      </c>
      <c r="D57" s="115">
        <v>2.5459999999999998</v>
      </c>
    </row>
    <row r="58" spans="2:4">
      <c r="C58" s="114" t="s">
        <v>151</v>
      </c>
      <c r="D58" s="115" vm="33">
        <v>0.40670000000000001</v>
      </c>
    </row>
    <row r="59" spans="2:4">
      <c r="C59" s="114" t="s">
        <v>145</v>
      </c>
      <c r="D59" s="115" vm="34">
        <v>3.6320000000000001</v>
      </c>
    </row>
    <row r="60" spans="2:4">
      <c r="C60" s="114" t="s">
        <v>157</v>
      </c>
      <c r="D60" s="115" vm="35">
        <v>0.2702</v>
      </c>
    </row>
    <row r="61" spans="2:4">
      <c r="C61" s="114" t="s">
        <v>1777</v>
      </c>
      <c r="D61" s="115" vm="32">
        <v>0.42330000000000001</v>
      </c>
    </row>
    <row r="62" spans="2:4">
      <c r="C62" s="114" t="s">
        <v>146</v>
      </c>
      <c r="D62" s="115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password="CC13" sheet="1" objects="1" scenarios="1"/>
  <mergeCells count="1">
    <mergeCell ref="B6:D6"/>
  </mergeCells>
  <phoneticPr fontId="6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1181102362204722" bottom="0.51181102362204722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3.42578125" style="2" bestFit="1" customWidth="1"/>
    <col min="6" max="6" width="9" style="1" bestFit="1" customWidth="1"/>
    <col min="7" max="7" width="10.140625" style="1" bestFit="1" customWidth="1"/>
    <col min="8" max="8" width="8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159</v>
      </c>
      <c r="C1" s="78" t="s" vm="1">
        <v>214</v>
      </c>
    </row>
    <row r="2" spans="2:60">
      <c r="B2" s="55" t="s">
        <v>158</v>
      </c>
      <c r="C2" s="78" t="s">
        <v>215</v>
      </c>
    </row>
    <row r="3" spans="2:60">
      <c r="B3" s="55" t="s">
        <v>160</v>
      </c>
      <c r="C3" s="78" t="s">
        <v>216</v>
      </c>
    </row>
    <row r="4" spans="2:60">
      <c r="B4" s="55" t="s">
        <v>161</v>
      </c>
      <c r="C4" s="78">
        <v>659</v>
      </c>
    </row>
    <row r="6" spans="2:60" ht="26.25" customHeight="1">
      <c r="B6" s="172" t="s">
        <v>187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60" ht="26.25" customHeight="1">
      <c r="B7" s="172" t="s">
        <v>108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H7" s="3"/>
    </row>
    <row r="8" spans="2:60" s="3" customFormat="1" ht="78.75">
      <c r="B8" s="21" t="s">
        <v>131</v>
      </c>
      <c r="C8" s="29" t="s">
        <v>55</v>
      </c>
      <c r="D8" s="70" t="s">
        <v>134</v>
      </c>
      <c r="E8" s="70" t="s">
        <v>76</v>
      </c>
      <c r="F8" s="29" t="s">
        <v>117</v>
      </c>
      <c r="G8" s="29" t="s">
        <v>0</v>
      </c>
      <c r="H8" s="29" t="s">
        <v>121</v>
      </c>
      <c r="I8" s="29" t="s">
        <v>72</v>
      </c>
      <c r="J8" s="29" t="s">
        <v>69</v>
      </c>
      <c r="K8" s="70" t="s">
        <v>162</v>
      </c>
      <c r="L8" s="30" t="s">
        <v>164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73</v>
      </c>
      <c r="I9" s="16" t="s">
        <v>23</v>
      </c>
      <c r="J9" s="16" t="s">
        <v>20</v>
      </c>
      <c r="K9" s="31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3" t="s">
        <v>59</v>
      </c>
      <c r="C11" s="117"/>
      <c r="D11" s="117"/>
      <c r="E11" s="117"/>
      <c r="F11" s="117"/>
      <c r="G11" s="118"/>
      <c r="H11" s="120"/>
      <c r="I11" s="118">
        <v>23.662289999999995</v>
      </c>
      <c r="J11" s="117"/>
      <c r="K11" s="119">
        <v>1</v>
      </c>
      <c r="L11" s="119">
        <f>I11/'סכום נכסי הקרן'!$C$42</f>
        <v>3.2677967167652768E-5</v>
      </c>
      <c r="BC11" s="121"/>
      <c r="BD11" s="3"/>
      <c r="BE11" s="121"/>
      <c r="BG11" s="121"/>
    </row>
    <row r="12" spans="2:60" s="4" customFormat="1" ht="18" customHeight="1">
      <c r="B12" s="124" t="s">
        <v>30</v>
      </c>
      <c r="C12" s="117"/>
      <c r="D12" s="117"/>
      <c r="E12" s="117"/>
      <c r="F12" s="117"/>
      <c r="G12" s="118"/>
      <c r="H12" s="120"/>
      <c r="I12" s="118">
        <v>23.662289999999995</v>
      </c>
      <c r="J12" s="117"/>
      <c r="K12" s="119">
        <v>1</v>
      </c>
      <c r="L12" s="119">
        <f>I12/'סכום נכסי הקרן'!$C$42</f>
        <v>3.2677967167652768E-5</v>
      </c>
      <c r="BC12" s="121"/>
      <c r="BD12" s="3"/>
      <c r="BE12" s="121"/>
      <c r="BG12" s="121"/>
    </row>
    <row r="13" spans="2:60">
      <c r="B13" s="102" t="s">
        <v>1578</v>
      </c>
      <c r="C13" s="82"/>
      <c r="D13" s="82"/>
      <c r="E13" s="82"/>
      <c r="F13" s="82"/>
      <c r="G13" s="91"/>
      <c r="H13" s="93"/>
      <c r="I13" s="91">
        <v>23.662289999999995</v>
      </c>
      <c r="J13" s="82"/>
      <c r="K13" s="92">
        <v>1</v>
      </c>
      <c r="L13" s="92">
        <f>I13/'סכום נכסי הקרן'!$C$42</f>
        <v>3.2677967167652768E-5</v>
      </c>
      <c r="BD13" s="3"/>
    </row>
    <row r="14" spans="2:60" ht="20.25">
      <c r="B14" s="87" t="s">
        <v>1579</v>
      </c>
      <c r="C14" s="84" t="s">
        <v>1580</v>
      </c>
      <c r="D14" s="97" t="s">
        <v>135</v>
      </c>
      <c r="E14" s="97" t="s">
        <v>985</v>
      </c>
      <c r="F14" s="97" t="s">
        <v>146</v>
      </c>
      <c r="G14" s="94">
        <v>4426.75</v>
      </c>
      <c r="H14" s="96">
        <v>111</v>
      </c>
      <c r="I14" s="94">
        <v>4.9136999999999995</v>
      </c>
      <c r="J14" s="95">
        <v>6.8758084618070528E-4</v>
      </c>
      <c r="K14" s="95">
        <v>0.20765952914954555</v>
      </c>
      <c r="L14" s="95">
        <f>I14/'סכום נכסי הקרן'!$C$42</f>
        <v>6.7858912755990822E-6</v>
      </c>
      <c r="BD14" s="4"/>
    </row>
    <row r="15" spans="2:60">
      <c r="B15" s="87" t="s">
        <v>1581</v>
      </c>
      <c r="C15" s="84" t="s">
        <v>1582</v>
      </c>
      <c r="D15" s="97" t="s">
        <v>135</v>
      </c>
      <c r="E15" s="97" t="s">
        <v>873</v>
      </c>
      <c r="F15" s="97" t="s">
        <v>146</v>
      </c>
      <c r="G15" s="94">
        <v>320.23</v>
      </c>
      <c r="H15" s="96">
        <v>5683</v>
      </c>
      <c r="I15" s="94">
        <v>18.19867</v>
      </c>
      <c r="J15" s="95">
        <v>1.8910397795686448E-4</v>
      </c>
      <c r="K15" s="95">
        <v>0.76910011668355027</v>
      </c>
      <c r="L15" s="95">
        <f>I15/'סכום נכסי הקרן'!$C$42</f>
        <v>2.5132628361622964E-5</v>
      </c>
    </row>
    <row r="16" spans="2:60">
      <c r="B16" s="87" t="s">
        <v>1583</v>
      </c>
      <c r="C16" s="84" t="s">
        <v>1584</v>
      </c>
      <c r="D16" s="97" t="s">
        <v>135</v>
      </c>
      <c r="E16" s="97" t="s">
        <v>1027</v>
      </c>
      <c r="F16" s="97" t="s">
        <v>146</v>
      </c>
      <c r="G16" s="94">
        <v>18330.5</v>
      </c>
      <c r="H16" s="96">
        <v>3</v>
      </c>
      <c r="I16" s="94">
        <v>0.54992000000000008</v>
      </c>
      <c r="J16" s="95">
        <v>5.1982984757178302E-4</v>
      </c>
      <c r="K16" s="95">
        <v>2.3240354166904394E-2</v>
      </c>
      <c r="L16" s="95">
        <f>I16/'סכום נכסי הקרן'!$C$42</f>
        <v>7.594475304307239E-7</v>
      </c>
    </row>
    <row r="17" spans="2:56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56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127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13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3:XFD1048576 D1:AF2 AH1:XFD2"/>
  </dataValidations>
  <pageMargins left="0" right="0" top="0.51181102362204722" bottom="0.51181102362204722" header="0" footer="0.23622047244094491"/>
  <pageSetup paperSize="9" scale="96" fitToHeight="2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89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159</v>
      </c>
      <c r="C1" s="78" t="s" vm="1">
        <v>214</v>
      </c>
    </row>
    <row r="2" spans="2:61">
      <c r="B2" s="55" t="s">
        <v>158</v>
      </c>
      <c r="C2" s="78" t="s">
        <v>215</v>
      </c>
    </row>
    <row r="3" spans="2:61">
      <c r="B3" s="55" t="s">
        <v>160</v>
      </c>
      <c r="C3" s="78" t="s">
        <v>216</v>
      </c>
    </row>
    <row r="4" spans="2:61">
      <c r="B4" s="55" t="s">
        <v>161</v>
      </c>
      <c r="C4" s="78">
        <v>659</v>
      </c>
    </row>
    <row r="6" spans="2:61" ht="26.25" customHeight="1">
      <c r="B6" s="172" t="s">
        <v>187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61" ht="26.25" customHeight="1">
      <c r="B7" s="172" t="s">
        <v>109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I7" s="3"/>
    </row>
    <row r="8" spans="2:61" s="3" customFormat="1" ht="78.75">
      <c r="B8" s="21" t="s">
        <v>131</v>
      </c>
      <c r="C8" s="29" t="s">
        <v>55</v>
      </c>
      <c r="D8" s="70" t="s">
        <v>134</v>
      </c>
      <c r="E8" s="70" t="s">
        <v>76</v>
      </c>
      <c r="F8" s="29" t="s">
        <v>117</v>
      </c>
      <c r="G8" s="29" t="s">
        <v>0</v>
      </c>
      <c r="H8" s="29" t="s">
        <v>121</v>
      </c>
      <c r="I8" s="29" t="s">
        <v>72</v>
      </c>
      <c r="J8" s="29" t="s">
        <v>69</v>
      </c>
      <c r="K8" s="70" t="s">
        <v>162</v>
      </c>
      <c r="L8" s="30" t="s">
        <v>164</v>
      </c>
      <c r="M8" s="1"/>
      <c r="BE8" s="1"/>
      <c r="BF8" s="1"/>
    </row>
    <row r="9" spans="2:61" s="3" customFormat="1" ht="25.5">
      <c r="B9" s="15"/>
      <c r="C9" s="29"/>
      <c r="D9" s="29"/>
      <c r="E9" s="29"/>
      <c r="F9" s="29"/>
      <c r="G9" s="16" t="s">
        <v>22</v>
      </c>
      <c r="H9" s="16" t="s">
        <v>73</v>
      </c>
      <c r="I9" s="16" t="s">
        <v>23</v>
      </c>
      <c r="J9" s="16" t="s">
        <v>20</v>
      </c>
      <c r="K9" s="31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56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99" t="s">
        <v>127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13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H1:XFD2 D3:XFD1048576 D1:AF2 A1:A1048576 B1:B14 B17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P580"/>
  <sheetViews>
    <sheetView rightToLeft="1" zoomScaleNormal="100" workbookViewId="0"/>
  </sheetViews>
  <sheetFormatPr defaultColWidth="9.140625" defaultRowHeight="18"/>
  <cols>
    <col min="1" max="1" width="6.28515625" style="2" customWidth="1"/>
    <col min="2" max="2" width="31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7109375" style="1" bestFit="1" customWidth="1"/>
    <col min="8" max="8" width="10.7109375" style="1" bestFit="1" customWidth="1"/>
    <col min="9" max="9" width="8" style="1" customWidth="1"/>
    <col min="10" max="10" width="11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15">
      <c r="B1" s="55" t="s">
        <v>159</v>
      </c>
      <c r="C1" s="78" t="s" vm="1">
        <v>214</v>
      </c>
    </row>
    <row r="2" spans="1:15">
      <c r="B2" s="55" t="s">
        <v>158</v>
      </c>
      <c r="C2" s="78" t="s">
        <v>215</v>
      </c>
    </row>
    <row r="3" spans="1:15">
      <c r="B3" s="55" t="s">
        <v>160</v>
      </c>
      <c r="C3" s="78" t="s">
        <v>216</v>
      </c>
    </row>
    <row r="4" spans="1:15">
      <c r="B4" s="55" t="s">
        <v>161</v>
      </c>
      <c r="C4" s="78">
        <v>659</v>
      </c>
    </row>
    <row r="6" spans="1:15" ht="26.25" customHeight="1">
      <c r="B6" s="172" t="s">
        <v>187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1:15" ht="26.25" customHeight="1">
      <c r="B7" s="172" t="s">
        <v>110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1:15" s="3" customFormat="1" ht="78.75">
      <c r="A8" s="2"/>
      <c r="B8" s="21" t="s">
        <v>131</v>
      </c>
      <c r="C8" s="29" t="s">
        <v>55</v>
      </c>
      <c r="D8" s="70" t="s">
        <v>134</v>
      </c>
      <c r="E8" s="70" t="s">
        <v>76</v>
      </c>
      <c r="F8" s="29" t="s">
        <v>117</v>
      </c>
      <c r="G8" s="29" t="s">
        <v>0</v>
      </c>
      <c r="H8" s="29" t="s">
        <v>121</v>
      </c>
      <c r="I8" s="29" t="s">
        <v>72</v>
      </c>
      <c r="J8" s="70" t="s">
        <v>162</v>
      </c>
      <c r="K8" s="29" t="s">
        <v>164</v>
      </c>
    </row>
    <row r="9" spans="1:15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73</v>
      </c>
      <c r="I9" s="16" t="s">
        <v>23</v>
      </c>
      <c r="J9" s="31" t="s">
        <v>20</v>
      </c>
      <c r="K9" s="56" t="s">
        <v>20</v>
      </c>
    </row>
    <row r="10" spans="1:15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</row>
    <row r="11" spans="1:15" s="4" customFormat="1" ht="18" customHeight="1">
      <c r="A11" s="100"/>
      <c r="B11" s="123" t="s">
        <v>60</v>
      </c>
      <c r="C11" s="117"/>
      <c r="D11" s="117"/>
      <c r="E11" s="117"/>
      <c r="F11" s="117"/>
      <c r="G11" s="118"/>
      <c r="H11" s="120"/>
      <c r="I11" s="118">
        <v>7.5466099999999861</v>
      </c>
      <c r="J11" s="119">
        <v>1</v>
      </c>
      <c r="K11" s="119">
        <f>I11/'סכום נכסי הקרן'!$C$42</f>
        <v>1.0421978337983333E-5</v>
      </c>
      <c r="L11" s="3"/>
      <c r="M11" s="3"/>
      <c r="N11" s="3"/>
      <c r="O11" s="3"/>
    </row>
    <row r="12" spans="1:15" s="121" customFormat="1">
      <c r="A12" s="100"/>
      <c r="B12" s="124" t="s">
        <v>212</v>
      </c>
      <c r="C12" s="117"/>
      <c r="D12" s="117"/>
      <c r="E12" s="117"/>
      <c r="F12" s="117"/>
      <c r="G12" s="118"/>
      <c r="H12" s="120"/>
      <c r="I12" s="118">
        <v>7.5466099999999861</v>
      </c>
      <c r="J12" s="119">
        <v>1</v>
      </c>
      <c r="K12" s="119">
        <f>I12/'סכום נכסי הקרן'!$C$42</f>
        <v>1.0421978337983333E-5</v>
      </c>
      <c r="L12" s="3"/>
      <c r="M12" s="3"/>
      <c r="N12" s="3"/>
      <c r="O12" s="3"/>
    </row>
    <row r="13" spans="1:15" s="137" customFormat="1">
      <c r="A13" s="138"/>
      <c r="B13" s="83" t="s">
        <v>1585</v>
      </c>
      <c r="C13" s="84" t="s">
        <v>1586</v>
      </c>
      <c r="D13" s="97" t="s">
        <v>32</v>
      </c>
      <c r="E13" s="97"/>
      <c r="F13" s="97" t="s">
        <v>147</v>
      </c>
      <c r="G13" s="94">
        <v>63</v>
      </c>
      <c r="H13" s="96">
        <v>342600</v>
      </c>
      <c r="I13" s="94">
        <v>206.88243</v>
      </c>
      <c r="J13" s="95">
        <v>27.413955405142229</v>
      </c>
      <c r="K13" s="95">
        <f>I13/'סכום נכסי הקרן'!$C$42</f>
        <v>2.8570764939083338E-4</v>
      </c>
      <c r="L13" s="144"/>
      <c r="M13" s="144"/>
      <c r="N13" s="144"/>
      <c r="O13" s="144"/>
    </row>
    <row r="14" spans="1:15" s="137" customFormat="1">
      <c r="A14" s="138"/>
      <c r="B14" s="83" t="s">
        <v>1587</v>
      </c>
      <c r="C14" s="84" t="s">
        <v>1588</v>
      </c>
      <c r="D14" s="97" t="s">
        <v>32</v>
      </c>
      <c r="E14" s="97"/>
      <c r="F14" s="97" t="s">
        <v>147</v>
      </c>
      <c r="G14" s="94">
        <v>17</v>
      </c>
      <c r="H14" s="96">
        <v>12430</v>
      </c>
      <c r="I14" s="94">
        <v>5.76518</v>
      </c>
      <c r="J14" s="95">
        <v>0.76394301547317411</v>
      </c>
      <c r="K14" s="95">
        <f>I14/'סכום נכסי הקרן'!$C$42</f>
        <v>7.9617975587150859E-6</v>
      </c>
      <c r="L14" s="144"/>
      <c r="M14" s="144"/>
      <c r="N14" s="144"/>
      <c r="O14" s="144"/>
    </row>
    <row r="15" spans="1:15" s="137" customFormat="1">
      <c r="A15" s="138"/>
      <c r="B15" s="83" t="s">
        <v>1589</v>
      </c>
      <c r="C15" s="84" t="s">
        <v>1590</v>
      </c>
      <c r="D15" s="97" t="s">
        <v>32</v>
      </c>
      <c r="E15" s="97"/>
      <c r="F15" s="97" t="s">
        <v>148</v>
      </c>
      <c r="G15" s="94">
        <v>11</v>
      </c>
      <c r="H15" s="96">
        <v>727550</v>
      </c>
      <c r="I15" s="94">
        <v>26.062279999999998</v>
      </c>
      <c r="J15" s="95">
        <v>3.4535082639754866</v>
      </c>
      <c r="K15" s="95">
        <f>I15/'סכום נכסי הקרן'!$C$42</f>
        <v>3.5992388317198943E-5</v>
      </c>
      <c r="L15" s="144"/>
      <c r="M15" s="144"/>
      <c r="N15" s="144"/>
      <c r="O15" s="144"/>
    </row>
    <row r="16" spans="1:15" s="137" customFormat="1">
      <c r="A16" s="138"/>
      <c r="B16" s="83" t="s">
        <v>1591</v>
      </c>
      <c r="C16" s="84" t="s">
        <v>1592</v>
      </c>
      <c r="D16" s="97" t="s">
        <v>32</v>
      </c>
      <c r="E16" s="97"/>
      <c r="F16" s="97" t="s">
        <v>145</v>
      </c>
      <c r="G16" s="94">
        <v>7</v>
      </c>
      <c r="H16" s="96">
        <v>138340</v>
      </c>
      <c r="I16" s="94">
        <v>37.700120000000005</v>
      </c>
      <c r="J16" s="95">
        <v>4.9956364513337874</v>
      </c>
      <c r="K16" s="95">
        <f>I16/'סכום נכסי הקרן'!$C$42</f>
        <v>5.2064414880240658E-5</v>
      </c>
      <c r="L16" s="144"/>
      <c r="M16" s="144"/>
      <c r="N16" s="144"/>
      <c r="O16" s="144"/>
    </row>
    <row r="17" spans="1:16" s="137" customFormat="1">
      <c r="A17" s="138"/>
      <c r="B17" s="83" t="s">
        <v>1593</v>
      </c>
      <c r="C17" s="84" t="s">
        <v>1594</v>
      </c>
      <c r="D17" s="97" t="s">
        <v>32</v>
      </c>
      <c r="E17" s="97"/>
      <c r="F17" s="97" t="s">
        <v>145</v>
      </c>
      <c r="G17" s="94">
        <v>72</v>
      </c>
      <c r="H17" s="96">
        <v>235925</v>
      </c>
      <c r="I17" s="94">
        <v>-157.01114000000001</v>
      </c>
      <c r="J17" s="95">
        <v>-20.805519299394074</v>
      </c>
      <c r="K17" s="95">
        <f>I17/'סכום נכסי הקרן'!$C$42</f>
        <v>-2.1683467144877918E-4</v>
      </c>
      <c r="L17" s="144"/>
      <c r="M17" s="144"/>
      <c r="N17" s="144"/>
      <c r="O17" s="144"/>
    </row>
    <row r="18" spans="1:16" s="137" customFormat="1">
      <c r="A18" s="138"/>
      <c r="B18" s="83" t="s">
        <v>1595</v>
      </c>
      <c r="C18" s="84" t="s">
        <v>1596</v>
      </c>
      <c r="D18" s="97" t="s">
        <v>32</v>
      </c>
      <c r="E18" s="97"/>
      <c r="F18" s="97" t="s">
        <v>154</v>
      </c>
      <c r="G18" s="94">
        <v>13</v>
      </c>
      <c r="H18" s="96">
        <v>151250</v>
      </c>
      <c r="I18" s="94">
        <v>-111.85226</v>
      </c>
      <c r="J18" s="95">
        <v>-14.821523836530602</v>
      </c>
      <c r="K18" s="95">
        <f>I18/'סכום נכסי הקרן'!$C$42</f>
        <v>-1.5446960036022555E-4</v>
      </c>
      <c r="L18" s="144"/>
      <c r="M18" s="144"/>
      <c r="N18" s="144"/>
      <c r="O18" s="144"/>
      <c r="P18" s="144"/>
    </row>
    <row r="19" spans="1:16" s="137" customFormat="1">
      <c r="A19" s="138"/>
      <c r="B19" s="110"/>
      <c r="C19" s="84"/>
      <c r="D19" s="84"/>
      <c r="E19" s="84"/>
      <c r="F19" s="84"/>
      <c r="G19" s="94"/>
      <c r="H19" s="96"/>
      <c r="I19" s="84"/>
      <c r="J19" s="95"/>
      <c r="K19" s="84"/>
      <c r="L19" s="144"/>
      <c r="M19" s="144"/>
      <c r="N19" s="144"/>
      <c r="O19" s="144"/>
      <c r="P19" s="144"/>
    </row>
    <row r="20" spans="1:16" s="137" customFormat="1">
      <c r="A20" s="138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44"/>
      <c r="M20" s="144"/>
      <c r="N20" s="144"/>
      <c r="O20" s="144"/>
      <c r="P20" s="144"/>
    </row>
    <row r="21" spans="1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1:16">
      <c r="B22" s="99" t="s">
        <v>56</v>
      </c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6">
      <c r="B23" s="99" t="s">
        <v>127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1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1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1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1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1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1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1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1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1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13"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AF2 AH1:XFD2 D3:XFD1048576"/>
  </dataValidations>
  <pageMargins left="0" right="0" top="0.51181102362204722" bottom="0.51181102362204722" header="0" footer="0.23622047244094491"/>
  <pageSetup paperSize="9" scale="98" fitToHeight="25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topLeftCell="A8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159</v>
      </c>
      <c r="C1" s="78" t="s" vm="1">
        <v>214</v>
      </c>
    </row>
    <row r="2" spans="2:81">
      <c r="B2" s="55" t="s">
        <v>158</v>
      </c>
      <c r="C2" s="78" t="s">
        <v>215</v>
      </c>
    </row>
    <row r="3" spans="2:81">
      <c r="B3" s="55" t="s">
        <v>160</v>
      </c>
      <c r="C3" s="78" t="s">
        <v>216</v>
      </c>
      <c r="E3" s="2"/>
    </row>
    <row r="4" spans="2:81">
      <c r="B4" s="55" t="s">
        <v>161</v>
      </c>
      <c r="C4" s="78">
        <v>659</v>
      </c>
    </row>
    <row r="6" spans="2:81" ht="26.25" customHeight="1">
      <c r="B6" s="172" t="s">
        <v>187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81" ht="26.25" customHeight="1">
      <c r="B7" s="172" t="s">
        <v>111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81" s="3" customFormat="1" ht="47.25">
      <c r="B8" s="21" t="s">
        <v>131</v>
      </c>
      <c r="C8" s="29" t="s">
        <v>55</v>
      </c>
      <c r="D8" s="13" t="s">
        <v>61</v>
      </c>
      <c r="E8" s="29" t="s">
        <v>15</v>
      </c>
      <c r="F8" s="29" t="s">
        <v>77</v>
      </c>
      <c r="G8" s="29" t="s">
        <v>118</v>
      </c>
      <c r="H8" s="29" t="s">
        <v>18</v>
      </c>
      <c r="I8" s="29" t="s">
        <v>117</v>
      </c>
      <c r="J8" s="29" t="s">
        <v>17</v>
      </c>
      <c r="K8" s="29" t="s">
        <v>19</v>
      </c>
      <c r="L8" s="29" t="s">
        <v>0</v>
      </c>
      <c r="M8" s="29" t="s">
        <v>121</v>
      </c>
      <c r="N8" s="29" t="s">
        <v>72</v>
      </c>
      <c r="O8" s="29" t="s">
        <v>69</v>
      </c>
      <c r="P8" s="70" t="s">
        <v>162</v>
      </c>
      <c r="Q8" s="30" t="s">
        <v>164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1"/>
      <c r="F9" s="31"/>
      <c r="G9" s="31" t="s">
        <v>24</v>
      </c>
      <c r="H9" s="31" t="s">
        <v>21</v>
      </c>
      <c r="I9" s="31"/>
      <c r="J9" s="31" t="s">
        <v>20</v>
      </c>
      <c r="K9" s="31" t="s">
        <v>20</v>
      </c>
      <c r="L9" s="31" t="s">
        <v>22</v>
      </c>
      <c r="M9" s="31" t="s">
        <v>73</v>
      </c>
      <c r="N9" s="31" t="s">
        <v>23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99" t="s">
        <v>56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99" t="s">
        <v>127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password="CC13"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H1:XFD2 D3:XFD1048576 D1:AF2 A1:A1048576 B1:B15 B18:B1048576"/>
  </dataValidations>
  <pageMargins left="0" right="0" top="0.51181102362204722" bottom="0.51181102362204722" header="0" footer="0.23622047244094491"/>
  <pageSetup paperSize="9" scale="84" fitToHeight="25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topLeftCell="A9" zoomScaleNormal="100" workbookViewId="0">
      <selection activeCell="Z39" sqref="Z39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159</v>
      </c>
      <c r="C1" s="78" t="s" vm="1">
        <v>214</v>
      </c>
    </row>
    <row r="2" spans="2:72">
      <c r="B2" s="55" t="s">
        <v>158</v>
      </c>
      <c r="C2" s="78" t="s">
        <v>215</v>
      </c>
    </row>
    <row r="3" spans="2:72">
      <c r="B3" s="55" t="s">
        <v>160</v>
      </c>
      <c r="C3" s="78" t="s">
        <v>216</v>
      </c>
    </row>
    <row r="4" spans="2:72">
      <c r="B4" s="55" t="s">
        <v>161</v>
      </c>
      <c r="C4" s="78">
        <v>659</v>
      </c>
    </row>
    <row r="6" spans="2:72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72" ht="26.25" customHeight="1">
      <c r="B7" s="172" t="s">
        <v>102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4"/>
    </row>
    <row r="8" spans="2:72" s="3" customFormat="1" ht="78.75">
      <c r="B8" s="21" t="s">
        <v>131</v>
      </c>
      <c r="C8" s="29" t="s">
        <v>55</v>
      </c>
      <c r="D8" s="29" t="s">
        <v>15</v>
      </c>
      <c r="E8" s="29" t="s">
        <v>77</v>
      </c>
      <c r="F8" s="29" t="s">
        <v>118</v>
      </c>
      <c r="G8" s="29" t="s">
        <v>18</v>
      </c>
      <c r="H8" s="29" t="s">
        <v>117</v>
      </c>
      <c r="I8" s="29" t="s">
        <v>17</v>
      </c>
      <c r="J8" s="29" t="s">
        <v>19</v>
      </c>
      <c r="K8" s="29" t="s">
        <v>0</v>
      </c>
      <c r="L8" s="29" t="s">
        <v>121</v>
      </c>
      <c r="M8" s="29" t="s">
        <v>125</v>
      </c>
      <c r="N8" s="29" t="s">
        <v>69</v>
      </c>
      <c r="O8" s="70" t="s">
        <v>162</v>
      </c>
      <c r="P8" s="30" t="s">
        <v>164</v>
      </c>
    </row>
    <row r="9" spans="2:72" s="3" customFormat="1" ht="25.5" customHeight="1">
      <c r="B9" s="15"/>
      <c r="C9" s="31"/>
      <c r="D9" s="31"/>
      <c r="E9" s="31"/>
      <c r="F9" s="31" t="s">
        <v>24</v>
      </c>
      <c r="G9" s="31" t="s">
        <v>21</v>
      </c>
      <c r="H9" s="31"/>
      <c r="I9" s="31" t="s">
        <v>20</v>
      </c>
      <c r="J9" s="31" t="s">
        <v>20</v>
      </c>
      <c r="K9" s="31" t="s">
        <v>22</v>
      </c>
      <c r="L9" s="31" t="s">
        <v>73</v>
      </c>
      <c r="M9" s="31" t="s">
        <v>23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100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99" t="s">
        <v>127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password="CC13"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H1:XFD2 D3:XFD1048576 D1:AF2 A1:A1048576 B1:B13 B16:B1048576"/>
  </dataValidations>
  <pageMargins left="0" right="0" top="0.51181102362204722" bottom="0.51181102362204722" header="0" footer="0.23622047244094491"/>
  <pageSetup paperSize="9" scale="97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159</v>
      </c>
      <c r="C1" s="78" t="s" vm="1">
        <v>214</v>
      </c>
    </row>
    <row r="2" spans="2:65">
      <c r="B2" s="55" t="s">
        <v>158</v>
      </c>
      <c r="C2" s="78" t="s">
        <v>215</v>
      </c>
    </row>
    <row r="3" spans="2:65">
      <c r="B3" s="55" t="s">
        <v>160</v>
      </c>
      <c r="C3" s="78" t="s">
        <v>216</v>
      </c>
    </row>
    <row r="4" spans="2:65">
      <c r="B4" s="55" t="s">
        <v>161</v>
      </c>
      <c r="C4" s="78">
        <v>659</v>
      </c>
    </row>
    <row r="6" spans="2:65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65" ht="26.25" customHeight="1">
      <c r="B7" s="172" t="s">
        <v>103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65" s="3" customFormat="1" ht="78.75">
      <c r="B8" s="21" t="s">
        <v>131</v>
      </c>
      <c r="C8" s="29" t="s">
        <v>55</v>
      </c>
      <c r="D8" s="70" t="s">
        <v>133</v>
      </c>
      <c r="E8" s="70" t="s">
        <v>132</v>
      </c>
      <c r="F8" s="70" t="s">
        <v>76</v>
      </c>
      <c r="G8" s="29" t="s">
        <v>15</v>
      </c>
      <c r="H8" s="29" t="s">
        <v>77</v>
      </c>
      <c r="I8" s="29" t="s">
        <v>118</v>
      </c>
      <c r="J8" s="29" t="s">
        <v>18</v>
      </c>
      <c r="K8" s="29" t="s">
        <v>117</v>
      </c>
      <c r="L8" s="29" t="s">
        <v>17</v>
      </c>
      <c r="M8" s="70" t="s">
        <v>19</v>
      </c>
      <c r="N8" s="29" t="s">
        <v>0</v>
      </c>
      <c r="O8" s="29" t="s">
        <v>121</v>
      </c>
      <c r="P8" s="29" t="s">
        <v>125</v>
      </c>
      <c r="Q8" s="29" t="s">
        <v>69</v>
      </c>
      <c r="R8" s="70" t="s">
        <v>162</v>
      </c>
      <c r="S8" s="30" t="s">
        <v>164</v>
      </c>
      <c r="U8" s="1"/>
      <c r="BJ8" s="1"/>
    </row>
    <row r="9" spans="2:65" s="3" customFormat="1" ht="17.25" customHeight="1">
      <c r="B9" s="15"/>
      <c r="C9" s="31"/>
      <c r="D9" s="16"/>
      <c r="E9" s="16"/>
      <c r="F9" s="31"/>
      <c r="G9" s="31"/>
      <c r="H9" s="31"/>
      <c r="I9" s="31" t="s">
        <v>24</v>
      </c>
      <c r="J9" s="31" t="s">
        <v>21</v>
      </c>
      <c r="K9" s="31"/>
      <c r="L9" s="31" t="s">
        <v>20</v>
      </c>
      <c r="M9" s="31" t="s">
        <v>20</v>
      </c>
      <c r="N9" s="31" t="s">
        <v>22</v>
      </c>
      <c r="O9" s="31" t="s">
        <v>73</v>
      </c>
      <c r="P9" s="31" t="s">
        <v>23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128</v>
      </c>
      <c r="R10" s="20" t="s">
        <v>129</v>
      </c>
      <c r="S10" s="20" t="s">
        <v>165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127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13"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H1:XFD2 D3:XFD1048576 D1:AF2 A1:A1048576 B1:B13 B16:B1048576"/>
  </dataValidations>
  <pageMargins left="0" right="0" top="0.51181102362204722" bottom="0.51181102362204722" header="0" footer="0.23622047244094491"/>
  <pageSetup paperSize="9" scale="84" fitToHeight="25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U485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9.5703125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73">
      <c r="B1" s="55" t="s">
        <v>159</v>
      </c>
      <c r="C1" s="78" t="s" vm="1">
        <v>214</v>
      </c>
    </row>
    <row r="2" spans="2:73">
      <c r="B2" s="55" t="s">
        <v>158</v>
      </c>
      <c r="C2" s="78" t="s">
        <v>215</v>
      </c>
    </row>
    <row r="3" spans="2:73">
      <c r="B3" s="55" t="s">
        <v>160</v>
      </c>
      <c r="C3" s="78" t="s">
        <v>216</v>
      </c>
    </row>
    <row r="4" spans="2:73">
      <c r="B4" s="55" t="s">
        <v>161</v>
      </c>
      <c r="C4" s="78">
        <v>659</v>
      </c>
    </row>
    <row r="6" spans="2:73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73" ht="26.25" customHeight="1">
      <c r="B7" s="172" t="s">
        <v>104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73" s="3" customFormat="1" ht="78.75">
      <c r="B8" s="21" t="s">
        <v>131</v>
      </c>
      <c r="C8" s="29" t="s">
        <v>55</v>
      </c>
      <c r="D8" s="70" t="s">
        <v>133</v>
      </c>
      <c r="E8" s="70" t="s">
        <v>132</v>
      </c>
      <c r="F8" s="70" t="s">
        <v>76</v>
      </c>
      <c r="G8" s="29" t="s">
        <v>15</v>
      </c>
      <c r="H8" s="29" t="s">
        <v>77</v>
      </c>
      <c r="I8" s="29" t="s">
        <v>118</v>
      </c>
      <c r="J8" s="29" t="s">
        <v>18</v>
      </c>
      <c r="K8" s="29" t="s">
        <v>117</v>
      </c>
      <c r="L8" s="29" t="s">
        <v>17</v>
      </c>
      <c r="M8" s="70" t="s">
        <v>19</v>
      </c>
      <c r="N8" s="29" t="s">
        <v>0</v>
      </c>
      <c r="O8" s="29" t="s">
        <v>121</v>
      </c>
      <c r="P8" s="29" t="s">
        <v>125</v>
      </c>
      <c r="Q8" s="29" t="s">
        <v>69</v>
      </c>
      <c r="R8" s="70" t="s">
        <v>162</v>
      </c>
      <c r="S8" s="30" t="s">
        <v>164</v>
      </c>
      <c r="BU8" s="1"/>
    </row>
    <row r="9" spans="2:73" s="3" customFormat="1" ht="27.75" customHeight="1">
      <c r="B9" s="15"/>
      <c r="C9" s="31"/>
      <c r="D9" s="16"/>
      <c r="E9" s="16"/>
      <c r="F9" s="31"/>
      <c r="G9" s="31"/>
      <c r="H9" s="31"/>
      <c r="I9" s="31" t="s">
        <v>24</v>
      </c>
      <c r="J9" s="31" t="s">
        <v>21</v>
      </c>
      <c r="K9" s="31"/>
      <c r="L9" s="31" t="s">
        <v>20</v>
      </c>
      <c r="M9" s="31" t="s">
        <v>20</v>
      </c>
      <c r="N9" s="31" t="s">
        <v>22</v>
      </c>
      <c r="O9" s="31" t="s">
        <v>73</v>
      </c>
      <c r="P9" s="31" t="s">
        <v>23</v>
      </c>
      <c r="Q9" s="31" t="s">
        <v>20</v>
      </c>
      <c r="R9" s="31" t="s">
        <v>20</v>
      </c>
      <c r="S9" s="32" t="s">
        <v>20</v>
      </c>
      <c r="BU9" s="1"/>
    </row>
    <row r="10" spans="2:73" s="4" customFormat="1" ht="18" customHeight="1">
      <c r="B10" s="146"/>
      <c r="C10" s="147" t="s">
        <v>1</v>
      </c>
      <c r="D10" s="147" t="s">
        <v>2</v>
      </c>
      <c r="E10" s="147" t="s">
        <v>3</v>
      </c>
      <c r="F10" s="147" t="s">
        <v>4</v>
      </c>
      <c r="G10" s="147" t="s">
        <v>5</v>
      </c>
      <c r="H10" s="147" t="s">
        <v>6</v>
      </c>
      <c r="I10" s="147" t="s">
        <v>7</v>
      </c>
      <c r="J10" s="147" t="s">
        <v>8</v>
      </c>
      <c r="K10" s="147" t="s">
        <v>9</v>
      </c>
      <c r="L10" s="147" t="s">
        <v>10</v>
      </c>
      <c r="M10" s="147" t="s">
        <v>11</v>
      </c>
      <c r="N10" s="147" t="s">
        <v>12</v>
      </c>
      <c r="O10" s="147" t="s">
        <v>13</v>
      </c>
      <c r="P10" s="147" t="s">
        <v>14</v>
      </c>
      <c r="Q10" s="147" t="s">
        <v>128</v>
      </c>
      <c r="R10" s="134" t="s">
        <v>129</v>
      </c>
      <c r="S10" s="134" t="s">
        <v>165</v>
      </c>
      <c r="T10" s="5"/>
      <c r="BU10" s="1"/>
    </row>
    <row r="11" spans="2:73" s="148" customFormat="1">
      <c r="B11" s="122" t="s">
        <v>62</v>
      </c>
      <c r="C11" s="82"/>
      <c r="D11" s="82"/>
      <c r="E11" s="82"/>
      <c r="F11" s="82"/>
      <c r="G11" s="82"/>
      <c r="H11" s="82"/>
      <c r="I11" s="82"/>
      <c r="J11" s="93">
        <v>6.7217670462551347</v>
      </c>
      <c r="K11" s="82"/>
      <c r="L11" s="82"/>
      <c r="M11" s="92">
        <v>2.7060726475116748E-2</v>
      </c>
      <c r="N11" s="91"/>
      <c r="O11" s="93"/>
      <c r="P11" s="145">
        <f>P12+P38</f>
        <v>8554.4432199999992</v>
      </c>
      <c r="Q11" s="82"/>
      <c r="R11" s="92">
        <f>P11/$P$11</f>
        <v>1</v>
      </c>
      <c r="S11" s="92">
        <f>P11/'סכום נכסי הקרן'!$C$42</f>
        <v>1.1813810695444517E-2</v>
      </c>
    </row>
    <row r="12" spans="2:73" s="148" customFormat="1">
      <c r="B12" s="81" t="s">
        <v>210</v>
      </c>
      <c r="C12" s="82"/>
      <c r="D12" s="82"/>
      <c r="E12" s="82"/>
      <c r="F12" s="82"/>
      <c r="G12" s="82"/>
      <c r="H12" s="82"/>
      <c r="I12" s="82"/>
      <c r="J12" s="93">
        <v>6.9464112283679293</v>
      </c>
      <c r="K12" s="82"/>
      <c r="L12" s="82"/>
      <c r="M12" s="92">
        <v>2.6024942725799995E-2</v>
      </c>
      <c r="N12" s="91"/>
      <c r="O12" s="93"/>
      <c r="P12" s="145">
        <f>P27+P33+P13</f>
        <v>8002.6225699999995</v>
      </c>
      <c r="Q12" s="82"/>
      <c r="R12" s="92">
        <f>P12/$P$11</f>
        <v>0.93549309571546846</v>
      </c>
      <c r="S12" s="92">
        <f>P12/'סכום נכסי הקרן'!$C$42</f>
        <v>1.1051738339677902E-2</v>
      </c>
    </row>
    <row r="13" spans="2:73" s="148" customFormat="1">
      <c r="B13" s="102" t="s">
        <v>70</v>
      </c>
      <c r="C13" s="82"/>
      <c r="D13" s="82"/>
      <c r="E13" s="82"/>
      <c r="F13" s="82"/>
      <c r="G13" s="82"/>
      <c r="H13" s="82"/>
      <c r="I13" s="82"/>
      <c r="J13" s="93">
        <v>7.4968378922889407</v>
      </c>
      <c r="K13" s="82"/>
      <c r="L13" s="82"/>
      <c r="M13" s="92">
        <v>1.9718619425445467E-2</v>
      </c>
      <c r="N13" s="91"/>
      <c r="O13" s="93"/>
      <c r="P13" s="145">
        <f>SUM(P14:P25)</f>
        <v>4728.8589199999997</v>
      </c>
      <c r="Q13" s="82"/>
      <c r="R13" s="92">
        <f>P13/$P$11</f>
        <v>0.55279564062615871</v>
      </c>
      <c r="S13" s="92">
        <f>P13/'סכום נכסי הקרן'!$C$42</f>
        <v>6.5306230516244176E-3</v>
      </c>
    </row>
    <row r="14" spans="2:73" s="148" customFormat="1">
      <c r="B14" s="87" t="s">
        <v>1613</v>
      </c>
      <c r="C14" s="84" t="s">
        <v>1614</v>
      </c>
      <c r="D14" s="97" t="s">
        <v>1599</v>
      </c>
      <c r="E14" s="84" t="s">
        <v>1615</v>
      </c>
      <c r="F14" s="97" t="s">
        <v>335</v>
      </c>
      <c r="G14" s="84" t="s">
        <v>510</v>
      </c>
      <c r="H14" s="84" t="s">
        <v>144</v>
      </c>
      <c r="I14" s="111">
        <v>39076</v>
      </c>
      <c r="J14" s="96">
        <v>9.51</v>
      </c>
      <c r="K14" s="97" t="s">
        <v>146</v>
      </c>
      <c r="L14" s="98">
        <v>4.9000000000000002E-2</v>
      </c>
      <c r="M14" s="95">
        <v>2.0100000000000003E-2</v>
      </c>
      <c r="N14" s="94">
        <v>489813</v>
      </c>
      <c r="O14" s="96">
        <v>155.63</v>
      </c>
      <c r="P14" s="94">
        <v>762.29597000000001</v>
      </c>
      <c r="Q14" s="95">
        <v>2.495104844253291E-4</v>
      </c>
      <c r="R14" s="149">
        <f t="shared" ref="R14:R25" si="0">P14/$P$11</f>
        <v>8.911111458636814E-2</v>
      </c>
      <c r="S14" s="95">
        <f>P14/'סכום נכסי הקרן'!$C$42</f>
        <v>1.0527418385834178E-3</v>
      </c>
    </row>
    <row r="15" spans="2:73" s="148" customFormat="1">
      <c r="B15" s="87" t="s">
        <v>1616</v>
      </c>
      <c r="C15" s="84" t="s">
        <v>1617</v>
      </c>
      <c r="D15" s="97" t="s">
        <v>1599</v>
      </c>
      <c r="E15" s="84" t="s">
        <v>1615</v>
      </c>
      <c r="F15" s="97" t="s">
        <v>335</v>
      </c>
      <c r="G15" s="84" t="s">
        <v>510</v>
      </c>
      <c r="H15" s="84" t="s">
        <v>144</v>
      </c>
      <c r="I15" s="111">
        <v>42639</v>
      </c>
      <c r="J15" s="96">
        <v>11.790000000000003</v>
      </c>
      <c r="K15" s="97" t="s">
        <v>146</v>
      </c>
      <c r="L15" s="98">
        <v>4.0999999999999995E-2</v>
      </c>
      <c r="M15" s="95">
        <v>2.4899999999999999E-2</v>
      </c>
      <c r="N15" s="94">
        <v>919000</v>
      </c>
      <c r="O15" s="96">
        <v>125.23</v>
      </c>
      <c r="P15" s="94">
        <v>1150.8637699999999</v>
      </c>
      <c r="Q15" s="95">
        <v>2.6506013436573697E-4</v>
      </c>
      <c r="R15" s="149">
        <f t="shared" si="0"/>
        <v>0.13453403575224152</v>
      </c>
      <c r="S15" s="95">
        <f>P15/'סכום נכסי הקרן'!$C$42</f>
        <v>1.5893596304711458E-3</v>
      </c>
    </row>
    <row r="16" spans="2:73" s="148" customFormat="1">
      <c r="B16" s="87" t="s">
        <v>1621</v>
      </c>
      <c r="C16" s="84" t="s">
        <v>1622</v>
      </c>
      <c r="D16" s="97" t="s">
        <v>1599</v>
      </c>
      <c r="E16" s="84" t="s">
        <v>1623</v>
      </c>
      <c r="F16" s="97" t="s">
        <v>449</v>
      </c>
      <c r="G16" s="84" t="s">
        <v>510</v>
      </c>
      <c r="H16" s="84" t="s">
        <v>144</v>
      </c>
      <c r="I16" s="111">
        <v>38918</v>
      </c>
      <c r="J16" s="96">
        <v>2.1700000000000004</v>
      </c>
      <c r="K16" s="97" t="s">
        <v>146</v>
      </c>
      <c r="L16" s="98">
        <v>0.05</v>
      </c>
      <c r="M16" s="95">
        <v>7.000000000000001E-3</v>
      </c>
      <c r="N16" s="94">
        <v>21497.05</v>
      </c>
      <c r="O16" s="96">
        <v>128.41999999999999</v>
      </c>
      <c r="P16" s="94">
        <v>27.60651</v>
      </c>
      <c r="Q16" s="95">
        <v>6.5841033401360021E-4</v>
      </c>
      <c r="R16" s="149">
        <f t="shared" si="0"/>
        <v>3.227154507900282E-3</v>
      </c>
      <c r="S16" s="95">
        <f>P16/'סכום נכסי הקרן'!$C$42</f>
        <v>3.8124992441284335E-5</v>
      </c>
    </row>
    <row r="17" spans="2:19" s="148" customFormat="1">
      <c r="B17" s="87" t="s">
        <v>1627</v>
      </c>
      <c r="C17" s="84" t="s">
        <v>1628</v>
      </c>
      <c r="D17" s="97" t="s">
        <v>1599</v>
      </c>
      <c r="E17" s="84" t="s">
        <v>1629</v>
      </c>
      <c r="F17" s="97" t="s">
        <v>335</v>
      </c>
      <c r="G17" s="84" t="s">
        <v>510</v>
      </c>
      <c r="H17" s="84" t="s">
        <v>142</v>
      </c>
      <c r="I17" s="111">
        <v>42796</v>
      </c>
      <c r="J17" s="96">
        <v>9.2900000000000027</v>
      </c>
      <c r="K17" s="97" t="s">
        <v>146</v>
      </c>
      <c r="L17" s="98">
        <v>2.1400000000000002E-2</v>
      </c>
      <c r="M17" s="95">
        <v>2.0300000000000002E-2</v>
      </c>
      <c r="N17" s="94">
        <v>648000</v>
      </c>
      <c r="O17" s="96">
        <v>101.27</v>
      </c>
      <c r="P17" s="94">
        <v>656.2296399999999</v>
      </c>
      <c r="Q17" s="95">
        <v>2.4957056915954801E-3</v>
      </c>
      <c r="R17" s="149">
        <f t="shared" si="0"/>
        <v>7.6712139308582603E-2</v>
      </c>
      <c r="S17" s="95">
        <f>P17/'סכום נכסי הקרן'!$C$42</f>
        <v>9.0626269183416289E-4</v>
      </c>
    </row>
    <row r="18" spans="2:19" s="148" customFormat="1">
      <c r="B18" s="87" t="s">
        <v>1597</v>
      </c>
      <c r="C18" s="84" t="s">
        <v>1598</v>
      </c>
      <c r="D18" s="97" t="s">
        <v>1599</v>
      </c>
      <c r="E18" s="84" t="s">
        <v>1600</v>
      </c>
      <c r="F18" s="97" t="s">
        <v>335</v>
      </c>
      <c r="G18" s="84" t="s">
        <v>327</v>
      </c>
      <c r="H18" s="84" t="s">
        <v>144</v>
      </c>
      <c r="I18" s="111">
        <v>40196</v>
      </c>
      <c r="J18" s="96">
        <v>0.26000000000000006</v>
      </c>
      <c r="K18" s="97" t="s">
        <v>146</v>
      </c>
      <c r="L18" s="98">
        <v>8.4000000000000005E-2</v>
      </c>
      <c r="M18" s="95">
        <v>2.1000000000000003E-3</v>
      </c>
      <c r="N18" s="94">
        <v>77600</v>
      </c>
      <c r="O18" s="96">
        <v>122.87</v>
      </c>
      <c r="P18" s="94">
        <v>95.34711999999999</v>
      </c>
      <c r="Q18" s="95">
        <v>5.0899992213481859E-4</v>
      </c>
      <c r="R18" s="149">
        <f t="shared" si="0"/>
        <v>1.1145917688375282E-2</v>
      </c>
      <c r="S18" s="95">
        <f>P18/'סכום נכסי הקרן'!$C$42</f>
        <v>1.3167576159747212E-4</v>
      </c>
    </row>
    <row r="19" spans="2:19" s="148" customFormat="1">
      <c r="B19" s="87" t="s">
        <v>1609</v>
      </c>
      <c r="C19" s="84" t="s">
        <v>1610</v>
      </c>
      <c r="D19" s="97" t="s">
        <v>1599</v>
      </c>
      <c r="E19" s="84" t="s">
        <v>479</v>
      </c>
      <c r="F19" s="97" t="s">
        <v>335</v>
      </c>
      <c r="G19" s="84" t="s">
        <v>327</v>
      </c>
      <c r="H19" s="84" t="s">
        <v>144</v>
      </c>
      <c r="I19" s="111">
        <v>38817</v>
      </c>
      <c r="J19" s="96">
        <v>3.0000000000000002E-2</v>
      </c>
      <c r="K19" s="97" t="s">
        <v>146</v>
      </c>
      <c r="L19" s="98">
        <v>6.5000000000000002E-2</v>
      </c>
      <c r="M19" s="95">
        <v>-4.0000000000000001E-3</v>
      </c>
      <c r="N19" s="94">
        <v>100000</v>
      </c>
      <c r="O19" s="96">
        <v>126.4</v>
      </c>
      <c r="P19" s="94">
        <v>126.40000999999999</v>
      </c>
      <c r="Q19" s="95">
        <v>2.3011359465554732E-4</v>
      </c>
      <c r="R19" s="149">
        <f t="shared" si="0"/>
        <v>1.4775948211858025E-2</v>
      </c>
      <c r="S19" s="95">
        <f>P19/'סכום נכסי הקרן'!$C$42</f>
        <v>1.7456025502058262E-4</v>
      </c>
    </row>
    <row r="20" spans="2:19" s="148" customFormat="1">
      <c r="B20" s="87" t="s">
        <v>1611</v>
      </c>
      <c r="C20" s="84" t="s">
        <v>1612</v>
      </c>
      <c r="D20" s="97" t="s">
        <v>1599</v>
      </c>
      <c r="E20" s="84" t="s">
        <v>479</v>
      </c>
      <c r="F20" s="97" t="s">
        <v>335</v>
      </c>
      <c r="G20" s="84" t="s">
        <v>327</v>
      </c>
      <c r="H20" s="84" t="s">
        <v>144</v>
      </c>
      <c r="I20" s="111">
        <v>39856</v>
      </c>
      <c r="J20" s="96">
        <v>2.65</v>
      </c>
      <c r="K20" s="97" t="s">
        <v>146</v>
      </c>
      <c r="L20" s="98">
        <v>6.8499999999999991E-2</v>
      </c>
      <c r="M20" s="95">
        <v>1.9000000000000006E-2</v>
      </c>
      <c r="N20" s="94">
        <v>219200</v>
      </c>
      <c r="O20" s="96">
        <v>127.29</v>
      </c>
      <c r="P20" s="94">
        <v>279.01971999999995</v>
      </c>
      <c r="Q20" s="95">
        <v>4.3401557466473686E-4</v>
      </c>
      <c r="R20" s="149">
        <f t="shared" si="0"/>
        <v>3.2616935179096314E-2</v>
      </c>
      <c r="S20" s="95">
        <f>P20/'סכום נכסי הקרן'!$C$42</f>
        <v>3.853302976714286E-4</v>
      </c>
    </row>
    <row r="21" spans="2:19" s="148" customFormat="1">
      <c r="B21" s="87" t="s">
        <v>1618</v>
      </c>
      <c r="C21" s="84" t="s">
        <v>1619</v>
      </c>
      <c r="D21" s="97" t="s">
        <v>1599</v>
      </c>
      <c r="E21" s="84" t="s">
        <v>1620</v>
      </c>
      <c r="F21" s="97" t="s">
        <v>335</v>
      </c>
      <c r="G21" s="84" t="s">
        <v>327</v>
      </c>
      <c r="H21" s="84" t="s">
        <v>144</v>
      </c>
      <c r="I21" s="111">
        <v>39350</v>
      </c>
      <c r="J21" s="96">
        <v>5.1000000000000005</v>
      </c>
      <c r="K21" s="97" t="s">
        <v>146</v>
      </c>
      <c r="L21" s="98">
        <v>5.5999999999999994E-2</v>
      </c>
      <c r="M21" s="95">
        <v>1.2100000000000001E-2</v>
      </c>
      <c r="N21" s="94">
        <v>134683.1</v>
      </c>
      <c r="O21" s="96">
        <v>149.47</v>
      </c>
      <c r="P21" s="94">
        <v>201.31082999999998</v>
      </c>
      <c r="Q21" s="95">
        <v>1.4291982672704807E-4</v>
      </c>
      <c r="R21" s="149">
        <f t="shared" si="0"/>
        <v>2.3532896861053688E-2</v>
      </c>
      <c r="S21" s="95">
        <f>P21/'סכום נכסי הקרן'!$C$42</f>
        <v>2.7801318863190873E-4</v>
      </c>
    </row>
    <row r="22" spans="2:19" s="148" customFormat="1">
      <c r="B22" s="87" t="s">
        <v>1624</v>
      </c>
      <c r="C22" s="84" t="s">
        <v>1625</v>
      </c>
      <c r="D22" s="97" t="s">
        <v>1599</v>
      </c>
      <c r="E22" s="84" t="s">
        <v>1626</v>
      </c>
      <c r="F22" s="97" t="s">
        <v>306</v>
      </c>
      <c r="G22" s="84" t="s">
        <v>314</v>
      </c>
      <c r="H22" s="84" t="s">
        <v>144</v>
      </c>
      <c r="I22" s="111">
        <v>38652</v>
      </c>
      <c r="J22" s="96">
        <v>2.8000000000000003</v>
      </c>
      <c r="K22" s="97" t="s">
        <v>146</v>
      </c>
      <c r="L22" s="98">
        <v>5.2999999999999999E-2</v>
      </c>
      <c r="M22" s="95">
        <v>7.6000000000000009E-3</v>
      </c>
      <c r="N22" s="94">
        <v>17844.05</v>
      </c>
      <c r="O22" s="96">
        <v>136.88</v>
      </c>
      <c r="P22" s="94">
        <v>24.424919999999997</v>
      </c>
      <c r="Q22" s="95">
        <v>8.3624469298456864E-5</v>
      </c>
      <c r="R22" s="149">
        <f t="shared" si="0"/>
        <v>2.8552319972029692E-3</v>
      </c>
      <c r="S22" s="95">
        <f>P22/'סכום נכסי הקרן'!$C$42</f>
        <v>3.3731170306531843E-5</v>
      </c>
    </row>
    <row r="23" spans="2:19" s="148" customFormat="1">
      <c r="B23" s="87" t="s">
        <v>1630</v>
      </c>
      <c r="C23" s="84" t="s">
        <v>1631</v>
      </c>
      <c r="D23" s="97" t="s">
        <v>1599</v>
      </c>
      <c r="E23" s="84" t="s">
        <v>614</v>
      </c>
      <c r="F23" s="97" t="s">
        <v>298</v>
      </c>
      <c r="G23" s="84" t="s">
        <v>299</v>
      </c>
      <c r="H23" s="84" t="s">
        <v>144</v>
      </c>
      <c r="I23" s="111">
        <v>39656</v>
      </c>
      <c r="J23" s="96">
        <v>4.8899999999999997</v>
      </c>
      <c r="K23" s="97" t="s">
        <v>146</v>
      </c>
      <c r="L23" s="98">
        <v>5.7500000000000002E-2</v>
      </c>
      <c r="M23" s="95">
        <v>9.7000000000000003E-3</v>
      </c>
      <c r="N23" s="94">
        <v>889349</v>
      </c>
      <c r="O23" s="96">
        <v>147.83000000000001</v>
      </c>
      <c r="P23" s="94">
        <v>1314.7246299999999</v>
      </c>
      <c r="Q23" s="95">
        <v>6.8306374807987715E-4</v>
      </c>
      <c r="R23" s="149">
        <f t="shared" si="0"/>
        <v>0.15368909421553212</v>
      </c>
      <c r="S23" s="95">
        <f>P23/'סכום נכסי הקרן'!$C$42</f>
        <v>1.8156538650166334E-3</v>
      </c>
    </row>
    <row r="24" spans="2:19" s="148" customFormat="1">
      <c r="B24" s="87" t="s">
        <v>1607</v>
      </c>
      <c r="C24" s="84" t="s">
        <v>1608</v>
      </c>
      <c r="D24" s="97" t="s">
        <v>1599</v>
      </c>
      <c r="E24" s="84"/>
      <c r="F24" s="97" t="s">
        <v>306</v>
      </c>
      <c r="G24" s="84" t="s">
        <v>307</v>
      </c>
      <c r="H24" s="84" t="s">
        <v>144</v>
      </c>
      <c r="I24" s="111">
        <v>38890</v>
      </c>
      <c r="J24" s="96">
        <v>1.9900000000000002</v>
      </c>
      <c r="K24" s="97" t="s">
        <v>146</v>
      </c>
      <c r="L24" s="98">
        <v>6.7000000000000004E-2</v>
      </c>
      <c r="M24" s="95">
        <v>3.6200000000000003E-2</v>
      </c>
      <c r="N24" s="94">
        <v>24924.53</v>
      </c>
      <c r="O24" s="96">
        <v>131.34</v>
      </c>
      <c r="P24" s="94">
        <v>32.735889999999998</v>
      </c>
      <c r="Q24" s="95">
        <v>3.0394609220206931E-4</v>
      </c>
      <c r="R24" s="149">
        <f t="shared" si="0"/>
        <v>3.8267703879855783E-3</v>
      </c>
      <c r="S24" s="95">
        <f>P24/'סכום נכסי הקרן'!$C$42</f>
        <v>4.5208740938594386E-5</v>
      </c>
    </row>
    <row r="25" spans="2:19" s="148" customFormat="1">
      <c r="B25" s="87" t="s">
        <v>1601</v>
      </c>
      <c r="C25" s="84" t="s">
        <v>1602</v>
      </c>
      <c r="D25" s="97" t="s">
        <v>1599</v>
      </c>
      <c r="E25" s="84" t="s">
        <v>1603</v>
      </c>
      <c r="F25" s="97" t="s">
        <v>840</v>
      </c>
      <c r="G25" s="84" t="s">
        <v>1604</v>
      </c>
      <c r="H25" s="84" t="s">
        <v>144</v>
      </c>
      <c r="I25" s="111">
        <v>39104</v>
      </c>
      <c r="J25" s="96">
        <v>2.3499999999999996</v>
      </c>
      <c r="K25" s="97" t="s">
        <v>146</v>
      </c>
      <c r="L25" s="98">
        <v>5.5999999999999994E-2</v>
      </c>
      <c r="M25" s="95">
        <v>0.24319999999999994</v>
      </c>
      <c r="N25" s="94">
        <v>69482.66</v>
      </c>
      <c r="O25" s="96">
        <v>83.33</v>
      </c>
      <c r="P25" s="94">
        <v>57.899910000000006</v>
      </c>
      <c r="Q25" s="95">
        <v>5.5572250097585432E-5</v>
      </c>
      <c r="R25" s="149">
        <f t="shared" si="0"/>
        <v>6.7684019299621943E-3</v>
      </c>
      <c r="S25" s="95">
        <f>P25/'סכום נכסי הקרן'!$C$42</f>
        <v>7.9960619111254681E-5</v>
      </c>
    </row>
    <row r="26" spans="2:19" s="148" customFormat="1">
      <c r="B26" s="83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 s="148" customFormat="1">
      <c r="B27" s="102" t="s">
        <v>71</v>
      </c>
      <c r="C27" s="82"/>
      <c r="D27" s="82"/>
      <c r="E27" s="82"/>
      <c r="F27" s="82"/>
      <c r="G27" s="82"/>
      <c r="H27" s="82"/>
      <c r="I27" s="82"/>
      <c r="J27" s="93">
        <v>6.4589544476802265</v>
      </c>
      <c r="K27" s="82"/>
      <c r="L27" s="82"/>
      <c r="M27" s="92">
        <v>2.90159724171947E-2</v>
      </c>
      <c r="N27" s="91"/>
      <c r="O27" s="93"/>
      <c r="P27" s="91">
        <v>2646.1354900000001</v>
      </c>
      <c r="Q27" s="82"/>
      <c r="R27" s="92">
        <f>P27/$P$11</f>
        <v>0.30932878060531455</v>
      </c>
      <c r="S27" s="92">
        <f>P27/'סכום נכסי הקרן'!$C$42</f>
        <v>3.6543516567238751E-3</v>
      </c>
    </row>
    <row r="28" spans="2:19" s="148" customFormat="1">
      <c r="B28" s="87" t="s">
        <v>1638</v>
      </c>
      <c r="C28" s="84" t="s">
        <v>1639</v>
      </c>
      <c r="D28" s="97" t="s">
        <v>1599</v>
      </c>
      <c r="E28" s="84" t="s">
        <v>1629</v>
      </c>
      <c r="F28" s="97" t="s">
        <v>335</v>
      </c>
      <c r="G28" s="84" t="s">
        <v>510</v>
      </c>
      <c r="H28" s="84" t="s">
        <v>142</v>
      </c>
      <c r="I28" s="111">
        <v>42796</v>
      </c>
      <c r="J28" s="96">
        <v>8.5399999999999991</v>
      </c>
      <c r="K28" s="97" t="s">
        <v>146</v>
      </c>
      <c r="L28" s="98">
        <v>3.7400000000000003E-2</v>
      </c>
      <c r="M28" s="95">
        <v>3.5500000000000004E-2</v>
      </c>
      <c r="N28" s="94">
        <v>640000</v>
      </c>
      <c r="O28" s="96">
        <v>102.16</v>
      </c>
      <c r="P28" s="94">
        <v>653.82402000000002</v>
      </c>
      <c r="Q28" s="95">
        <v>1.2425785057216857E-3</v>
      </c>
      <c r="R28" s="149">
        <f t="shared" ref="R28:R31" si="1">P28/$P$11</f>
        <v>7.6430926383540848E-2</v>
      </c>
      <c r="S28" s="95">
        <f>P28/'סכום נכסי הקרן'!$C$42</f>
        <v>9.0294049557260734E-4</v>
      </c>
    </row>
    <row r="29" spans="2:19" s="148" customFormat="1">
      <c r="B29" s="87" t="s">
        <v>1640</v>
      </c>
      <c r="C29" s="84" t="s">
        <v>1641</v>
      </c>
      <c r="D29" s="97" t="s">
        <v>1599</v>
      </c>
      <c r="E29" s="84" t="s">
        <v>1629</v>
      </c>
      <c r="F29" s="97" t="s">
        <v>335</v>
      </c>
      <c r="G29" s="84" t="s">
        <v>510</v>
      </c>
      <c r="H29" s="84" t="s">
        <v>142</v>
      </c>
      <c r="I29" s="111">
        <v>42796</v>
      </c>
      <c r="J29" s="96">
        <v>5.5299999999999994</v>
      </c>
      <c r="K29" s="97" t="s">
        <v>146</v>
      </c>
      <c r="L29" s="98">
        <v>2.5000000000000001E-2</v>
      </c>
      <c r="M29" s="95">
        <v>2.3299999999999998E-2</v>
      </c>
      <c r="N29" s="94">
        <v>855000</v>
      </c>
      <c r="O29" s="96">
        <v>101.19</v>
      </c>
      <c r="P29" s="94">
        <v>865.17450000000008</v>
      </c>
      <c r="Q29" s="95">
        <v>1.1788290573779532E-3</v>
      </c>
      <c r="R29" s="149">
        <f t="shared" si="1"/>
        <v>0.1011374414149189</v>
      </c>
      <c r="S29" s="95">
        <f>P29/'סכום נכסי הקרן'!$C$42</f>
        <v>1.1948185870974621E-3</v>
      </c>
    </row>
    <row r="30" spans="2:19" s="148" customFormat="1">
      <c r="B30" s="87" t="s">
        <v>1635</v>
      </c>
      <c r="C30" s="84" t="s">
        <v>1636</v>
      </c>
      <c r="D30" s="97" t="s">
        <v>1599</v>
      </c>
      <c r="E30" s="84" t="s">
        <v>1637</v>
      </c>
      <c r="F30" s="97" t="s">
        <v>306</v>
      </c>
      <c r="G30" s="84" t="s">
        <v>327</v>
      </c>
      <c r="H30" s="84" t="s">
        <v>142</v>
      </c>
      <c r="I30" s="111">
        <v>42598</v>
      </c>
      <c r="J30" s="96">
        <v>6.25</v>
      </c>
      <c r="K30" s="97" t="s">
        <v>146</v>
      </c>
      <c r="L30" s="98">
        <v>3.1E-2</v>
      </c>
      <c r="M30" s="95">
        <v>3.0100000000000002E-2</v>
      </c>
      <c r="N30" s="94">
        <v>1035000</v>
      </c>
      <c r="O30" s="96">
        <v>100.73</v>
      </c>
      <c r="P30" s="94">
        <v>1042.5554999999999</v>
      </c>
      <c r="Q30" s="95">
        <v>2.5875E-3</v>
      </c>
      <c r="R30" s="149">
        <f t="shared" si="1"/>
        <v>0.12187298146564822</v>
      </c>
      <c r="S30" s="95">
        <f>P30/'סכום נכסי הקרן'!$C$42</f>
        <v>1.4397843319245863E-3</v>
      </c>
    </row>
    <row r="31" spans="2:19" s="148" customFormat="1">
      <c r="B31" s="87" t="s">
        <v>1632</v>
      </c>
      <c r="C31" s="84" t="s">
        <v>1633</v>
      </c>
      <c r="D31" s="97" t="s">
        <v>1599</v>
      </c>
      <c r="E31" s="84" t="s">
        <v>1634</v>
      </c>
      <c r="F31" s="97" t="s">
        <v>306</v>
      </c>
      <c r="G31" s="84" t="s">
        <v>307</v>
      </c>
      <c r="H31" s="84" t="s">
        <v>142</v>
      </c>
      <c r="I31" s="111">
        <v>41903</v>
      </c>
      <c r="J31" s="96">
        <v>2.4500000000000002</v>
      </c>
      <c r="K31" s="97" t="s">
        <v>146</v>
      </c>
      <c r="L31" s="98">
        <v>5.1500000000000004E-2</v>
      </c>
      <c r="M31" s="95">
        <v>2.4000000000000004E-2</v>
      </c>
      <c r="N31" s="94">
        <v>78570.8</v>
      </c>
      <c r="O31" s="96">
        <v>107.65</v>
      </c>
      <c r="P31" s="94">
        <v>84.581469999999996</v>
      </c>
      <c r="Q31" s="95">
        <v>6.4705882352941182E-4</v>
      </c>
      <c r="R31" s="149">
        <f t="shared" si="1"/>
        <v>9.8874313412065651E-3</v>
      </c>
      <c r="S31" s="95">
        <f>P31/'סכום נכסי הקרן'!$C$42</f>
        <v>1.1680824212921944E-4</v>
      </c>
    </row>
    <row r="32" spans="2:19" s="148" customFormat="1">
      <c r="B32" s="83"/>
      <c r="C32" s="84"/>
      <c r="D32" s="84"/>
      <c r="E32" s="84"/>
      <c r="F32" s="84"/>
      <c r="G32" s="84"/>
      <c r="H32" s="84"/>
      <c r="I32" s="84"/>
      <c r="J32" s="96"/>
      <c r="K32" s="84"/>
      <c r="L32" s="84"/>
      <c r="M32" s="95"/>
      <c r="N32" s="94"/>
      <c r="O32" s="96"/>
      <c r="P32" s="84"/>
      <c r="Q32" s="84"/>
      <c r="R32" s="95"/>
      <c r="S32" s="84"/>
    </row>
    <row r="33" spans="2:19" s="148" customFormat="1">
      <c r="B33" s="102" t="s">
        <v>58</v>
      </c>
      <c r="C33" s="82"/>
      <c r="D33" s="82"/>
      <c r="E33" s="82"/>
      <c r="F33" s="82"/>
      <c r="G33" s="82"/>
      <c r="H33" s="82"/>
      <c r="I33" s="82"/>
      <c r="J33" s="93">
        <v>4.8459239700143479</v>
      </c>
      <c r="K33" s="82"/>
      <c r="L33" s="82"/>
      <c r="M33" s="92">
        <v>6.102639837097177E-2</v>
      </c>
      <c r="N33" s="91"/>
      <c r="O33" s="93"/>
      <c r="P33" s="91">
        <v>627.62815999999987</v>
      </c>
      <c r="Q33" s="82"/>
      <c r="R33" s="92">
        <f>P33/$P$11</f>
        <v>7.3368674483995228E-2</v>
      </c>
      <c r="S33" s="92">
        <f>P33/'סכום נכסי הקרן'!$C$42</f>
        <v>8.6676363132961E-4</v>
      </c>
    </row>
    <row r="34" spans="2:19" s="148" customFormat="1">
      <c r="B34" s="87" t="s">
        <v>1642</v>
      </c>
      <c r="C34" s="84" t="s">
        <v>1643</v>
      </c>
      <c r="D34" s="97" t="s">
        <v>1599</v>
      </c>
      <c r="E34" s="84" t="s">
        <v>846</v>
      </c>
      <c r="F34" s="97" t="s">
        <v>847</v>
      </c>
      <c r="G34" s="84" t="s">
        <v>299</v>
      </c>
      <c r="H34" s="84" t="s">
        <v>144</v>
      </c>
      <c r="I34" s="111">
        <v>42625</v>
      </c>
      <c r="J34" s="96">
        <v>4.9000000000000004</v>
      </c>
      <c r="K34" s="97" t="s">
        <v>145</v>
      </c>
      <c r="L34" s="98">
        <v>4.4500000000000005E-2</v>
      </c>
      <c r="M34" s="95">
        <v>4.5800000000000007E-2</v>
      </c>
      <c r="N34" s="94">
        <v>163683</v>
      </c>
      <c r="O34" s="96">
        <v>99.79</v>
      </c>
      <c r="P34" s="94">
        <v>593.24823000000004</v>
      </c>
      <c r="Q34" s="95">
        <v>1.1936495246261945E-3</v>
      </c>
      <c r="R34" s="149">
        <f t="shared" ref="R34:R36" si="2">P34/$P$11</f>
        <v>6.9349718589867507E-2</v>
      </c>
      <c r="S34" s="95">
        <f>P34/'סכום נכסי הקרן'!$C$42</f>
        <v>8.1928444720304422E-4</v>
      </c>
    </row>
    <row r="35" spans="2:19" s="148" customFormat="1">
      <c r="B35" s="87" t="s">
        <v>1644</v>
      </c>
      <c r="C35" s="84" t="s">
        <v>1645</v>
      </c>
      <c r="D35" s="97" t="s">
        <v>1599</v>
      </c>
      <c r="E35" s="84" t="s">
        <v>1646</v>
      </c>
      <c r="F35" s="97" t="s">
        <v>335</v>
      </c>
      <c r="G35" s="84" t="s">
        <v>476</v>
      </c>
      <c r="H35" s="84"/>
      <c r="I35" s="111">
        <v>41840</v>
      </c>
      <c r="J35" s="96">
        <v>4.9800000000000004</v>
      </c>
      <c r="K35" s="97" t="s">
        <v>145</v>
      </c>
      <c r="L35" s="98">
        <v>0.03</v>
      </c>
      <c r="M35" s="95">
        <v>0.31390000000000007</v>
      </c>
      <c r="N35" s="94">
        <v>22220.86</v>
      </c>
      <c r="O35" s="96">
        <v>27.03</v>
      </c>
      <c r="P35" s="94">
        <v>21.81485</v>
      </c>
      <c r="Q35" s="95">
        <v>6.2475064712187134E-5</v>
      </c>
      <c r="R35" s="149">
        <f t="shared" si="2"/>
        <v>2.5501192116159726E-3</v>
      </c>
      <c r="S35" s="95">
        <f>P35/'סכום נכסי הקרן'!$C$42</f>
        <v>3.0126625616847314E-5</v>
      </c>
    </row>
    <row r="36" spans="2:19" s="148" customFormat="1">
      <c r="B36" s="87" t="s">
        <v>1647</v>
      </c>
      <c r="C36" s="84" t="s">
        <v>1648</v>
      </c>
      <c r="D36" s="97" t="s">
        <v>1599</v>
      </c>
      <c r="E36" s="84" t="s">
        <v>1646</v>
      </c>
      <c r="F36" s="97" t="s">
        <v>335</v>
      </c>
      <c r="G36" s="84" t="s">
        <v>476</v>
      </c>
      <c r="H36" s="84"/>
      <c r="I36" s="111">
        <v>41840</v>
      </c>
      <c r="J36" s="96">
        <v>2.06</v>
      </c>
      <c r="K36" s="97" t="s">
        <v>145</v>
      </c>
      <c r="L36" s="98">
        <v>3.95E-2</v>
      </c>
      <c r="M36" s="95">
        <v>0.34090000000000004</v>
      </c>
      <c r="N36" s="94">
        <v>6176.66</v>
      </c>
      <c r="O36" s="96">
        <v>56.01</v>
      </c>
      <c r="P36" s="94">
        <v>12.56508</v>
      </c>
      <c r="Q36" s="95">
        <v>1.6632362494195722E-4</v>
      </c>
      <c r="R36" s="149">
        <f t="shared" si="2"/>
        <v>1.4688366825117581E-3</v>
      </c>
      <c r="S36" s="95">
        <f>P36/'סכום נכסי הקרן'!$C$42</f>
        <v>1.735255850971865E-5</v>
      </c>
    </row>
    <row r="37" spans="2:19" s="148" customFormat="1">
      <c r="B37" s="83"/>
      <c r="C37" s="84"/>
      <c r="D37" s="84"/>
      <c r="E37" s="84"/>
      <c r="F37" s="84"/>
      <c r="G37" s="84"/>
      <c r="H37" s="84"/>
      <c r="I37" s="84"/>
      <c r="J37" s="96"/>
      <c r="K37" s="84"/>
      <c r="L37" s="84"/>
      <c r="M37" s="95"/>
      <c r="N37" s="94"/>
      <c r="O37" s="96"/>
      <c r="P37" s="84"/>
      <c r="Q37" s="84"/>
      <c r="R37" s="95"/>
      <c r="S37" s="84"/>
    </row>
    <row r="38" spans="2:19" s="148" customFormat="1">
      <c r="B38" s="81" t="s">
        <v>209</v>
      </c>
      <c r="C38" s="82"/>
      <c r="D38" s="82"/>
      <c r="E38" s="82"/>
      <c r="F38" s="82"/>
      <c r="G38" s="82"/>
      <c r="H38" s="82"/>
      <c r="I38" s="82"/>
      <c r="J38" s="93">
        <v>3.46</v>
      </c>
      <c r="K38" s="82"/>
      <c r="L38" s="82"/>
      <c r="M38" s="92">
        <v>4.2099999999999999E-2</v>
      </c>
      <c r="N38" s="91"/>
      <c r="O38" s="93"/>
      <c r="P38" s="91">
        <v>551.82065</v>
      </c>
      <c r="Q38" s="82"/>
      <c r="R38" s="92">
        <v>6.4434218282951705E-2</v>
      </c>
      <c r="S38" s="92">
        <f>P38/'סכום נכסי הקרן'!$C$42</f>
        <v>7.6207235576661477E-4</v>
      </c>
    </row>
    <row r="39" spans="2:19" s="148" customFormat="1">
      <c r="B39" s="102" t="s">
        <v>82</v>
      </c>
      <c r="C39" s="82"/>
      <c r="D39" s="82"/>
      <c r="E39" s="82"/>
      <c r="F39" s="82"/>
      <c r="G39" s="82"/>
      <c r="H39" s="82"/>
      <c r="I39" s="82"/>
      <c r="J39" s="93">
        <v>3.46</v>
      </c>
      <c r="K39" s="82"/>
      <c r="L39" s="82"/>
      <c r="M39" s="92">
        <v>4.2099999999999999E-2</v>
      </c>
      <c r="N39" s="91"/>
      <c r="O39" s="93"/>
      <c r="P39" s="91">
        <v>551.82065</v>
      </c>
      <c r="Q39" s="82"/>
      <c r="R39" s="119">
        <f t="shared" ref="R39:R40" si="3">P39/$P$11</f>
        <v>6.4506904284531569E-2</v>
      </c>
      <c r="S39" s="92">
        <f>P39/'סכום נכסי הקרן'!$C$42</f>
        <v>7.6207235576661477E-4</v>
      </c>
    </row>
    <row r="40" spans="2:19" s="148" customFormat="1">
      <c r="B40" s="87" t="s">
        <v>1649</v>
      </c>
      <c r="C40" s="84" t="s">
        <v>1650</v>
      </c>
      <c r="D40" s="97" t="s">
        <v>1599</v>
      </c>
      <c r="E40" s="84"/>
      <c r="F40" s="97" t="s">
        <v>1246</v>
      </c>
      <c r="G40" s="84" t="s">
        <v>1651</v>
      </c>
      <c r="H40" s="84" t="s">
        <v>1652</v>
      </c>
      <c r="I40" s="111">
        <v>42135</v>
      </c>
      <c r="J40" s="96">
        <v>3.46</v>
      </c>
      <c r="K40" s="97" t="s">
        <v>145</v>
      </c>
      <c r="L40" s="98">
        <v>0.06</v>
      </c>
      <c r="M40" s="95">
        <v>4.2099999999999999E-2</v>
      </c>
      <c r="N40" s="94">
        <v>137000</v>
      </c>
      <c r="O40" s="96">
        <v>110.9</v>
      </c>
      <c r="P40" s="94">
        <v>551.82065</v>
      </c>
      <c r="Q40" s="95">
        <v>1.6606060606060607E-4</v>
      </c>
      <c r="R40" s="149">
        <f t="shared" si="3"/>
        <v>6.4506904284531569E-2</v>
      </c>
      <c r="S40" s="95">
        <f>P40/'סכום נכסי הקרן'!$C$42</f>
        <v>7.6207235576661477E-4</v>
      </c>
    </row>
    <row r="41" spans="2:19" s="148" customFormat="1">
      <c r="B41" s="150"/>
    </row>
    <row r="42" spans="2:19" s="148" customFormat="1">
      <c r="B42" s="151" t="s">
        <v>56</v>
      </c>
    </row>
    <row r="43" spans="2:19" s="148" customFormat="1">
      <c r="B43" s="151" t="s">
        <v>127</v>
      </c>
    </row>
    <row r="44" spans="2:19" s="148" customFormat="1">
      <c r="B44" s="150"/>
    </row>
    <row r="45" spans="2:19" s="148" customFormat="1">
      <c r="B45" s="150"/>
    </row>
    <row r="46" spans="2:19" s="148" customFormat="1">
      <c r="B46" s="150"/>
    </row>
    <row r="47" spans="2:19" s="148" customFormat="1">
      <c r="B47" s="150"/>
    </row>
    <row r="48" spans="2:19" s="148" customFormat="1">
      <c r="B48" s="150"/>
    </row>
    <row r="49" spans="2:2" s="148" customFormat="1">
      <c r="B49" s="150"/>
    </row>
    <row r="50" spans="2:2" s="148" customFormat="1">
      <c r="B50" s="150"/>
    </row>
    <row r="51" spans="2:2" s="148" customFormat="1">
      <c r="B51" s="150"/>
    </row>
    <row r="52" spans="2:2" s="148" customFormat="1">
      <c r="B52" s="150"/>
    </row>
    <row r="53" spans="2:2" s="148" customFormat="1">
      <c r="B53" s="150"/>
    </row>
    <row r="54" spans="2:2" s="148" customFormat="1">
      <c r="B54" s="150"/>
    </row>
    <row r="55" spans="2:2" s="148" customFormat="1">
      <c r="B55" s="150"/>
    </row>
    <row r="56" spans="2:2" s="148" customFormat="1">
      <c r="B56" s="150"/>
    </row>
    <row r="57" spans="2:2" s="148" customFormat="1">
      <c r="B57" s="150"/>
    </row>
    <row r="58" spans="2:2" s="148" customFormat="1">
      <c r="B58" s="150"/>
    </row>
    <row r="59" spans="2:2" s="148" customFormat="1">
      <c r="B59" s="150"/>
    </row>
    <row r="60" spans="2:2" s="148" customFormat="1">
      <c r="B60" s="150"/>
    </row>
    <row r="61" spans="2:2" s="148" customFormat="1">
      <c r="B61" s="150"/>
    </row>
    <row r="62" spans="2:2" s="148" customFormat="1">
      <c r="B62" s="150"/>
    </row>
    <row r="63" spans="2:2" s="148" customFormat="1">
      <c r="B63" s="150"/>
    </row>
    <row r="64" spans="2:2" s="148" customFormat="1">
      <c r="B64" s="150"/>
    </row>
    <row r="65" spans="2:2" s="148" customFormat="1">
      <c r="B65" s="150"/>
    </row>
    <row r="66" spans="2:2" s="148" customFormat="1">
      <c r="B66" s="150"/>
    </row>
    <row r="67" spans="2:2" s="148" customFormat="1">
      <c r="B67" s="150"/>
    </row>
    <row r="68" spans="2:2" s="148" customFormat="1">
      <c r="B68" s="150"/>
    </row>
    <row r="69" spans="2:2" s="148" customFormat="1">
      <c r="B69" s="150"/>
    </row>
    <row r="70" spans="2:2" s="148" customFormat="1">
      <c r="B70" s="150"/>
    </row>
    <row r="71" spans="2:2" s="148" customFormat="1">
      <c r="B71" s="150"/>
    </row>
    <row r="72" spans="2:2" s="148" customFormat="1">
      <c r="B72" s="150"/>
    </row>
    <row r="73" spans="2:2" s="148" customFormat="1">
      <c r="B73" s="150"/>
    </row>
    <row r="74" spans="2:2" s="148" customFormat="1">
      <c r="B74" s="150"/>
    </row>
    <row r="75" spans="2:2" s="148" customFormat="1">
      <c r="B75" s="150"/>
    </row>
    <row r="76" spans="2:2" s="148" customFormat="1">
      <c r="B76" s="150"/>
    </row>
    <row r="77" spans="2:2" s="148" customFormat="1">
      <c r="B77" s="150"/>
    </row>
    <row r="78" spans="2:2" s="148" customFormat="1">
      <c r="B78" s="150"/>
    </row>
    <row r="79" spans="2:2" s="148" customFormat="1">
      <c r="B79" s="150"/>
    </row>
    <row r="80" spans="2:2" s="148" customFormat="1">
      <c r="B80" s="150"/>
    </row>
    <row r="81" spans="2:2" s="148" customFormat="1">
      <c r="B81" s="150"/>
    </row>
    <row r="82" spans="2:2" s="148" customFormat="1">
      <c r="B82" s="150"/>
    </row>
    <row r="83" spans="2:2" s="148" customFormat="1">
      <c r="B83" s="150"/>
    </row>
    <row r="84" spans="2:2" s="148" customFormat="1">
      <c r="B84" s="150"/>
    </row>
    <row r="85" spans="2:2" s="148" customFormat="1">
      <c r="B85" s="150"/>
    </row>
    <row r="86" spans="2:2" s="148" customFormat="1">
      <c r="B86" s="150"/>
    </row>
    <row r="87" spans="2:2" s="148" customFormat="1">
      <c r="B87" s="150"/>
    </row>
    <row r="88" spans="2:2" s="148" customFormat="1">
      <c r="B88" s="150"/>
    </row>
    <row r="89" spans="2:2" s="148" customFormat="1">
      <c r="B89" s="150"/>
    </row>
    <row r="90" spans="2:2" s="148" customFormat="1">
      <c r="B90" s="150"/>
    </row>
    <row r="91" spans="2:2" s="148" customFormat="1">
      <c r="B91" s="150"/>
    </row>
    <row r="92" spans="2:2" s="148" customFormat="1">
      <c r="B92" s="150"/>
    </row>
    <row r="93" spans="2:2" s="148" customFormat="1">
      <c r="B93" s="150"/>
    </row>
    <row r="94" spans="2:2" s="148" customFormat="1">
      <c r="B94" s="150"/>
    </row>
    <row r="95" spans="2:2" s="148" customFormat="1">
      <c r="B95" s="150"/>
    </row>
    <row r="96" spans="2:2" s="153" customFormat="1">
      <c r="B96" s="152"/>
    </row>
    <row r="97" spans="2:5" s="153" customFormat="1">
      <c r="B97" s="152"/>
    </row>
    <row r="98" spans="2:5" s="153" customFormat="1">
      <c r="B98" s="152"/>
    </row>
    <row r="99" spans="2:5" s="153" customFormat="1">
      <c r="B99" s="152"/>
    </row>
    <row r="100" spans="2:5" s="153" customFormat="1">
      <c r="B100" s="152"/>
    </row>
    <row r="101" spans="2:5">
      <c r="C101" s="1"/>
      <c r="D101" s="1"/>
      <c r="E101" s="1"/>
    </row>
    <row r="102" spans="2:5">
      <c r="C102" s="1"/>
      <c r="D102" s="1"/>
      <c r="E102" s="1"/>
    </row>
    <row r="103" spans="2:5">
      <c r="C103" s="1"/>
      <c r="D103" s="1"/>
      <c r="E103" s="1"/>
    </row>
    <row r="104" spans="2:5">
      <c r="C104" s="1"/>
      <c r="D104" s="1"/>
      <c r="E104" s="1"/>
    </row>
    <row r="105" spans="2:5">
      <c r="C105" s="1"/>
      <c r="D105" s="1"/>
      <c r="E105" s="1"/>
    </row>
    <row r="106" spans="2:5">
      <c r="C106" s="1"/>
      <c r="D106" s="1"/>
      <c r="E106" s="1"/>
    </row>
    <row r="107" spans="2:5">
      <c r="C107" s="1"/>
      <c r="D107" s="1"/>
      <c r="E107" s="1"/>
    </row>
    <row r="108" spans="2:5">
      <c r="C108" s="1"/>
      <c r="D108" s="1"/>
      <c r="E108" s="1"/>
    </row>
    <row r="109" spans="2:5">
      <c r="C109" s="1"/>
      <c r="D109" s="1"/>
      <c r="E109" s="1"/>
    </row>
    <row r="110" spans="2:5">
      <c r="C110" s="1"/>
      <c r="D110" s="1"/>
      <c r="E110" s="1"/>
    </row>
    <row r="111" spans="2:5">
      <c r="C111" s="1"/>
      <c r="D111" s="1"/>
      <c r="E111" s="1"/>
    </row>
    <row r="112" spans="2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3" spans="2:2">
      <c r="B483" s="42"/>
    </row>
    <row r="484" spans="2:2">
      <c r="B484" s="42"/>
    </row>
    <row r="485" spans="2:2">
      <c r="B485" s="3"/>
    </row>
  </sheetData>
  <sheetProtection password="CC13" sheet="1" objects="1" scenarios="1"/>
  <mergeCells count="2">
    <mergeCell ref="B6:S6"/>
    <mergeCell ref="B7:S7"/>
  </mergeCells>
  <phoneticPr fontId="6" type="noConversion"/>
  <conditionalFormatting sqref="B12:B40">
    <cfRule type="cellIs" dxfId="109" priority="1" operator="equal">
      <formula>"NR3"</formula>
    </cfRule>
  </conditionalFormatting>
  <dataValidations count="1">
    <dataValidation allowBlank="1" showInputMessage="1" showErrorMessage="1" sqref="AC1:XFD2 D1:AA2 D3:XFD1048576 A1:B1048576 C5:C1048576"/>
  </dataValidations>
  <pageMargins left="0" right="0" top="0.51181102362204722" bottom="0.51181102362204722" header="0" footer="0.23622047244094491"/>
  <pageSetup paperSize="9" scale="62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L389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1.8554687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7.28515625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90">
      <c r="B1" s="55" t="s">
        <v>159</v>
      </c>
      <c r="C1" s="78" t="s" vm="1">
        <v>214</v>
      </c>
    </row>
    <row r="2" spans="2:90">
      <c r="B2" s="55" t="s">
        <v>158</v>
      </c>
      <c r="C2" s="78" t="s">
        <v>215</v>
      </c>
    </row>
    <row r="3" spans="2:90">
      <c r="B3" s="55" t="s">
        <v>160</v>
      </c>
      <c r="C3" s="78" t="s">
        <v>216</v>
      </c>
    </row>
    <row r="4" spans="2:90">
      <c r="B4" s="55" t="s">
        <v>161</v>
      </c>
      <c r="C4" s="78">
        <v>659</v>
      </c>
    </row>
    <row r="6" spans="2:90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2:90" ht="26.25" customHeight="1">
      <c r="B7" s="172" t="s">
        <v>105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</row>
    <row r="8" spans="2:90" s="3" customFormat="1" ht="63">
      <c r="B8" s="21" t="s">
        <v>131</v>
      </c>
      <c r="C8" s="29" t="s">
        <v>55</v>
      </c>
      <c r="D8" s="70" t="s">
        <v>133</v>
      </c>
      <c r="E8" s="70" t="s">
        <v>132</v>
      </c>
      <c r="F8" s="70" t="s">
        <v>76</v>
      </c>
      <c r="G8" s="29" t="s">
        <v>117</v>
      </c>
      <c r="H8" s="29" t="s">
        <v>0</v>
      </c>
      <c r="I8" s="29" t="s">
        <v>121</v>
      </c>
      <c r="J8" s="29" t="s">
        <v>125</v>
      </c>
      <c r="K8" s="29" t="s">
        <v>69</v>
      </c>
      <c r="L8" s="70" t="s">
        <v>162</v>
      </c>
      <c r="M8" s="30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CL8" s="1"/>
    </row>
    <row r="9" spans="2:90" s="3" customFormat="1" ht="14.25" customHeight="1">
      <c r="B9" s="15"/>
      <c r="C9" s="31"/>
      <c r="D9" s="16"/>
      <c r="E9" s="16"/>
      <c r="F9" s="31"/>
      <c r="G9" s="31"/>
      <c r="H9" s="31" t="s">
        <v>22</v>
      </c>
      <c r="I9" s="31" t="s">
        <v>73</v>
      </c>
      <c r="J9" s="31" t="s">
        <v>23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CL9" s="1"/>
    </row>
    <row r="10" spans="2:9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CL10" s="1"/>
    </row>
    <row r="11" spans="2:90" s="121" customFormat="1">
      <c r="B11" s="123" t="s">
        <v>34</v>
      </c>
      <c r="C11" s="117"/>
      <c r="D11" s="117"/>
      <c r="E11" s="117"/>
      <c r="F11" s="117"/>
      <c r="G11" s="117"/>
      <c r="H11" s="118"/>
      <c r="I11" s="118"/>
      <c r="J11" s="118">
        <v>293.02494999999999</v>
      </c>
      <c r="K11" s="117"/>
      <c r="L11" s="119">
        <v>1</v>
      </c>
      <c r="M11" s="119">
        <f>J11/'סכום נכסי הקרן'!$C$42</f>
        <v>4.0467172430914738E-4</v>
      </c>
    </row>
    <row r="12" spans="2:90" s="121" customFormat="1">
      <c r="B12" s="124" t="s">
        <v>210</v>
      </c>
      <c r="C12" s="117"/>
      <c r="D12" s="117"/>
      <c r="E12" s="117"/>
      <c r="F12" s="117"/>
      <c r="G12" s="117"/>
      <c r="H12" s="118"/>
      <c r="I12" s="118"/>
      <c r="J12" s="118">
        <v>120.26291000000001</v>
      </c>
      <c r="K12" s="117"/>
      <c r="L12" s="119">
        <v>0.4104186691269805</v>
      </c>
      <c r="M12" s="119">
        <f>J12/'סכום נכסי הקרן'!$C$42</f>
        <v>1.6608483052428063E-4</v>
      </c>
    </row>
    <row r="13" spans="2:90">
      <c r="B13" s="102" t="s">
        <v>210</v>
      </c>
      <c r="C13" s="82"/>
      <c r="D13" s="82"/>
      <c r="E13" s="82"/>
      <c r="F13" s="82"/>
      <c r="G13" s="82"/>
      <c r="H13" s="91"/>
      <c r="I13" s="91"/>
      <c r="J13" s="91">
        <v>120.26291000000001</v>
      </c>
      <c r="K13" s="82"/>
      <c r="L13" s="92">
        <v>0.4104186691269805</v>
      </c>
      <c r="M13" s="92">
        <f>J13/'סכום נכסי הקרן'!$C$42</f>
        <v>1.6608483052428063E-4</v>
      </c>
    </row>
    <row r="14" spans="2:90">
      <c r="B14" s="87" t="s">
        <v>1653</v>
      </c>
      <c r="C14" s="84">
        <v>4960</v>
      </c>
      <c r="D14" s="97" t="s">
        <v>32</v>
      </c>
      <c r="E14" s="84" t="s">
        <v>1654</v>
      </c>
      <c r="F14" s="97" t="s">
        <v>169</v>
      </c>
      <c r="G14" s="97" t="s">
        <v>147</v>
      </c>
      <c r="H14" s="94">
        <v>26794.719999999994</v>
      </c>
      <c r="I14" s="94">
        <v>100</v>
      </c>
      <c r="J14" s="94">
        <v>104.02246000000001</v>
      </c>
      <c r="K14" s="95">
        <v>1.0476470313392249E-3</v>
      </c>
      <c r="L14" s="95">
        <v>0.35499523163471236</v>
      </c>
      <c r="M14" s="95">
        <f>J14/'סכום נכסי הקרן'!$C$42</f>
        <v>1.4365653250714424E-4</v>
      </c>
    </row>
    <row r="15" spans="2:90">
      <c r="B15" s="87" t="s">
        <v>1655</v>
      </c>
      <c r="C15" s="84" t="s">
        <v>1656</v>
      </c>
      <c r="D15" s="97" t="s">
        <v>32</v>
      </c>
      <c r="E15" s="84" t="s">
        <v>1646</v>
      </c>
      <c r="F15" s="97" t="s">
        <v>335</v>
      </c>
      <c r="G15" s="97" t="s">
        <v>145</v>
      </c>
      <c r="H15" s="94">
        <v>341.01000000000005</v>
      </c>
      <c r="I15" s="94">
        <v>1311.0867000000001</v>
      </c>
      <c r="J15" s="94">
        <v>16.23845</v>
      </c>
      <c r="K15" s="95">
        <v>3.4778752469004842E-5</v>
      </c>
      <c r="L15" s="95">
        <v>5.5416612134905237E-2</v>
      </c>
      <c r="M15" s="95">
        <f>J15/'סכום נכסי הקרן'!$C$42</f>
        <v>2.2425535988003322E-5</v>
      </c>
    </row>
    <row r="16" spans="2:90" s="121" customFormat="1">
      <c r="B16" s="124" t="s">
        <v>209</v>
      </c>
      <c r="C16" s="117"/>
      <c r="D16" s="117"/>
      <c r="E16" s="117"/>
      <c r="F16" s="117"/>
      <c r="G16" s="117"/>
      <c r="H16" s="118"/>
      <c r="I16" s="118"/>
      <c r="J16" s="118">
        <v>172.76204000000001</v>
      </c>
      <c r="K16" s="117"/>
      <c r="L16" s="119">
        <v>0.58958133087301956</v>
      </c>
      <c r="M16" s="119">
        <f>J16/'סכום נכסי הקרן'!$C$42</f>
        <v>2.3858689378486678E-4</v>
      </c>
    </row>
    <row r="17" spans="2:13">
      <c r="B17" s="102" t="s">
        <v>74</v>
      </c>
      <c r="C17" s="82"/>
      <c r="D17" s="82"/>
      <c r="E17" s="82"/>
      <c r="F17" s="82"/>
      <c r="G17" s="82"/>
      <c r="H17" s="91"/>
      <c r="I17" s="91"/>
      <c r="J17" s="91">
        <v>172.76204000000001</v>
      </c>
      <c r="K17" s="82"/>
      <c r="L17" s="92">
        <v>0.58958133087301956</v>
      </c>
      <c r="M17" s="92">
        <f>J17/'סכום נכסי הקרן'!$C$42</f>
        <v>2.3858689378486678E-4</v>
      </c>
    </row>
    <row r="18" spans="2:13">
      <c r="B18" s="87" t="s">
        <v>1657</v>
      </c>
      <c r="C18" s="84">
        <v>4811</v>
      </c>
      <c r="D18" s="97" t="s">
        <v>32</v>
      </c>
      <c r="E18" s="84" t="s">
        <v>1658</v>
      </c>
      <c r="F18" s="97" t="s">
        <v>791</v>
      </c>
      <c r="G18" s="97" t="s">
        <v>145</v>
      </c>
      <c r="H18" s="94">
        <v>7962</v>
      </c>
      <c r="I18" s="94">
        <v>293.64109999999999</v>
      </c>
      <c r="J18" s="94">
        <v>84.91507</v>
      </c>
      <c r="K18" s="95">
        <v>4.1104315032490437E-4</v>
      </c>
      <c r="L18" s="95">
        <v>0.28978784912342792</v>
      </c>
      <c r="M18" s="95">
        <f>J18/'סכום נכסי הקרן'!$C$42</f>
        <v>1.1726894858861661E-4</v>
      </c>
    </row>
    <row r="19" spans="2:13">
      <c r="B19" s="87" t="s">
        <v>1659</v>
      </c>
      <c r="C19" s="84">
        <v>5356</v>
      </c>
      <c r="D19" s="97" t="s">
        <v>32</v>
      </c>
      <c r="E19" s="84" t="s">
        <v>1658</v>
      </c>
      <c r="F19" s="97" t="s">
        <v>791</v>
      </c>
      <c r="G19" s="97" t="s">
        <v>145</v>
      </c>
      <c r="H19" s="94">
        <v>10102</v>
      </c>
      <c r="I19" s="94">
        <v>239.4272</v>
      </c>
      <c r="J19" s="94">
        <v>87.846969999999999</v>
      </c>
      <c r="K19" s="95">
        <v>4.2628154315366851E-4</v>
      </c>
      <c r="L19" s="95">
        <v>0.29979348174959164</v>
      </c>
      <c r="M19" s="95">
        <f>J19/'סכום נכסי הקרן'!$C$42</f>
        <v>1.2131794519625016E-4</v>
      </c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99" t="s">
        <v>56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99" t="s">
        <v>127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C105" s="1"/>
      <c r="D105" s="1"/>
      <c r="E105" s="1"/>
    </row>
    <row r="106" spans="2:13">
      <c r="C106" s="1"/>
      <c r="D106" s="1"/>
      <c r="E106" s="1"/>
    </row>
    <row r="107" spans="2:13">
      <c r="C107" s="1"/>
      <c r="D107" s="1"/>
      <c r="E107" s="1"/>
    </row>
    <row r="108" spans="2:13">
      <c r="C108" s="1"/>
      <c r="D108" s="1"/>
      <c r="E108" s="1"/>
    </row>
    <row r="109" spans="2:13">
      <c r="C109" s="1"/>
      <c r="D109" s="1"/>
      <c r="E109" s="1"/>
    </row>
    <row r="110" spans="2:13">
      <c r="C110" s="1"/>
      <c r="D110" s="1"/>
      <c r="E110" s="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B387" s="42"/>
      <c r="C387" s="1"/>
      <c r="D387" s="1"/>
      <c r="E387" s="1"/>
    </row>
    <row r="388" spans="2:5">
      <c r="B388" s="42"/>
      <c r="C388" s="1"/>
      <c r="D388" s="1"/>
      <c r="E388" s="1"/>
    </row>
    <row r="389" spans="2:5">
      <c r="B389" s="3"/>
      <c r="C389" s="1"/>
      <c r="D389" s="1"/>
      <c r="E389" s="1"/>
    </row>
  </sheetData>
  <sheetProtection password="CC13"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Z1:XFD2 B24:B1048576 C5:C1048576 A1:A1048576 B1:B21 D3:XFD1048576 D1:X2"/>
  </dataValidations>
  <pageMargins left="0" right="0" top="0.51181102362204722" bottom="0.51181102362204722" header="0" footer="0.23622047244094491"/>
  <pageSetup paperSize="9" scale="81" fitToHeight="2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Y636"/>
  <sheetViews>
    <sheetView rightToLeft="1" topLeftCell="C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6384" width="9.140625" style="1"/>
  </cols>
  <sheetData>
    <row r="1" spans="2:25">
      <c r="B1" s="55" t="s">
        <v>159</v>
      </c>
      <c r="C1" s="78" t="s" vm="1">
        <v>214</v>
      </c>
    </row>
    <row r="2" spans="2:25">
      <c r="B2" s="55" t="s">
        <v>158</v>
      </c>
      <c r="C2" s="78" t="s">
        <v>215</v>
      </c>
    </row>
    <row r="3" spans="2:25">
      <c r="B3" s="55" t="s">
        <v>160</v>
      </c>
      <c r="C3" s="78" t="s">
        <v>216</v>
      </c>
    </row>
    <row r="4" spans="2:25">
      <c r="B4" s="55" t="s">
        <v>161</v>
      </c>
      <c r="C4" s="78">
        <v>659</v>
      </c>
    </row>
    <row r="6" spans="2:25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25" ht="26.25" customHeight="1">
      <c r="B7" s="172" t="s">
        <v>112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25" s="3" customFormat="1" ht="78.75">
      <c r="B8" s="21" t="s">
        <v>131</v>
      </c>
      <c r="C8" s="29" t="s">
        <v>55</v>
      </c>
      <c r="D8" s="29" t="s">
        <v>117</v>
      </c>
      <c r="E8" s="29" t="s">
        <v>118</v>
      </c>
      <c r="F8" s="29" t="s">
        <v>0</v>
      </c>
      <c r="G8" s="29" t="s">
        <v>121</v>
      </c>
      <c r="H8" s="29" t="s">
        <v>125</v>
      </c>
      <c r="I8" s="29" t="s">
        <v>69</v>
      </c>
      <c r="J8" s="70" t="s">
        <v>162</v>
      </c>
      <c r="K8" s="30" t="s">
        <v>164</v>
      </c>
      <c r="Y8" s="1"/>
    </row>
    <row r="9" spans="2:25" s="3" customFormat="1" ht="21" customHeight="1">
      <c r="B9" s="15"/>
      <c r="C9" s="16"/>
      <c r="D9" s="16"/>
      <c r="E9" s="31" t="s">
        <v>24</v>
      </c>
      <c r="F9" s="31" t="s">
        <v>22</v>
      </c>
      <c r="G9" s="31" t="s">
        <v>73</v>
      </c>
      <c r="H9" s="31" t="s">
        <v>23</v>
      </c>
      <c r="I9" s="31" t="s">
        <v>20</v>
      </c>
      <c r="J9" s="31" t="s">
        <v>20</v>
      </c>
      <c r="K9" s="32" t="s">
        <v>20</v>
      </c>
      <c r="Y9" s="1"/>
    </row>
    <row r="10" spans="2:25" s="4" customFormat="1" ht="18" customHeight="1">
      <c r="B10" s="146"/>
      <c r="C10" s="147" t="s">
        <v>1</v>
      </c>
      <c r="D10" s="147" t="s">
        <v>3</v>
      </c>
      <c r="E10" s="147" t="s">
        <v>4</v>
      </c>
      <c r="F10" s="147" t="s">
        <v>5</v>
      </c>
      <c r="G10" s="147" t="s">
        <v>6</v>
      </c>
      <c r="H10" s="147" t="s">
        <v>7</v>
      </c>
      <c r="I10" s="147" t="s">
        <v>8</v>
      </c>
      <c r="J10" s="147" t="s">
        <v>9</v>
      </c>
      <c r="K10" s="134" t="s">
        <v>10</v>
      </c>
      <c r="L10" s="3"/>
      <c r="Y10" s="1"/>
    </row>
    <row r="11" spans="2:25" s="158" customFormat="1" ht="18" customHeight="1">
      <c r="B11" s="122" t="s">
        <v>1660</v>
      </c>
      <c r="C11" s="82"/>
      <c r="D11" s="82"/>
      <c r="E11" s="82"/>
      <c r="F11" s="91"/>
      <c r="G11" s="93"/>
      <c r="H11" s="91">
        <f>H12+H16</f>
        <v>1267.0126399999999</v>
      </c>
      <c r="I11" s="82"/>
      <c r="J11" s="92">
        <f>H11/$H$11</f>
        <v>1</v>
      </c>
      <c r="K11" s="92">
        <f>H11/'סכום נכסי הקרן'!$C$42</f>
        <v>1.7497629118281054E-3</v>
      </c>
      <c r="L11" s="159"/>
      <c r="Y11" s="160"/>
    </row>
    <row r="12" spans="2:25" s="160" customFormat="1" ht="21" customHeight="1">
      <c r="B12" s="81" t="s">
        <v>39</v>
      </c>
      <c r="C12" s="82"/>
      <c r="D12" s="82"/>
      <c r="E12" s="82"/>
      <c r="F12" s="91"/>
      <c r="G12" s="93"/>
      <c r="H12" s="91">
        <f>H13</f>
        <v>44.397379999999998</v>
      </c>
      <c r="I12" s="82"/>
      <c r="J12" s="92">
        <f t="shared" ref="J12:J29" si="0">H12/$H$11</f>
        <v>3.5040992171948657E-2</v>
      </c>
      <c r="K12" s="92">
        <f>H12/'סכום נכסי הקרן'!$C$42</f>
        <v>6.131342849613472E-5</v>
      </c>
      <c r="L12" s="159"/>
    </row>
    <row r="13" spans="2:25" s="153" customFormat="1">
      <c r="B13" s="102" t="s">
        <v>1983</v>
      </c>
      <c r="C13" s="82"/>
      <c r="D13" s="82"/>
      <c r="E13" s="82"/>
      <c r="F13" s="91"/>
      <c r="G13" s="93"/>
      <c r="H13" s="91">
        <f>H14</f>
        <v>44.397379999999998</v>
      </c>
      <c r="I13" s="82"/>
      <c r="J13" s="92">
        <f t="shared" si="0"/>
        <v>3.5040992171948657E-2</v>
      </c>
      <c r="K13" s="92">
        <f>H13/'סכום נכסי הקרן'!$C$42</f>
        <v>6.131342849613472E-5</v>
      </c>
      <c r="L13" s="159"/>
    </row>
    <row r="14" spans="2:25" s="153" customFormat="1">
      <c r="B14" s="87" t="s">
        <v>1662</v>
      </c>
      <c r="C14" s="84">
        <v>5277</v>
      </c>
      <c r="D14" s="97" t="s">
        <v>145</v>
      </c>
      <c r="E14" s="111">
        <v>42545</v>
      </c>
      <c r="F14" s="94">
        <v>15158.599999999999</v>
      </c>
      <c r="G14" s="94">
        <v>80.6404</v>
      </c>
      <c r="H14" s="94">
        <v>44.397379999999998</v>
      </c>
      <c r="I14" s="127">
        <v>4.1666666666666664E-4</v>
      </c>
      <c r="J14" s="95">
        <f t="shared" si="0"/>
        <v>3.5040992171948657E-2</v>
      </c>
      <c r="K14" s="95">
        <f>H14/'סכום נכסי הקרן'!$C$42</f>
        <v>6.131342849613472E-5</v>
      </c>
      <c r="L14" s="159"/>
    </row>
    <row r="15" spans="2:25" s="153" customFormat="1">
      <c r="B15" s="83"/>
      <c r="C15" s="84"/>
      <c r="D15" s="84"/>
      <c r="E15" s="84"/>
      <c r="F15" s="94"/>
      <c r="G15" s="94"/>
      <c r="H15" s="94"/>
      <c r="I15" s="127"/>
      <c r="J15" s="95"/>
      <c r="K15" s="84"/>
      <c r="L15" s="159"/>
    </row>
    <row r="16" spans="2:25" s="137" customFormat="1">
      <c r="B16" s="81" t="s">
        <v>40</v>
      </c>
      <c r="C16" s="82"/>
      <c r="D16" s="82"/>
      <c r="E16" s="82"/>
      <c r="F16" s="94"/>
      <c r="G16" s="94"/>
      <c r="H16" s="118">
        <f>H17+H20</f>
        <v>1222.61526</v>
      </c>
      <c r="I16" s="127"/>
      <c r="J16" s="92">
        <f t="shared" si="0"/>
        <v>0.96495900782805144</v>
      </c>
      <c r="K16" s="92">
        <f>H16/'סכום נכסי הקרן'!$C$42</f>
        <v>1.6884494833319707E-3</v>
      </c>
      <c r="L16" s="144"/>
    </row>
    <row r="17" spans="2:12" s="137" customFormat="1">
      <c r="B17" s="102" t="s">
        <v>1983</v>
      </c>
      <c r="C17" s="82"/>
      <c r="D17" s="82"/>
      <c r="E17" s="82"/>
      <c r="F17" s="94"/>
      <c r="G17" s="94"/>
      <c r="H17" s="118">
        <f>H18</f>
        <v>50.340939999999989</v>
      </c>
      <c r="I17" s="127"/>
      <c r="J17" s="92">
        <f t="shared" si="0"/>
        <v>3.9731995096749781E-2</v>
      </c>
      <c r="K17" s="92">
        <f>H17/'סכום נכסי הקרן'!$C$42</f>
        <v>6.9521571433228902E-5</v>
      </c>
      <c r="L17" s="144"/>
    </row>
    <row r="18" spans="2:12" s="137" customFormat="1">
      <c r="B18" s="87" t="s">
        <v>1669</v>
      </c>
      <c r="C18" s="84">
        <v>5288</v>
      </c>
      <c r="D18" s="97" t="s">
        <v>145</v>
      </c>
      <c r="E18" s="111">
        <v>42768</v>
      </c>
      <c r="F18" s="94">
        <v>13860.39</v>
      </c>
      <c r="G18" s="94">
        <v>100</v>
      </c>
      <c r="H18" s="94">
        <v>50.340939999999989</v>
      </c>
      <c r="I18" s="127">
        <v>3.4744515659523053E-4</v>
      </c>
      <c r="J18" s="95">
        <f t="shared" si="0"/>
        <v>3.9731995096749781E-2</v>
      </c>
      <c r="K18" s="95">
        <f>H18/'סכום נכסי הקרן'!$C$42</f>
        <v>6.9521571433228902E-5</v>
      </c>
      <c r="L18" s="144"/>
    </row>
    <row r="19" spans="2:12" s="154" customFormat="1">
      <c r="B19" s="83"/>
      <c r="C19" s="84"/>
      <c r="D19" s="84"/>
      <c r="E19" s="84"/>
      <c r="F19" s="94"/>
      <c r="G19" s="94"/>
      <c r="H19" s="94"/>
      <c r="I19" s="127"/>
      <c r="J19" s="95"/>
      <c r="K19" s="84"/>
      <c r="L19" s="144"/>
    </row>
    <row r="20" spans="2:12" s="137" customFormat="1">
      <c r="B20" s="102" t="s">
        <v>208</v>
      </c>
      <c r="C20" s="82"/>
      <c r="D20" s="82"/>
      <c r="E20" s="82"/>
      <c r="F20" s="94"/>
      <c r="G20" s="94"/>
      <c r="H20" s="118">
        <f>SUM(H21:H29)</f>
        <v>1172.27432</v>
      </c>
      <c r="I20" s="127"/>
      <c r="J20" s="92">
        <f t="shared" si="0"/>
        <v>0.92522701273130159</v>
      </c>
      <c r="K20" s="92">
        <f>H20/'סכום נכסי הקרן'!$C$42</f>
        <v>1.6189279118987419E-3</v>
      </c>
      <c r="L20" s="144"/>
    </row>
    <row r="21" spans="2:12" s="137" customFormat="1">
      <c r="B21" s="87" t="s">
        <v>1665</v>
      </c>
      <c r="C21" s="84">
        <v>5281</v>
      </c>
      <c r="D21" s="97" t="s">
        <v>145</v>
      </c>
      <c r="E21" s="111">
        <v>42642</v>
      </c>
      <c r="F21" s="94">
        <v>95784.769999999975</v>
      </c>
      <c r="G21" s="94">
        <v>107.8683</v>
      </c>
      <c r="H21" s="94">
        <v>375.26333</v>
      </c>
      <c r="I21" s="127">
        <v>9.7321050370272839E-5</v>
      </c>
      <c r="J21" s="95">
        <f t="shared" si="0"/>
        <v>0.29617962611643717</v>
      </c>
      <c r="K21" s="95">
        <f>H21/'סכום נכסי הקרן'!$C$42</f>
        <v>5.1824412501765666E-4</v>
      </c>
      <c r="L21" s="144"/>
    </row>
    <row r="22" spans="2:12" s="137" customFormat="1" ht="16.5" customHeight="1">
      <c r="B22" s="87" t="s">
        <v>1664</v>
      </c>
      <c r="C22" s="84">
        <v>5284</v>
      </c>
      <c r="D22" s="97" t="s">
        <v>147</v>
      </c>
      <c r="E22" s="111">
        <v>42662</v>
      </c>
      <c r="F22" s="94">
        <v>27878.34</v>
      </c>
      <c r="G22" s="94">
        <v>99.968699999999998</v>
      </c>
      <c r="H22" s="94">
        <v>108.19544</v>
      </c>
      <c r="I22" s="127">
        <v>2.5883686833333332E-4</v>
      </c>
      <c r="J22" s="95">
        <f t="shared" si="0"/>
        <v>8.5394128349027376E-2</v>
      </c>
      <c r="K22" s="95">
        <f>H22/'סכום נכסי הקרן'!$C$42</f>
        <v>1.4941947867301708E-4</v>
      </c>
      <c r="L22" s="144"/>
    </row>
    <row r="23" spans="2:12" s="137" customFormat="1" ht="16.5" customHeight="1">
      <c r="B23" s="87" t="s">
        <v>1661</v>
      </c>
      <c r="C23" s="84">
        <v>5290</v>
      </c>
      <c r="D23" s="97" t="s">
        <v>145</v>
      </c>
      <c r="E23" s="111">
        <v>42779</v>
      </c>
      <c r="F23" s="94">
        <v>35293.160000000003</v>
      </c>
      <c r="G23" s="94">
        <v>102.1358</v>
      </c>
      <c r="H23" s="94">
        <v>130.92252999999999</v>
      </c>
      <c r="I23" s="127">
        <v>6.9900056414568876E-5</v>
      </c>
      <c r="J23" s="95">
        <f t="shared" si="0"/>
        <v>0.10333166841966154</v>
      </c>
      <c r="K23" s="95">
        <f>H23/'סכום נכסי הקרן'!$C$42</f>
        <v>1.8080592101804327E-4</v>
      </c>
      <c r="L23" s="144"/>
    </row>
    <row r="24" spans="2:12" s="137" customFormat="1" ht="16.5" customHeight="1">
      <c r="B24" s="87" t="s">
        <v>1666</v>
      </c>
      <c r="C24" s="84">
        <v>5285</v>
      </c>
      <c r="D24" s="97" t="s">
        <v>145</v>
      </c>
      <c r="E24" s="111">
        <v>42718</v>
      </c>
      <c r="F24" s="94">
        <v>23032.68</v>
      </c>
      <c r="G24" s="94">
        <v>100</v>
      </c>
      <c r="H24" s="94">
        <v>83.654690000000002</v>
      </c>
      <c r="I24" s="127">
        <v>5.0285754385964901E-5</v>
      </c>
      <c r="J24" s="95">
        <f t="shared" si="0"/>
        <v>6.6025142416890184E-2</v>
      </c>
      <c r="K24" s="95">
        <f>H24/'סכום נכסי הקרן'!$C$42</f>
        <v>1.1552834544924311E-4</v>
      </c>
      <c r="L24" s="144"/>
    </row>
    <row r="25" spans="2:12" s="137" customFormat="1">
      <c r="B25" s="87" t="s">
        <v>1667</v>
      </c>
      <c r="C25" s="84">
        <v>5280</v>
      </c>
      <c r="D25" s="97" t="s">
        <v>145</v>
      </c>
      <c r="E25" s="111">
        <v>42604</v>
      </c>
      <c r="F25" s="94">
        <v>8957.15</v>
      </c>
      <c r="G25" s="94">
        <v>90.658600000000007</v>
      </c>
      <c r="H25" s="94">
        <v>29.493410000000001</v>
      </c>
      <c r="I25" s="127">
        <v>4.2653095238095236E-3</v>
      </c>
      <c r="J25" s="95">
        <f t="shared" si="0"/>
        <v>2.3277912996984784E-2</v>
      </c>
      <c r="K25" s="95">
        <f>H25/'סכום נכסי הקרן'!$C$42</f>
        <v>4.0730828826885391E-5</v>
      </c>
      <c r="L25" s="144"/>
    </row>
    <row r="26" spans="2:12" s="137" customFormat="1">
      <c r="B26" s="87" t="s">
        <v>1668</v>
      </c>
      <c r="C26" s="84">
        <v>5292</v>
      </c>
      <c r="D26" s="97" t="s">
        <v>145</v>
      </c>
      <c r="E26" s="111">
        <v>42814</v>
      </c>
      <c r="F26" s="94">
        <v>7677.56</v>
      </c>
      <c r="G26" s="94">
        <v>100</v>
      </c>
      <c r="H26" s="94">
        <v>27.884889999999999</v>
      </c>
      <c r="I26" s="127">
        <v>4.2653095238095236E-3</v>
      </c>
      <c r="J26" s="95">
        <f t="shared" si="0"/>
        <v>2.2008375543909334E-2</v>
      </c>
      <c r="K26" s="95">
        <f>H26/'סכום נכסי הקרן'!$C$42</f>
        <v>3.8509439276317259E-5</v>
      </c>
      <c r="L26" s="144"/>
    </row>
    <row r="27" spans="2:12" s="137" customFormat="1">
      <c r="B27" s="87" t="s">
        <v>1663</v>
      </c>
      <c r="C27" s="84">
        <v>5287</v>
      </c>
      <c r="D27" s="97" t="s">
        <v>147</v>
      </c>
      <c r="E27" s="111">
        <v>42809</v>
      </c>
      <c r="F27" s="94">
        <v>23444.82</v>
      </c>
      <c r="G27" s="94">
        <v>98.898499999999999</v>
      </c>
      <c r="H27" s="94">
        <v>90.014939999999996</v>
      </c>
      <c r="I27" s="127">
        <v>2.8977189076941008E-4</v>
      </c>
      <c r="J27" s="95">
        <f t="shared" si="0"/>
        <v>7.1045021303023467E-2</v>
      </c>
      <c r="K27" s="95">
        <f>H27/'סכום נכסי הקרן'!$C$42</f>
        <v>1.2431194334606811E-4</v>
      </c>
      <c r="L27" s="144"/>
    </row>
    <row r="28" spans="2:12" s="137" customFormat="1">
      <c r="B28" s="87" t="s">
        <v>1670</v>
      </c>
      <c r="C28" s="84">
        <v>5276</v>
      </c>
      <c r="D28" s="97" t="s">
        <v>145</v>
      </c>
      <c r="E28" s="111">
        <v>42521</v>
      </c>
      <c r="F28" s="94">
        <v>77261.820000000007</v>
      </c>
      <c r="G28" s="94">
        <v>95.614000000000004</v>
      </c>
      <c r="H28" s="94">
        <v>268.30713000000003</v>
      </c>
      <c r="I28" s="127">
        <v>0</v>
      </c>
      <c r="J28" s="95">
        <f t="shared" si="0"/>
        <v>0.21176357798608864</v>
      </c>
      <c r="K28" s="95">
        <f>H28/'סכום נכסי הקרן'!$C$42</f>
        <v>3.7053605483607652E-4</v>
      </c>
      <c r="L28" s="144"/>
    </row>
    <row r="29" spans="2:12" s="137" customFormat="1">
      <c r="B29" s="87" t="s">
        <v>1671</v>
      </c>
      <c r="C29" s="84">
        <v>5286</v>
      </c>
      <c r="D29" s="97" t="s">
        <v>145</v>
      </c>
      <c r="E29" s="111">
        <v>42727</v>
      </c>
      <c r="F29" s="94">
        <v>16560</v>
      </c>
      <c r="G29" s="94">
        <v>97.326599999999999</v>
      </c>
      <c r="H29" s="94">
        <v>58.537959999999998</v>
      </c>
      <c r="I29" s="127">
        <v>8.5714285714285713E-5</v>
      </c>
      <c r="J29" s="95">
        <f t="shared" si="0"/>
        <v>4.6201559599279136E-2</v>
      </c>
      <c r="K29" s="95">
        <f>H29/'סכום נכסי הקרן'!$C$42</f>
        <v>8.0841775455434411E-5</v>
      </c>
      <c r="L29" s="144"/>
    </row>
    <row r="30" spans="2:12">
      <c r="B30" s="138"/>
      <c r="C30" s="137"/>
      <c r="D30" s="137"/>
      <c r="E30" s="137"/>
      <c r="F30" s="137"/>
      <c r="G30" s="137"/>
      <c r="H30" s="137"/>
      <c r="I30" s="137"/>
      <c r="J30" s="137"/>
      <c r="K30" s="137"/>
    </row>
    <row r="31" spans="2:12">
      <c r="B31" s="138"/>
      <c r="C31" s="137"/>
      <c r="D31" s="137"/>
      <c r="E31" s="137"/>
      <c r="F31" s="137"/>
      <c r="G31" s="137"/>
      <c r="H31" s="137"/>
      <c r="I31" s="137"/>
      <c r="J31" s="137"/>
      <c r="K31" s="137"/>
    </row>
    <row r="32" spans="2:12">
      <c r="B32" s="138"/>
      <c r="C32" s="137"/>
      <c r="D32" s="137"/>
      <c r="E32" s="137"/>
      <c r="F32" s="137"/>
      <c r="G32" s="137"/>
      <c r="H32" s="137"/>
      <c r="I32" s="137"/>
      <c r="J32" s="137"/>
      <c r="K32" s="137"/>
    </row>
    <row r="33" spans="2:11">
      <c r="B33" s="139" t="s">
        <v>56</v>
      </c>
      <c r="C33" s="137"/>
      <c r="D33" s="137"/>
      <c r="E33" s="137"/>
      <c r="F33" s="137"/>
      <c r="G33" s="137"/>
      <c r="H33" s="137"/>
      <c r="I33" s="137"/>
      <c r="J33" s="137"/>
      <c r="K33" s="137"/>
    </row>
    <row r="34" spans="2:11">
      <c r="B34" s="139" t="s">
        <v>127</v>
      </c>
      <c r="C34" s="137"/>
      <c r="D34" s="137"/>
      <c r="E34" s="137"/>
      <c r="F34" s="137"/>
      <c r="G34" s="137"/>
      <c r="H34" s="137"/>
      <c r="I34" s="137"/>
      <c r="J34" s="137"/>
      <c r="K34" s="137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sheetProtection password="CC13"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D1:L2 B27:E34 L3:L1048576 D3:K10 A1:A1048576 C5:C26 B35:K1048576 B1:B26 D11:E26 F11:K34 M1:XFD1048576"/>
  </dataValidations>
  <pageMargins left="0" right="0" top="0.51181102362204722" bottom="0.51181102362204722" header="0" footer="0.23622047244094491"/>
  <pageSetup paperSize="9" scale="93" fitToHeight="2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AW574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30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10" style="1" customWidth="1"/>
    <col min="14" max="14" width="9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49">
      <c r="B1" s="55" t="s">
        <v>159</v>
      </c>
      <c r="C1" s="78" t="s" vm="1">
        <v>214</v>
      </c>
    </row>
    <row r="2" spans="2:49">
      <c r="B2" s="55" t="s">
        <v>158</v>
      </c>
      <c r="C2" s="78" t="s">
        <v>215</v>
      </c>
    </row>
    <row r="3" spans="2:49">
      <c r="B3" s="55" t="s">
        <v>160</v>
      </c>
      <c r="C3" s="78" t="s">
        <v>216</v>
      </c>
    </row>
    <row r="4" spans="2:49">
      <c r="B4" s="55" t="s">
        <v>161</v>
      </c>
      <c r="C4" s="78">
        <v>659</v>
      </c>
    </row>
    <row r="6" spans="2:49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49" ht="26.25" customHeight="1">
      <c r="B7" s="172" t="s">
        <v>113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49" s="3" customFormat="1" ht="78.75">
      <c r="B8" s="21" t="s">
        <v>131</v>
      </c>
      <c r="C8" s="29" t="s">
        <v>55</v>
      </c>
      <c r="D8" s="70" t="s">
        <v>76</v>
      </c>
      <c r="E8" s="29" t="s">
        <v>117</v>
      </c>
      <c r="F8" s="29" t="s">
        <v>118</v>
      </c>
      <c r="G8" s="29" t="s">
        <v>0</v>
      </c>
      <c r="H8" s="29" t="s">
        <v>121</v>
      </c>
      <c r="I8" s="29" t="s">
        <v>125</v>
      </c>
      <c r="J8" s="29" t="s">
        <v>69</v>
      </c>
      <c r="K8" s="70" t="s">
        <v>162</v>
      </c>
      <c r="L8" s="30" t="s">
        <v>164</v>
      </c>
      <c r="AW8" s="1"/>
    </row>
    <row r="9" spans="2:4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73</v>
      </c>
      <c r="I9" s="16" t="s">
        <v>23</v>
      </c>
      <c r="J9" s="31" t="s">
        <v>20</v>
      </c>
      <c r="K9" s="31" t="s">
        <v>20</v>
      </c>
      <c r="L9" s="32" t="s">
        <v>20</v>
      </c>
      <c r="AW9" s="1"/>
    </row>
    <row r="10" spans="2:4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W10" s="1"/>
    </row>
    <row r="11" spans="2:49" s="4" customFormat="1" ht="18" customHeight="1">
      <c r="B11" s="123" t="s">
        <v>59</v>
      </c>
      <c r="C11" s="117"/>
      <c r="D11" s="117"/>
      <c r="E11" s="117"/>
      <c r="F11" s="117"/>
      <c r="G11" s="118"/>
      <c r="H11" s="120"/>
      <c r="I11" s="118">
        <v>3.6233200000000001</v>
      </c>
      <c r="J11" s="117"/>
      <c r="K11" s="119">
        <v>1</v>
      </c>
      <c r="L11" s="119">
        <f>I11/'סכום נכסי הקרן'!$C$42</f>
        <v>5.0038576992294337E-6</v>
      </c>
      <c r="AW11" s="121"/>
    </row>
    <row r="12" spans="2:49" s="121" customFormat="1" ht="21" customHeight="1">
      <c r="B12" s="124" t="s">
        <v>1672</v>
      </c>
      <c r="C12" s="117"/>
      <c r="D12" s="117"/>
      <c r="E12" s="117"/>
      <c r="F12" s="117"/>
      <c r="G12" s="118"/>
      <c r="H12" s="120"/>
      <c r="I12" s="120">
        <v>0</v>
      </c>
      <c r="J12" s="84"/>
      <c r="K12" s="119">
        <v>1</v>
      </c>
      <c r="L12" s="126">
        <f>I12/'סכום נכסי הקרן'!$C$42</f>
        <v>0</v>
      </c>
    </row>
    <row r="13" spans="2:49" s="137" customFormat="1">
      <c r="B13" s="83" t="s">
        <v>1673</v>
      </c>
      <c r="C13" s="84" t="s">
        <v>1674</v>
      </c>
      <c r="D13" s="97" t="s">
        <v>924</v>
      </c>
      <c r="E13" s="97" t="s">
        <v>146</v>
      </c>
      <c r="F13" s="111">
        <v>41546</v>
      </c>
      <c r="G13" s="94">
        <v>428</v>
      </c>
      <c r="H13" s="96">
        <v>0</v>
      </c>
      <c r="I13" s="96">
        <v>0</v>
      </c>
      <c r="J13" s="95">
        <v>0</v>
      </c>
      <c r="K13" s="95">
        <v>0</v>
      </c>
      <c r="L13" s="127">
        <f>I13/'סכום נכסי הקרן'!$C$42</f>
        <v>0</v>
      </c>
    </row>
    <row r="14" spans="2:49" s="137" customFormat="1">
      <c r="B14" s="83" t="s">
        <v>1934</v>
      </c>
      <c r="C14" s="84" t="s">
        <v>1675</v>
      </c>
      <c r="D14" s="97" t="s">
        <v>1027</v>
      </c>
      <c r="E14" s="97" t="s">
        <v>146</v>
      </c>
      <c r="F14" s="111">
        <v>41879</v>
      </c>
      <c r="G14" s="94">
        <v>48000</v>
      </c>
      <c r="H14" s="96">
        <v>0</v>
      </c>
      <c r="I14" s="96">
        <v>0</v>
      </c>
      <c r="J14" s="95">
        <v>1.4072691432140867E-3</v>
      </c>
      <c r="K14" s="95">
        <v>0</v>
      </c>
      <c r="L14" s="127">
        <f>I14/'סכום נכסי הקרן'!$C$42</f>
        <v>0</v>
      </c>
    </row>
    <row r="15" spans="2:49" s="154" customFormat="1">
      <c r="B15" s="124" t="s">
        <v>211</v>
      </c>
      <c r="C15" s="117"/>
      <c r="D15" s="117"/>
      <c r="E15" s="117"/>
      <c r="F15" s="117"/>
      <c r="G15" s="118"/>
      <c r="H15" s="120"/>
      <c r="I15" s="118">
        <v>3.6233200000000001</v>
      </c>
      <c r="J15" s="84"/>
      <c r="K15" s="119">
        <v>1</v>
      </c>
      <c r="L15" s="119">
        <f>I15/'סכום נכסי הקרן'!$C$42</f>
        <v>5.0038576992294337E-6</v>
      </c>
    </row>
    <row r="16" spans="2:49" s="137" customFormat="1">
      <c r="B16" s="83" t="s">
        <v>1676</v>
      </c>
      <c r="C16" s="84" t="s">
        <v>1677</v>
      </c>
      <c r="D16" s="97" t="s">
        <v>1027</v>
      </c>
      <c r="E16" s="97" t="s">
        <v>145</v>
      </c>
      <c r="F16" s="111">
        <v>42731</v>
      </c>
      <c r="G16" s="94">
        <v>708</v>
      </c>
      <c r="H16" s="96">
        <v>140.91</v>
      </c>
      <c r="I16" s="94">
        <v>3.6233200000000001</v>
      </c>
      <c r="J16" s="95">
        <v>3.4955057078448433E-5</v>
      </c>
      <c r="K16" s="95">
        <v>1</v>
      </c>
      <c r="L16" s="95">
        <f>I16/'סכום נכסי הקרן'!$C$42</f>
        <v>5.0038576992294337E-6</v>
      </c>
    </row>
    <row r="17" spans="2:12" s="137" customFormat="1">
      <c r="B17" s="101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12" s="13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99" t="s">
        <v>56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99" t="s">
        <v>127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13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X1:XFD2 D3:XFD1048576 D1:V2"/>
  </dataValidations>
  <pageMargins left="0" right="0" top="0.51181102362204722" bottom="0.51181102362204722" header="0" footer="0.23622047244094491"/>
  <pageSetup paperSize="9" scale="86" fitToHeight="25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100</v>
      </c>
      <c r="C6" s="13" t="s">
        <v>55</v>
      </c>
      <c r="E6" s="13" t="s">
        <v>132</v>
      </c>
      <c r="I6" s="13" t="s">
        <v>15</v>
      </c>
      <c r="J6" s="13" t="s">
        <v>77</v>
      </c>
      <c r="M6" s="13" t="s">
        <v>117</v>
      </c>
      <c r="Q6" s="13" t="s">
        <v>17</v>
      </c>
      <c r="R6" s="13" t="s">
        <v>19</v>
      </c>
      <c r="U6" s="13" t="s">
        <v>72</v>
      </c>
      <c r="W6" s="14" t="s">
        <v>68</v>
      </c>
    </row>
    <row r="7" spans="2:25" ht="18">
      <c r="B7" s="51" t="str">
        <f>'תעודות התחייבות ממשלתיות'!B6:Q6</f>
        <v>1.ב. ניירות ערך סחירים</v>
      </c>
      <c r="C7" s="13"/>
      <c r="E7" s="45"/>
      <c r="I7" s="13"/>
      <c r="J7" s="13"/>
      <c r="K7" s="13"/>
      <c r="L7" s="13"/>
      <c r="M7" s="13"/>
      <c r="Q7" s="13"/>
      <c r="R7" s="50"/>
    </row>
    <row r="8" spans="2:25" ht="37.5">
      <c r="B8" s="46" t="s">
        <v>102</v>
      </c>
      <c r="C8" s="29" t="s">
        <v>55</v>
      </c>
      <c r="D8" s="29" t="s">
        <v>134</v>
      </c>
      <c r="I8" s="29" t="s">
        <v>15</v>
      </c>
      <c r="J8" s="29" t="s">
        <v>77</v>
      </c>
      <c r="K8" s="29" t="s">
        <v>118</v>
      </c>
      <c r="L8" s="29" t="s">
        <v>18</v>
      </c>
      <c r="M8" s="29" t="s">
        <v>117</v>
      </c>
      <c r="Q8" s="29" t="s">
        <v>17</v>
      </c>
      <c r="R8" s="29" t="s">
        <v>19</v>
      </c>
      <c r="S8" s="29" t="s">
        <v>0</v>
      </c>
      <c r="T8" s="29" t="s">
        <v>121</v>
      </c>
      <c r="U8" s="29" t="s">
        <v>72</v>
      </c>
      <c r="V8" s="29" t="s">
        <v>69</v>
      </c>
      <c r="W8" s="30" t="s">
        <v>126</v>
      </c>
    </row>
    <row r="9" spans="2:25" ht="31.5">
      <c r="B9" s="47" t="str">
        <f>'תעודות חוב מסחריות '!B7:T7</f>
        <v>2. תעודות חוב מסחריות</v>
      </c>
      <c r="C9" s="13" t="s">
        <v>55</v>
      </c>
      <c r="D9" s="13" t="s">
        <v>134</v>
      </c>
      <c r="E9" s="40" t="s">
        <v>132</v>
      </c>
      <c r="G9" s="13" t="s">
        <v>76</v>
      </c>
      <c r="I9" s="13" t="s">
        <v>15</v>
      </c>
      <c r="J9" s="13" t="s">
        <v>77</v>
      </c>
      <c r="K9" s="13" t="s">
        <v>118</v>
      </c>
      <c r="L9" s="13" t="s">
        <v>18</v>
      </c>
      <c r="M9" s="13" t="s">
        <v>117</v>
      </c>
      <c r="Q9" s="13" t="s">
        <v>17</v>
      </c>
      <c r="R9" s="13" t="s">
        <v>19</v>
      </c>
      <c r="S9" s="13" t="s">
        <v>0</v>
      </c>
      <c r="T9" s="13" t="s">
        <v>121</v>
      </c>
      <c r="U9" s="13" t="s">
        <v>72</v>
      </c>
      <c r="V9" s="13" t="s">
        <v>69</v>
      </c>
      <c r="W9" s="37" t="s">
        <v>126</v>
      </c>
    </row>
    <row r="10" spans="2:25" ht="31.5">
      <c r="B10" s="47" t="str">
        <f>'אג"ח קונצרני'!B7:T7</f>
        <v>3. אג"ח קונצרני</v>
      </c>
      <c r="C10" s="29" t="s">
        <v>55</v>
      </c>
      <c r="D10" s="13" t="s">
        <v>134</v>
      </c>
      <c r="E10" s="40" t="s">
        <v>132</v>
      </c>
      <c r="G10" s="29" t="s">
        <v>76</v>
      </c>
      <c r="I10" s="29" t="s">
        <v>15</v>
      </c>
      <c r="J10" s="29" t="s">
        <v>77</v>
      </c>
      <c r="K10" s="29" t="s">
        <v>118</v>
      </c>
      <c r="L10" s="29" t="s">
        <v>18</v>
      </c>
      <c r="M10" s="29" t="s">
        <v>117</v>
      </c>
      <c r="Q10" s="29" t="s">
        <v>17</v>
      </c>
      <c r="R10" s="29" t="s">
        <v>19</v>
      </c>
      <c r="S10" s="29" t="s">
        <v>0</v>
      </c>
      <c r="T10" s="29" t="s">
        <v>121</v>
      </c>
      <c r="U10" s="29" t="s">
        <v>72</v>
      </c>
      <c r="V10" s="13" t="s">
        <v>69</v>
      </c>
      <c r="W10" s="30" t="s">
        <v>126</v>
      </c>
    </row>
    <row r="11" spans="2:25" ht="31.5">
      <c r="B11" s="47" t="str">
        <f>מניות!B7</f>
        <v>4. מניות</v>
      </c>
      <c r="C11" s="29" t="s">
        <v>55</v>
      </c>
      <c r="D11" s="13" t="s">
        <v>134</v>
      </c>
      <c r="E11" s="40" t="s">
        <v>132</v>
      </c>
      <c r="H11" s="29" t="s">
        <v>117</v>
      </c>
      <c r="S11" s="29" t="s">
        <v>0</v>
      </c>
      <c r="T11" s="13" t="s">
        <v>121</v>
      </c>
      <c r="U11" s="13" t="s">
        <v>72</v>
      </c>
      <c r="V11" s="13" t="s">
        <v>69</v>
      </c>
      <c r="W11" s="14" t="s">
        <v>126</v>
      </c>
    </row>
    <row r="12" spans="2:25" ht="31.5">
      <c r="B12" s="47" t="str">
        <f>'תעודות סל'!B7:M7</f>
        <v>5. תעודות סל</v>
      </c>
      <c r="C12" s="29" t="s">
        <v>55</v>
      </c>
      <c r="D12" s="13" t="s">
        <v>134</v>
      </c>
      <c r="E12" s="40" t="s">
        <v>132</v>
      </c>
      <c r="H12" s="29" t="s">
        <v>117</v>
      </c>
      <c r="S12" s="29" t="s">
        <v>0</v>
      </c>
      <c r="T12" s="29" t="s">
        <v>121</v>
      </c>
      <c r="U12" s="29" t="s">
        <v>72</v>
      </c>
      <c r="V12" s="29" t="s">
        <v>69</v>
      </c>
      <c r="W12" s="30" t="s">
        <v>126</v>
      </c>
    </row>
    <row r="13" spans="2:25" ht="31.5">
      <c r="B13" s="47" t="str">
        <f>'קרנות נאמנות'!B7:O7</f>
        <v>6. קרנות נאמנות</v>
      </c>
      <c r="C13" s="29" t="s">
        <v>55</v>
      </c>
      <c r="D13" s="29" t="s">
        <v>134</v>
      </c>
      <c r="G13" s="29" t="s">
        <v>76</v>
      </c>
      <c r="H13" s="29" t="s">
        <v>117</v>
      </c>
      <c r="S13" s="29" t="s">
        <v>0</v>
      </c>
      <c r="T13" s="29" t="s">
        <v>121</v>
      </c>
      <c r="U13" s="29" t="s">
        <v>72</v>
      </c>
      <c r="V13" s="29" t="s">
        <v>69</v>
      </c>
      <c r="W13" s="30" t="s">
        <v>126</v>
      </c>
    </row>
    <row r="14" spans="2:25" ht="31.5">
      <c r="B14" s="47" t="str">
        <f>'כתבי אופציה'!B7:L7</f>
        <v>7. כתבי אופציה</v>
      </c>
      <c r="C14" s="29" t="s">
        <v>55</v>
      </c>
      <c r="D14" s="29" t="s">
        <v>134</v>
      </c>
      <c r="G14" s="29" t="s">
        <v>76</v>
      </c>
      <c r="H14" s="29" t="s">
        <v>117</v>
      </c>
      <c r="S14" s="29" t="s">
        <v>0</v>
      </c>
      <c r="T14" s="29" t="s">
        <v>121</v>
      </c>
      <c r="U14" s="29" t="s">
        <v>72</v>
      </c>
      <c r="V14" s="29" t="s">
        <v>69</v>
      </c>
      <c r="W14" s="30" t="s">
        <v>126</v>
      </c>
    </row>
    <row r="15" spans="2:25" ht="31.5">
      <c r="B15" s="47" t="str">
        <f>אופציות!B7</f>
        <v>8. אופציות</v>
      </c>
      <c r="C15" s="29" t="s">
        <v>55</v>
      </c>
      <c r="D15" s="29" t="s">
        <v>134</v>
      </c>
      <c r="G15" s="29" t="s">
        <v>76</v>
      </c>
      <c r="H15" s="29" t="s">
        <v>117</v>
      </c>
      <c r="S15" s="29" t="s">
        <v>0</v>
      </c>
      <c r="T15" s="29" t="s">
        <v>121</v>
      </c>
      <c r="U15" s="29" t="s">
        <v>72</v>
      </c>
      <c r="V15" s="29" t="s">
        <v>69</v>
      </c>
      <c r="W15" s="30" t="s">
        <v>126</v>
      </c>
    </row>
    <row r="16" spans="2:25" ht="31.5">
      <c r="B16" s="47" t="str">
        <f>'חוזים עתידיים'!B7:I7</f>
        <v>9. חוזים עתידיים</v>
      </c>
      <c r="C16" s="29" t="s">
        <v>55</v>
      </c>
      <c r="D16" s="29" t="s">
        <v>134</v>
      </c>
      <c r="G16" s="29" t="s">
        <v>76</v>
      </c>
      <c r="H16" s="29" t="s">
        <v>117</v>
      </c>
      <c r="S16" s="29" t="s">
        <v>0</v>
      </c>
      <c r="T16" s="30" t="s">
        <v>121</v>
      </c>
    </row>
    <row r="17" spans="2:25" ht="31.5">
      <c r="B17" s="47" t="str">
        <f>'מוצרים מובנים'!B7:Q7</f>
        <v>10. מוצרים מובנים</v>
      </c>
      <c r="C17" s="29" t="s">
        <v>55</v>
      </c>
      <c r="F17" s="13" t="s">
        <v>61</v>
      </c>
      <c r="I17" s="29" t="s">
        <v>15</v>
      </c>
      <c r="J17" s="29" t="s">
        <v>77</v>
      </c>
      <c r="K17" s="29" t="s">
        <v>118</v>
      </c>
      <c r="L17" s="29" t="s">
        <v>18</v>
      </c>
      <c r="M17" s="29" t="s">
        <v>117</v>
      </c>
      <c r="Q17" s="29" t="s">
        <v>17</v>
      </c>
      <c r="R17" s="29" t="s">
        <v>19</v>
      </c>
      <c r="S17" s="29" t="s">
        <v>0</v>
      </c>
      <c r="T17" s="29" t="s">
        <v>121</v>
      </c>
      <c r="U17" s="29" t="s">
        <v>72</v>
      </c>
      <c r="V17" s="29" t="s">
        <v>69</v>
      </c>
      <c r="W17" s="30" t="s">
        <v>126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55</v>
      </c>
      <c r="I19" s="29" t="s">
        <v>15</v>
      </c>
      <c r="J19" s="29" t="s">
        <v>77</v>
      </c>
      <c r="K19" s="29" t="s">
        <v>118</v>
      </c>
      <c r="L19" s="29" t="s">
        <v>18</v>
      </c>
      <c r="M19" s="29" t="s">
        <v>117</v>
      </c>
      <c r="Q19" s="29" t="s">
        <v>17</v>
      </c>
      <c r="R19" s="29" t="s">
        <v>19</v>
      </c>
      <c r="S19" s="29" t="s">
        <v>0</v>
      </c>
      <c r="T19" s="29" t="s">
        <v>121</v>
      </c>
      <c r="U19" s="29" t="s">
        <v>125</v>
      </c>
      <c r="V19" s="29" t="s">
        <v>69</v>
      </c>
      <c r="W19" s="30" t="s">
        <v>126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55</v>
      </c>
      <c r="D20" s="40" t="s">
        <v>133</v>
      </c>
      <c r="E20" s="40" t="s">
        <v>132</v>
      </c>
      <c r="G20" s="29" t="s">
        <v>76</v>
      </c>
      <c r="I20" s="29" t="s">
        <v>15</v>
      </c>
      <c r="J20" s="29" t="s">
        <v>77</v>
      </c>
      <c r="K20" s="29" t="s">
        <v>118</v>
      </c>
      <c r="L20" s="29" t="s">
        <v>18</v>
      </c>
      <c r="M20" s="29" t="s">
        <v>117</v>
      </c>
      <c r="Q20" s="29" t="s">
        <v>17</v>
      </c>
      <c r="R20" s="29" t="s">
        <v>19</v>
      </c>
      <c r="S20" s="29" t="s">
        <v>0</v>
      </c>
      <c r="T20" s="29" t="s">
        <v>121</v>
      </c>
      <c r="U20" s="29" t="s">
        <v>125</v>
      </c>
      <c r="V20" s="29" t="s">
        <v>69</v>
      </c>
      <c r="W20" s="30" t="s">
        <v>126</v>
      </c>
    </row>
    <row r="21" spans="2:25" ht="31.5">
      <c r="B21" s="47" t="str">
        <f>'לא סחיר - אג"ח קונצרני'!B7:S7</f>
        <v>3. אג"ח קונצרני</v>
      </c>
      <c r="C21" s="29" t="s">
        <v>55</v>
      </c>
      <c r="D21" s="40" t="s">
        <v>133</v>
      </c>
      <c r="E21" s="40" t="s">
        <v>132</v>
      </c>
      <c r="G21" s="29" t="s">
        <v>76</v>
      </c>
      <c r="I21" s="29" t="s">
        <v>15</v>
      </c>
      <c r="J21" s="29" t="s">
        <v>77</v>
      </c>
      <c r="K21" s="29" t="s">
        <v>118</v>
      </c>
      <c r="L21" s="29" t="s">
        <v>18</v>
      </c>
      <c r="M21" s="29" t="s">
        <v>117</v>
      </c>
      <c r="Q21" s="29" t="s">
        <v>17</v>
      </c>
      <c r="R21" s="29" t="s">
        <v>19</v>
      </c>
      <c r="S21" s="29" t="s">
        <v>0</v>
      </c>
      <c r="T21" s="29" t="s">
        <v>121</v>
      </c>
      <c r="U21" s="29" t="s">
        <v>125</v>
      </c>
      <c r="V21" s="29" t="s">
        <v>69</v>
      </c>
      <c r="W21" s="30" t="s">
        <v>126</v>
      </c>
    </row>
    <row r="22" spans="2:25" ht="31.5">
      <c r="B22" s="47" t="str">
        <f>'לא סחיר - מניות'!B7:M7</f>
        <v>4. מניות</v>
      </c>
      <c r="C22" s="29" t="s">
        <v>55</v>
      </c>
      <c r="D22" s="40" t="s">
        <v>133</v>
      </c>
      <c r="E22" s="40" t="s">
        <v>132</v>
      </c>
      <c r="G22" s="29" t="s">
        <v>76</v>
      </c>
      <c r="H22" s="29" t="s">
        <v>117</v>
      </c>
      <c r="S22" s="29" t="s">
        <v>0</v>
      </c>
      <c r="T22" s="29" t="s">
        <v>121</v>
      </c>
      <c r="U22" s="29" t="s">
        <v>125</v>
      </c>
      <c r="V22" s="29" t="s">
        <v>69</v>
      </c>
      <c r="W22" s="30" t="s">
        <v>126</v>
      </c>
    </row>
    <row r="23" spans="2:25" ht="31.5">
      <c r="B23" s="47" t="str">
        <f>'לא סחיר - קרנות השקעה'!B7:K7</f>
        <v>5. קרנות השקעה</v>
      </c>
      <c r="C23" s="29" t="s">
        <v>55</v>
      </c>
      <c r="G23" s="29" t="s">
        <v>76</v>
      </c>
      <c r="H23" s="29" t="s">
        <v>117</v>
      </c>
      <c r="K23" s="29" t="s">
        <v>118</v>
      </c>
      <c r="S23" s="29" t="s">
        <v>0</v>
      </c>
      <c r="T23" s="29" t="s">
        <v>121</v>
      </c>
      <c r="U23" s="29" t="s">
        <v>125</v>
      </c>
      <c r="V23" s="29" t="s">
        <v>69</v>
      </c>
      <c r="W23" s="30" t="s">
        <v>126</v>
      </c>
    </row>
    <row r="24" spans="2:25" ht="31.5">
      <c r="B24" s="47" t="str">
        <f>'לא סחיר - כתבי אופציה'!B7:L7</f>
        <v>6. כתבי אופציה</v>
      </c>
      <c r="C24" s="29" t="s">
        <v>55</v>
      </c>
      <c r="G24" s="29" t="s">
        <v>76</v>
      </c>
      <c r="H24" s="29" t="s">
        <v>117</v>
      </c>
      <c r="K24" s="29" t="s">
        <v>118</v>
      </c>
      <c r="S24" s="29" t="s">
        <v>0</v>
      </c>
      <c r="T24" s="29" t="s">
        <v>121</v>
      </c>
      <c r="U24" s="29" t="s">
        <v>125</v>
      </c>
      <c r="V24" s="29" t="s">
        <v>69</v>
      </c>
      <c r="W24" s="30" t="s">
        <v>126</v>
      </c>
    </row>
    <row r="25" spans="2:25" ht="31.5">
      <c r="B25" s="47" t="str">
        <f>'לא סחיר - אופציות'!B7:L7</f>
        <v>7. אופציות</v>
      </c>
      <c r="C25" s="29" t="s">
        <v>55</v>
      </c>
      <c r="G25" s="29" t="s">
        <v>76</v>
      </c>
      <c r="H25" s="29" t="s">
        <v>117</v>
      </c>
      <c r="K25" s="29" t="s">
        <v>118</v>
      </c>
      <c r="S25" s="29" t="s">
        <v>0</v>
      </c>
      <c r="T25" s="29" t="s">
        <v>121</v>
      </c>
      <c r="U25" s="29" t="s">
        <v>125</v>
      </c>
      <c r="V25" s="29" t="s">
        <v>69</v>
      </c>
      <c r="W25" s="30" t="s">
        <v>126</v>
      </c>
    </row>
    <row r="26" spans="2:25" ht="31.5">
      <c r="B26" s="47" t="str">
        <f>'לא סחיר - חוזים עתידיים'!B7:K7</f>
        <v>8. חוזים עתידיים</v>
      </c>
      <c r="C26" s="29" t="s">
        <v>55</v>
      </c>
      <c r="G26" s="29" t="s">
        <v>76</v>
      </c>
      <c r="H26" s="29" t="s">
        <v>117</v>
      </c>
      <c r="K26" s="29" t="s">
        <v>118</v>
      </c>
      <c r="S26" s="29" t="s">
        <v>0</v>
      </c>
      <c r="T26" s="29" t="s">
        <v>121</v>
      </c>
      <c r="U26" s="29" t="s">
        <v>125</v>
      </c>
      <c r="V26" s="30" t="s">
        <v>126</v>
      </c>
    </row>
    <row r="27" spans="2:25" ht="31.5">
      <c r="B27" s="47" t="str">
        <f>'לא סחיר - מוצרים מובנים'!B7:Q7</f>
        <v>9. מוצרים מובנים</v>
      </c>
      <c r="C27" s="29" t="s">
        <v>55</v>
      </c>
      <c r="F27" s="29" t="s">
        <v>61</v>
      </c>
      <c r="I27" s="29" t="s">
        <v>15</v>
      </c>
      <c r="J27" s="29" t="s">
        <v>77</v>
      </c>
      <c r="K27" s="29" t="s">
        <v>118</v>
      </c>
      <c r="L27" s="29" t="s">
        <v>18</v>
      </c>
      <c r="M27" s="29" t="s">
        <v>117</v>
      </c>
      <c r="Q27" s="29" t="s">
        <v>17</v>
      </c>
      <c r="R27" s="29" t="s">
        <v>19</v>
      </c>
      <c r="S27" s="29" t="s">
        <v>0</v>
      </c>
      <c r="T27" s="29" t="s">
        <v>121</v>
      </c>
      <c r="U27" s="29" t="s">
        <v>125</v>
      </c>
      <c r="V27" s="29" t="s">
        <v>69</v>
      </c>
      <c r="W27" s="30" t="s">
        <v>126</v>
      </c>
    </row>
    <row r="28" spans="2:25" ht="31.5">
      <c r="B28" s="51" t="str">
        <f>הלוואות!B6</f>
        <v>1.ד. הלוואות:</v>
      </c>
      <c r="C28" s="29" t="s">
        <v>55</v>
      </c>
      <c r="I28" s="29" t="s">
        <v>15</v>
      </c>
      <c r="J28" s="29" t="s">
        <v>77</v>
      </c>
      <c r="L28" s="29" t="s">
        <v>18</v>
      </c>
      <c r="M28" s="29" t="s">
        <v>117</v>
      </c>
      <c r="Q28" s="13" t="s">
        <v>43</v>
      </c>
      <c r="R28" s="29" t="s">
        <v>19</v>
      </c>
      <c r="S28" s="29" t="s">
        <v>0</v>
      </c>
      <c r="T28" s="29" t="s">
        <v>121</v>
      </c>
      <c r="U28" s="29" t="s">
        <v>125</v>
      </c>
      <c r="V28" s="30" t="s">
        <v>126</v>
      </c>
    </row>
    <row r="29" spans="2:25" ht="47.25">
      <c r="B29" s="51" t="str">
        <f>'פקדונות מעל 3 חודשים'!B6:O6</f>
        <v>1.ה. פקדונות מעל 3 חודשים:</v>
      </c>
      <c r="C29" s="29" t="s">
        <v>55</v>
      </c>
      <c r="E29" s="29" t="s">
        <v>132</v>
      </c>
      <c r="I29" s="29" t="s">
        <v>15</v>
      </c>
      <c r="J29" s="29" t="s">
        <v>77</v>
      </c>
      <c r="L29" s="29" t="s">
        <v>18</v>
      </c>
      <c r="M29" s="29" t="s">
        <v>117</v>
      </c>
      <c r="O29" s="48" t="s">
        <v>63</v>
      </c>
      <c r="P29" s="49"/>
      <c r="R29" s="29" t="s">
        <v>19</v>
      </c>
      <c r="S29" s="29" t="s">
        <v>0</v>
      </c>
      <c r="T29" s="29" t="s">
        <v>121</v>
      </c>
      <c r="U29" s="29" t="s">
        <v>125</v>
      </c>
      <c r="V29" s="30" t="s">
        <v>126</v>
      </c>
    </row>
    <row r="30" spans="2:25" ht="63">
      <c r="B30" s="51" t="str">
        <f>'זכויות מקרקעין'!B6</f>
        <v>1. ו. זכויות במקרקעין:</v>
      </c>
      <c r="C30" s="13" t="s">
        <v>65</v>
      </c>
      <c r="N30" s="48" t="s">
        <v>101</v>
      </c>
      <c r="P30" s="49" t="s">
        <v>66</v>
      </c>
      <c r="U30" s="29" t="s">
        <v>125</v>
      </c>
      <c r="V30" s="14" t="s">
        <v>68</v>
      </c>
    </row>
    <row r="31" spans="2:25" ht="31.5">
      <c r="B31" s="51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67</v>
      </c>
      <c r="R31" s="13" t="s">
        <v>64</v>
      </c>
      <c r="U31" s="29" t="s">
        <v>125</v>
      </c>
      <c r="V31" s="14" t="s">
        <v>68</v>
      </c>
    </row>
    <row r="32" spans="2:25" ht="47.25">
      <c r="B32" s="51" t="str">
        <f>'יתרת התחייבות להשקעה'!B6:D6</f>
        <v>1. ט. יתרות התחייבות להשקעה:</v>
      </c>
      <c r="X32" s="13" t="s">
        <v>123</v>
      </c>
      <c r="Y32" s="14" t="s">
        <v>122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159</v>
      </c>
      <c r="C1" s="78" t="s" vm="1">
        <v>214</v>
      </c>
    </row>
    <row r="2" spans="2:54">
      <c r="B2" s="55" t="s">
        <v>158</v>
      </c>
      <c r="C2" s="78" t="s">
        <v>215</v>
      </c>
    </row>
    <row r="3" spans="2:54">
      <c r="B3" s="55" t="s">
        <v>160</v>
      </c>
      <c r="C3" s="78" t="s">
        <v>216</v>
      </c>
    </row>
    <row r="4" spans="2:54">
      <c r="B4" s="55" t="s">
        <v>161</v>
      </c>
      <c r="C4" s="78">
        <v>659</v>
      </c>
    </row>
    <row r="6" spans="2:54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4" ht="26.25" customHeight="1">
      <c r="B7" s="172" t="s">
        <v>114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4" s="3" customFormat="1" ht="78.75">
      <c r="B8" s="21" t="s">
        <v>131</v>
      </c>
      <c r="C8" s="29" t="s">
        <v>55</v>
      </c>
      <c r="D8" s="70" t="s">
        <v>76</v>
      </c>
      <c r="E8" s="29" t="s">
        <v>117</v>
      </c>
      <c r="F8" s="29" t="s">
        <v>118</v>
      </c>
      <c r="G8" s="29" t="s">
        <v>0</v>
      </c>
      <c r="H8" s="29" t="s">
        <v>121</v>
      </c>
      <c r="I8" s="29" t="s">
        <v>125</v>
      </c>
      <c r="J8" s="29" t="s">
        <v>69</v>
      </c>
      <c r="K8" s="70" t="s">
        <v>162</v>
      </c>
      <c r="L8" s="30" t="s">
        <v>164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73</v>
      </c>
      <c r="I9" s="16" t="s">
        <v>23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56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127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13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H1:XFD2 D3:XFD1048576 D1:AF2 A1:A1048576 B1:B13 B16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Normal="100" workbookViewId="0">
      <selection activeCell="A39" sqref="A39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35.42578125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8.42578125" style="1" bestFit="1" customWidth="1"/>
    <col min="9" max="9" width="7.28515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159</v>
      </c>
      <c r="C1" s="78" t="s" vm="1">
        <v>214</v>
      </c>
    </row>
    <row r="2" spans="2:51">
      <c r="B2" s="55" t="s">
        <v>158</v>
      </c>
      <c r="C2" s="78" t="s">
        <v>215</v>
      </c>
    </row>
    <row r="3" spans="2:51">
      <c r="B3" s="55" t="s">
        <v>160</v>
      </c>
      <c r="C3" s="78" t="s">
        <v>216</v>
      </c>
    </row>
    <row r="4" spans="2:51">
      <c r="B4" s="55" t="s">
        <v>161</v>
      </c>
      <c r="C4" s="78">
        <v>659</v>
      </c>
    </row>
    <row r="6" spans="2:51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51" ht="26.25" customHeight="1">
      <c r="B7" s="172" t="s">
        <v>115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51" s="3" customFormat="1" ht="63">
      <c r="B8" s="21" t="s">
        <v>131</v>
      </c>
      <c r="C8" s="29" t="s">
        <v>55</v>
      </c>
      <c r="D8" s="70" t="s">
        <v>76</v>
      </c>
      <c r="E8" s="29" t="s">
        <v>117</v>
      </c>
      <c r="F8" s="29" t="s">
        <v>118</v>
      </c>
      <c r="G8" s="29" t="s">
        <v>0</v>
      </c>
      <c r="H8" s="29" t="s">
        <v>121</v>
      </c>
      <c r="I8" s="29" t="s">
        <v>125</v>
      </c>
      <c r="J8" s="70" t="s">
        <v>162</v>
      </c>
      <c r="K8" s="30" t="s">
        <v>164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73</v>
      </c>
      <c r="I9" s="16" t="s">
        <v>23</v>
      </c>
      <c r="J9" s="31" t="s">
        <v>20</v>
      </c>
      <c r="K9" s="17" t="s">
        <v>20</v>
      </c>
      <c r="AW9" s="1"/>
    </row>
    <row r="10" spans="2:51" s="4" customFormat="1" ht="18" customHeight="1">
      <c r="B10" s="146"/>
      <c r="C10" s="147" t="s">
        <v>1</v>
      </c>
      <c r="D10" s="147" t="s">
        <v>2</v>
      </c>
      <c r="E10" s="147" t="s">
        <v>3</v>
      </c>
      <c r="F10" s="147" t="s">
        <v>4</v>
      </c>
      <c r="G10" s="147" t="s">
        <v>5</v>
      </c>
      <c r="H10" s="147" t="s">
        <v>6</v>
      </c>
      <c r="I10" s="147" t="s">
        <v>7</v>
      </c>
      <c r="J10" s="134" t="s">
        <v>8</v>
      </c>
      <c r="K10" s="134" t="s">
        <v>9</v>
      </c>
      <c r="AW10" s="1"/>
    </row>
    <row r="11" spans="2:51" s="158" customFormat="1" ht="18" customHeight="1">
      <c r="B11" s="122" t="s">
        <v>60</v>
      </c>
      <c r="C11" s="82"/>
      <c r="D11" s="82"/>
      <c r="E11" s="82"/>
      <c r="F11" s="82"/>
      <c r="G11" s="91"/>
      <c r="H11" s="93"/>
      <c r="I11" s="91">
        <v>852.81083999999998</v>
      </c>
      <c r="J11" s="92">
        <v>1</v>
      </c>
      <c r="K11" s="92">
        <f>I11/'סכום נכסי הקרן'!$C$42</f>
        <v>1.1777441925417355E-3</v>
      </c>
      <c r="AW11" s="153"/>
    </row>
    <row r="12" spans="2:51" s="153" customFormat="1" ht="19.5" customHeight="1">
      <c r="B12" s="81" t="s">
        <v>42</v>
      </c>
      <c r="C12" s="82"/>
      <c r="D12" s="82"/>
      <c r="E12" s="82"/>
      <c r="F12" s="82"/>
      <c r="G12" s="91"/>
      <c r="H12" s="93"/>
      <c r="I12" s="91">
        <v>852.81083999999998</v>
      </c>
      <c r="J12" s="92">
        <v>1</v>
      </c>
      <c r="K12" s="92">
        <f>I12/'סכום נכסי הקרן'!$C$42</f>
        <v>1.1777441925417355E-3</v>
      </c>
    </row>
    <row r="13" spans="2:51" s="153" customFormat="1">
      <c r="B13" s="102" t="s">
        <v>41</v>
      </c>
      <c r="C13" s="82"/>
      <c r="D13" s="82"/>
      <c r="E13" s="82"/>
      <c r="F13" s="82"/>
      <c r="G13" s="91"/>
      <c r="H13" s="93"/>
      <c r="I13" s="91">
        <v>858.27138000000036</v>
      </c>
      <c r="J13" s="92">
        <v>1.0064029908437848</v>
      </c>
      <c r="K13" s="92">
        <f>I13/'סכום נכסי הקרן'!$C$42</f>
        <v>1.1852852778229009E-3</v>
      </c>
    </row>
    <row r="14" spans="2:51" s="148" customFormat="1">
      <c r="B14" s="87" t="s">
        <v>1678</v>
      </c>
      <c r="C14" s="84" t="s">
        <v>1679</v>
      </c>
      <c r="D14" s="97"/>
      <c r="E14" s="97" t="s">
        <v>147</v>
      </c>
      <c r="F14" s="111">
        <v>42817</v>
      </c>
      <c r="G14" s="94">
        <v>388220</v>
      </c>
      <c r="H14" s="96">
        <v>-1.5384</v>
      </c>
      <c r="I14" s="94">
        <v>-5.9722400000000002</v>
      </c>
      <c r="J14" s="95">
        <v>-7.0030066690990938E-3</v>
      </c>
      <c r="K14" s="95">
        <f>I14/'סכום נכסי הקרן'!$C$42</f>
        <v>-8.2477504348625011E-6</v>
      </c>
    </row>
    <row r="15" spans="2:51" s="137" customFormat="1">
      <c r="B15" s="87" t="s">
        <v>1680</v>
      </c>
      <c r="C15" s="84" t="s">
        <v>1681</v>
      </c>
      <c r="D15" s="97"/>
      <c r="E15" s="97" t="s">
        <v>147</v>
      </c>
      <c r="F15" s="111">
        <v>42816</v>
      </c>
      <c r="G15" s="94">
        <v>1777500</v>
      </c>
      <c r="H15" s="96">
        <v>1.6233</v>
      </c>
      <c r="I15" s="94">
        <v>28.854590000000002</v>
      </c>
      <c r="J15" s="95">
        <v>3.3834689530916381E-2</v>
      </c>
      <c r="K15" s="95">
        <f>I15/'סכום נכסי הקרן'!$C$42</f>
        <v>3.9848609101489415E-5</v>
      </c>
    </row>
    <row r="16" spans="2:51" s="155" customFormat="1">
      <c r="B16" s="87" t="s">
        <v>1682</v>
      </c>
      <c r="C16" s="84" t="s">
        <v>1683</v>
      </c>
      <c r="D16" s="97"/>
      <c r="E16" s="97" t="s">
        <v>147</v>
      </c>
      <c r="F16" s="111">
        <v>42816</v>
      </c>
      <c r="G16" s="94">
        <v>1066500</v>
      </c>
      <c r="H16" s="96">
        <v>1.6233</v>
      </c>
      <c r="I16" s="94">
        <v>17.312750000000001</v>
      </c>
      <c r="J16" s="95">
        <v>2.0300809028177928E-2</v>
      </c>
      <c r="K16" s="95">
        <f>I16/'סכום נכסי הקרן'!$C$42</f>
        <v>2.3909159936835386E-5</v>
      </c>
      <c r="AW16" s="137"/>
      <c r="AY16" s="137"/>
    </row>
    <row r="17" spans="2:51" s="155" customFormat="1">
      <c r="B17" s="87" t="s">
        <v>1684</v>
      </c>
      <c r="C17" s="84" t="s">
        <v>1685</v>
      </c>
      <c r="D17" s="97"/>
      <c r="E17" s="97" t="s">
        <v>145</v>
      </c>
      <c r="F17" s="111">
        <v>42814</v>
      </c>
      <c r="G17" s="94">
        <v>36100</v>
      </c>
      <c r="H17" s="96">
        <v>-0.43690000000000001</v>
      </c>
      <c r="I17" s="94">
        <v>-0.15772</v>
      </c>
      <c r="J17" s="95">
        <v>-1.8494136401924722E-4</v>
      </c>
      <c r="K17" s="95">
        <f>I17/'סכום נכסי הקרן'!$C$42</f>
        <v>-2.1781361743441549E-7</v>
      </c>
      <c r="AW17" s="137"/>
      <c r="AY17" s="137"/>
    </row>
    <row r="18" spans="2:51" s="155" customFormat="1">
      <c r="B18" s="87" t="s">
        <v>1686</v>
      </c>
      <c r="C18" s="84" t="s">
        <v>1687</v>
      </c>
      <c r="D18" s="97"/>
      <c r="E18" s="97" t="s">
        <v>145</v>
      </c>
      <c r="F18" s="111">
        <v>42823</v>
      </c>
      <c r="G18" s="94">
        <v>216906</v>
      </c>
      <c r="H18" s="96">
        <v>-0.29520000000000002</v>
      </c>
      <c r="I18" s="94">
        <v>-0.64036999999999999</v>
      </c>
      <c r="J18" s="95">
        <v>-7.5089336340987411E-4</v>
      </c>
      <c r="K18" s="95">
        <f>I18/'סכום נכסי הקרן'!$C$42</f>
        <v>-8.8436029797411005E-7</v>
      </c>
      <c r="AW18" s="137"/>
      <c r="AY18" s="137"/>
    </row>
    <row r="19" spans="2:51" s="137" customFormat="1">
      <c r="B19" s="87" t="s">
        <v>1688</v>
      </c>
      <c r="C19" s="84" t="s">
        <v>1689</v>
      </c>
      <c r="D19" s="97"/>
      <c r="E19" s="97" t="s">
        <v>145</v>
      </c>
      <c r="F19" s="111">
        <v>42795</v>
      </c>
      <c r="G19" s="94">
        <v>144960</v>
      </c>
      <c r="H19" s="96">
        <v>-4.9000000000000002E-2</v>
      </c>
      <c r="I19" s="94">
        <v>-7.0989999999999998E-2</v>
      </c>
      <c r="J19" s="95">
        <v>-8.3242375296261475E-5</v>
      </c>
      <c r="K19" s="95">
        <f>I19/'סכום נכסי הקרן'!$C$42</f>
        <v>-9.8038224078551572E-8</v>
      </c>
    </row>
    <row r="20" spans="2:51" s="137" customFormat="1">
      <c r="B20" s="87" t="s">
        <v>1690</v>
      </c>
      <c r="C20" s="84" t="s">
        <v>1691</v>
      </c>
      <c r="D20" s="97"/>
      <c r="E20" s="97" t="s">
        <v>145</v>
      </c>
      <c r="F20" s="111">
        <v>42810</v>
      </c>
      <c r="G20" s="94">
        <v>546376.80000000005</v>
      </c>
      <c r="H20" s="96">
        <v>-6.1699999999999998E-2</v>
      </c>
      <c r="I20" s="94">
        <v>-0.33729999999999999</v>
      </c>
      <c r="J20" s="95">
        <v>-3.9551561047230588E-4</v>
      </c>
      <c r="K20" s="95">
        <f>I20/'סכום נכסי הקרן'!$C$42</f>
        <v>-4.6581621329335747E-7</v>
      </c>
    </row>
    <row r="21" spans="2:51" s="137" customFormat="1">
      <c r="B21" s="87" t="s">
        <v>1692</v>
      </c>
      <c r="C21" s="84" t="s">
        <v>1693</v>
      </c>
      <c r="D21" s="97"/>
      <c r="E21" s="97" t="s">
        <v>145</v>
      </c>
      <c r="F21" s="111">
        <v>42817</v>
      </c>
      <c r="G21" s="94">
        <v>90947.5</v>
      </c>
      <c r="H21" s="96">
        <v>0.3332</v>
      </c>
      <c r="I21" s="94">
        <v>0.30306</v>
      </c>
      <c r="J21" s="95">
        <v>3.5536602700781805E-4</v>
      </c>
      <c r="K21" s="95">
        <f>I21/'סכום נכסי הקרן'!$C$42</f>
        <v>4.1853027453508719E-7</v>
      </c>
    </row>
    <row r="22" spans="2:51" s="137" customFormat="1">
      <c r="B22" s="87" t="s">
        <v>1694</v>
      </c>
      <c r="C22" s="84" t="s">
        <v>1695</v>
      </c>
      <c r="D22" s="97"/>
      <c r="E22" s="97" t="s">
        <v>145</v>
      </c>
      <c r="F22" s="111">
        <v>42817</v>
      </c>
      <c r="G22" s="94">
        <v>80161.399999999994</v>
      </c>
      <c r="H22" s="96">
        <v>0.36940000000000001</v>
      </c>
      <c r="I22" s="94">
        <v>0.29611000000000004</v>
      </c>
      <c r="J22" s="95">
        <v>3.4721650583146907E-4</v>
      </c>
      <c r="K22" s="95">
        <f>I22/'סכום נכסי הקרן'!$C$42</f>
        <v>4.0893222329764633E-7</v>
      </c>
    </row>
    <row r="23" spans="2:51" s="137" customFormat="1">
      <c r="B23" s="87" t="s">
        <v>1696</v>
      </c>
      <c r="C23" s="84" t="s">
        <v>1697</v>
      </c>
      <c r="D23" s="97"/>
      <c r="E23" s="97" t="s">
        <v>145</v>
      </c>
      <c r="F23" s="111">
        <v>42817</v>
      </c>
      <c r="G23" s="94">
        <v>27702000</v>
      </c>
      <c r="H23" s="96">
        <v>0.58220000000000005</v>
      </c>
      <c r="I23" s="94">
        <v>161.28790000000001</v>
      </c>
      <c r="J23" s="95">
        <v>0.18912505849480057</v>
      </c>
      <c r="K23" s="95">
        <f>I23/'סכום נכסי הקרן'!$C$42</f>
        <v>2.2274093930636739E-4</v>
      </c>
    </row>
    <row r="24" spans="2:51" s="137" customFormat="1">
      <c r="B24" s="87" t="s">
        <v>1698</v>
      </c>
      <c r="C24" s="84" t="s">
        <v>1699</v>
      </c>
      <c r="D24" s="97"/>
      <c r="E24" s="97" t="s">
        <v>145</v>
      </c>
      <c r="F24" s="111">
        <v>42817</v>
      </c>
      <c r="G24" s="94">
        <v>364680</v>
      </c>
      <c r="H24" s="96">
        <v>0.4541</v>
      </c>
      <c r="I24" s="94">
        <v>1.6559300000000001</v>
      </c>
      <c r="J24" s="95">
        <v>1.9417318851153442E-3</v>
      </c>
      <c r="K24" s="95">
        <f>I24/'סכום נכסי הקרן'!$C$42</f>
        <v>2.2868634511677127E-6</v>
      </c>
    </row>
    <row r="25" spans="2:51" s="137" customFormat="1">
      <c r="B25" s="87" t="s">
        <v>1700</v>
      </c>
      <c r="C25" s="84" t="s">
        <v>1701</v>
      </c>
      <c r="D25" s="97"/>
      <c r="E25" s="97" t="s">
        <v>145</v>
      </c>
      <c r="F25" s="111">
        <v>42796</v>
      </c>
      <c r="G25" s="94">
        <v>1464840</v>
      </c>
      <c r="H25" s="96">
        <v>0.95699999999999996</v>
      </c>
      <c r="I25" s="94">
        <v>14.01826</v>
      </c>
      <c r="J25" s="95">
        <v>1.6437713197923233E-2</v>
      </c>
      <c r="K25" s="95">
        <f>I25/'סכום נכסי הקרן'!$C$42</f>
        <v>1.9359421257520727E-5</v>
      </c>
    </row>
    <row r="26" spans="2:51" s="137" customFormat="1">
      <c r="B26" s="87" t="s">
        <v>1702</v>
      </c>
      <c r="C26" s="84" t="s">
        <v>1703</v>
      </c>
      <c r="D26" s="97"/>
      <c r="E26" s="97" t="s">
        <v>145</v>
      </c>
      <c r="F26" s="111">
        <v>42793</v>
      </c>
      <c r="G26" s="94">
        <v>3313643</v>
      </c>
      <c r="H26" s="96">
        <v>1.2048000000000001</v>
      </c>
      <c r="I26" s="94">
        <v>39.922750000000001</v>
      </c>
      <c r="J26" s="95">
        <v>4.6813136193250081E-2</v>
      </c>
      <c r="K26" s="95">
        <f>I26/'סכום נכסי הקרן'!$C$42</f>
        <v>5.5133899286265601E-5</v>
      </c>
    </row>
    <row r="27" spans="2:51" s="137" customFormat="1">
      <c r="B27" s="87" t="s">
        <v>1702</v>
      </c>
      <c r="C27" s="84" t="s">
        <v>1704</v>
      </c>
      <c r="D27" s="97"/>
      <c r="E27" s="97" t="s">
        <v>145</v>
      </c>
      <c r="F27" s="111">
        <v>42793</v>
      </c>
      <c r="G27" s="94">
        <v>783545</v>
      </c>
      <c r="H27" s="96">
        <v>1.2048000000000001</v>
      </c>
      <c r="I27" s="94">
        <v>9.4401499999999992</v>
      </c>
      <c r="J27" s="95">
        <v>1.1069453573080755E-2</v>
      </c>
      <c r="K27" s="95">
        <f>I27/'סכום נכסי הקרן'!$C$42</f>
        <v>1.3036984660306222E-5</v>
      </c>
    </row>
    <row r="28" spans="2:51" s="137" customFormat="1">
      <c r="B28" s="87" t="s">
        <v>1702</v>
      </c>
      <c r="C28" s="84" t="s">
        <v>1705</v>
      </c>
      <c r="D28" s="97"/>
      <c r="E28" s="97" t="s">
        <v>145</v>
      </c>
      <c r="F28" s="111">
        <v>42793</v>
      </c>
      <c r="G28" s="94">
        <v>1098247.5</v>
      </c>
      <c r="H28" s="96">
        <v>1.2048000000000001</v>
      </c>
      <c r="I28" s="94">
        <v>13.231680000000001</v>
      </c>
      <c r="J28" s="95">
        <v>1.5515375015636528E-2</v>
      </c>
      <c r="K28" s="95">
        <f>I28/'סכום נכסי הקרן'!$C$42</f>
        <v>1.827314281977306E-5</v>
      </c>
    </row>
    <row r="29" spans="2:51" s="137" customFormat="1">
      <c r="B29" s="87" t="s">
        <v>1706</v>
      </c>
      <c r="C29" s="84" t="s">
        <v>1707</v>
      </c>
      <c r="D29" s="97"/>
      <c r="E29" s="97" t="s">
        <v>145</v>
      </c>
      <c r="F29" s="111">
        <v>42793</v>
      </c>
      <c r="G29" s="94">
        <v>367690</v>
      </c>
      <c r="H29" s="96">
        <v>1.2688999999999999</v>
      </c>
      <c r="I29" s="94">
        <v>4.6657600000000006</v>
      </c>
      <c r="J29" s="95">
        <v>5.4710373991024791E-3</v>
      </c>
      <c r="K29" s="95">
        <f>I29/'סכום נכסי הקרן'!$C$42</f>
        <v>6.4434825239715862E-6</v>
      </c>
    </row>
    <row r="30" spans="2:51" s="137" customFormat="1">
      <c r="B30" s="87" t="s">
        <v>1706</v>
      </c>
      <c r="C30" s="84" t="s">
        <v>1708</v>
      </c>
      <c r="D30" s="97"/>
      <c r="E30" s="97" t="s">
        <v>145</v>
      </c>
      <c r="F30" s="111">
        <v>42793</v>
      </c>
      <c r="G30" s="94">
        <v>194140.32</v>
      </c>
      <c r="H30" s="96">
        <v>1.2688999999999999</v>
      </c>
      <c r="I30" s="94">
        <v>2.4635199999999999</v>
      </c>
      <c r="J30" s="95">
        <v>2.8887062458071008E-3</v>
      </c>
      <c r="K30" s="95">
        <f>I30/'סכום נכסי הקרן'!$C$42</f>
        <v>3.4021570049583518E-6</v>
      </c>
    </row>
    <row r="31" spans="2:51" s="137" customFormat="1">
      <c r="B31" s="87" t="s">
        <v>1709</v>
      </c>
      <c r="C31" s="84" t="s">
        <v>1710</v>
      </c>
      <c r="D31" s="97"/>
      <c r="E31" s="97" t="s">
        <v>145</v>
      </c>
      <c r="F31" s="111">
        <v>42793</v>
      </c>
      <c r="G31" s="94">
        <v>73600</v>
      </c>
      <c r="H31" s="96">
        <v>1.3521000000000001</v>
      </c>
      <c r="I31" s="94">
        <v>0.99514999999999998</v>
      </c>
      <c r="J31" s="95">
        <v>1.1669058990854291E-3</v>
      </c>
      <c r="K31" s="95">
        <f>I31/'סכום נכסי הקרן'!$C$42</f>
        <v>1.3743166458905565E-6</v>
      </c>
    </row>
    <row r="32" spans="2:51" s="137" customFormat="1">
      <c r="B32" s="87" t="s">
        <v>1711</v>
      </c>
      <c r="C32" s="84" t="s">
        <v>1712</v>
      </c>
      <c r="D32" s="97"/>
      <c r="E32" s="97" t="s">
        <v>145</v>
      </c>
      <c r="F32" s="111">
        <v>42789</v>
      </c>
      <c r="G32" s="94">
        <v>3323.7</v>
      </c>
      <c r="H32" s="96">
        <v>1.6993</v>
      </c>
      <c r="I32" s="94">
        <v>5.6479999999999995E-2</v>
      </c>
      <c r="J32" s="95">
        <v>6.6228051228804731E-5</v>
      </c>
      <c r="K32" s="95">
        <f>I32/'סכום נכסי הקרן'!$C$42</f>
        <v>7.7999702718081314E-8</v>
      </c>
    </row>
    <row r="33" spans="2:11" s="137" customFormat="1">
      <c r="B33" s="87" t="s">
        <v>1711</v>
      </c>
      <c r="C33" s="84" t="s">
        <v>1713</v>
      </c>
      <c r="D33" s="97"/>
      <c r="E33" s="97" t="s">
        <v>145</v>
      </c>
      <c r="F33" s="111">
        <v>42789</v>
      </c>
      <c r="G33" s="94">
        <v>5908.8</v>
      </c>
      <c r="H33" s="96">
        <v>1.6993</v>
      </c>
      <c r="I33" s="94">
        <v>0.10041</v>
      </c>
      <c r="J33" s="95">
        <v>1.1774006062118066E-4</v>
      </c>
      <c r="K33" s="95">
        <f>I33/'סכום נכסי הקרן'!$C$42</f>
        <v>1.3866767262610739E-7</v>
      </c>
    </row>
    <row r="34" spans="2:11" s="137" customFormat="1">
      <c r="B34" s="87" t="s">
        <v>1714</v>
      </c>
      <c r="C34" s="84" t="s">
        <v>1715</v>
      </c>
      <c r="D34" s="97"/>
      <c r="E34" s="97" t="s">
        <v>145</v>
      </c>
      <c r="F34" s="111">
        <v>42787</v>
      </c>
      <c r="G34" s="94">
        <v>740600</v>
      </c>
      <c r="H34" s="96">
        <v>2.0507</v>
      </c>
      <c r="I34" s="94">
        <v>15.18783</v>
      </c>
      <c r="J34" s="95">
        <v>1.780914276371065E-2</v>
      </c>
      <c r="K34" s="95">
        <f>I34/'סכום נכסי הקרן'!$C$42</f>
        <v>2.0974614464106888E-5</v>
      </c>
    </row>
    <row r="35" spans="2:11" s="137" customFormat="1">
      <c r="B35" s="87" t="s">
        <v>1716</v>
      </c>
      <c r="C35" s="84" t="s">
        <v>1717</v>
      </c>
      <c r="D35" s="97"/>
      <c r="E35" s="97" t="s">
        <v>145</v>
      </c>
      <c r="F35" s="111">
        <v>42781</v>
      </c>
      <c r="G35" s="94">
        <v>56097</v>
      </c>
      <c r="H35" s="96">
        <v>2.9293999999999998</v>
      </c>
      <c r="I35" s="94">
        <v>1.64331</v>
      </c>
      <c r="J35" s="95">
        <v>1.9269337617706642E-3</v>
      </c>
      <c r="K35" s="95">
        <f>I35/'סכום נכסי הקרן'!$C$42</f>
        <v>2.2694350473379996E-6</v>
      </c>
    </row>
    <row r="36" spans="2:11" s="137" customFormat="1">
      <c r="B36" s="87" t="s">
        <v>1716</v>
      </c>
      <c r="C36" s="84" t="s">
        <v>1718</v>
      </c>
      <c r="D36" s="97"/>
      <c r="E36" s="97" t="s">
        <v>145</v>
      </c>
      <c r="F36" s="111">
        <v>42781</v>
      </c>
      <c r="G36" s="94">
        <v>2991.84</v>
      </c>
      <c r="H36" s="96">
        <v>2.9293</v>
      </c>
      <c r="I36" s="94">
        <v>8.7639999999999996E-2</v>
      </c>
      <c r="J36" s="95">
        <v>1.0276604833024871E-4</v>
      </c>
      <c r="K36" s="95">
        <f>I36/'סכום נכסי הקרן'!$C$42</f>
        <v>1.2103211661141373E-7</v>
      </c>
    </row>
    <row r="37" spans="2:11" s="137" customFormat="1">
      <c r="B37" s="87" t="s">
        <v>1719</v>
      </c>
      <c r="C37" s="84" t="s">
        <v>1720</v>
      </c>
      <c r="D37" s="97"/>
      <c r="E37" s="97" t="s">
        <v>145</v>
      </c>
      <c r="F37" s="111">
        <v>42780</v>
      </c>
      <c r="G37" s="94">
        <v>6507600</v>
      </c>
      <c r="H37" s="96">
        <v>3.0015999999999998</v>
      </c>
      <c r="I37" s="94">
        <v>195.33088000000001</v>
      </c>
      <c r="J37" s="95">
        <v>0.22904361769135112</v>
      </c>
      <c r="K37" s="95">
        <f>I37/'סכום נכסי הקרן'!$C$42</f>
        <v>2.6975479057473825E-4</v>
      </c>
    </row>
    <row r="38" spans="2:11" s="137" customFormat="1">
      <c r="B38" s="87" t="s">
        <v>1721</v>
      </c>
      <c r="C38" s="84" t="s">
        <v>1722</v>
      </c>
      <c r="D38" s="97"/>
      <c r="E38" s="97" t="s">
        <v>145</v>
      </c>
      <c r="F38" s="111">
        <v>42775</v>
      </c>
      <c r="G38" s="94">
        <v>93500</v>
      </c>
      <c r="H38" s="96">
        <v>2.9346000000000001</v>
      </c>
      <c r="I38" s="94">
        <v>2.7438500000000001</v>
      </c>
      <c r="J38" s="95">
        <v>3.2174192344928449E-3</v>
      </c>
      <c r="K38" s="95">
        <f>I38/'סכום נכסי הקרן'!$C$42</f>
        <v>3.7892968183960243E-6</v>
      </c>
    </row>
    <row r="39" spans="2:11" s="137" customFormat="1">
      <c r="B39" s="87" t="s">
        <v>1723</v>
      </c>
      <c r="C39" s="84" t="s">
        <v>1724</v>
      </c>
      <c r="D39" s="97"/>
      <c r="E39" s="97" t="s">
        <v>145</v>
      </c>
      <c r="F39" s="111">
        <v>42759</v>
      </c>
      <c r="G39" s="94">
        <v>8091657.75</v>
      </c>
      <c r="H39" s="96">
        <v>3.9236</v>
      </c>
      <c r="I39" s="94">
        <v>317.48174</v>
      </c>
      <c r="J39" s="95">
        <v>0.37227685801930005</v>
      </c>
      <c r="K39" s="95">
        <f>I39/'סכום נכסי הקרן'!$C$42</f>
        <v>4.3844690754991483E-4</v>
      </c>
    </row>
    <row r="40" spans="2:11" s="137" customFormat="1">
      <c r="B40" s="87" t="s">
        <v>1723</v>
      </c>
      <c r="C40" s="84" t="s">
        <v>1699</v>
      </c>
      <c r="D40" s="97"/>
      <c r="E40" s="97" t="s">
        <v>145</v>
      </c>
      <c r="F40" s="111">
        <v>42759</v>
      </c>
      <c r="G40" s="94">
        <v>803686.95</v>
      </c>
      <c r="H40" s="96">
        <v>3.9236</v>
      </c>
      <c r="I40" s="94">
        <v>31.53321</v>
      </c>
      <c r="J40" s="95">
        <v>3.6975620525649039E-2</v>
      </c>
      <c r="K40" s="95">
        <f>I40/'סכום נכסי הקרן'!$C$42</f>
        <v>4.354782233971015E-5</v>
      </c>
    </row>
    <row r="41" spans="2:11" s="137" customFormat="1">
      <c r="B41" s="87" t="s">
        <v>1723</v>
      </c>
      <c r="C41" s="84" t="s">
        <v>1725</v>
      </c>
      <c r="D41" s="97"/>
      <c r="E41" s="97" t="s">
        <v>145</v>
      </c>
      <c r="F41" s="111">
        <v>42759</v>
      </c>
      <c r="G41" s="94">
        <v>8161.56</v>
      </c>
      <c r="H41" s="96">
        <v>3.9235000000000002</v>
      </c>
      <c r="I41" s="94">
        <v>0.32022</v>
      </c>
      <c r="J41" s="95">
        <v>3.7548772245906255E-4</v>
      </c>
      <c r="K41" s="95">
        <f>I41/'סכום נכסי הקרן'!$C$42</f>
        <v>4.4222848449688389E-7</v>
      </c>
    </row>
    <row r="42" spans="2:11" s="137" customFormat="1">
      <c r="B42" s="87" t="s">
        <v>1726</v>
      </c>
      <c r="C42" s="84" t="s">
        <v>1727</v>
      </c>
      <c r="D42" s="97"/>
      <c r="E42" s="97" t="s">
        <v>145</v>
      </c>
      <c r="F42" s="111">
        <v>42822</v>
      </c>
      <c r="G42" s="94">
        <v>1089600</v>
      </c>
      <c r="H42" s="96">
        <v>0.59809999999999997</v>
      </c>
      <c r="I42" s="94">
        <v>6.5168200000000001</v>
      </c>
      <c r="J42" s="95">
        <v>7.6415773514323529E-3</v>
      </c>
      <c r="K42" s="95">
        <f>I42/'סכום נכסי הקרן'!$C$42</f>
        <v>8.9998233475079105E-6</v>
      </c>
    </row>
    <row r="43" spans="2:11" s="137" customFormat="1">
      <c r="B43" s="83"/>
      <c r="C43" s="84"/>
      <c r="D43" s="84"/>
      <c r="E43" s="84"/>
      <c r="F43" s="84"/>
      <c r="G43" s="94"/>
      <c r="H43" s="96"/>
      <c r="I43" s="84"/>
      <c r="J43" s="95"/>
      <c r="K43" s="84"/>
    </row>
    <row r="44" spans="2:11" s="137" customFormat="1">
      <c r="B44" s="102" t="s">
        <v>207</v>
      </c>
      <c r="C44" s="82"/>
      <c r="D44" s="82"/>
      <c r="E44" s="82"/>
      <c r="F44" s="82"/>
      <c r="G44" s="91"/>
      <c r="H44" s="93"/>
      <c r="I44" s="91">
        <v>-40.717559999999999</v>
      </c>
      <c r="J44" s="92">
        <v>-4.774512481572115E-2</v>
      </c>
      <c r="K44" s="92">
        <f>I44/'סכום נכסי הקרן'!$C$42</f>
        <v>-5.6231543473895882E-5</v>
      </c>
    </row>
    <row r="45" spans="2:11" s="137" customFormat="1">
      <c r="B45" s="87" t="s">
        <v>1728</v>
      </c>
      <c r="C45" s="84" t="s">
        <v>1729</v>
      </c>
      <c r="D45" s="97"/>
      <c r="E45" s="97" t="s">
        <v>147</v>
      </c>
      <c r="F45" s="111">
        <v>42725</v>
      </c>
      <c r="G45" s="94">
        <v>190792.59</v>
      </c>
      <c r="H45" s="96">
        <v>-1.8291999999999999</v>
      </c>
      <c r="I45" s="94">
        <v>-3.4899499999999999</v>
      </c>
      <c r="J45" s="95">
        <v>-4.0922908531509754E-3</v>
      </c>
      <c r="K45" s="95">
        <f>I45/'סכום נכסי הקרן'!$C$42</f>
        <v>-4.8196717864902251E-6</v>
      </c>
    </row>
    <row r="46" spans="2:11" s="137" customFormat="1">
      <c r="B46" s="87" t="s">
        <v>1730</v>
      </c>
      <c r="C46" s="84" t="s">
        <v>1731</v>
      </c>
      <c r="D46" s="97"/>
      <c r="E46" s="97" t="s">
        <v>147</v>
      </c>
      <c r="F46" s="111">
        <v>42717</v>
      </c>
      <c r="G46" s="94">
        <v>213575.4</v>
      </c>
      <c r="H46" s="96">
        <v>-6.4500000000000002E-2</v>
      </c>
      <c r="I46" s="94">
        <v>-0.13780000000000001</v>
      </c>
      <c r="J46" s="95">
        <v>-1.6158331195696341E-4</v>
      </c>
      <c r="K46" s="95">
        <f>I46/'סכום נכסי הקרן'!$C$42</f>
        <v>-1.9030380726897322E-7</v>
      </c>
    </row>
    <row r="47" spans="2:11" s="137" customFormat="1">
      <c r="B47" s="87" t="s">
        <v>1732</v>
      </c>
      <c r="C47" s="84" t="s">
        <v>1733</v>
      </c>
      <c r="D47" s="97"/>
      <c r="E47" s="97" t="s">
        <v>147</v>
      </c>
      <c r="F47" s="111">
        <v>42781</v>
      </c>
      <c r="G47" s="94">
        <v>194110</v>
      </c>
      <c r="H47" s="96">
        <v>1.0432999999999999</v>
      </c>
      <c r="I47" s="94">
        <v>2.0251199999999998</v>
      </c>
      <c r="J47" s="95">
        <v>2.3746414855608539E-3</v>
      </c>
      <c r="K47" s="95">
        <f>I47/'סכום נכסי הקרן'!$C$42</f>
        <v>2.7967202189879751E-6</v>
      </c>
    </row>
    <row r="48" spans="2:11" s="137" customFormat="1">
      <c r="B48" s="87" t="s">
        <v>1734</v>
      </c>
      <c r="C48" s="84" t="s">
        <v>1735</v>
      </c>
      <c r="D48" s="97"/>
      <c r="E48" s="97" t="s">
        <v>147</v>
      </c>
      <c r="F48" s="111">
        <v>42816</v>
      </c>
      <c r="G48" s="94">
        <v>11646.6</v>
      </c>
      <c r="H48" s="96">
        <v>-1.2914000000000001</v>
      </c>
      <c r="I48" s="94">
        <v>-0.15040999999999999</v>
      </c>
      <c r="J48" s="95">
        <v>-1.7636970937189305E-4</v>
      </c>
      <c r="K48" s="95">
        <f>I48/'סכום נכסי הקרן'!$C$42</f>
        <v>-2.0771840095302073E-7</v>
      </c>
    </row>
    <row r="49" spans="2:11" s="137" customFormat="1">
      <c r="B49" s="87" t="s">
        <v>1736</v>
      </c>
      <c r="C49" s="84" t="s">
        <v>1737</v>
      </c>
      <c r="D49" s="97"/>
      <c r="E49" s="97" t="s">
        <v>147</v>
      </c>
      <c r="F49" s="111">
        <v>42738</v>
      </c>
      <c r="G49" s="94">
        <v>1139427.4099999999</v>
      </c>
      <c r="H49" s="96">
        <v>-2.2254</v>
      </c>
      <c r="I49" s="94">
        <v>-25.356819999999999</v>
      </c>
      <c r="J49" s="95">
        <v>-2.9733229000700787E-2</v>
      </c>
      <c r="K49" s="95">
        <f>I49/'סכום נכסי הקרן'!$C$42</f>
        <v>-3.5018137781088861E-5</v>
      </c>
    </row>
    <row r="50" spans="2:11" s="137" customFormat="1">
      <c r="B50" s="87" t="s">
        <v>1738</v>
      </c>
      <c r="C50" s="84" t="s">
        <v>1739</v>
      </c>
      <c r="D50" s="97"/>
      <c r="E50" s="97" t="s">
        <v>147</v>
      </c>
      <c r="F50" s="111">
        <v>42788</v>
      </c>
      <c r="G50" s="94">
        <v>7654.59</v>
      </c>
      <c r="H50" s="96">
        <v>-1.5059</v>
      </c>
      <c r="I50" s="94">
        <v>-0.11527</v>
      </c>
      <c r="J50" s="95">
        <v>-1.3516479222989237E-4</v>
      </c>
      <c r="K50" s="95">
        <f>I50/'סכום נכסי הקרן'!$C$42</f>
        <v>-1.5918954908486605E-7</v>
      </c>
    </row>
    <row r="51" spans="2:11" s="137" customFormat="1">
      <c r="B51" s="87" t="s">
        <v>1740</v>
      </c>
      <c r="C51" s="84" t="s">
        <v>1741</v>
      </c>
      <c r="D51" s="97"/>
      <c r="E51" s="97" t="s">
        <v>147</v>
      </c>
      <c r="F51" s="111">
        <v>42740</v>
      </c>
      <c r="G51" s="94">
        <v>1189005.3</v>
      </c>
      <c r="H51" s="96">
        <v>-1.2887999999999999</v>
      </c>
      <c r="I51" s="94">
        <v>-15.324069999999999</v>
      </c>
      <c r="J51" s="95">
        <v>-1.796889683062659E-2</v>
      </c>
      <c r="K51" s="95">
        <f>I51/'סכום נכסי הקרן'!$C$42</f>
        <v>-2.1162763888652062E-5</v>
      </c>
    </row>
    <row r="52" spans="2:11" s="137" customFormat="1">
      <c r="B52" s="87" t="s">
        <v>1742</v>
      </c>
      <c r="C52" s="84" t="s">
        <v>1693</v>
      </c>
      <c r="D52" s="97"/>
      <c r="E52" s="97" t="s">
        <v>147</v>
      </c>
      <c r="F52" s="111">
        <v>42781</v>
      </c>
      <c r="G52" s="94">
        <v>1653.07</v>
      </c>
      <c r="H52" s="96">
        <v>-1.0556000000000001</v>
      </c>
      <c r="I52" s="94">
        <v>-1.745E-2</v>
      </c>
      <c r="J52" s="95">
        <v>-2.0461747413998632E-5</v>
      </c>
      <c r="K52" s="95">
        <f>I52/'סכום נכסי הקרן'!$C$42</f>
        <v>-2.4098704186092759E-8</v>
      </c>
    </row>
    <row r="53" spans="2:11" s="137" customFormat="1">
      <c r="B53" s="87" t="s">
        <v>1743</v>
      </c>
      <c r="C53" s="84" t="s">
        <v>1744</v>
      </c>
      <c r="D53" s="97"/>
      <c r="E53" s="97" t="s">
        <v>147</v>
      </c>
      <c r="F53" s="111">
        <v>42789</v>
      </c>
      <c r="G53" s="94">
        <v>1848.25</v>
      </c>
      <c r="H53" s="96">
        <v>-0.89380000000000004</v>
      </c>
      <c r="I53" s="94">
        <v>-1.652E-2</v>
      </c>
      <c r="J53" s="95">
        <v>-1.937123594723538E-5</v>
      </c>
      <c r="K53" s="95">
        <f>I53/'סכום נכסי הקרן'!$C$42</f>
        <v>-2.2814360639212173E-8</v>
      </c>
    </row>
    <row r="54" spans="2:11" s="137" customFormat="1">
      <c r="B54" s="87" t="s">
        <v>1745</v>
      </c>
      <c r="C54" s="84" t="s">
        <v>1746</v>
      </c>
      <c r="D54" s="97"/>
      <c r="E54" s="97" t="s">
        <v>147</v>
      </c>
      <c r="F54" s="111">
        <v>42794</v>
      </c>
      <c r="G54" s="94">
        <v>246354.82</v>
      </c>
      <c r="H54" s="96">
        <v>-0.79779999999999995</v>
      </c>
      <c r="I54" s="94">
        <v>-1.9655400000000001</v>
      </c>
      <c r="J54" s="95">
        <v>-2.3047783961095054E-3</v>
      </c>
      <c r="K54" s="95">
        <f>I54/'סכום נכסי הקרן'!$C$42</f>
        <v>-2.7144393711136257E-6</v>
      </c>
    </row>
    <row r="55" spans="2:11" s="137" customFormat="1">
      <c r="B55" s="87" t="s">
        <v>1745</v>
      </c>
      <c r="C55" s="84" t="s">
        <v>1747</v>
      </c>
      <c r="D55" s="97"/>
      <c r="E55" s="97" t="s">
        <v>147</v>
      </c>
      <c r="F55" s="111">
        <v>42794</v>
      </c>
      <c r="G55" s="94">
        <v>132444.69</v>
      </c>
      <c r="H55" s="96">
        <v>-0.79779999999999995</v>
      </c>
      <c r="I55" s="94">
        <v>-1.0566900000000001</v>
      </c>
      <c r="J55" s="95">
        <v>-1.2390672707678061E-3</v>
      </c>
      <c r="K55" s="95">
        <f>I55/'סכום נכסי הקרן'!$C$42</f>
        <v>-1.4593042823153216E-6</v>
      </c>
    </row>
    <row r="56" spans="2:11" s="137" customFormat="1">
      <c r="B56" s="87" t="s">
        <v>1745</v>
      </c>
      <c r="C56" s="84" t="s">
        <v>1748</v>
      </c>
      <c r="D56" s="97"/>
      <c r="E56" s="97" t="s">
        <v>147</v>
      </c>
      <c r="F56" s="111">
        <v>42794</v>
      </c>
      <c r="G56" s="94">
        <v>289602.06</v>
      </c>
      <c r="H56" s="96">
        <v>-0.79779999999999995</v>
      </c>
      <c r="I56" s="94">
        <v>-2.3105900000000004</v>
      </c>
      <c r="J56" s="95">
        <v>-2.7093816021381721E-3</v>
      </c>
      <c r="K56" s="95">
        <f>I56/'סכום נכסי הקרן'!$C$42</f>
        <v>-3.1909584472976552E-6</v>
      </c>
    </row>
    <row r="57" spans="2:11" s="137" customFormat="1">
      <c r="B57" s="87" t="s">
        <v>1745</v>
      </c>
      <c r="C57" s="84" t="s">
        <v>1749</v>
      </c>
      <c r="D57" s="97"/>
      <c r="E57" s="97" t="s">
        <v>147</v>
      </c>
      <c r="F57" s="111">
        <v>42794</v>
      </c>
      <c r="G57" s="94">
        <v>60430.31</v>
      </c>
      <c r="H57" s="96">
        <v>-0.79779999999999995</v>
      </c>
      <c r="I57" s="94">
        <v>-0.48213</v>
      </c>
      <c r="J57" s="95">
        <v>-5.6534225104361952E-4</v>
      </c>
      <c r="K57" s="95">
        <f>I57/'סכום נכסי הקרן'!$C$42</f>
        <v>-6.6582855296509469E-7</v>
      </c>
    </row>
    <row r="58" spans="2:11" s="137" customFormat="1">
      <c r="B58" s="87" t="s">
        <v>1750</v>
      </c>
      <c r="C58" s="84" t="s">
        <v>1751</v>
      </c>
      <c r="D58" s="97"/>
      <c r="E58" s="97" t="s">
        <v>147</v>
      </c>
      <c r="F58" s="111">
        <v>42794</v>
      </c>
      <c r="G58" s="94">
        <v>27061.45</v>
      </c>
      <c r="H58" s="96">
        <v>-0.67920000000000003</v>
      </c>
      <c r="I58" s="94">
        <v>-0.18378999999999998</v>
      </c>
      <c r="J58" s="95">
        <v>-2.1551086287786866E-4</v>
      </c>
      <c r="K58" s="95">
        <f>I58/'סכום נכסי הקרן'!$C$42</f>
        <v>-2.5381666718406811E-7</v>
      </c>
    </row>
    <row r="59" spans="2:11" s="137" customFormat="1">
      <c r="B59" s="87" t="s">
        <v>1752</v>
      </c>
      <c r="C59" s="84" t="s">
        <v>1753</v>
      </c>
      <c r="D59" s="97"/>
      <c r="E59" s="97" t="s">
        <v>147</v>
      </c>
      <c r="F59" s="111">
        <v>42809</v>
      </c>
      <c r="G59" s="94">
        <v>7742.7</v>
      </c>
      <c r="H59" s="96">
        <v>-0.5383</v>
      </c>
      <c r="I59" s="94">
        <v>-4.1680000000000002E-2</v>
      </c>
      <c r="J59" s="95">
        <v>-4.8873675198593865E-5</v>
      </c>
      <c r="K59" s="95">
        <f>I59/'סכום נכסי הקרן'!$C$42</f>
        <v>-5.7560687133314977E-8</v>
      </c>
    </row>
    <row r="60" spans="2:11" s="137" customFormat="1">
      <c r="B60" s="87" t="s">
        <v>1754</v>
      </c>
      <c r="C60" s="84" t="s">
        <v>1755</v>
      </c>
      <c r="D60" s="97"/>
      <c r="E60" s="97" t="s">
        <v>147</v>
      </c>
      <c r="F60" s="111">
        <v>42775</v>
      </c>
      <c r="G60" s="94">
        <v>1405191.74</v>
      </c>
      <c r="H60" s="96">
        <v>0.34460000000000002</v>
      </c>
      <c r="I60" s="94">
        <v>4.8417200000000005</v>
      </c>
      <c r="J60" s="95">
        <v>5.6773668589859862E-3</v>
      </c>
      <c r="K60" s="95">
        <f>I60/'סכום נכסי הקרן'!$C$42</f>
        <v>6.6864858470996588E-6</v>
      </c>
    </row>
    <row r="61" spans="2:11" s="137" customFormat="1">
      <c r="B61" s="87" t="s">
        <v>1756</v>
      </c>
      <c r="C61" s="84" t="s">
        <v>1757</v>
      </c>
      <c r="D61" s="97"/>
      <c r="E61" s="97" t="s">
        <v>147</v>
      </c>
      <c r="F61" s="111">
        <v>42814</v>
      </c>
      <c r="G61" s="94">
        <v>7824.05</v>
      </c>
      <c r="H61" s="96">
        <v>0.69159999999999999</v>
      </c>
      <c r="I61" s="94">
        <v>5.4109999999999998E-2</v>
      </c>
      <c r="J61" s="95">
        <v>6.3449005878020965E-5</v>
      </c>
      <c r="K61" s="95">
        <f>I61/'סכום נכסי הקרן'!$C$42</f>
        <v>7.4726698195385627E-8</v>
      </c>
    </row>
    <row r="62" spans="2:11" s="137" customFormat="1">
      <c r="B62" s="87" t="s">
        <v>1758</v>
      </c>
      <c r="C62" s="84" t="s">
        <v>1759</v>
      </c>
      <c r="D62" s="97"/>
      <c r="E62" s="97" t="s">
        <v>147</v>
      </c>
      <c r="F62" s="111">
        <v>42814</v>
      </c>
      <c r="G62" s="94">
        <v>15682.98</v>
      </c>
      <c r="H62" s="96">
        <v>0.72589999999999999</v>
      </c>
      <c r="I62" s="94">
        <v>0.11384</v>
      </c>
      <c r="J62" s="95">
        <v>1.33487984275622E-4</v>
      </c>
      <c r="K62" s="95">
        <f>I62/'סכום נכסי הקרן'!$C$42</f>
        <v>1.5721469825471632E-7</v>
      </c>
    </row>
    <row r="63" spans="2:11" s="137" customFormat="1">
      <c r="B63" s="87" t="s">
        <v>1760</v>
      </c>
      <c r="C63" s="84" t="s">
        <v>1761</v>
      </c>
      <c r="D63" s="97"/>
      <c r="E63" s="97" t="s">
        <v>147</v>
      </c>
      <c r="F63" s="111">
        <v>42817</v>
      </c>
      <c r="G63" s="94">
        <v>392183.36</v>
      </c>
      <c r="H63" s="96">
        <v>0.93979999999999997</v>
      </c>
      <c r="I63" s="94">
        <v>3.6856</v>
      </c>
      <c r="J63" s="95">
        <v>4.3217086687125129E-3</v>
      </c>
      <c r="K63" s="95">
        <f>I63/'סכום נכסי הקרן'!$C$42</f>
        <v>5.0898672864334372E-6</v>
      </c>
    </row>
    <row r="64" spans="2:11" s="137" customFormat="1">
      <c r="B64" s="87" t="s">
        <v>1762</v>
      </c>
      <c r="C64" s="84" t="s">
        <v>1763</v>
      </c>
      <c r="D64" s="97"/>
      <c r="E64" s="97" t="s">
        <v>147</v>
      </c>
      <c r="F64" s="111">
        <v>42824</v>
      </c>
      <c r="G64" s="94">
        <v>1177672.3700000001</v>
      </c>
      <c r="H64" s="96">
        <v>0.74609999999999999</v>
      </c>
      <c r="I64" s="94">
        <v>8.7868300000000001</v>
      </c>
      <c r="J64" s="95">
        <v>1.0303375130644447E-2</v>
      </c>
      <c r="K64" s="95">
        <f>I64/'סכום נכסי הקרן'!$C$42</f>
        <v>1.2134740223695442E-5</v>
      </c>
    </row>
    <row r="65" spans="2:11" s="137" customFormat="1">
      <c r="B65" s="87" t="s">
        <v>1764</v>
      </c>
      <c r="C65" s="84" t="s">
        <v>1765</v>
      </c>
      <c r="D65" s="97"/>
      <c r="E65" s="97" t="s">
        <v>147</v>
      </c>
      <c r="F65" s="111">
        <v>42815</v>
      </c>
      <c r="G65" s="94">
        <v>1102577.8600000001</v>
      </c>
      <c r="H65" s="96">
        <v>1.0939000000000001</v>
      </c>
      <c r="I65" s="94">
        <v>12.060559999999999</v>
      </c>
      <c r="J65" s="95">
        <v>1.414212793073784E-2</v>
      </c>
      <c r="K65" s="95">
        <f>I65/'סכום נכסי הקרן'!$C$42</f>
        <v>1.665580904060876E-5</v>
      </c>
    </row>
    <row r="66" spans="2:11" s="137" customFormat="1">
      <c r="B66" s="87" t="s">
        <v>1766</v>
      </c>
      <c r="C66" s="84" t="s">
        <v>1767</v>
      </c>
      <c r="D66" s="97"/>
      <c r="E66" s="97" t="s">
        <v>147</v>
      </c>
      <c r="F66" s="111">
        <v>42768</v>
      </c>
      <c r="G66" s="94">
        <v>268181.36</v>
      </c>
      <c r="H66" s="96">
        <v>1.3900999999999999</v>
      </c>
      <c r="I66" s="94">
        <v>3.7279</v>
      </c>
      <c r="J66" s="95">
        <v>4.3713093515556157E-3</v>
      </c>
      <c r="K66" s="95">
        <f>I66/'סכום נכסי הקרן'!$C$42</f>
        <v>5.1482842025980057E-6</v>
      </c>
    </row>
    <row r="67" spans="2:11" s="137" customFormat="1">
      <c r="B67" s="87" t="s">
        <v>1768</v>
      </c>
      <c r="C67" s="84" t="s">
        <v>1769</v>
      </c>
      <c r="D67" s="97"/>
      <c r="E67" s="97" t="s">
        <v>148</v>
      </c>
      <c r="F67" s="111">
        <v>42801</v>
      </c>
      <c r="G67" s="94">
        <v>665391.48</v>
      </c>
      <c r="H67" s="96">
        <v>-2.0668000000000002</v>
      </c>
      <c r="I67" s="94">
        <v>-13.752079999999999</v>
      </c>
      <c r="J67" s="95">
        <v>-1.6125592399833941E-2</v>
      </c>
      <c r="K67" s="95">
        <f>I67/'סכום נכסי הקרן'!$C$42</f>
        <v>-1.8991822800199571E-5</v>
      </c>
    </row>
    <row r="68" spans="2:11" s="137" customFormat="1">
      <c r="B68" s="87" t="s">
        <v>1770</v>
      </c>
      <c r="C68" s="84" t="s">
        <v>1771</v>
      </c>
      <c r="D68" s="97"/>
      <c r="E68" s="97" t="s">
        <v>145</v>
      </c>
      <c r="F68" s="111">
        <v>42773</v>
      </c>
      <c r="G68" s="94">
        <v>2396907.85</v>
      </c>
      <c r="H68" s="96">
        <v>-0.18920000000000001</v>
      </c>
      <c r="I68" s="94">
        <v>-4.5344100000000003</v>
      </c>
      <c r="J68" s="95">
        <v>-5.3170173118343572E-3</v>
      </c>
      <c r="K68" s="95">
        <f>I68/'סכום נכסי הקרן'!$C$42</f>
        <v>-6.2620862606567837E-6</v>
      </c>
    </row>
    <row r="69" spans="2:11" s="137" customFormat="1">
      <c r="B69" s="87" t="s">
        <v>1772</v>
      </c>
      <c r="C69" s="84" t="s">
        <v>1773</v>
      </c>
      <c r="D69" s="97"/>
      <c r="E69" s="97" t="s">
        <v>147</v>
      </c>
      <c r="F69" s="111">
        <v>42824</v>
      </c>
      <c r="G69" s="94">
        <v>1164660</v>
      </c>
      <c r="H69" s="96">
        <v>-0.60770000000000002</v>
      </c>
      <c r="I69" s="94">
        <v>-7.0780399999999997</v>
      </c>
      <c r="J69" s="95">
        <v>-8.2996599808698498E-3</v>
      </c>
      <c r="K69" s="95">
        <f>I69/'סכום נכסי הקרן'!$C$42</f>
        <v>-9.7748763425405147E-6</v>
      </c>
    </row>
    <row r="70" spans="2:11" s="137" customFormat="1">
      <c r="B70" s="83"/>
      <c r="C70" s="84"/>
      <c r="D70" s="84"/>
      <c r="E70" s="84"/>
      <c r="F70" s="84"/>
      <c r="G70" s="94"/>
      <c r="H70" s="96"/>
      <c r="I70" s="84"/>
      <c r="J70" s="95"/>
      <c r="K70" s="84"/>
    </row>
    <row r="71" spans="2:11" s="137" customFormat="1">
      <c r="B71" s="102" t="s">
        <v>206</v>
      </c>
      <c r="C71" s="82"/>
      <c r="D71" s="82"/>
      <c r="E71" s="82"/>
      <c r="F71" s="82"/>
      <c r="G71" s="91"/>
      <c r="H71" s="93"/>
      <c r="I71" s="91">
        <v>35.257019999999997</v>
      </c>
      <c r="J71" s="92">
        <v>4.1342133971936847E-2</v>
      </c>
      <c r="K71" s="92">
        <f>I71/'סכום נכסי הקרן'!$C$42</f>
        <v>4.8690458192731006E-5</v>
      </c>
    </row>
    <row r="72" spans="2:11" s="137" customFormat="1">
      <c r="B72" s="87" t="s">
        <v>1935</v>
      </c>
      <c r="C72" s="84" t="s">
        <v>1774</v>
      </c>
      <c r="D72" s="97" t="s">
        <v>362</v>
      </c>
      <c r="E72" s="97" t="s">
        <v>146</v>
      </c>
      <c r="F72" s="111">
        <v>42369</v>
      </c>
      <c r="G72" s="94">
        <v>426.3</v>
      </c>
      <c r="H72" s="96">
        <v>2082.7039</v>
      </c>
      <c r="I72" s="94">
        <v>35.257019999999997</v>
      </c>
      <c r="J72" s="95">
        <v>4.1342133971936847E-2</v>
      </c>
      <c r="K72" s="95">
        <f>I72/'סכום נכסי הקרן'!$C$42</f>
        <v>4.8690458192731006E-5</v>
      </c>
    </row>
    <row r="73" spans="2:11" s="137" customFormat="1">
      <c r="B73" s="138"/>
    </row>
    <row r="74" spans="2:11" s="137" customFormat="1">
      <c r="B74" s="138"/>
    </row>
    <row r="75" spans="2:11" s="137" customFormat="1">
      <c r="B75" s="138"/>
    </row>
    <row r="76" spans="2:11" s="137" customFormat="1">
      <c r="B76" s="139" t="s">
        <v>56</v>
      </c>
    </row>
    <row r="77" spans="2:11" s="137" customFormat="1">
      <c r="B77" s="139" t="s">
        <v>127</v>
      </c>
    </row>
    <row r="78" spans="2:11" s="137" customFormat="1">
      <c r="B78" s="138"/>
    </row>
    <row r="79" spans="2:11" s="137" customFormat="1">
      <c r="B79" s="138"/>
    </row>
    <row r="80" spans="2:11" s="137" customFormat="1">
      <c r="B80" s="138"/>
    </row>
    <row r="81" spans="2:2" s="137" customFormat="1">
      <c r="B81" s="138"/>
    </row>
    <row r="82" spans="2:2" s="137" customFormat="1">
      <c r="B82" s="138"/>
    </row>
    <row r="83" spans="2:2" s="137" customFormat="1">
      <c r="B83" s="138"/>
    </row>
    <row r="84" spans="2:2" s="137" customFormat="1">
      <c r="B84" s="138"/>
    </row>
    <row r="85" spans="2:2" s="137" customFormat="1">
      <c r="B85" s="138"/>
    </row>
    <row r="86" spans="2:2" s="137" customFormat="1">
      <c r="B86" s="138"/>
    </row>
    <row r="87" spans="2:2" s="137" customFormat="1">
      <c r="B87" s="138"/>
    </row>
    <row r="88" spans="2:2" s="137" customFormat="1">
      <c r="B88" s="138"/>
    </row>
    <row r="89" spans="2:2" s="137" customFormat="1">
      <c r="B89" s="138"/>
    </row>
    <row r="90" spans="2:2" s="137" customFormat="1">
      <c r="B90" s="138"/>
    </row>
    <row r="91" spans="2:2" s="137" customFormat="1">
      <c r="B91" s="138"/>
    </row>
    <row r="92" spans="2:2" s="137" customFormat="1">
      <c r="B92" s="138"/>
    </row>
    <row r="93" spans="2:2" s="137" customFormat="1">
      <c r="B93" s="138"/>
    </row>
    <row r="94" spans="2:2" s="137" customFormat="1">
      <c r="B94" s="138"/>
    </row>
    <row r="95" spans="2:2" s="137" customFormat="1">
      <c r="B95" s="138"/>
    </row>
    <row r="96" spans="2:2" s="137" customFormat="1">
      <c r="B96" s="138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password="CC13"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H1:XFD2 D3:XFD1048576 D1:AF2 A1:A1048576 B1:B71 B73:B1048576"/>
  </dataValidations>
  <pageMargins left="0" right="0" top="0.51181102362204722" bottom="0.51181102362204722" header="0" footer="0.23622047244094491"/>
  <pageSetup paperSize="9" scale="83" fitToHeight="25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159</v>
      </c>
      <c r="C1" s="78" t="s" vm="1">
        <v>214</v>
      </c>
    </row>
    <row r="2" spans="2:78">
      <c r="B2" s="55" t="s">
        <v>158</v>
      </c>
      <c r="C2" s="78" t="s">
        <v>215</v>
      </c>
    </row>
    <row r="3" spans="2:78">
      <c r="B3" s="55" t="s">
        <v>160</v>
      </c>
      <c r="C3" s="78" t="s">
        <v>216</v>
      </c>
    </row>
    <row r="4" spans="2:78">
      <c r="B4" s="55" t="s">
        <v>161</v>
      </c>
      <c r="C4" s="78">
        <v>659</v>
      </c>
    </row>
    <row r="6" spans="2:78" ht="26.25" customHeight="1">
      <c r="B6" s="172" t="s">
        <v>188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78" ht="26.25" customHeight="1">
      <c r="B7" s="172" t="s">
        <v>116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78" s="3" customFormat="1" ht="47.25">
      <c r="B8" s="21" t="s">
        <v>131</v>
      </c>
      <c r="C8" s="29" t="s">
        <v>55</v>
      </c>
      <c r="D8" s="29" t="s">
        <v>61</v>
      </c>
      <c r="E8" s="29" t="s">
        <v>15</v>
      </c>
      <c r="F8" s="29" t="s">
        <v>77</v>
      </c>
      <c r="G8" s="29" t="s">
        <v>118</v>
      </c>
      <c r="H8" s="29" t="s">
        <v>18</v>
      </c>
      <c r="I8" s="29" t="s">
        <v>117</v>
      </c>
      <c r="J8" s="29" t="s">
        <v>17</v>
      </c>
      <c r="K8" s="29" t="s">
        <v>19</v>
      </c>
      <c r="L8" s="29" t="s">
        <v>0</v>
      </c>
      <c r="M8" s="29" t="s">
        <v>121</v>
      </c>
      <c r="N8" s="29" t="s">
        <v>125</v>
      </c>
      <c r="O8" s="29" t="s">
        <v>69</v>
      </c>
      <c r="P8" s="70" t="s">
        <v>162</v>
      </c>
      <c r="Q8" s="30" t="s">
        <v>164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73</v>
      </c>
      <c r="N9" s="16" t="s">
        <v>23</v>
      </c>
      <c r="O9" s="16" t="s">
        <v>20</v>
      </c>
      <c r="P9" s="31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128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99" t="s">
        <v>56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99" t="s">
        <v>127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13" sheet="1" objects="1" scenarios="1"/>
  <mergeCells count="2">
    <mergeCell ref="B6:Q6"/>
    <mergeCell ref="B7:Q7"/>
  </mergeCells>
  <phoneticPr fontId="6" type="noConversion"/>
  <conditionalFormatting sqref="B14:B110">
    <cfRule type="cellIs" dxfId="108" priority="1" operator="equal">
      <formula>"NR3"</formula>
    </cfRule>
  </conditionalFormatting>
  <dataValidations count="1">
    <dataValidation allowBlank="1" showInputMessage="1" showErrorMessage="1" sqref="C5:C1048576 AH1:XFD2 D3:XFD1048576 D1:AF2 A1:A1048576 B1:B17 B20:B1048576"/>
  </dataValidations>
  <pageMargins left="0" right="0" top="0.51181102362204722" bottom="0.51181102362204722" header="0" footer="0.23622047244094491"/>
  <pageSetup paperSize="9" scale="84" fitToHeight="25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P17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6.5703125" style="1" bestFit="1" customWidth="1"/>
    <col min="6" max="6" width="7.85546875" style="1" bestFit="1" customWidth="1"/>
    <col min="7" max="7" width="6.140625" style="1" bestFit="1" customWidth="1"/>
    <col min="8" max="8" width="12" style="1" bestFit="1" customWidth="1"/>
    <col min="9" max="9" width="6.85546875" style="1" bestFit="1" customWidth="1"/>
    <col min="10" max="10" width="9.1406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16">
      <c r="B1" s="55" t="s">
        <v>159</v>
      </c>
      <c r="C1" s="78" t="s" vm="1">
        <v>214</v>
      </c>
    </row>
    <row r="2" spans="2:16">
      <c r="B2" s="55" t="s">
        <v>158</v>
      </c>
      <c r="C2" s="78" t="s">
        <v>215</v>
      </c>
    </row>
    <row r="3" spans="2:16">
      <c r="B3" s="55" t="s">
        <v>160</v>
      </c>
      <c r="C3" s="78" t="s">
        <v>216</v>
      </c>
    </row>
    <row r="4" spans="2:16">
      <c r="B4" s="55" t="s">
        <v>161</v>
      </c>
      <c r="C4" s="78">
        <v>659</v>
      </c>
    </row>
    <row r="6" spans="2:16" ht="26.25" customHeight="1">
      <c r="B6" s="172" t="s">
        <v>189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16" s="3" customFormat="1" ht="63">
      <c r="B7" s="21" t="s">
        <v>131</v>
      </c>
      <c r="C7" s="29" t="s">
        <v>202</v>
      </c>
      <c r="D7" s="29" t="s">
        <v>55</v>
      </c>
      <c r="E7" s="29" t="s">
        <v>15</v>
      </c>
      <c r="F7" s="29" t="s">
        <v>77</v>
      </c>
      <c r="G7" s="29" t="s">
        <v>18</v>
      </c>
      <c r="H7" s="29" t="s">
        <v>117</v>
      </c>
      <c r="I7" s="13" t="s">
        <v>43</v>
      </c>
      <c r="J7" s="70" t="s">
        <v>19</v>
      </c>
      <c r="K7" s="29" t="s">
        <v>0</v>
      </c>
      <c r="L7" s="29" t="s">
        <v>121</v>
      </c>
      <c r="M7" s="29" t="s">
        <v>125</v>
      </c>
      <c r="N7" s="70" t="s">
        <v>162</v>
      </c>
      <c r="O7" s="30" t="s">
        <v>164</v>
      </c>
      <c r="P7" s="1"/>
    </row>
    <row r="8" spans="2:16" s="3" customFormat="1" ht="24" customHeight="1">
      <c r="B8" s="15"/>
      <c r="C8" s="69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73</v>
      </c>
      <c r="M8" s="16" t="s">
        <v>23</v>
      </c>
      <c r="N8" s="31" t="s">
        <v>20</v>
      </c>
      <c r="O8" s="17" t="s">
        <v>20</v>
      </c>
      <c r="P8" s="1"/>
    </row>
    <row r="9" spans="2:16" s="4" customFormat="1" ht="18" customHeight="1">
      <c r="B9" s="146"/>
      <c r="C9" s="157" t="s">
        <v>1</v>
      </c>
      <c r="D9" s="157" t="s">
        <v>2</v>
      </c>
      <c r="E9" s="157" t="s">
        <v>3</v>
      </c>
      <c r="F9" s="157" t="s">
        <v>4</v>
      </c>
      <c r="G9" s="157" t="s">
        <v>5</v>
      </c>
      <c r="H9" s="157" t="s">
        <v>6</v>
      </c>
      <c r="I9" s="147" t="s">
        <v>7</v>
      </c>
      <c r="J9" s="147" t="s">
        <v>8</v>
      </c>
      <c r="K9" s="147" t="s">
        <v>9</v>
      </c>
      <c r="L9" s="147" t="s">
        <v>10</v>
      </c>
      <c r="M9" s="134" t="s">
        <v>11</v>
      </c>
      <c r="N9" s="134" t="s">
        <v>12</v>
      </c>
      <c r="O9" s="134" t="s">
        <v>13</v>
      </c>
      <c r="P9" s="1"/>
    </row>
    <row r="10" spans="2:16" s="148" customFormat="1">
      <c r="B10" s="122" t="s">
        <v>49</v>
      </c>
      <c r="C10" s="82"/>
      <c r="D10" s="82"/>
      <c r="E10" s="82"/>
      <c r="F10" s="82"/>
      <c r="G10" s="91">
        <v>5.2852204765672619</v>
      </c>
      <c r="H10" s="82"/>
      <c r="I10" s="82"/>
      <c r="J10" s="104">
        <v>3.5057831852343582E-2</v>
      </c>
      <c r="K10" s="91"/>
      <c r="L10" s="93"/>
      <c r="M10" s="91">
        <f>M11+M132</f>
        <v>29080.937030000001</v>
      </c>
      <c r="N10" s="92">
        <f>M10/$M$10</f>
        <v>1</v>
      </c>
      <c r="O10" s="92">
        <f>M10/'סכום נכסי הקרן'!$C$42</f>
        <v>4.0161197647012092E-2</v>
      </c>
    </row>
    <row r="11" spans="2:16" s="148" customFormat="1">
      <c r="B11" s="81" t="s">
        <v>47</v>
      </c>
      <c r="C11" s="82"/>
      <c r="D11" s="82"/>
      <c r="E11" s="82"/>
      <c r="F11" s="82"/>
      <c r="G11" s="91">
        <v>5.3416581118795898</v>
      </c>
      <c r="H11" s="82"/>
      <c r="I11" s="82"/>
      <c r="J11" s="104">
        <v>3.4420598171989475E-2</v>
      </c>
      <c r="K11" s="91"/>
      <c r="L11" s="93"/>
      <c r="M11" s="91">
        <f>M12+M22+M127</f>
        <v>27483.280050000001</v>
      </c>
      <c r="N11" s="92">
        <f>M11/$M$10</f>
        <v>0.94506170903805986</v>
      </c>
      <c r="O11" s="92">
        <f>M11/'סכום נכסי הקרן'!$C$42</f>
        <v>3.7954810085300557E-2</v>
      </c>
    </row>
    <row r="12" spans="2:16" s="148" customFormat="1">
      <c r="B12" s="102" t="s">
        <v>44</v>
      </c>
      <c r="C12" s="82"/>
      <c r="D12" s="82"/>
      <c r="E12" s="82"/>
      <c r="F12" s="82"/>
      <c r="G12" s="82">
        <f>AVERAGE(G13:G20)</f>
        <v>8.4087499999999995</v>
      </c>
      <c r="H12" s="82"/>
      <c r="I12" s="82"/>
      <c r="J12" s="92">
        <f>AVERAGE(J13:J20)</f>
        <v>3.0151162499999998E-2</v>
      </c>
      <c r="K12" s="91"/>
      <c r="L12" s="93"/>
      <c r="M12" s="91">
        <v>5052.7712699999993</v>
      </c>
      <c r="N12" s="92">
        <f t="shared" ref="N12:N75" si="0">M12/$M$10</f>
        <v>0.1737485716085263</v>
      </c>
      <c r="O12" s="92">
        <f>M12/'סכום נכסי הקרן'!$C$42</f>
        <v>6.9779507252560585E-3</v>
      </c>
    </row>
    <row r="13" spans="2:16" s="148" customFormat="1">
      <c r="B13" s="87" t="s">
        <v>1936</v>
      </c>
      <c r="C13" s="97" t="s">
        <v>1822</v>
      </c>
      <c r="D13" s="84">
        <v>5212</v>
      </c>
      <c r="E13" s="84" t="s">
        <v>476</v>
      </c>
      <c r="F13" s="84"/>
      <c r="G13" s="84">
        <v>8.61</v>
      </c>
      <c r="H13" s="97" t="s">
        <v>146</v>
      </c>
      <c r="I13" s="127">
        <v>3.1989900000000002E-2</v>
      </c>
      <c r="J13" s="127">
        <v>3.1989900000000002E-2</v>
      </c>
      <c r="K13" s="94">
        <v>764774.62</v>
      </c>
      <c r="L13" s="96">
        <v>97.72</v>
      </c>
      <c r="M13" s="94">
        <v>747.33776</v>
      </c>
      <c r="N13" s="95">
        <f t="shared" si="0"/>
        <v>2.5698544693695518E-2</v>
      </c>
      <c r="O13" s="95">
        <f>M13/'סכום נכסי הקרן'!$C$42</f>
        <v>1.0320843326840795E-3</v>
      </c>
    </row>
    <row r="14" spans="2:16" s="137" customFormat="1">
      <c r="B14" s="87" t="s">
        <v>1936</v>
      </c>
      <c r="C14" s="97" t="s">
        <v>1822</v>
      </c>
      <c r="D14" s="84">
        <v>5211</v>
      </c>
      <c r="E14" s="84" t="s">
        <v>476</v>
      </c>
      <c r="F14" s="84"/>
      <c r="G14" s="84">
        <v>6.32</v>
      </c>
      <c r="H14" s="97" t="s">
        <v>146</v>
      </c>
      <c r="I14" s="127">
        <v>3.7329800000000003E-2</v>
      </c>
      <c r="J14" s="127">
        <v>3.7329800000000003E-2</v>
      </c>
      <c r="K14" s="94">
        <v>832271.47</v>
      </c>
      <c r="L14" s="96">
        <v>98.35</v>
      </c>
      <c r="M14" s="94">
        <v>818.53899000000001</v>
      </c>
      <c r="N14" s="95">
        <f t="shared" si="0"/>
        <v>2.8146926254666148E-2</v>
      </c>
      <c r="O14" s="95">
        <f>M14/'סכום נכסי הקרן'!$C$42</f>
        <v>1.1304142684695209E-3</v>
      </c>
    </row>
    <row r="15" spans="2:16" s="137" customFormat="1">
      <c r="B15" s="87" t="s">
        <v>1936</v>
      </c>
      <c r="C15" s="97" t="s">
        <v>1822</v>
      </c>
      <c r="D15" s="84">
        <v>5025</v>
      </c>
      <c r="E15" s="84" t="s">
        <v>476</v>
      </c>
      <c r="F15" s="84"/>
      <c r="G15" s="84">
        <v>9.5500000000000007</v>
      </c>
      <c r="H15" s="97" t="s">
        <v>146</v>
      </c>
      <c r="I15" s="127">
        <v>3.3495200000000003E-2</v>
      </c>
      <c r="J15" s="127">
        <v>3.3495200000000003E-2</v>
      </c>
      <c r="K15" s="94">
        <v>745902.1100000001</v>
      </c>
      <c r="L15" s="96">
        <v>96.01</v>
      </c>
      <c r="M15" s="94">
        <v>716.14062000000001</v>
      </c>
      <c r="N15" s="95">
        <f t="shared" si="0"/>
        <v>2.4625775272001268E-2</v>
      </c>
      <c r="O15" s="95">
        <f>M15/'סכום נכסי הקרן'!$C$42</f>
        <v>9.8900062790974576E-4</v>
      </c>
    </row>
    <row r="16" spans="2:16" s="137" customFormat="1">
      <c r="B16" s="87" t="s">
        <v>1936</v>
      </c>
      <c r="C16" s="97" t="s">
        <v>1822</v>
      </c>
      <c r="D16" s="84">
        <v>5024</v>
      </c>
      <c r="E16" s="84" t="s">
        <v>476</v>
      </c>
      <c r="F16" s="84"/>
      <c r="G16" s="84">
        <v>7.56</v>
      </c>
      <c r="H16" s="97" t="s">
        <v>146</v>
      </c>
      <c r="I16" s="127">
        <v>3.75939E-2</v>
      </c>
      <c r="J16" s="127">
        <v>3.75939E-2</v>
      </c>
      <c r="K16" s="94">
        <v>626468.98</v>
      </c>
      <c r="L16" s="96">
        <v>98.82</v>
      </c>
      <c r="M16" s="94">
        <v>619.07664</v>
      </c>
      <c r="N16" s="95">
        <f t="shared" si="0"/>
        <v>2.1288056824350546E-2</v>
      </c>
      <c r="O16" s="95">
        <f>M16/'סכום נכסי הקרן'!$C$42</f>
        <v>8.5495385764356683E-4</v>
      </c>
    </row>
    <row r="17" spans="2:15" s="137" customFormat="1">
      <c r="B17" s="87" t="s">
        <v>1936</v>
      </c>
      <c r="C17" s="97" t="s">
        <v>1822</v>
      </c>
      <c r="D17" s="84">
        <v>5023</v>
      </c>
      <c r="E17" s="84" t="s">
        <v>476</v>
      </c>
      <c r="F17" s="84"/>
      <c r="G17" s="84">
        <v>10.09</v>
      </c>
      <c r="H17" s="97" t="s">
        <v>146</v>
      </c>
      <c r="I17" s="127">
        <v>2.54723E-2</v>
      </c>
      <c r="J17" s="127">
        <v>2.54723E-2</v>
      </c>
      <c r="K17" s="94">
        <v>668718.29</v>
      </c>
      <c r="L17" s="96">
        <v>94.98</v>
      </c>
      <c r="M17" s="94">
        <v>635.14834000000008</v>
      </c>
      <c r="N17" s="95">
        <f t="shared" si="0"/>
        <v>2.1840710955935799E-2</v>
      </c>
      <c r="O17" s="95">
        <f>M17/'סכום נכסי הקרן'!$C$42</f>
        <v>8.7714910945260001E-4</v>
      </c>
    </row>
    <row r="18" spans="2:15" s="137" customFormat="1">
      <c r="B18" s="87" t="s">
        <v>1936</v>
      </c>
      <c r="C18" s="97" t="s">
        <v>1822</v>
      </c>
      <c r="D18" s="84">
        <v>5210</v>
      </c>
      <c r="E18" s="84" t="s">
        <v>476</v>
      </c>
      <c r="F18" s="84"/>
      <c r="G18" s="84">
        <v>9.1300000000000008</v>
      </c>
      <c r="H18" s="97" t="s">
        <v>146</v>
      </c>
      <c r="I18" s="127">
        <v>2.4538600000000001E-2</v>
      </c>
      <c r="J18" s="127">
        <v>2.4538600000000001E-2</v>
      </c>
      <c r="K18" s="94">
        <v>563787.59</v>
      </c>
      <c r="L18" s="96">
        <v>101.57</v>
      </c>
      <c r="M18" s="94">
        <v>572.63881000000003</v>
      </c>
      <c r="N18" s="95">
        <f t="shared" si="0"/>
        <v>1.9691209035295656E-2</v>
      </c>
      <c r="O18" s="95">
        <f>M18/'סכום נכסי הקרן'!$C$42</f>
        <v>7.908225379751391E-4</v>
      </c>
    </row>
    <row r="19" spans="2:15" s="137" customFormat="1">
      <c r="B19" s="87" t="s">
        <v>1936</v>
      </c>
      <c r="C19" s="97" t="s">
        <v>1822</v>
      </c>
      <c r="D19" s="84">
        <v>5022</v>
      </c>
      <c r="E19" s="84" t="s">
        <v>476</v>
      </c>
      <c r="F19" s="84"/>
      <c r="G19" s="84">
        <v>8.7899999999999991</v>
      </c>
      <c r="H19" s="97" t="s">
        <v>146</v>
      </c>
      <c r="I19" s="127">
        <v>2.4881500000000001E-2</v>
      </c>
      <c r="J19" s="127">
        <v>2.4881500000000001E-2</v>
      </c>
      <c r="K19" s="94">
        <v>514168.26</v>
      </c>
      <c r="L19" s="96">
        <v>95.16</v>
      </c>
      <c r="M19" s="94">
        <v>489.2824</v>
      </c>
      <c r="N19" s="95">
        <f t="shared" si="0"/>
        <v>1.6824849883456453E-2</v>
      </c>
      <c r="O19" s="95">
        <f>M19/'סכום נכסי הקרן'!$C$42</f>
        <v>6.7570612155080304E-4</v>
      </c>
    </row>
    <row r="20" spans="2:15" s="137" customFormat="1">
      <c r="B20" s="87" t="s">
        <v>1936</v>
      </c>
      <c r="C20" s="97" t="s">
        <v>1822</v>
      </c>
      <c r="D20" s="84">
        <v>5209</v>
      </c>
      <c r="E20" s="84" t="s">
        <v>476</v>
      </c>
      <c r="F20" s="84"/>
      <c r="G20" s="84">
        <v>7.22</v>
      </c>
      <c r="H20" s="97" t="s">
        <v>146</v>
      </c>
      <c r="I20" s="127">
        <v>2.59081E-2</v>
      </c>
      <c r="J20" s="127">
        <v>2.59081E-2</v>
      </c>
      <c r="K20" s="94">
        <v>467943.98</v>
      </c>
      <c r="L20" s="96">
        <v>97.15</v>
      </c>
      <c r="M20" s="94">
        <v>454.60771</v>
      </c>
      <c r="N20" s="95">
        <f t="shared" si="0"/>
        <v>1.5632498689124943E-2</v>
      </c>
      <c r="O20" s="95">
        <f>M20/'סכום נכסי הקרן'!$C$42</f>
        <v>6.2781986957060427E-4</v>
      </c>
    </row>
    <row r="21" spans="2:15" s="137" customFormat="1">
      <c r="B21" s="83"/>
      <c r="C21" s="84"/>
      <c r="D21" s="84"/>
      <c r="E21" s="84"/>
      <c r="F21" s="84"/>
      <c r="G21" s="84"/>
      <c r="H21" s="84"/>
      <c r="I21" s="84"/>
      <c r="J21" s="84"/>
      <c r="K21" s="94"/>
      <c r="L21" s="96"/>
      <c r="M21" s="84"/>
      <c r="N21" s="84"/>
      <c r="O21" s="84"/>
    </row>
    <row r="22" spans="2:15" s="137" customFormat="1">
      <c r="B22" s="102" t="s">
        <v>46</v>
      </c>
      <c r="C22" s="82"/>
      <c r="D22" s="82"/>
      <c r="E22" s="82"/>
      <c r="F22" s="82"/>
      <c r="G22" s="91">
        <v>5.4476468932305897</v>
      </c>
      <c r="H22" s="82"/>
      <c r="I22" s="82"/>
      <c r="J22" s="104">
        <v>3.4815060452469099E-2</v>
      </c>
      <c r="K22" s="91"/>
      <c r="L22" s="93"/>
      <c r="M22" s="91">
        <f>SUM(M23:M125)</f>
        <v>21854.376710000004</v>
      </c>
      <c r="N22" s="92">
        <f t="shared" si="0"/>
        <v>0.75150180640517017</v>
      </c>
      <c r="O22" s="92">
        <f>M22/'סכום נכסי הקרן'!$C$42</f>
        <v>3.0181212579124653E-2</v>
      </c>
    </row>
    <row r="23" spans="2:15" s="137" customFormat="1">
      <c r="B23" s="87" t="s">
        <v>1937</v>
      </c>
      <c r="C23" s="97" t="s">
        <v>1816</v>
      </c>
      <c r="D23" s="84" t="s">
        <v>1817</v>
      </c>
      <c r="E23" s="84" t="s">
        <v>387</v>
      </c>
      <c r="F23" s="84" t="s">
        <v>144</v>
      </c>
      <c r="G23" s="94">
        <v>10.549999999999995</v>
      </c>
      <c r="H23" s="97" t="s">
        <v>146</v>
      </c>
      <c r="I23" s="98">
        <v>3.1699999999999999E-2</v>
      </c>
      <c r="J23" s="98">
        <v>2.4899999999999999E-2</v>
      </c>
      <c r="K23" s="94">
        <v>73448.209999999992</v>
      </c>
      <c r="L23" s="96">
        <v>107.54</v>
      </c>
      <c r="M23" s="94">
        <v>78.986200000000011</v>
      </c>
      <c r="N23" s="95">
        <f t="shared" si="0"/>
        <v>2.7160816695320912E-3</v>
      </c>
      <c r="O23" s="95">
        <f>M23/'סכום נכסי הקרן'!$C$42</f>
        <v>1.0908109275550489E-4</v>
      </c>
    </row>
    <row r="24" spans="2:15" s="137" customFormat="1">
      <c r="B24" s="87" t="s">
        <v>1937</v>
      </c>
      <c r="C24" s="97" t="s">
        <v>1816</v>
      </c>
      <c r="D24" s="84" t="s">
        <v>1818</v>
      </c>
      <c r="E24" s="84" t="s">
        <v>387</v>
      </c>
      <c r="F24" s="84" t="s">
        <v>144</v>
      </c>
      <c r="G24" s="94">
        <v>10.549999999999999</v>
      </c>
      <c r="H24" s="97" t="s">
        <v>146</v>
      </c>
      <c r="I24" s="98">
        <v>3.1899999999999998E-2</v>
      </c>
      <c r="J24" s="98">
        <v>2.4999999999999994E-2</v>
      </c>
      <c r="K24" s="94">
        <v>102827.5</v>
      </c>
      <c r="L24" s="96">
        <v>107.73</v>
      </c>
      <c r="M24" s="94">
        <v>110.77607</v>
      </c>
      <c r="N24" s="95">
        <f t="shared" si="0"/>
        <v>3.8092331717414405E-3</v>
      </c>
      <c r="O24" s="95">
        <f>M24/'סכום נכסי הקרן'!$C$42</f>
        <v>1.5298336629386274E-4</v>
      </c>
    </row>
    <row r="25" spans="2:15" s="137" customFormat="1">
      <c r="B25" s="87" t="s">
        <v>1945</v>
      </c>
      <c r="C25" s="97" t="s">
        <v>1816</v>
      </c>
      <c r="D25" s="84" t="s">
        <v>1819</v>
      </c>
      <c r="E25" s="84" t="s">
        <v>387</v>
      </c>
      <c r="F25" s="84" t="s">
        <v>144</v>
      </c>
      <c r="G25" s="94">
        <v>10.68</v>
      </c>
      <c r="H25" s="97" t="s">
        <v>146</v>
      </c>
      <c r="I25" s="98">
        <v>2.7400000000000001E-2</v>
      </c>
      <c r="J25" s="98">
        <v>2.6399999999999996E-2</v>
      </c>
      <c r="K25" s="94">
        <v>102827.5</v>
      </c>
      <c r="L25" s="96">
        <v>101.61</v>
      </c>
      <c r="M25" s="94">
        <v>104.48303</v>
      </c>
      <c r="N25" s="95">
        <f t="shared" si="0"/>
        <v>3.5928357429547376E-3</v>
      </c>
      <c r="O25" s="95">
        <f>M25/'סכום נכסי הקרן'!$C$42</f>
        <v>1.4429258638605475E-4</v>
      </c>
    </row>
    <row r="26" spans="2:15" s="137" customFormat="1">
      <c r="B26" s="87" t="s">
        <v>1964</v>
      </c>
      <c r="C26" s="97" t="s">
        <v>1816</v>
      </c>
      <c r="D26" s="84" t="s">
        <v>1820</v>
      </c>
      <c r="E26" s="84" t="s">
        <v>387</v>
      </c>
      <c r="F26" s="84" t="s">
        <v>144</v>
      </c>
      <c r="G26" s="94">
        <v>10.45</v>
      </c>
      <c r="H26" s="97" t="s">
        <v>146</v>
      </c>
      <c r="I26" s="98">
        <v>3.15E-2</v>
      </c>
      <c r="J26" s="98">
        <v>2.9000000000000008E-2</v>
      </c>
      <c r="K26" s="94">
        <v>14689.64</v>
      </c>
      <c r="L26" s="96">
        <v>102.94</v>
      </c>
      <c r="M26" s="94">
        <v>15.12152</v>
      </c>
      <c r="N26" s="95">
        <f t="shared" si="0"/>
        <v>5.1998049390226269E-4</v>
      </c>
      <c r="O26" s="95">
        <f>M26/'סכום נכסי הקרן'!$C$42</f>
        <v>2.0883039388199736E-5</v>
      </c>
    </row>
    <row r="27" spans="2:15" s="137" customFormat="1">
      <c r="B27" s="87" t="s">
        <v>1938</v>
      </c>
      <c r="C27" s="97" t="s">
        <v>1816</v>
      </c>
      <c r="D27" s="84" t="s">
        <v>1826</v>
      </c>
      <c r="E27" s="84" t="s">
        <v>327</v>
      </c>
      <c r="F27" s="84" t="s">
        <v>142</v>
      </c>
      <c r="G27" s="94">
        <v>4.9000000000000004</v>
      </c>
      <c r="H27" s="97" t="s">
        <v>145</v>
      </c>
      <c r="I27" s="98">
        <v>9.8519999999999996E-2</v>
      </c>
      <c r="J27" s="98">
        <v>3.9199999999999992E-2</v>
      </c>
      <c r="K27" s="94">
        <v>167768.95000000001</v>
      </c>
      <c r="L27" s="96">
        <v>133.86000000000001</v>
      </c>
      <c r="M27" s="94">
        <v>815.65829000000008</v>
      </c>
      <c r="N27" s="95">
        <f t="shared" si="0"/>
        <v>2.8047868236108209E-2</v>
      </c>
      <c r="O27" s="95">
        <f>M27/'סכום נכסי הקרן'!$C$42</f>
        <v>1.1264359798076942E-3</v>
      </c>
    </row>
    <row r="28" spans="2:15" s="137" customFormat="1">
      <c r="B28" s="87" t="s">
        <v>1938</v>
      </c>
      <c r="C28" s="97" t="s">
        <v>1816</v>
      </c>
      <c r="D28" s="84" t="s">
        <v>1827</v>
      </c>
      <c r="E28" s="84" t="s">
        <v>327</v>
      </c>
      <c r="F28" s="84" t="s">
        <v>142</v>
      </c>
      <c r="G28" s="94">
        <v>5.129999999999999</v>
      </c>
      <c r="H28" s="97" t="s">
        <v>146</v>
      </c>
      <c r="I28" s="98">
        <v>3.8241999999999998E-2</v>
      </c>
      <c r="J28" s="98">
        <v>1.3599999999999999E-2</v>
      </c>
      <c r="K28" s="94">
        <v>485518.25</v>
      </c>
      <c r="L28" s="96">
        <v>144.16999999999999</v>
      </c>
      <c r="M28" s="94">
        <v>699.97193000000004</v>
      </c>
      <c r="N28" s="95">
        <f t="shared" si="0"/>
        <v>2.4069785965902903E-2</v>
      </c>
      <c r="O28" s="95">
        <f>M28/'סכום נכסי הקרן'!$C$42</f>
        <v>9.6667143149790425E-4</v>
      </c>
    </row>
    <row r="29" spans="2:15" s="137" customFormat="1">
      <c r="B29" s="87" t="s">
        <v>1939</v>
      </c>
      <c r="C29" s="97" t="s">
        <v>1816</v>
      </c>
      <c r="D29" s="84" t="s">
        <v>1839</v>
      </c>
      <c r="E29" s="84" t="s">
        <v>327</v>
      </c>
      <c r="F29" s="84" t="s">
        <v>143</v>
      </c>
      <c r="G29" s="94">
        <v>1.45</v>
      </c>
      <c r="H29" s="97" t="s">
        <v>145</v>
      </c>
      <c r="I29" s="98">
        <v>4.2478999999999996E-2</v>
      </c>
      <c r="J29" s="98">
        <v>2.6600000000000002E-2</v>
      </c>
      <c r="K29" s="94">
        <v>60003.07</v>
      </c>
      <c r="L29" s="96">
        <v>103.7</v>
      </c>
      <c r="M29" s="94">
        <v>225.99463</v>
      </c>
      <c r="N29" s="95">
        <f t="shared" si="0"/>
        <v>7.7712293027856396E-3</v>
      </c>
      <c r="O29" s="95">
        <f>M29/'סכום נכסי הקרן'!$C$42</f>
        <v>3.1210187598942603E-4</v>
      </c>
    </row>
    <row r="30" spans="2:15" s="137" customFormat="1">
      <c r="B30" s="87" t="s">
        <v>1965</v>
      </c>
      <c r="C30" s="97" t="s">
        <v>1822</v>
      </c>
      <c r="D30" s="84" t="s">
        <v>1840</v>
      </c>
      <c r="E30" s="84" t="s">
        <v>327</v>
      </c>
      <c r="F30" s="84" t="s">
        <v>143</v>
      </c>
      <c r="G30" s="94">
        <v>1.73</v>
      </c>
      <c r="H30" s="97" t="s">
        <v>146</v>
      </c>
      <c r="I30" s="98">
        <v>2.0119999999999999E-2</v>
      </c>
      <c r="J30" s="98">
        <v>1.7100000000000001E-2</v>
      </c>
      <c r="K30" s="94">
        <v>1506778.4</v>
      </c>
      <c r="L30" s="96">
        <v>101.09</v>
      </c>
      <c r="M30" s="94">
        <v>1523.20228</v>
      </c>
      <c r="N30" s="95">
        <f t="shared" si="0"/>
        <v>5.2378033019660229E-2</v>
      </c>
      <c r="O30" s="95">
        <f>M30/'סכום נכסי הקרן'!$C$42</f>
        <v>2.1035645364643001E-3</v>
      </c>
    </row>
    <row r="31" spans="2:15" s="137" customFormat="1">
      <c r="B31" s="87" t="s">
        <v>1940</v>
      </c>
      <c r="C31" s="97" t="s">
        <v>1822</v>
      </c>
      <c r="D31" s="84" t="s">
        <v>1843</v>
      </c>
      <c r="E31" s="84" t="s">
        <v>327</v>
      </c>
      <c r="F31" s="84" t="s">
        <v>143</v>
      </c>
      <c r="G31" s="94">
        <v>8.0400000000000009</v>
      </c>
      <c r="H31" s="97" t="s">
        <v>146</v>
      </c>
      <c r="I31" s="98">
        <v>4.2030000000000005E-2</v>
      </c>
      <c r="J31" s="98">
        <v>2.5600000000000005E-2</v>
      </c>
      <c r="K31" s="94">
        <v>40267.78</v>
      </c>
      <c r="L31" s="96">
        <v>114.87</v>
      </c>
      <c r="M31" s="94">
        <v>46.255589999999998</v>
      </c>
      <c r="N31" s="95">
        <f t="shared" si="0"/>
        <v>1.5905811409131199E-3</v>
      </c>
      <c r="O31" s="95">
        <f>M31/'סכום נכסי הקרן'!$C$42</f>
        <v>6.3879643573821801E-5</v>
      </c>
    </row>
    <row r="32" spans="2:15" s="137" customFormat="1">
      <c r="B32" s="87" t="s">
        <v>1941</v>
      </c>
      <c r="C32" s="97" t="s">
        <v>1816</v>
      </c>
      <c r="D32" s="84" t="s">
        <v>1844</v>
      </c>
      <c r="E32" s="84" t="s">
        <v>327</v>
      </c>
      <c r="F32" s="84" t="s">
        <v>143</v>
      </c>
      <c r="G32" s="94">
        <v>6.1099999999999994</v>
      </c>
      <c r="H32" s="97" t="s">
        <v>146</v>
      </c>
      <c r="I32" s="98">
        <v>4.4999999999999998E-2</v>
      </c>
      <c r="J32" s="98">
        <v>1.41E-2</v>
      </c>
      <c r="K32" s="94">
        <v>537023.05000000005</v>
      </c>
      <c r="L32" s="96">
        <v>123.11</v>
      </c>
      <c r="M32" s="94">
        <v>661.12906000000009</v>
      </c>
      <c r="N32" s="95">
        <f t="shared" si="0"/>
        <v>2.273410445192935E-2</v>
      </c>
      <c r="O32" s="95">
        <f>M32/'סכום נכסי הקרן'!$C$42</f>
        <v>9.1302886222175209E-4</v>
      </c>
    </row>
    <row r="33" spans="2:15" s="137" customFormat="1">
      <c r="B33" s="87" t="s">
        <v>1966</v>
      </c>
      <c r="C33" s="97" t="s">
        <v>1822</v>
      </c>
      <c r="D33" s="84" t="s">
        <v>1823</v>
      </c>
      <c r="E33" s="84" t="s">
        <v>314</v>
      </c>
      <c r="F33" s="84" t="s">
        <v>143</v>
      </c>
      <c r="G33" s="94">
        <v>4.62</v>
      </c>
      <c r="H33" s="97" t="s">
        <v>146</v>
      </c>
      <c r="I33" s="98">
        <v>4.1500000000000002E-2</v>
      </c>
      <c r="J33" s="98">
        <v>2.75E-2</v>
      </c>
      <c r="K33" s="94">
        <v>2018805</v>
      </c>
      <c r="L33" s="96">
        <v>107.9</v>
      </c>
      <c r="M33" s="94">
        <v>2178.2906899999998</v>
      </c>
      <c r="N33" s="95">
        <f t="shared" si="0"/>
        <v>7.490441892408306E-2</v>
      </c>
      <c r="O33" s="95">
        <f>M33/'סכום נכסי הקרן'!$C$42</f>
        <v>3.0082511730446923E-3</v>
      </c>
    </row>
    <row r="34" spans="2:15" s="137" customFormat="1">
      <c r="B34" s="87" t="s">
        <v>1984</v>
      </c>
      <c r="C34" s="97" t="s">
        <v>1822</v>
      </c>
      <c r="D34" s="84">
        <v>2963</v>
      </c>
      <c r="E34" s="84" t="s">
        <v>314</v>
      </c>
      <c r="F34" s="84" t="s">
        <v>143</v>
      </c>
      <c r="G34" s="94">
        <v>5.5200000000000005</v>
      </c>
      <c r="H34" s="97" t="s">
        <v>146</v>
      </c>
      <c r="I34" s="98">
        <v>0.05</v>
      </c>
      <c r="J34" s="98">
        <v>1.9400000000000001E-2</v>
      </c>
      <c r="K34" s="94">
        <v>156952.38</v>
      </c>
      <c r="L34" s="96">
        <v>118.85</v>
      </c>
      <c r="M34" s="94">
        <v>186.53790000000001</v>
      </c>
      <c r="N34" s="95">
        <f t="shared" si="0"/>
        <v>6.4144391154785287E-3</v>
      </c>
      <c r="O34" s="95">
        <f>M34/'סכום נכסי הקרן'!$C$42</f>
        <v>2.5761155711145862E-4</v>
      </c>
    </row>
    <row r="35" spans="2:15" s="137" customFormat="1">
      <c r="B35" s="87" t="s">
        <v>1984</v>
      </c>
      <c r="C35" s="97" t="s">
        <v>1822</v>
      </c>
      <c r="D35" s="84">
        <v>2968</v>
      </c>
      <c r="E35" s="84" t="s">
        <v>314</v>
      </c>
      <c r="F35" s="84" t="s">
        <v>143</v>
      </c>
      <c r="G35" s="94">
        <v>5.5200000000000005</v>
      </c>
      <c r="H35" s="97" t="s">
        <v>146</v>
      </c>
      <c r="I35" s="98">
        <v>0.05</v>
      </c>
      <c r="J35" s="98">
        <v>1.9399999999999997E-2</v>
      </c>
      <c r="K35" s="94">
        <v>50479.01</v>
      </c>
      <c r="L35" s="96">
        <v>118.85</v>
      </c>
      <c r="M35" s="94">
        <v>59.994300000000003</v>
      </c>
      <c r="N35" s="95">
        <f t="shared" si="0"/>
        <v>2.0630112412853021E-3</v>
      </c>
      <c r="O35" s="95">
        <f>M35/'סכום נכסי הקרן'!$C$42</f>
        <v>8.285300220926676E-5</v>
      </c>
    </row>
    <row r="36" spans="2:15" s="137" customFormat="1">
      <c r="B36" s="87" t="s">
        <v>1984</v>
      </c>
      <c r="C36" s="97" t="s">
        <v>1822</v>
      </c>
      <c r="D36" s="84">
        <v>4605</v>
      </c>
      <c r="E36" s="84" t="s">
        <v>314</v>
      </c>
      <c r="F36" s="84" t="s">
        <v>143</v>
      </c>
      <c r="G36" s="94">
        <v>7.379999999999999</v>
      </c>
      <c r="H36" s="97" t="s">
        <v>146</v>
      </c>
      <c r="I36" s="98">
        <v>0.05</v>
      </c>
      <c r="J36" s="98">
        <v>2.7799999999999998E-2</v>
      </c>
      <c r="K36" s="94">
        <v>144935.28999999998</v>
      </c>
      <c r="L36" s="96">
        <v>118.31</v>
      </c>
      <c r="M36" s="94">
        <v>171.47293999999999</v>
      </c>
      <c r="N36" s="95">
        <f t="shared" si="0"/>
        <v>5.8964035382734706E-3</v>
      </c>
      <c r="O36" s="95">
        <f>M36/'סכום נכסי הקרן'!$C$42</f>
        <v>2.3680662790714227E-4</v>
      </c>
    </row>
    <row r="37" spans="2:15" s="137" customFormat="1">
      <c r="B37" s="87" t="s">
        <v>1984</v>
      </c>
      <c r="C37" s="97" t="s">
        <v>1822</v>
      </c>
      <c r="D37" s="84">
        <v>4606</v>
      </c>
      <c r="E37" s="84" t="s">
        <v>314</v>
      </c>
      <c r="F37" s="84" t="s">
        <v>143</v>
      </c>
      <c r="G37" s="94">
        <v>9.51</v>
      </c>
      <c r="H37" s="97" t="s">
        <v>146</v>
      </c>
      <c r="I37" s="98">
        <v>4.0999999999999995E-2</v>
      </c>
      <c r="J37" s="98">
        <v>2.7800000000000002E-2</v>
      </c>
      <c r="K37" s="94">
        <v>365083.22</v>
      </c>
      <c r="L37" s="96">
        <v>114.1</v>
      </c>
      <c r="M37" s="94">
        <v>416.55993999999998</v>
      </c>
      <c r="N37" s="95">
        <f t="shared" si="0"/>
        <v>1.4324158109839282E-2</v>
      </c>
      <c r="O37" s="95">
        <f>M37/'סכום נכסי הקרן'!$C$42</f>
        <v>5.7527534497630651E-4</v>
      </c>
    </row>
    <row r="38" spans="2:15" s="137" customFormat="1">
      <c r="B38" s="87" t="s">
        <v>1984</v>
      </c>
      <c r="C38" s="97" t="s">
        <v>1822</v>
      </c>
      <c r="D38" s="84">
        <v>5150</v>
      </c>
      <c r="E38" s="84" t="s">
        <v>314</v>
      </c>
      <c r="F38" s="84" t="s">
        <v>143</v>
      </c>
      <c r="G38" s="94">
        <v>9.23</v>
      </c>
      <c r="H38" s="97" t="s">
        <v>146</v>
      </c>
      <c r="I38" s="98">
        <v>4.0999999999999995E-2</v>
      </c>
      <c r="J38" s="98">
        <v>3.5699999999999996E-2</v>
      </c>
      <c r="K38" s="94">
        <v>108338.71</v>
      </c>
      <c r="L38" s="96">
        <v>106.24</v>
      </c>
      <c r="M38" s="94">
        <v>115.09904999999999</v>
      </c>
      <c r="N38" s="95">
        <f t="shared" si="0"/>
        <v>3.957886566078094E-3</v>
      </c>
      <c r="O38" s="95">
        <f>M38/'סכום נכסי הקרן'!$C$42</f>
        <v>1.5895346464471632E-4</v>
      </c>
    </row>
    <row r="39" spans="2:15" s="137" customFormat="1">
      <c r="B39" s="87" t="s">
        <v>1984</v>
      </c>
      <c r="C39" s="97" t="s">
        <v>1816</v>
      </c>
      <c r="D39" s="84" t="s">
        <v>1824</v>
      </c>
      <c r="E39" s="84" t="s">
        <v>314</v>
      </c>
      <c r="F39" s="84" t="s">
        <v>143</v>
      </c>
      <c r="G39" s="94">
        <v>6.72</v>
      </c>
      <c r="H39" s="97" t="s">
        <v>146</v>
      </c>
      <c r="I39" s="98">
        <v>2.4799999999999999E-2</v>
      </c>
      <c r="J39" s="98">
        <v>2.29E-2</v>
      </c>
      <c r="K39" s="94">
        <v>2280272.19</v>
      </c>
      <c r="L39" s="96">
        <v>101.41</v>
      </c>
      <c r="M39" s="94">
        <v>2312.4239600000001</v>
      </c>
      <c r="N39" s="95">
        <f t="shared" si="0"/>
        <v>7.9516831167252111E-2</v>
      </c>
      <c r="O39" s="95">
        <f>M39/'סכום נכסי הקרן'!$C$42</f>
        <v>3.1934911727721032E-3</v>
      </c>
    </row>
    <row r="40" spans="2:15" s="137" customFormat="1">
      <c r="B40" s="87" t="s">
        <v>1984</v>
      </c>
      <c r="C40" s="97" t="s">
        <v>1816</v>
      </c>
      <c r="D40" s="84" t="s">
        <v>1825</v>
      </c>
      <c r="E40" s="84" t="s">
        <v>314</v>
      </c>
      <c r="F40" s="84" t="s">
        <v>143</v>
      </c>
      <c r="G40" s="94">
        <v>4.74</v>
      </c>
      <c r="H40" s="97" t="s">
        <v>146</v>
      </c>
      <c r="I40" s="98">
        <v>2.1613000000000004E-2</v>
      </c>
      <c r="J40" s="98">
        <v>1.9299999999999998E-2</v>
      </c>
      <c r="K40" s="94">
        <v>493744.08</v>
      </c>
      <c r="L40" s="96">
        <v>101.21</v>
      </c>
      <c r="M40" s="94">
        <v>499.71840000000003</v>
      </c>
      <c r="N40" s="95">
        <f t="shared" si="0"/>
        <v>1.7183710397106141E-2</v>
      </c>
      <c r="O40" s="95">
        <f>M40/'סכום נכסי הקרן'!$C$42</f>
        <v>6.9011838956719641E-4</v>
      </c>
    </row>
    <row r="41" spans="2:15" s="137" customFormat="1">
      <c r="B41" s="87" t="s">
        <v>1984</v>
      </c>
      <c r="C41" s="97" t="s">
        <v>1816</v>
      </c>
      <c r="D41" s="84" t="s">
        <v>1847</v>
      </c>
      <c r="E41" s="84" t="s">
        <v>314</v>
      </c>
      <c r="F41" s="84" t="s">
        <v>143</v>
      </c>
      <c r="G41" s="94">
        <v>6.02</v>
      </c>
      <c r="H41" s="97" t="s">
        <v>146</v>
      </c>
      <c r="I41" s="98">
        <v>2.3599999999999999E-2</v>
      </c>
      <c r="J41" s="98">
        <v>1.7599999999999998E-2</v>
      </c>
      <c r="K41" s="94">
        <v>830624.27</v>
      </c>
      <c r="L41" s="96">
        <v>104.3</v>
      </c>
      <c r="M41" s="94">
        <v>866.34117000000003</v>
      </c>
      <c r="N41" s="95">
        <f t="shared" si="0"/>
        <v>2.979068965715511E-2</v>
      </c>
      <c r="O41" s="95">
        <f>M41/'סכום נכסי הקרן'!$C$42</f>
        <v>1.1964297753618053E-3</v>
      </c>
    </row>
    <row r="42" spans="2:15" s="137" customFormat="1">
      <c r="B42" s="87" t="s">
        <v>1945</v>
      </c>
      <c r="C42" s="97" t="s">
        <v>1816</v>
      </c>
      <c r="D42" s="84" t="s">
        <v>1858</v>
      </c>
      <c r="E42" s="84" t="s">
        <v>314</v>
      </c>
      <c r="F42" s="84" t="s">
        <v>143</v>
      </c>
      <c r="G42" s="94">
        <v>6.2599999999999989</v>
      </c>
      <c r="H42" s="97" t="s">
        <v>146</v>
      </c>
      <c r="I42" s="98">
        <v>2.3269999999999999E-2</v>
      </c>
      <c r="J42" s="98">
        <v>2.1699999999999994E-2</v>
      </c>
      <c r="K42" s="94">
        <v>779527.36</v>
      </c>
      <c r="L42" s="96">
        <v>101.39</v>
      </c>
      <c r="M42" s="94">
        <v>790.36279999999999</v>
      </c>
      <c r="N42" s="95">
        <f t="shared" si="0"/>
        <v>2.7178037598467299E-2</v>
      </c>
      <c r="O42" s="95">
        <f>M42/'סכום נכסי הקרן'!$C$42</f>
        <v>1.091502539649971E-3</v>
      </c>
    </row>
    <row r="43" spans="2:15" s="137" customFormat="1">
      <c r="B43" s="87" t="s">
        <v>1946</v>
      </c>
      <c r="C43" s="97" t="s">
        <v>1816</v>
      </c>
      <c r="D43" s="84" t="s">
        <v>1859</v>
      </c>
      <c r="E43" s="84" t="s">
        <v>314</v>
      </c>
      <c r="F43" s="84" t="s">
        <v>143</v>
      </c>
      <c r="G43" s="94">
        <v>7.3</v>
      </c>
      <c r="H43" s="97" t="s">
        <v>146</v>
      </c>
      <c r="I43" s="98">
        <v>5.3499999999999999E-2</v>
      </c>
      <c r="J43" s="98">
        <v>2.5499999999999995E-2</v>
      </c>
      <c r="K43" s="94">
        <v>10589.82</v>
      </c>
      <c r="L43" s="96">
        <v>121.57</v>
      </c>
      <c r="M43" s="94">
        <v>12.874040000000001</v>
      </c>
      <c r="N43" s="95">
        <f t="shared" si="0"/>
        <v>4.42696876882581E-4</v>
      </c>
      <c r="O43" s="95">
        <f>M43/'סכום נכסי הקרן'!$C$42</f>
        <v>1.7779236770196314E-5</v>
      </c>
    </row>
    <row r="44" spans="2:15" s="137" customFormat="1">
      <c r="B44" s="87" t="s">
        <v>1946</v>
      </c>
      <c r="C44" s="97" t="s">
        <v>1816</v>
      </c>
      <c r="D44" s="84" t="s">
        <v>1860</v>
      </c>
      <c r="E44" s="84" t="s">
        <v>314</v>
      </c>
      <c r="F44" s="84" t="s">
        <v>143</v>
      </c>
      <c r="G44" s="94">
        <v>7.43</v>
      </c>
      <c r="H44" s="97" t="s">
        <v>146</v>
      </c>
      <c r="I44" s="98">
        <v>5.3499999999999999E-2</v>
      </c>
      <c r="J44" s="98">
        <v>1.8599999999999998E-2</v>
      </c>
      <c r="K44" s="94">
        <v>52594.89</v>
      </c>
      <c r="L44" s="96">
        <v>128.27000000000001</v>
      </c>
      <c r="M44" s="94">
        <v>67.463470000000001</v>
      </c>
      <c r="N44" s="95">
        <f t="shared" si="0"/>
        <v>2.3198520023754543E-3</v>
      </c>
      <c r="O44" s="95">
        <f>M44/'סכום נכסי הקרן'!$C$42</f>
        <v>9.3168034779217388E-5</v>
      </c>
    </row>
    <row r="45" spans="2:15" s="137" customFormat="1">
      <c r="B45" s="87" t="s">
        <v>1946</v>
      </c>
      <c r="C45" s="97" t="s">
        <v>1816</v>
      </c>
      <c r="D45" s="84" t="s">
        <v>1861</v>
      </c>
      <c r="E45" s="84" t="s">
        <v>314</v>
      </c>
      <c r="F45" s="84" t="s">
        <v>143</v>
      </c>
      <c r="G45" s="94">
        <v>7.3</v>
      </c>
      <c r="H45" s="97" t="s">
        <v>146</v>
      </c>
      <c r="I45" s="98">
        <v>5.3499999999999999E-2</v>
      </c>
      <c r="J45" s="98">
        <v>2.5499999999999998E-2</v>
      </c>
      <c r="K45" s="94">
        <v>8287.68</v>
      </c>
      <c r="L45" s="96">
        <v>121.57</v>
      </c>
      <c r="M45" s="94">
        <v>10.075329999999999</v>
      </c>
      <c r="N45" s="95">
        <f t="shared" si="0"/>
        <v>3.4645823102626481E-4</v>
      </c>
      <c r="O45" s="95">
        <f>M45/'סכום נכסי הקרן'!$C$42</f>
        <v>1.3914177492679997E-5</v>
      </c>
    </row>
    <row r="46" spans="2:15" s="137" customFormat="1">
      <c r="B46" s="87" t="s">
        <v>1946</v>
      </c>
      <c r="C46" s="97" t="s">
        <v>1816</v>
      </c>
      <c r="D46" s="84" t="s">
        <v>1862</v>
      </c>
      <c r="E46" s="84" t="s">
        <v>314</v>
      </c>
      <c r="F46" s="84" t="s">
        <v>143</v>
      </c>
      <c r="G46" s="94">
        <v>7.3</v>
      </c>
      <c r="H46" s="97" t="s">
        <v>146</v>
      </c>
      <c r="I46" s="98">
        <v>5.3499999999999999E-2</v>
      </c>
      <c r="J46" s="98">
        <v>2.5499999999999998E-2</v>
      </c>
      <c r="K46" s="94">
        <v>10589.72</v>
      </c>
      <c r="L46" s="96">
        <v>121.57</v>
      </c>
      <c r="M46" s="94">
        <v>12.87392</v>
      </c>
      <c r="N46" s="95">
        <f t="shared" si="0"/>
        <v>4.4269275046808899E-4</v>
      </c>
      <c r="O46" s="95">
        <f>M46/'סכום נכסי הקרן'!$C$42</f>
        <v>1.7779071048448328E-5</v>
      </c>
    </row>
    <row r="47" spans="2:15" s="137" customFormat="1">
      <c r="B47" s="87" t="s">
        <v>1946</v>
      </c>
      <c r="C47" s="97" t="s">
        <v>1816</v>
      </c>
      <c r="D47" s="84" t="s">
        <v>1863</v>
      </c>
      <c r="E47" s="84" t="s">
        <v>314</v>
      </c>
      <c r="F47" s="84" t="s">
        <v>143</v>
      </c>
      <c r="G47" s="94">
        <v>7.4299999999999988</v>
      </c>
      <c r="H47" s="97" t="s">
        <v>146</v>
      </c>
      <c r="I47" s="98">
        <v>5.3499999999999999E-2</v>
      </c>
      <c r="J47" s="98">
        <v>1.8599999999999995E-2</v>
      </c>
      <c r="K47" s="94">
        <v>55881.59</v>
      </c>
      <c r="L47" s="96">
        <v>128.27000000000001</v>
      </c>
      <c r="M47" s="94">
        <v>71.679320000000004</v>
      </c>
      <c r="N47" s="95">
        <f t="shared" si="0"/>
        <v>2.4648215401744228E-3</v>
      </c>
      <c r="O47" s="95">
        <f>M47/'סכום נכסי הקרן'!$C$42</f>
        <v>9.8990185039557745E-5</v>
      </c>
    </row>
    <row r="48" spans="2:15" s="137" customFormat="1">
      <c r="B48" s="87" t="s">
        <v>1946</v>
      </c>
      <c r="C48" s="97" t="s">
        <v>1816</v>
      </c>
      <c r="D48" s="84" t="s">
        <v>1864</v>
      </c>
      <c r="E48" s="84" t="s">
        <v>314</v>
      </c>
      <c r="F48" s="84" t="s">
        <v>143</v>
      </c>
      <c r="G48" s="94">
        <v>7.43</v>
      </c>
      <c r="H48" s="97" t="s">
        <v>146</v>
      </c>
      <c r="I48" s="98">
        <v>5.3499999999999999E-2</v>
      </c>
      <c r="J48" s="98">
        <v>1.8799999999999997E-2</v>
      </c>
      <c r="K48" s="94">
        <v>70403.33</v>
      </c>
      <c r="L48" s="96">
        <v>128.08000000000001</v>
      </c>
      <c r="M48" s="94">
        <v>90.172579999999996</v>
      </c>
      <c r="N48" s="95">
        <f t="shared" si="0"/>
        <v>3.1007453407356726E-3</v>
      </c>
      <c r="O48" s="95">
        <f>M48/'סכום נכסי הקרן'!$C$42</f>
        <v>1.2452964648233721E-4</v>
      </c>
    </row>
    <row r="49" spans="2:15" s="137" customFormat="1">
      <c r="B49" s="87" t="s">
        <v>1946</v>
      </c>
      <c r="C49" s="97" t="s">
        <v>1816</v>
      </c>
      <c r="D49" s="84" t="s">
        <v>1865</v>
      </c>
      <c r="E49" s="84" t="s">
        <v>314</v>
      </c>
      <c r="F49" s="84" t="s">
        <v>143</v>
      </c>
      <c r="G49" s="94">
        <v>7.3</v>
      </c>
      <c r="H49" s="97" t="s">
        <v>146</v>
      </c>
      <c r="I49" s="98">
        <v>5.3499999999999999E-2</v>
      </c>
      <c r="J49" s="98">
        <v>2.5499999999999998E-2</v>
      </c>
      <c r="K49" s="94">
        <v>12431.48</v>
      </c>
      <c r="L49" s="96">
        <v>121.57</v>
      </c>
      <c r="M49" s="94">
        <v>15.112950000000001</v>
      </c>
      <c r="N49" s="95">
        <f t="shared" si="0"/>
        <v>5.1968579913396276E-4</v>
      </c>
      <c r="O49" s="95">
        <f>M49/'סכום נכסי הקרן'!$C$42</f>
        <v>2.0871204093364507E-5</v>
      </c>
    </row>
    <row r="50" spans="2:15" s="137" customFormat="1">
      <c r="B50" s="87" t="s">
        <v>1946</v>
      </c>
      <c r="C50" s="97" t="s">
        <v>1816</v>
      </c>
      <c r="D50" s="84" t="s">
        <v>1866</v>
      </c>
      <c r="E50" s="84" t="s">
        <v>314</v>
      </c>
      <c r="F50" s="84" t="s">
        <v>143</v>
      </c>
      <c r="G50" s="94">
        <v>7.4300000000000006</v>
      </c>
      <c r="H50" s="97" t="s">
        <v>146</v>
      </c>
      <c r="I50" s="98">
        <v>5.3499999999999999E-2</v>
      </c>
      <c r="J50" s="98">
        <v>1.8799999999999997E-2</v>
      </c>
      <c r="K50" s="94">
        <v>50714.26</v>
      </c>
      <c r="L50" s="96">
        <v>128.08000000000001</v>
      </c>
      <c r="M50" s="94">
        <v>64.954830000000001</v>
      </c>
      <c r="N50" s="95">
        <f t="shared" si="0"/>
        <v>2.2335879319497981E-3</v>
      </c>
      <c r="O50" s="95">
        <f>M50/'סכום נכסי הקרן'!$C$42</f>
        <v>8.9703566397016831E-5</v>
      </c>
    </row>
    <row r="51" spans="2:15" s="137" customFormat="1">
      <c r="B51" s="87" t="s">
        <v>1946</v>
      </c>
      <c r="C51" s="97" t="s">
        <v>1816</v>
      </c>
      <c r="D51" s="84" t="s">
        <v>1867</v>
      </c>
      <c r="E51" s="84" t="s">
        <v>314</v>
      </c>
      <c r="F51" s="84" t="s">
        <v>143</v>
      </c>
      <c r="G51" s="94">
        <v>7.3000000000000007</v>
      </c>
      <c r="H51" s="97" t="s">
        <v>146</v>
      </c>
      <c r="I51" s="98">
        <v>5.3499999999999999E-2</v>
      </c>
      <c r="J51" s="98">
        <v>2.5500000000000002E-2</v>
      </c>
      <c r="K51" s="94">
        <v>10129.39</v>
      </c>
      <c r="L51" s="96">
        <v>121.57</v>
      </c>
      <c r="M51" s="94">
        <v>12.314299999999999</v>
      </c>
      <c r="N51" s="95">
        <f t="shared" si="0"/>
        <v>4.2344921648489257E-4</v>
      </c>
      <c r="O51" s="95">
        <f>M51/'סכום נכסי הקרן'!$C$42</f>
        <v>1.7006227676722181E-5</v>
      </c>
    </row>
    <row r="52" spans="2:15" s="137" customFormat="1">
      <c r="B52" s="87" t="s">
        <v>1946</v>
      </c>
      <c r="C52" s="97" t="s">
        <v>1816</v>
      </c>
      <c r="D52" s="84" t="s">
        <v>1868</v>
      </c>
      <c r="E52" s="84" t="s">
        <v>314</v>
      </c>
      <c r="F52" s="84" t="s">
        <v>143</v>
      </c>
      <c r="G52" s="94">
        <v>7.4299999999999988</v>
      </c>
      <c r="H52" s="97" t="s">
        <v>146</v>
      </c>
      <c r="I52" s="98">
        <v>5.3499999999999999E-2</v>
      </c>
      <c r="J52" s="98">
        <v>1.8799999999999997E-2</v>
      </c>
      <c r="K52" s="94">
        <v>60906.84</v>
      </c>
      <c r="L52" s="96">
        <v>128.08000000000001</v>
      </c>
      <c r="M52" s="94">
        <v>78.009470000000007</v>
      </c>
      <c r="N52" s="95">
        <f t="shared" si="0"/>
        <v>2.6824950626427599E-3</v>
      </c>
      <c r="O52" s="95">
        <f>M52/'סכום נכסי הקרן'!$C$42</f>
        <v>1.0773221439792996E-4</v>
      </c>
    </row>
    <row r="53" spans="2:15" s="137" customFormat="1">
      <c r="B53" s="87" t="s">
        <v>1967</v>
      </c>
      <c r="C53" s="97" t="s">
        <v>1816</v>
      </c>
      <c r="D53" s="84" t="s">
        <v>1869</v>
      </c>
      <c r="E53" s="84" t="s">
        <v>314</v>
      </c>
      <c r="F53" s="84" t="s">
        <v>143</v>
      </c>
      <c r="G53" s="94">
        <v>7.7600000000000007</v>
      </c>
      <c r="H53" s="97" t="s">
        <v>146</v>
      </c>
      <c r="I53" s="98">
        <v>2.8999999999999998E-2</v>
      </c>
      <c r="J53" s="98">
        <v>2.7099999999999999E-2</v>
      </c>
      <c r="K53" s="94">
        <v>884612.72</v>
      </c>
      <c r="L53" s="96">
        <v>100.9</v>
      </c>
      <c r="M53" s="94">
        <v>892.57183999999995</v>
      </c>
      <c r="N53" s="95">
        <f t="shared" si="0"/>
        <v>3.0692678130667509E-2</v>
      </c>
      <c r="O53" s="95">
        <f>M53/'סכום נכסי הקרן'!$C$42</f>
        <v>1.2326547127218634E-3</v>
      </c>
    </row>
    <row r="54" spans="2:15" s="137" customFormat="1">
      <c r="B54" s="87" t="s">
        <v>1968</v>
      </c>
      <c r="C54" s="97" t="s">
        <v>1822</v>
      </c>
      <c r="D54" s="84" t="s">
        <v>1891</v>
      </c>
      <c r="E54" s="84" t="s">
        <v>314</v>
      </c>
      <c r="F54" s="84" t="s">
        <v>143</v>
      </c>
      <c r="G54" s="94">
        <v>5.68</v>
      </c>
      <c r="H54" s="97" t="s">
        <v>146</v>
      </c>
      <c r="I54" s="98">
        <v>2.4E-2</v>
      </c>
      <c r="J54" s="98">
        <v>1.8200000000000004E-2</v>
      </c>
      <c r="K54" s="94">
        <v>186753.4</v>
      </c>
      <c r="L54" s="96">
        <v>103.8</v>
      </c>
      <c r="M54" s="94">
        <v>193.85003</v>
      </c>
      <c r="N54" s="95">
        <f t="shared" si="0"/>
        <v>6.6658797754702197E-3</v>
      </c>
      <c r="O54" s="95">
        <f>M54/'סכום נכסי הקרן'!$C$42</f>
        <v>2.6770971515388005E-4</v>
      </c>
    </row>
    <row r="55" spans="2:15" s="137" customFormat="1">
      <c r="B55" s="87" t="s">
        <v>1968</v>
      </c>
      <c r="C55" s="97" t="s">
        <v>1822</v>
      </c>
      <c r="D55" s="84" t="s">
        <v>1892</v>
      </c>
      <c r="E55" s="84" t="s">
        <v>314</v>
      </c>
      <c r="F55" s="84" t="s">
        <v>143</v>
      </c>
      <c r="G55" s="94">
        <v>5.41</v>
      </c>
      <c r="H55" s="97" t="s">
        <v>146</v>
      </c>
      <c r="I55" s="98">
        <v>3.8800000000000001E-2</v>
      </c>
      <c r="J55" s="98">
        <v>3.4799999999999998E-2</v>
      </c>
      <c r="K55" s="94">
        <v>186753.4</v>
      </c>
      <c r="L55" s="96">
        <v>102.98</v>
      </c>
      <c r="M55" s="94">
        <v>192.31864999999999</v>
      </c>
      <c r="N55" s="95">
        <f t="shared" si="0"/>
        <v>6.6132205369312334E-3</v>
      </c>
      <c r="O55" s="95">
        <f>M55/'סכום נכסי הקרן'!$C$42</f>
        <v>2.655948570669747E-4</v>
      </c>
    </row>
    <row r="56" spans="2:15" s="137" customFormat="1">
      <c r="B56" s="87" t="s">
        <v>1947</v>
      </c>
      <c r="C56" s="97" t="s">
        <v>1822</v>
      </c>
      <c r="D56" s="84">
        <v>4069</v>
      </c>
      <c r="E56" s="84" t="s">
        <v>299</v>
      </c>
      <c r="F56" s="84" t="s">
        <v>142</v>
      </c>
      <c r="G56" s="94">
        <v>6.62</v>
      </c>
      <c r="H56" s="97" t="s">
        <v>146</v>
      </c>
      <c r="I56" s="98">
        <v>2.9779E-2</v>
      </c>
      <c r="J56" s="98">
        <v>1.9799999999999998E-2</v>
      </c>
      <c r="K56" s="94">
        <v>321549.7</v>
      </c>
      <c r="L56" s="96">
        <v>106.68</v>
      </c>
      <c r="M56" s="94">
        <v>343.02921000000003</v>
      </c>
      <c r="N56" s="95">
        <f t="shared" si="0"/>
        <v>1.1795672527543726E-2</v>
      </c>
      <c r="O56" s="95">
        <f>M56/'סכום נכסי הקרן'!$C$42</f>
        <v>4.7372833575811427E-4</v>
      </c>
    </row>
    <row r="57" spans="2:15" s="137" customFormat="1">
      <c r="B57" s="87" t="s">
        <v>1948</v>
      </c>
      <c r="C57" s="97" t="s">
        <v>1816</v>
      </c>
      <c r="D57" s="84" t="s">
        <v>1830</v>
      </c>
      <c r="E57" s="84" t="s">
        <v>299</v>
      </c>
      <c r="F57" s="84" t="s">
        <v>143</v>
      </c>
      <c r="G57" s="94">
        <v>0.24</v>
      </c>
      <c r="H57" s="97" t="s">
        <v>146</v>
      </c>
      <c r="I57" s="98">
        <v>3.4000000000000002E-2</v>
      </c>
      <c r="J57" s="98">
        <v>2.06E-2</v>
      </c>
      <c r="K57" s="94">
        <v>14106</v>
      </c>
      <c r="L57" s="96">
        <v>102.05</v>
      </c>
      <c r="M57" s="94">
        <v>14.39517</v>
      </c>
      <c r="N57" s="95">
        <f t="shared" si="0"/>
        <v>4.9500365085037971E-4</v>
      </c>
      <c r="O57" s="95">
        <f>M57/'סכום נכסי הקרן'!$C$42</f>
        <v>1.9879939457794666E-5</v>
      </c>
    </row>
    <row r="58" spans="2:15" s="137" customFormat="1">
      <c r="B58" s="87" t="s">
        <v>1948</v>
      </c>
      <c r="C58" s="97" t="s">
        <v>1816</v>
      </c>
      <c r="D58" s="84">
        <v>4991</v>
      </c>
      <c r="E58" s="84" t="s">
        <v>299</v>
      </c>
      <c r="F58" s="84" t="s">
        <v>143</v>
      </c>
      <c r="G58" s="94">
        <v>0.23999999999999994</v>
      </c>
      <c r="H58" s="97" t="s">
        <v>146</v>
      </c>
      <c r="I58" s="98">
        <v>3.4000000000000002E-2</v>
      </c>
      <c r="J58" s="98">
        <v>2.06E-2</v>
      </c>
      <c r="K58" s="94">
        <v>13837.4</v>
      </c>
      <c r="L58" s="96">
        <v>102.05</v>
      </c>
      <c r="M58" s="94">
        <v>14.121060000000003</v>
      </c>
      <c r="N58" s="95">
        <f t="shared" si="0"/>
        <v>4.8557788854714916E-4</v>
      </c>
      <c r="O58" s="95">
        <f>M58/'סכום נכסי הקרן'!$C$42</f>
        <v>1.9501389554960865E-5</v>
      </c>
    </row>
    <row r="59" spans="2:15" s="137" customFormat="1">
      <c r="B59" s="87" t="s">
        <v>1948</v>
      </c>
      <c r="C59" s="97" t="s">
        <v>1816</v>
      </c>
      <c r="D59" s="84" t="s">
        <v>1831</v>
      </c>
      <c r="E59" s="84" t="s">
        <v>299</v>
      </c>
      <c r="F59" s="84" t="s">
        <v>143</v>
      </c>
      <c r="G59" s="94">
        <v>2.4700000000000002</v>
      </c>
      <c r="H59" s="97" t="s">
        <v>146</v>
      </c>
      <c r="I59" s="98">
        <v>4.4000000000000004E-2</v>
      </c>
      <c r="J59" s="98">
        <v>3.1E-2</v>
      </c>
      <c r="K59" s="94">
        <v>41965.73</v>
      </c>
      <c r="L59" s="96">
        <v>103.38</v>
      </c>
      <c r="M59" s="94">
        <v>43.384169999999997</v>
      </c>
      <c r="N59" s="95">
        <f t="shared" si="0"/>
        <v>1.491842231742558E-3</v>
      </c>
      <c r="O59" s="95">
        <f>M59/'סכום נכסי הקרן'!$C$42</f>
        <v>5.9914170727172487E-5</v>
      </c>
    </row>
    <row r="60" spans="2:15" s="137" customFormat="1">
      <c r="B60" s="87" t="s">
        <v>1948</v>
      </c>
      <c r="C60" s="97" t="s">
        <v>1816</v>
      </c>
      <c r="D60" s="84" t="s">
        <v>1832</v>
      </c>
      <c r="E60" s="84" t="s">
        <v>299</v>
      </c>
      <c r="F60" s="84" t="s">
        <v>143</v>
      </c>
      <c r="G60" s="94">
        <v>2.59</v>
      </c>
      <c r="H60" s="97" t="s">
        <v>146</v>
      </c>
      <c r="I60" s="98">
        <v>4.4500000000000005E-2</v>
      </c>
      <c r="J60" s="98">
        <v>3.1200000000000002E-2</v>
      </c>
      <c r="K60" s="94">
        <v>23314.289999999994</v>
      </c>
      <c r="L60" s="96">
        <v>103.55</v>
      </c>
      <c r="M60" s="94">
        <v>24.141959999999997</v>
      </c>
      <c r="N60" s="95">
        <f t="shared" si="0"/>
        <v>8.3016444673344135E-4</v>
      </c>
      <c r="O60" s="95">
        <f>M60/'סכום נכסי הקרן'!$C$42</f>
        <v>3.3340398424784182E-5</v>
      </c>
    </row>
    <row r="61" spans="2:15" s="137" customFormat="1">
      <c r="B61" s="87" t="s">
        <v>1948</v>
      </c>
      <c r="C61" s="97" t="s">
        <v>1816</v>
      </c>
      <c r="D61" s="84">
        <v>4985</v>
      </c>
      <c r="E61" s="84" t="s">
        <v>299</v>
      </c>
      <c r="F61" s="84" t="s">
        <v>143</v>
      </c>
      <c r="G61" s="94">
        <v>2.59</v>
      </c>
      <c r="H61" s="97" t="s">
        <v>146</v>
      </c>
      <c r="I61" s="98">
        <v>4.4500000000000005E-2</v>
      </c>
      <c r="J61" s="98">
        <v>3.1200000000000002E-2</v>
      </c>
      <c r="K61" s="94">
        <v>26692.6</v>
      </c>
      <c r="L61" s="96">
        <v>103.55</v>
      </c>
      <c r="M61" s="94">
        <v>27.640180000000001</v>
      </c>
      <c r="N61" s="95">
        <f t="shared" si="0"/>
        <v>9.5045699426694159E-4</v>
      </c>
      <c r="O61" s="95">
        <f>M61/'סכום נכסי הקרן'!$C$42</f>
        <v>3.8171491201739681E-5</v>
      </c>
    </row>
    <row r="62" spans="2:15" s="137" customFormat="1">
      <c r="B62" s="87" t="s">
        <v>1948</v>
      </c>
      <c r="C62" s="97" t="s">
        <v>1816</v>
      </c>
      <c r="D62" s="84" t="s">
        <v>1833</v>
      </c>
      <c r="E62" s="84" t="s">
        <v>299</v>
      </c>
      <c r="F62" s="84" t="s">
        <v>143</v>
      </c>
      <c r="G62" s="94">
        <v>0.24000000000000005</v>
      </c>
      <c r="H62" s="97" t="s">
        <v>146</v>
      </c>
      <c r="I62" s="98">
        <v>3.4500000000000003E-2</v>
      </c>
      <c r="J62" s="98">
        <v>2.3399999999999997E-2</v>
      </c>
      <c r="K62" s="94">
        <v>24479.98</v>
      </c>
      <c r="L62" s="96">
        <v>102.02</v>
      </c>
      <c r="M62" s="94">
        <v>24.974460000000001</v>
      </c>
      <c r="N62" s="95">
        <f t="shared" si="0"/>
        <v>8.5879144727132612E-4</v>
      </c>
      <c r="O62" s="95">
        <f>M62/'סכום נכסי הקרן'!$C$42</f>
        <v>3.4490093051427292E-5</v>
      </c>
    </row>
    <row r="63" spans="2:15" s="137" customFormat="1">
      <c r="B63" s="87" t="s">
        <v>1948</v>
      </c>
      <c r="C63" s="97" t="s">
        <v>1816</v>
      </c>
      <c r="D63" s="84">
        <v>4984</v>
      </c>
      <c r="E63" s="84" t="s">
        <v>299</v>
      </c>
      <c r="F63" s="84" t="s">
        <v>143</v>
      </c>
      <c r="G63" s="94">
        <v>0.24000000000000002</v>
      </c>
      <c r="H63" s="97" t="s">
        <v>146</v>
      </c>
      <c r="I63" s="98">
        <v>3.4500000000000003E-2</v>
      </c>
      <c r="J63" s="98">
        <v>2.3400000000000004E-2</v>
      </c>
      <c r="K63" s="94">
        <v>24023.340000000004</v>
      </c>
      <c r="L63" s="96">
        <v>102.02</v>
      </c>
      <c r="M63" s="94">
        <v>24.508620000000001</v>
      </c>
      <c r="N63" s="95">
        <f t="shared" si="0"/>
        <v>8.4277270621358651E-4</v>
      </c>
      <c r="O63" s="95">
        <f>M63/'סכום נכסי הקרן'!$C$42</f>
        <v>3.3846761225751102E-5</v>
      </c>
    </row>
    <row r="64" spans="2:15" s="137" customFormat="1">
      <c r="B64" s="87" t="s">
        <v>1948</v>
      </c>
      <c r="C64" s="97" t="s">
        <v>1816</v>
      </c>
      <c r="D64" s="84">
        <v>4987</v>
      </c>
      <c r="E64" s="84" t="s">
        <v>299</v>
      </c>
      <c r="F64" s="84" t="s">
        <v>143</v>
      </c>
      <c r="G64" s="94">
        <v>3.2700000000000005</v>
      </c>
      <c r="H64" s="97" t="s">
        <v>146</v>
      </c>
      <c r="I64" s="98">
        <v>3.4065999999999999E-2</v>
      </c>
      <c r="J64" s="98">
        <v>2.2200000000000001E-2</v>
      </c>
      <c r="K64" s="94">
        <v>95762.01</v>
      </c>
      <c r="L64" s="96">
        <v>104.2</v>
      </c>
      <c r="M64" s="94">
        <v>99.784009999999995</v>
      </c>
      <c r="N64" s="95">
        <f t="shared" si="0"/>
        <v>3.4312515410718177E-3</v>
      </c>
      <c r="O64" s="95">
        <f>M64/'סכום נכסי הקרן'!$C$42</f>
        <v>1.3780317131760009E-4</v>
      </c>
    </row>
    <row r="65" spans="2:15" s="137" customFormat="1">
      <c r="B65" s="87" t="s">
        <v>1948</v>
      </c>
      <c r="C65" s="97" t="s">
        <v>1816</v>
      </c>
      <c r="D65" s="84" t="s">
        <v>1834</v>
      </c>
      <c r="E65" s="84" t="s">
        <v>299</v>
      </c>
      <c r="F65" s="84" t="s">
        <v>143</v>
      </c>
      <c r="G65" s="94">
        <v>3.27</v>
      </c>
      <c r="H65" s="97" t="s">
        <v>146</v>
      </c>
      <c r="I65" s="98">
        <v>3.4000000000000002E-2</v>
      </c>
      <c r="J65" s="98">
        <v>2.2099999999999998E-2</v>
      </c>
      <c r="K65" s="94">
        <v>87073.46</v>
      </c>
      <c r="L65" s="96">
        <v>104.2</v>
      </c>
      <c r="M65" s="94">
        <v>90.730530000000002</v>
      </c>
      <c r="N65" s="95">
        <f t="shared" si="0"/>
        <v>3.1199314487838563E-3</v>
      </c>
      <c r="O65" s="95">
        <f>M65/'סכום נכסי הקרן'!$C$42</f>
        <v>1.2530018355973724E-4</v>
      </c>
    </row>
    <row r="66" spans="2:15" s="137" customFormat="1">
      <c r="B66" s="87" t="s">
        <v>1948</v>
      </c>
      <c r="C66" s="97" t="s">
        <v>1816</v>
      </c>
      <c r="D66" s="84" t="s">
        <v>1835</v>
      </c>
      <c r="E66" s="84" t="s">
        <v>299</v>
      </c>
      <c r="F66" s="84" t="s">
        <v>143</v>
      </c>
      <c r="G66" s="94">
        <v>0.24</v>
      </c>
      <c r="H66" s="97" t="s">
        <v>146</v>
      </c>
      <c r="I66" s="98">
        <v>3.3500000000000002E-2</v>
      </c>
      <c r="J66" s="98">
        <v>2.4E-2</v>
      </c>
      <c r="K66" s="94">
        <v>18628.95</v>
      </c>
      <c r="L66" s="96">
        <v>101.45</v>
      </c>
      <c r="M66" s="94">
        <v>18.899069999999998</v>
      </c>
      <c r="N66" s="95">
        <f t="shared" si="0"/>
        <v>6.4987830276939322E-4</v>
      </c>
      <c r="O66" s="95">
        <f>M66/'סכום נכסי הקרן'!$C$42</f>
        <v>2.6099890964026364E-5</v>
      </c>
    </row>
    <row r="67" spans="2:15" s="137" customFormat="1">
      <c r="B67" s="87" t="s">
        <v>1948</v>
      </c>
      <c r="C67" s="97" t="s">
        <v>1816</v>
      </c>
      <c r="D67" s="84" t="s">
        <v>1836</v>
      </c>
      <c r="E67" s="84" t="s">
        <v>299</v>
      </c>
      <c r="F67" s="84" t="s">
        <v>143</v>
      </c>
      <c r="G67" s="94">
        <v>2.4700000000000002</v>
      </c>
      <c r="H67" s="97" t="s">
        <v>146</v>
      </c>
      <c r="I67" s="98">
        <v>4.4000000000000004E-2</v>
      </c>
      <c r="J67" s="98">
        <v>3.1E-2</v>
      </c>
      <c r="K67" s="94">
        <v>18651.419999999998</v>
      </c>
      <c r="L67" s="96">
        <v>103.38</v>
      </c>
      <c r="M67" s="94">
        <v>19.281839999999999</v>
      </c>
      <c r="N67" s="95">
        <f t="shared" si="0"/>
        <v>6.6304053339508227E-4</v>
      </c>
      <c r="O67" s="95">
        <f>M67/'סכום נכסי הקרן'!$C$42</f>
        <v>2.6628501909660219E-5</v>
      </c>
    </row>
    <row r="68" spans="2:15" s="137" customFormat="1">
      <c r="B68" s="87" t="s">
        <v>1948</v>
      </c>
      <c r="C68" s="97" t="s">
        <v>1816</v>
      </c>
      <c r="D68" s="84">
        <v>4983</v>
      </c>
      <c r="E68" s="84" t="s">
        <v>299</v>
      </c>
      <c r="F68" s="84" t="s">
        <v>143</v>
      </c>
      <c r="G68" s="94">
        <v>2.4699999999999998</v>
      </c>
      <c r="H68" s="97" t="s">
        <v>146</v>
      </c>
      <c r="I68" s="98">
        <v>4.4000000000000004E-2</v>
      </c>
      <c r="J68" s="98">
        <v>3.1E-2</v>
      </c>
      <c r="K68" s="94">
        <v>22282.51</v>
      </c>
      <c r="L68" s="96">
        <v>103.38</v>
      </c>
      <c r="M68" s="94">
        <v>23.03566</v>
      </c>
      <c r="N68" s="95">
        <f t="shared" si="0"/>
        <v>7.9212234379643027E-4</v>
      </c>
      <c r="O68" s="95">
        <f>M68/'סכום נכסי הקרן'!$C$42</f>
        <v>3.1812582009822897E-5</v>
      </c>
    </row>
    <row r="69" spans="2:15" s="137" customFormat="1">
      <c r="B69" s="87" t="s">
        <v>1948</v>
      </c>
      <c r="C69" s="97" t="s">
        <v>1816</v>
      </c>
      <c r="D69" s="84" t="s">
        <v>1837</v>
      </c>
      <c r="E69" s="84" t="s">
        <v>299</v>
      </c>
      <c r="F69" s="84" t="s">
        <v>143</v>
      </c>
      <c r="G69" s="94">
        <v>3.4099999999999997</v>
      </c>
      <c r="H69" s="97" t="s">
        <v>146</v>
      </c>
      <c r="I69" s="98">
        <v>3.5000000000000003E-2</v>
      </c>
      <c r="J69" s="98">
        <v>2.2399999999999996E-2</v>
      </c>
      <c r="K69" s="94">
        <v>32639.99</v>
      </c>
      <c r="L69" s="96">
        <v>111.59</v>
      </c>
      <c r="M69" s="94">
        <v>36.422969999999999</v>
      </c>
      <c r="N69" s="95">
        <f t="shared" si="0"/>
        <v>1.2524689270646929E-3</v>
      </c>
      <c r="O69" s="95">
        <f>M69/'סכום נכסי הקרן'!$C$42</f>
        <v>5.0300652126586302E-5</v>
      </c>
    </row>
    <row r="70" spans="2:15" s="137" customFormat="1">
      <c r="B70" s="87" t="s">
        <v>1948</v>
      </c>
      <c r="C70" s="97" t="s">
        <v>1816</v>
      </c>
      <c r="D70" s="84">
        <v>4989</v>
      </c>
      <c r="E70" s="84" t="s">
        <v>299</v>
      </c>
      <c r="F70" s="84" t="s">
        <v>143</v>
      </c>
      <c r="G70" s="94">
        <v>3.4099999999999997</v>
      </c>
      <c r="H70" s="97" t="s">
        <v>146</v>
      </c>
      <c r="I70" s="98">
        <v>3.5000000000000003E-2</v>
      </c>
      <c r="J70" s="98">
        <v>2.2399999999999996E-2</v>
      </c>
      <c r="K70" s="94">
        <v>32031.120000000006</v>
      </c>
      <c r="L70" s="96">
        <v>111.59</v>
      </c>
      <c r="M70" s="94">
        <v>35.743520000000004</v>
      </c>
      <c r="N70" s="95">
        <f t="shared" si="0"/>
        <v>1.2291048243434129E-3</v>
      </c>
      <c r="O70" s="95">
        <f>M70/'סכום נכסי הקרן'!$C$42</f>
        <v>4.9362321779351888E-5</v>
      </c>
    </row>
    <row r="71" spans="2:15" s="137" customFormat="1">
      <c r="B71" s="87" t="s">
        <v>1948</v>
      </c>
      <c r="C71" s="97" t="s">
        <v>1816</v>
      </c>
      <c r="D71" s="84" t="s">
        <v>1838</v>
      </c>
      <c r="E71" s="84" t="s">
        <v>299</v>
      </c>
      <c r="F71" s="84" t="s">
        <v>143</v>
      </c>
      <c r="G71" s="94">
        <v>0.15</v>
      </c>
      <c r="H71" s="97" t="s">
        <v>146</v>
      </c>
      <c r="I71" s="98">
        <v>2.9500000000000002E-2</v>
      </c>
      <c r="J71" s="98">
        <v>2.9900000000000003E-2</v>
      </c>
      <c r="K71" s="94">
        <v>111234.4</v>
      </c>
      <c r="L71" s="96">
        <v>100.04</v>
      </c>
      <c r="M71" s="94">
        <v>111.27889999999999</v>
      </c>
      <c r="N71" s="95">
        <f t="shared" si="0"/>
        <v>3.8265238800663224E-3</v>
      </c>
      <c r="O71" s="95">
        <f>M71/'סכום נכסי הקרן'!$C$42</f>
        <v>1.5367778184835517E-4</v>
      </c>
    </row>
    <row r="72" spans="2:15" s="137" customFormat="1">
      <c r="B72" s="87" t="s">
        <v>1948</v>
      </c>
      <c r="C72" s="97" t="s">
        <v>1816</v>
      </c>
      <c r="D72" s="84">
        <v>4986</v>
      </c>
      <c r="E72" s="84" t="s">
        <v>299</v>
      </c>
      <c r="F72" s="84" t="s">
        <v>143</v>
      </c>
      <c r="G72" s="94">
        <v>2.4699999999999998</v>
      </c>
      <c r="H72" s="97" t="s">
        <v>146</v>
      </c>
      <c r="I72" s="98">
        <v>4.4000000000000004E-2</v>
      </c>
      <c r="J72" s="98">
        <v>3.0999999999999993E-2</v>
      </c>
      <c r="K72" s="94">
        <v>50135.65</v>
      </c>
      <c r="L72" s="96">
        <v>103.38</v>
      </c>
      <c r="M72" s="94">
        <v>51.830240000000011</v>
      </c>
      <c r="N72" s="95">
        <f t="shared" si="0"/>
        <v>1.7822754454759056E-3</v>
      </c>
      <c r="O72" s="95">
        <f>M72/'סכום נכסי הקרן'!$C$42</f>
        <v>7.1578316427174364E-5</v>
      </c>
    </row>
    <row r="73" spans="2:15" s="137" customFormat="1">
      <c r="B73" s="87" t="s">
        <v>1949</v>
      </c>
      <c r="C73" s="97" t="s">
        <v>1822</v>
      </c>
      <c r="D73" s="84">
        <v>4099</v>
      </c>
      <c r="E73" s="84" t="s">
        <v>299</v>
      </c>
      <c r="F73" s="84" t="s">
        <v>142</v>
      </c>
      <c r="G73" s="94">
        <v>6.6099999999999985</v>
      </c>
      <c r="H73" s="97" t="s">
        <v>146</v>
      </c>
      <c r="I73" s="98">
        <v>2.9779E-2</v>
      </c>
      <c r="J73" s="98">
        <v>1.9899999999999998E-2</v>
      </c>
      <c r="K73" s="94">
        <v>235465.89</v>
      </c>
      <c r="L73" s="96">
        <v>106.66</v>
      </c>
      <c r="M73" s="94">
        <v>251.14792</v>
      </c>
      <c r="N73" s="95">
        <f t="shared" si="0"/>
        <v>8.6361701392535899E-3</v>
      </c>
      <c r="O73" s="95">
        <f>M73/'סכום נכסי הקרן'!$C$42</f>
        <v>3.4683893587578738E-4</v>
      </c>
    </row>
    <row r="74" spans="2:15" s="137" customFormat="1">
      <c r="B74" s="87" t="s">
        <v>1949</v>
      </c>
      <c r="C74" s="97" t="s">
        <v>1822</v>
      </c>
      <c r="D74" s="84" t="s">
        <v>1841</v>
      </c>
      <c r="E74" s="84" t="s">
        <v>299</v>
      </c>
      <c r="F74" s="84" t="s">
        <v>142</v>
      </c>
      <c r="G74" s="94">
        <v>6.6</v>
      </c>
      <c r="H74" s="97" t="s">
        <v>146</v>
      </c>
      <c r="I74" s="98">
        <v>2.9779E-2</v>
      </c>
      <c r="J74" s="98">
        <v>1.9900000000000001E-2</v>
      </c>
      <c r="K74" s="94">
        <v>6659.1</v>
      </c>
      <c r="L74" s="96">
        <v>106.6</v>
      </c>
      <c r="M74" s="94">
        <v>7.0986000000000002</v>
      </c>
      <c r="N74" s="95">
        <f t="shared" si="0"/>
        <v>2.4409804927114483E-4</v>
      </c>
      <c r="O74" s="95">
        <f>M74/'סכום נכסי הקרן'!$C$42</f>
        <v>9.8032700020285434E-6</v>
      </c>
    </row>
    <row r="75" spans="2:15" s="137" customFormat="1">
      <c r="B75" s="87" t="s">
        <v>1941</v>
      </c>
      <c r="C75" s="97" t="s">
        <v>1822</v>
      </c>
      <c r="D75" s="84" t="s">
        <v>1842</v>
      </c>
      <c r="E75" s="84" t="s">
        <v>299</v>
      </c>
      <c r="F75" s="84" t="s">
        <v>143</v>
      </c>
      <c r="G75" s="94">
        <v>9.0500000000000025</v>
      </c>
      <c r="H75" s="97" t="s">
        <v>146</v>
      </c>
      <c r="I75" s="98">
        <v>0.06</v>
      </c>
      <c r="J75" s="98">
        <v>1.9000000000000003E-2</v>
      </c>
      <c r="K75" s="94">
        <v>478797.4800000001</v>
      </c>
      <c r="L75" s="96">
        <v>146.53</v>
      </c>
      <c r="M75" s="94">
        <v>701.58195999999998</v>
      </c>
      <c r="N75" s="95">
        <f t="shared" si="0"/>
        <v>2.4125149725273482E-2</v>
      </c>
      <c r="O75" s="95">
        <f>M75/'סכום נכסי הקרן'!$C$42</f>
        <v>9.6889490638046784E-4</v>
      </c>
    </row>
    <row r="76" spans="2:15" s="137" customFormat="1">
      <c r="B76" s="87" t="s">
        <v>1969</v>
      </c>
      <c r="C76" s="97" t="s">
        <v>1816</v>
      </c>
      <c r="D76" s="84" t="s">
        <v>1845</v>
      </c>
      <c r="E76" s="84" t="s">
        <v>299</v>
      </c>
      <c r="F76" s="84" t="s">
        <v>143</v>
      </c>
      <c r="G76" s="94">
        <v>4.6200000000000019</v>
      </c>
      <c r="H76" s="97" t="s">
        <v>146</v>
      </c>
      <c r="I76" s="98">
        <v>2.3E-2</v>
      </c>
      <c r="J76" s="98">
        <v>2.3100000000000009E-2</v>
      </c>
      <c r="K76" s="94">
        <v>85405.799999999988</v>
      </c>
      <c r="L76" s="96">
        <v>100.36</v>
      </c>
      <c r="M76" s="94">
        <v>85.71326999999998</v>
      </c>
      <c r="N76" s="95">
        <f t="shared" ref="N76:N139" si="1">M76/$M$10</f>
        <v>2.9474039956682917E-3</v>
      </c>
      <c r="O76" s="95">
        <f>M76/'סכום נכסי הקרן'!$C$42</f>
        <v>1.1837127441562742E-4</v>
      </c>
    </row>
    <row r="77" spans="2:15" s="137" customFormat="1">
      <c r="B77" s="87" t="s">
        <v>1950</v>
      </c>
      <c r="C77" s="97" t="s">
        <v>1822</v>
      </c>
      <c r="D77" s="84">
        <v>4100</v>
      </c>
      <c r="E77" s="84" t="s">
        <v>299</v>
      </c>
      <c r="F77" s="84" t="s">
        <v>142</v>
      </c>
      <c r="G77" s="94">
        <v>6.5900000000000007</v>
      </c>
      <c r="H77" s="97" t="s">
        <v>146</v>
      </c>
      <c r="I77" s="98">
        <v>2.9779E-2</v>
      </c>
      <c r="J77" s="98">
        <v>1.9800000000000002E-2</v>
      </c>
      <c r="K77" s="94">
        <v>268240.72000000003</v>
      </c>
      <c r="L77" s="96">
        <v>106.66</v>
      </c>
      <c r="M77" s="94">
        <v>286.10554999999999</v>
      </c>
      <c r="N77" s="95">
        <f t="shared" si="1"/>
        <v>9.8382507312213662E-3</v>
      </c>
      <c r="O77" s="95">
        <f>M77/'סכום נכסי הקרן'!$C$42</f>
        <v>3.951159321174425E-4</v>
      </c>
    </row>
    <row r="78" spans="2:15" s="137" customFormat="1">
      <c r="B78" s="87" t="s">
        <v>1951</v>
      </c>
      <c r="C78" s="97" t="s">
        <v>1822</v>
      </c>
      <c r="D78" s="84" t="s">
        <v>1882</v>
      </c>
      <c r="E78" s="84" t="s">
        <v>299</v>
      </c>
      <c r="F78" s="84" t="s">
        <v>143</v>
      </c>
      <c r="G78" s="94">
        <v>1.8599999999999999</v>
      </c>
      <c r="H78" s="97" t="s">
        <v>146</v>
      </c>
      <c r="I78" s="98">
        <v>2.75E-2</v>
      </c>
      <c r="J78" s="98">
        <v>1.8099999999999998E-2</v>
      </c>
      <c r="K78" s="94">
        <v>221601.68</v>
      </c>
      <c r="L78" s="96">
        <v>102.35</v>
      </c>
      <c r="M78" s="94">
        <v>226.80932999999999</v>
      </c>
      <c r="N78" s="95">
        <f t="shared" si="1"/>
        <v>7.7992442185072187E-3</v>
      </c>
      <c r="O78" s="95">
        <f>M78/'סכום נכסי הקרן'!$C$42</f>
        <v>3.1322698855678477E-4</v>
      </c>
    </row>
    <row r="79" spans="2:15" s="137" customFormat="1">
      <c r="B79" s="87" t="s">
        <v>1951</v>
      </c>
      <c r="C79" s="97" t="s">
        <v>1822</v>
      </c>
      <c r="D79" s="84" t="s">
        <v>1883</v>
      </c>
      <c r="E79" s="84" t="s">
        <v>299</v>
      </c>
      <c r="F79" s="84" t="s">
        <v>143</v>
      </c>
      <c r="G79" s="94">
        <v>2.3199999999999998</v>
      </c>
      <c r="H79" s="97" t="s">
        <v>146</v>
      </c>
      <c r="I79" s="98">
        <v>3.1699999999999999E-2</v>
      </c>
      <c r="J79" s="98">
        <v>1.9700000000000002E-2</v>
      </c>
      <c r="K79" s="94">
        <v>457053.49</v>
      </c>
      <c r="L79" s="96">
        <v>103.5</v>
      </c>
      <c r="M79" s="94">
        <v>473.05038000000002</v>
      </c>
      <c r="N79" s="95">
        <f t="shared" si="1"/>
        <v>1.6266682862109964E-2</v>
      </c>
      <c r="O79" s="95">
        <f>M79/'סכום נכסי הקרן'!$C$42</f>
        <v>6.5328946548646257E-4</v>
      </c>
    </row>
    <row r="80" spans="2:15" s="137" customFormat="1">
      <c r="B80" s="87" t="s">
        <v>1969</v>
      </c>
      <c r="C80" s="97" t="s">
        <v>1816</v>
      </c>
      <c r="D80" s="84" t="s">
        <v>1884</v>
      </c>
      <c r="E80" s="84" t="s">
        <v>299</v>
      </c>
      <c r="F80" s="84" t="s">
        <v>143</v>
      </c>
      <c r="G80" s="94">
        <v>3.4900000000000007</v>
      </c>
      <c r="H80" s="97" t="s">
        <v>146</v>
      </c>
      <c r="I80" s="98">
        <v>2.2000000000000002E-2</v>
      </c>
      <c r="J80" s="98">
        <v>1.7800000000000003E-2</v>
      </c>
      <c r="K80" s="94">
        <v>195943.75999999995</v>
      </c>
      <c r="L80" s="96">
        <v>101.6</v>
      </c>
      <c r="M80" s="94">
        <v>199.07885999999999</v>
      </c>
      <c r="N80" s="95">
        <f t="shared" si="1"/>
        <v>6.845682441202961E-3</v>
      </c>
      <c r="O80" s="95">
        <f>M80/'סכום נכסי הקרן'!$C$42</f>
        <v>2.7493080554983235E-4</v>
      </c>
    </row>
    <row r="81" spans="2:15" s="137" customFormat="1">
      <c r="B81" s="87" t="s">
        <v>1969</v>
      </c>
      <c r="C81" s="97" t="s">
        <v>1816</v>
      </c>
      <c r="D81" s="84" t="s">
        <v>1885</v>
      </c>
      <c r="E81" s="84" t="s">
        <v>299</v>
      </c>
      <c r="F81" s="84" t="s">
        <v>143</v>
      </c>
      <c r="G81" s="94">
        <v>4.57</v>
      </c>
      <c r="H81" s="97" t="s">
        <v>146</v>
      </c>
      <c r="I81" s="98">
        <v>3.3700000000000001E-2</v>
      </c>
      <c r="J81" s="98">
        <v>3.2000000000000001E-2</v>
      </c>
      <c r="K81" s="94">
        <v>42915.41</v>
      </c>
      <c r="L81" s="96">
        <v>101.12</v>
      </c>
      <c r="M81" s="94">
        <v>43.396050000000002</v>
      </c>
      <c r="N81" s="95">
        <f t="shared" si="1"/>
        <v>1.492250746777261E-3</v>
      </c>
      <c r="O81" s="95">
        <f>M81/'סכום נכסי הקרן'!$C$42</f>
        <v>5.9930577180222965E-5</v>
      </c>
    </row>
    <row r="82" spans="2:15" s="137" customFormat="1">
      <c r="B82" s="87" t="s">
        <v>1969</v>
      </c>
      <c r="C82" s="97" t="s">
        <v>1816</v>
      </c>
      <c r="D82" s="84" t="s">
        <v>1886</v>
      </c>
      <c r="E82" s="84" t="s">
        <v>299</v>
      </c>
      <c r="F82" s="84" t="s">
        <v>143</v>
      </c>
      <c r="G82" s="94">
        <v>4.33</v>
      </c>
      <c r="H82" s="97" t="s">
        <v>146</v>
      </c>
      <c r="I82" s="98">
        <v>3.85E-2</v>
      </c>
      <c r="J82" s="98">
        <v>3.7499999999999999E-2</v>
      </c>
      <c r="K82" s="94">
        <v>11471.01</v>
      </c>
      <c r="L82" s="96">
        <v>100.88</v>
      </c>
      <c r="M82" s="94">
        <v>11.571950000000001</v>
      </c>
      <c r="N82" s="95">
        <f t="shared" si="1"/>
        <v>3.9792218483408341E-4</v>
      </c>
      <c r="O82" s="95">
        <f>M82/'סכום נכסי הקרן'!$C$42</f>
        <v>1.5981031513252502E-5</v>
      </c>
    </row>
    <row r="83" spans="2:15" s="137" customFormat="1">
      <c r="B83" s="87" t="s">
        <v>1969</v>
      </c>
      <c r="C83" s="97" t="s">
        <v>1816</v>
      </c>
      <c r="D83" s="84" t="s">
        <v>1887</v>
      </c>
      <c r="E83" s="84" t="s">
        <v>299</v>
      </c>
      <c r="F83" s="84" t="s">
        <v>143</v>
      </c>
      <c r="G83" s="94">
        <v>4.33</v>
      </c>
      <c r="H83" s="97" t="s">
        <v>146</v>
      </c>
      <c r="I83" s="98">
        <v>3.8399999999999997E-2</v>
      </c>
      <c r="J83" s="98">
        <v>3.7200000000000004E-2</v>
      </c>
      <c r="K83" s="94">
        <v>34295.14</v>
      </c>
      <c r="L83" s="96">
        <v>100.93</v>
      </c>
      <c r="M83" s="94">
        <v>34.614080000000001</v>
      </c>
      <c r="N83" s="95">
        <f t="shared" si="1"/>
        <v>1.1902670111452044E-3</v>
      </c>
      <c r="O83" s="95">
        <f>M83/'סכום נכסי הקרן'!$C$42</f>
        <v>4.78025486873209E-5</v>
      </c>
    </row>
    <row r="84" spans="2:15" s="137" customFormat="1">
      <c r="B84" s="87" t="s">
        <v>1969</v>
      </c>
      <c r="C84" s="97" t="s">
        <v>1816</v>
      </c>
      <c r="D84" s="84" t="s">
        <v>1888</v>
      </c>
      <c r="E84" s="84" t="s">
        <v>299</v>
      </c>
      <c r="F84" s="84" t="s">
        <v>143</v>
      </c>
      <c r="G84" s="94">
        <v>5.4600000000000009</v>
      </c>
      <c r="H84" s="97" t="s">
        <v>146</v>
      </c>
      <c r="I84" s="98">
        <v>3.6699999999999997E-2</v>
      </c>
      <c r="J84" s="98">
        <v>3.5100000000000006E-2</v>
      </c>
      <c r="K84" s="94">
        <v>135358.13</v>
      </c>
      <c r="L84" s="96">
        <v>101.33</v>
      </c>
      <c r="M84" s="94">
        <v>137.1584</v>
      </c>
      <c r="N84" s="95">
        <f t="shared" si="1"/>
        <v>4.7164367454359153E-3</v>
      </c>
      <c r="O84" s="95">
        <f>M84/'סכום נכסי הקרן'!$C$42</f>
        <v>1.8941774832308226E-4</v>
      </c>
    </row>
    <row r="85" spans="2:15" s="137" customFormat="1">
      <c r="B85" s="87" t="s">
        <v>1969</v>
      </c>
      <c r="C85" s="97" t="s">
        <v>1816</v>
      </c>
      <c r="D85" s="84" t="s">
        <v>1889</v>
      </c>
      <c r="E85" s="84" t="s">
        <v>299</v>
      </c>
      <c r="F85" s="84" t="s">
        <v>143</v>
      </c>
      <c r="G85" s="94">
        <v>3.4499999999999997</v>
      </c>
      <c r="H85" s="97" t="s">
        <v>146</v>
      </c>
      <c r="I85" s="98">
        <v>3.1800000000000002E-2</v>
      </c>
      <c r="J85" s="98">
        <v>2.8799999999999999E-2</v>
      </c>
      <c r="K85" s="94">
        <v>196907.03</v>
      </c>
      <c r="L85" s="96">
        <v>101.31</v>
      </c>
      <c r="M85" s="94">
        <v>199.48651000000001</v>
      </c>
      <c r="N85" s="95">
        <f t="shared" si="1"/>
        <v>6.8597002150999811E-3</v>
      </c>
      <c r="O85" s="95">
        <f>M85/'סכום נכסי הקרן'!$C$42</f>
        <v>2.7549377613788169E-4</v>
      </c>
    </row>
    <row r="86" spans="2:15" s="137" customFormat="1">
      <c r="B86" s="87" t="s">
        <v>1952</v>
      </c>
      <c r="C86" s="97" t="s">
        <v>1822</v>
      </c>
      <c r="D86" s="84">
        <v>22333</v>
      </c>
      <c r="E86" s="84" t="s">
        <v>299</v>
      </c>
      <c r="F86" s="84" t="s">
        <v>144</v>
      </c>
      <c r="G86" s="94">
        <v>3.31</v>
      </c>
      <c r="H86" s="97" t="s">
        <v>146</v>
      </c>
      <c r="I86" s="98">
        <v>3.7000000000000005E-2</v>
      </c>
      <c r="J86" s="98">
        <v>1.4700000000000001E-2</v>
      </c>
      <c r="K86" s="94">
        <v>894169.10000000009</v>
      </c>
      <c r="L86" s="96">
        <v>108.44</v>
      </c>
      <c r="M86" s="94">
        <v>969.63695999999993</v>
      </c>
      <c r="N86" s="95">
        <f t="shared" si="1"/>
        <v>3.3342700030598013E-2</v>
      </c>
      <c r="O86" s="95">
        <f>M86/'סכום נכסי הקרן'!$C$42</f>
        <v>1.3390827660138829E-3</v>
      </c>
    </row>
    <row r="87" spans="2:15" s="137" customFormat="1">
      <c r="B87" s="87" t="s">
        <v>1952</v>
      </c>
      <c r="C87" s="97" t="s">
        <v>1822</v>
      </c>
      <c r="D87" s="84">
        <v>22334</v>
      </c>
      <c r="E87" s="84" t="s">
        <v>299</v>
      </c>
      <c r="F87" s="84" t="s">
        <v>144</v>
      </c>
      <c r="G87" s="94">
        <v>3.8999999999999995</v>
      </c>
      <c r="H87" s="97" t="s">
        <v>146</v>
      </c>
      <c r="I87" s="98">
        <v>3.7000000000000005E-2</v>
      </c>
      <c r="J87" s="98">
        <v>1.6500000000000001E-2</v>
      </c>
      <c r="K87" s="94">
        <v>326288.44</v>
      </c>
      <c r="L87" s="96">
        <v>109.1</v>
      </c>
      <c r="M87" s="94">
        <v>355.98068000000001</v>
      </c>
      <c r="N87" s="95">
        <f t="shared" si="1"/>
        <v>1.2241031973377234E-2</v>
      </c>
      <c r="O87" s="95">
        <f>M87/'סכום נכסי הקרן'!$C$42</f>
        <v>4.9161450448619753E-4</v>
      </c>
    </row>
    <row r="88" spans="2:15" s="137" customFormat="1">
      <c r="B88" s="87" t="s">
        <v>1953</v>
      </c>
      <c r="C88" s="97" t="s">
        <v>1816</v>
      </c>
      <c r="D88" s="84" t="s">
        <v>1828</v>
      </c>
      <c r="E88" s="84" t="s">
        <v>302</v>
      </c>
      <c r="F88" s="84" t="s">
        <v>143</v>
      </c>
      <c r="G88" s="94">
        <v>3.5900000000000003</v>
      </c>
      <c r="H88" s="97" t="s">
        <v>146</v>
      </c>
      <c r="I88" s="98">
        <v>4.7500000000000001E-2</v>
      </c>
      <c r="J88" s="98">
        <v>1.23E-2</v>
      </c>
      <c r="K88" s="94">
        <v>134524.16999999998</v>
      </c>
      <c r="L88" s="96">
        <v>114.63</v>
      </c>
      <c r="M88" s="94">
        <v>154.20506</v>
      </c>
      <c r="N88" s="95">
        <f t="shared" si="1"/>
        <v>5.3026166192967411E-3</v>
      </c>
      <c r="O88" s="95">
        <f>M88/'סכום נכסי הקרן'!$C$42</f>
        <v>2.1295943409390747E-4</v>
      </c>
    </row>
    <row r="89" spans="2:15" s="137" customFormat="1">
      <c r="B89" s="87" t="s">
        <v>1953</v>
      </c>
      <c r="C89" s="97" t="s">
        <v>1816</v>
      </c>
      <c r="D89" s="84" t="s">
        <v>1829</v>
      </c>
      <c r="E89" s="84" t="s">
        <v>302</v>
      </c>
      <c r="F89" s="84" t="s">
        <v>143</v>
      </c>
      <c r="G89" s="94">
        <v>3.5999999999999996</v>
      </c>
      <c r="H89" s="97" t="s">
        <v>146</v>
      </c>
      <c r="I89" s="98">
        <v>4.4999999999999998E-2</v>
      </c>
      <c r="J89" s="98">
        <v>1.24E-2</v>
      </c>
      <c r="K89" s="94">
        <v>228809.16</v>
      </c>
      <c r="L89" s="96">
        <v>113.63</v>
      </c>
      <c r="M89" s="94">
        <v>259.99585999999999</v>
      </c>
      <c r="N89" s="95">
        <f t="shared" si="1"/>
        <v>8.9404223712525946E-3</v>
      </c>
      <c r="O89" s="95">
        <f>M89/'סכום נכסי הקרן'!$C$42</f>
        <v>3.5905806989964395E-4</v>
      </c>
    </row>
    <row r="90" spans="2:15" s="137" customFormat="1">
      <c r="B90" s="87" t="s">
        <v>1942</v>
      </c>
      <c r="C90" s="97" t="s">
        <v>1822</v>
      </c>
      <c r="D90" s="84" t="s">
        <v>1846</v>
      </c>
      <c r="E90" s="84" t="s">
        <v>302</v>
      </c>
      <c r="F90" s="84" t="s">
        <v>142</v>
      </c>
      <c r="G90" s="94">
        <v>7.09</v>
      </c>
      <c r="H90" s="97" t="s">
        <v>146</v>
      </c>
      <c r="I90" s="98">
        <v>2.5399999999999999E-2</v>
      </c>
      <c r="J90" s="98">
        <v>2.06E-2</v>
      </c>
      <c r="K90" s="94">
        <v>417686.72</v>
      </c>
      <c r="L90" s="96">
        <v>103.34</v>
      </c>
      <c r="M90" s="94">
        <v>431.63635999999997</v>
      </c>
      <c r="N90" s="95">
        <f t="shared" si="1"/>
        <v>1.4842587759628319E-2</v>
      </c>
      <c r="O90" s="95">
        <f>M90/'סכום נכסי הקרן'!$C$42</f>
        <v>5.9609610060755533E-4</v>
      </c>
    </row>
    <row r="91" spans="2:15" s="137" customFormat="1">
      <c r="B91" s="87" t="s">
        <v>1943</v>
      </c>
      <c r="C91" s="97" t="s">
        <v>1822</v>
      </c>
      <c r="D91" s="84">
        <v>4176</v>
      </c>
      <c r="E91" s="84" t="s">
        <v>302</v>
      </c>
      <c r="F91" s="84" t="s">
        <v>142</v>
      </c>
      <c r="G91" s="94">
        <v>1.1399999999999999</v>
      </c>
      <c r="H91" s="97" t="s">
        <v>146</v>
      </c>
      <c r="I91" s="98">
        <v>1E-3</v>
      </c>
      <c r="J91" s="98">
        <v>2.4400000000000005E-2</v>
      </c>
      <c r="K91" s="94">
        <v>37601.57</v>
      </c>
      <c r="L91" s="96">
        <v>102.11</v>
      </c>
      <c r="M91" s="94">
        <v>38.394959999999998</v>
      </c>
      <c r="N91" s="95">
        <f t="shared" si="1"/>
        <v>1.3202793280144864E-3</v>
      </c>
      <c r="O91" s="95">
        <f>M91/'סכום נכסי הקרן'!$C$42</f>
        <v>5.3023999041654102E-5</v>
      </c>
    </row>
    <row r="92" spans="2:15" s="137" customFormat="1">
      <c r="B92" s="87" t="s">
        <v>1943</v>
      </c>
      <c r="C92" s="97" t="s">
        <v>1822</v>
      </c>
      <c r="D92" s="84" t="s">
        <v>1848</v>
      </c>
      <c r="E92" s="84" t="s">
        <v>302</v>
      </c>
      <c r="F92" s="84" t="s">
        <v>142</v>
      </c>
      <c r="G92" s="94">
        <v>1.1400000000000001</v>
      </c>
      <c r="H92" s="97" t="s">
        <v>146</v>
      </c>
      <c r="I92" s="98">
        <v>1E-3</v>
      </c>
      <c r="J92" s="98">
        <v>3.7900000000000003E-2</v>
      </c>
      <c r="K92" s="94">
        <v>52844.55</v>
      </c>
      <c r="L92" s="96">
        <v>100.6</v>
      </c>
      <c r="M92" s="94">
        <v>53.161629999999995</v>
      </c>
      <c r="N92" s="95">
        <f t="shared" si="1"/>
        <v>1.8280576703961864E-3</v>
      </c>
      <c r="O92" s="95">
        <f>M92/'סכום נכסי הקרן'!$C$42</f>
        <v>7.341698541091773E-5</v>
      </c>
    </row>
    <row r="93" spans="2:15" s="137" customFormat="1">
      <c r="B93" s="87" t="s">
        <v>1944</v>
      </c>
      <c r="C93" s="97" t="s">
        <v>1822</v>
      </c>
      <c r="D93" s="84" t="s">
        <v>1849</v>
      </c>
      <c r="E93" s="84" t="s">
        <v>302</v>
      </c>
      <c r="F93" s="84" t="s">
        <v>142</v>
      </c>
      <c r="G93" s="94">
        <v>1.1400000000000001</v>
      </c>
      <c r="H93" s="97" t="s">
        <v>146</v>
      </c>
      <c r="I93" s="98">
        <v>1E-3</v>
      </c>
      <c r="J93" s="98">
        <v>3.740000000000001E-2</v>
      </c>
      <c r="K93" s="94">
        <v>31775.820000000003</v>
      </c>
      <c r="L93" s="96">
        <v>100.66</v>
      </c>
      <c r="M93" s="94">
        <v>31.985539999999993</v>
      </c>
      <c r="N93" s="95">
        <f t="shared" si="1"/>
        <v>1.0998799649063436E-3</v>
      </c>
      <c r="O93" s="95">
        <f>M93/'סכום נכסי הקרן'!$C$42</f>
        <v>4.4172496658592396E-5</v>
      </c>
    </row>
    <row r="94" spans="2:15" s="137" customFormat="1">
      <c r="B94" s="87" t="s">
        <v>1944</v>
      </c>
      <c r="C94" s="97" t="s">
        <v>1822</v>
      </c>
      <c r="D94" s="84">
        <v>4260</v>
      </c>
      <c r="E94" s="84" t="s">
        <v>302</v>
      </c>
      <c r="F94" s="84" t="s">
        <v>142</v>
      </c>
      <c r="G94" s="94">
        <v>1.1399999999999999</v>
      </c>
      <c r="H94" s="97" t="s">
        <v>146</v>
      </c>
      <c r="I94" s="98">
        <v>1E-3</v>
      </c>
      <c r="J94" s="98">
        <v>2.4399999999999998E-2</v>
      </c>
      <c r="K94" s="94">
        <v>70613.63</v>
      </c>
      <c r="L94" s="96">
        <v>102.11</v>
      </c>
      <c r="M94" s="94">
        <v>72.103580000000008</v>
      </c>
      <c r="N94" s="95">
        <f t="shared" si="1"/>
        <v>2.4794104786107028E-3</v>
      </c>
      <c r="O94" s="95">
        <f>M94/'סכום נכסי הקרן'!$C$42</f>
        <v>9.9576094279557275E-5</v>
      </c>
    </row>
    <row r="95" spans="2:15" s="137" customFormat="1">
      <c r="B95" s="87" t="s">
        <v>1944</v>
      </c>
      <c r="C95" s="97" t="s">
        <v>1822</v>
      </c>
      <c r="D95" s="84">
        <v>4280</v>
      </c>
      <c r="E95" s="84" t="s">
        <v>302</v>
      </c>
      <c r="F95" s="84" t="s">
        <v>142</v>
      </c>
      <c r="G95" s="94">
        <v>1.1399999999999999</v>
      </c>
      <c r="H95" s="97" t="s">
        <v>146</v>
      </c>
      <c r="I95" s="98">
        <v>1E-3</v>
      </c>
      <c r="J95" s="98">
        <v>2.4399999999999995E-2</v>
      </c>
      <c r="K95" s="94">
        <v>73433.789999999994</v>
      </c>
      <c r="L95" s="96">
        <v>102.11</v>
      </c>
      <c r="M95" s="94">
        <v>74.983240000000009</v>
      </c>
      <c r="N95" s="95">
        <f t="shared" si="1"/>
        <v>2.5784327349097115E-3</v>
      </c>
      <c r="O95" s="95">
        <f>M95/'סכום נכסי הקרן'!$C$42</f>
        <v>1.0355294668623486E-4</v>
      </c>
    </row>
    <row r="96" spans="2:15" s="137" customFormat="1">
      <c r="B96" s="87" t="s">
        <v>1944</v>
      </c>
      <c r="C96" s="97" t="s">
        <v>1822</v>
      </c>
      <c r="D96" s="84">
        <v>4344</v>
      </c>
      <c r="E96" s="84" t="s">
        <v>302</v>
      </c>
      <c r="F96" s="84" t="s">
        <v>142</v>
      </c>
      <c r="G96" s="94">
        <v>1.1399999999999999</v>
      </c>
      <c r="H96" s="97" t="s">
        <v>146</v>
      </c>
      <c r="I96" s="98">
        <v>1E-3</v>
      </c>
      <c r="J96" s="98">
        <v>2.4399999999999998E-2</v>
      </c>
      <c r="K96" s="94">
        <v>57705.62</v>
      </c>
      <c r="L96" s="96">
        <v>102.11</v>
      </c>
      <c r="M96" s="94">
        <v>58.923209999999997</v>
      </c>
      <c r="N96" s="95">
        <f t="shared" si="1"/>
        <v>2.0261798971338029E-3</v>
      </c>
      <c r="O96" s="95">
        <f>M96/'סכום נכסי הקרן'!$C$42</f>
        <v>8.1373811317193286E-5</v>
      </c>
    </row>
    <row r="97" spans="2:15" s="137" customFormat="1">
      <c r="B97" s="87" t="s">
        <v>1944</v>
      </c>
      <c r="C97" s="97" t="s">
        <v>1822</v>
      </c>
      <c r="D97" s="84">
        <v>4452</v>
      </c>
      <c r="E97" s="84" t="s">
        <v>302</v>
      </c>
      <c r="F97" s="84" t="s">
        <v>142</v>
      </c>
      <c r="G97" s="94">
        <v>1.1399999999999999</v>
      </c>
      <c r="H97" s="97" t="s">
        <v>146</v>
      </c>
      <c r="I97" s="98">
        <v>1E-3</v>
      </c>
      <c r="J97" s="98">
        <v>2.4699999999999996E-2</v>
      </c>
      <c r="K97" s="94">
        <v>22835.35</v>
      </c>
      <c r="L97" s="96">
        <v>102.08</v>
      </c>
      <c r="M97" s="94">
        <v>23.31033</v>
      </c>
      <c r="N97" s="95">
        <f t="shared" si="1"/>
        <v>8.0156736270062343E-4</v>
      </c>
      <c r="O97" s="95">
        <f>M97/'סכום נכסי הקרן'!$C$42</f>
        <v>3.2191905280813966E-5</v>
      </c>
    </row>
    <row r="98" spans="2:15" s="137" customFormat="1">
      <c r="B98" s="87" t="s">
        <v>1944</v>
      </c>
      <c r="C98" s="97" t="s">
        <v>1822</v>
      </c>
      <c r="D98" s="84">
        <v>4464</v>
      </c>
      <c r="E98" s="84" t="s">
        <v>302</v>
      </c>
      <c r="F98" s="84" t="s">
        <v>142</v>
      </c>
      <c r="G98" s="94">
        <v>1.1400000000000001</v>
      </c>
      <c r="H98" s="97" t="s">
        <v>146</v>
      </c>
      <c r="I98" s="98">
        <v>1E-3</v>
      </c>
      <c r="J98" s="98">
        <v>2.4400000000000005E-2</v>
      </c>
      <c r="K98" s="94">
        <v>35722.86</v>
      </c>
      <c r="L98" s="96">
        <v>102.11</v>
      </c>
      <c r="M98" s="94">
        <v>36.476599999999998</v>
      </c>
      <c r="N98" s="95">
        <f t="shared" si="1"/>
        <v>1.254313090474719E-3</v>
      </c>
      <c r="O98" s="95">
        <f>M98/'סכום נכסי הקרן'!$C$42</f>
        <v>5.0374715937789748E-5</v>
      </c>
    </row>
    <row r="99" spans="2:15" s="137" customFormat="1">
      <c r="B99" s="87" t="s">
        <v>1944</v>
      </c>
      <c r="C99" s="97" t="s">
        <v>1822</v>
      </c>
      <c r="D99" s="84">
        <v>4495</v>
      </c>
      <c r="E99" s="84" t="s">
        <v>302</v>
      </c>
      <c r="F99" s="84" t="s">
        <v>142</v>
      </c>
      <c r="G99" s="94">
        <v>1.1400000000000001</v>
      </c>
      <c r="H99" s="97" t="s">
        <v>146</v>
      </c>
      <c r="I99" s="98">
        <v>1E-3</v>
      </c>
      <c r="J99" s="98">
        <v>2.4399999999999998E-2</v>
      </c>
      <c r="K99" s="94">
        <v>16157.93</v>
      </c>
      <c r="L99" s="96">
        <v>102.11</v>
      </c>
      <c r="M99" s="94">
        <v>16.498860000000001</v>
      </c>
      <c r="N99" s="95">
        <f t="shared" si="1"/>
        <v>5.6734279170508558E-4</v>
      </c>
      <c r="O99" s="95">
        <f>M99/'סכום נכסי הקרן'!$C$42</f>
        <v>2.2785165991275554E-5</v>
      </c>
    </row>
    <row r="100" spans="2:15" s="137" customFormat="1">
      <c r="B100" s="87" t="s">
        <v>1944</v>
      </c>
      <c r="C100" s="97" t="s">
        <v>1822</v>
      </c>
      <c r="D100" s="84">
        <v>4680</v>
      </c>
      <c r="E100" s="84" t="s">
        <v>302</v>
      </c>
      <c r="F100" s="84" t="s">
        <v>142</v>
      </c>
      <c r="G100" s="94">
        <v>1.1400000000000001</v>
      </c>
      <c r="H100" s="97" t="s">
        <v>146</v>
      </c>
      <c r="I100" s="98">
        <v>1E-3</v>
      </c>
      <c r="J100" s="98">
        <v>2.730624991090698E-2</v>
      </c>
      <c r="K100" s="94">
        <v>6892.4699999999984</v>
      </c>
      <c r="L100" s="96">
        <v>101.78</v>
      </c>
      <c r="M100" s="94">
        <v>7.0151400000000006</v>
      </c>
      <c r="N100" s="95">
        <f t="shared" si="1"/>
        <v>2.4122812799199546E-4</v>
      </c>
      <c r="O100" s="95">
        <f>M100/'סכום נכסי הקרן'!$C$42</f>
        <v>9.6880105263052602E-6</v>
      </c>
    </row>
    <row r="101" spans="2:15" s="137" customFormat="1">
      <c r="B101" s="87" t="s">
        <v>1944</v>
      </c>
      <c r="C101" s="97" t="s">
        <v>1822</v>
      </c>
      <c r="D101" s="84">
        <v>4859</v>
      </c>
      <c r="E101" s="84" t="s">
        <v>302</v>
      </c>
      <c r="F101" s="84" t="s">
        <v>142</v>
      </c>
      <c r="G101" s="94">
        <v>1.1399999999999999</v>
      </c>
      <c r="H101" s="97" t="s">
        <v>146</v>
      </c>
      <c r="I101" s="98">
        <v>1E-3</v>
      </c>
      <c r="J101" s="98">
        <v>2.0300000000000002E-2</v>
      </c>
      <c r="K101" s="94">
        <v>72378.75</v>
      </c>
      <c r="L101" s="96">
        <v>102.58</v>
      </c>
      <c r="M101" s="94">
        <v>74.246130000000008</v>
      </c>
      <c r="N101" s="95">
        <f t="shared" si="1"/>
        <v>2.5530858900250507E-3</v>
      </c>
      <c r="O101" s="95">
        <f>M101/'סכום נכסי הקרן'!$C$42</f>
        <v>1.0253498703909384E-4</v>
      </c>
    </row>
    <row r="102" spans="2:15" s="137" customFormat="1">
      <c r="B102" s="87" t="s">
        <v>1954</v>
      </c>
      <c r="C102" s="97" t="s">
        <v>1816</v>
      </c>
      <c r="D102" s="84" t="s">
        <v>1850</v>
      </c>
      <c r="E102" s="84" t="s">
        <v>302</v>
      </c>
      <c r="F102" s="84" t="s">
        <v>143</v>
      </c>
      <c r="G102" s="94">
        <v>1.7200000000000002</v>
      </c>
      <c r="H102" s="97" t="s">
        <v>146</v>
      </c>
      <c r="I102" s="98">
        <v>3.4000000000000002E-2</v>
      </c>
      <c r="J102" s="98">
        <v>4.58E-2</v>
      </c>
      <c r="K102" s="94">
        <v>10469.219999999999</v>
      </c>
      <c r="L102" s="96">
        <v>117.14</v>
      </c>
      <c r="M102" s="94">
        <v>12.26366</v>
      </c>
      <c r="N102" s="95">
        <f t="shared" si="1"/>
        <v>4.2170786956929082E-4</v>
      </c>
      <c r="O102" s="95">
        <f>M102/'סכום נכסי הקרן'!$C$42</f>
        <v>1.6936293099072683E-5</v>
      </c>
    </row>
    <row r="103" spans="2:15" s="137" customFormat="1">
      <c r="B103" s="87" t="s">
        <v>1954</v>
      </c>
      <c r="C103" s="97" t="s">
        <v>1816</v>
      </c>
      <c r="D103" s="84" t="s">
        <v>1851</v>
      </c>
      <c r="E103" s="84" t="s">
        <v>302</v>
      </c>
      <c r="F103" s="84" t="s">
        <v>143</v>
      </c>
      <c r="G103" s="94">
        <v>1.72</v>
      </c>
      <c r="H103" s="97" t="s">
        <v>146</v>
      </c>
      <c r="I103" s="98">
        <v>3.4000000000000002E-2</v>
      </c>
      <c r="J103" s="98">
        <v>5.0999999999999997E-2</v>
      </c>
      <c r="K103" s="94">
        <v>44036.46</v>
      </c>
      <c r="L103" s="96">
        <v>110.8</v>
      </c>
      <c r="M103" s="94">
        <v>48.792389999999997</v>
      </c>
      <c r="N103" s="95">
        <f t="shared" si="1"/>
        <v>1.6778135432728865E-3</v>
      </c>
      <c r="O103" s="95">
        <f>M103/'סכום נכסי הקרן'!$C$42</f>
        <v>6.7383001326216076E-5</v>
      </c>
    </row>
    <row r="104" spans="2:15" s="137" customFormat="1">
      <c r="B104" s="87" t="s">
        <v>1954</v>
      </c>
      <c r="C104" s="97" t="s">
        <v>1816</v>
      </c>
      <c r="D104" s="84" t="s">
        <v>1852</v>
      </c>
      <c r="E104" s="84" t="s">
        <v>302</v>
      </c>
      <c r="F104" s="84" t="s">
        <v>143</v>
      </c>
      <c r="G104" s="94">
        <v>1.72</v>
      </c>
      <c r="H104" s="97" t="s">
        <v>146</v>
      </c>
      <c r="I104" s="98">
        <v>3.4000000000000002E-2</v>
      </c>
      <c r="J104" s="98">
        <v>5.0199999999999995E-2</v>
      </c>
      <c r="K104" s="94">
        <v>40394.89</v>
      </c>
      <c r="L104" s="96">
        <v>111.78</v>
      </c>
      <c r="M104" s="94">
        <v>45.153400000000005</v>
      </c>
      <c r="N104" s="95">
        <f t="shared" si="1"/>
        <v>1.5526803676724581E-3</v>
      </c>
      <c r="O104" s="95">
        <f>M104/'סכום נכסי הקרן'!$C$42</f>
        <v>6.2357503128729E-5</v>
      </c>
    </row>
    <row r="105" spans="2:15" s="137" customFormat="1">
      <c r="B105" s="87" t="s">
        <v>1954</v>
      </c>
      <c r="C105" s="97" t="s">
        <v>1816</v>
      </c>
      <c r="D105" s="84" t="s">
        <v>1853</v>
      </c>
      <c r="E105" s="84" t="s">
        <v>302</v>
      </c>
      <c r="F105" s="84" t="s">
        <v>143</v>
      </c>
      <c r="G105" s="94">
        <v>1.72</v>
      </c>
      <c r="H105" s="97" t="s">
        <v>146</v>
      </c>
      <c r="I105" s="98">
        <v>3.4000000000000002E-2</v>
      </c>
      <c r="J105" s="98">
        <v>5.2000000000000005E-2</v>
      </c>
      <c r="K105" s="94">
        <v>28222.89</v>
      </c>
      <c r="L105" s="96">
        <v>109.6</v>
      </c>
      <c r="M105" s="94">
        <v>30.932279999999999</v>
      </c>
      <c r="N105" s="95">
        <f t="shared" si="1"/>
        <v>1.0636617371747735E-3</v>
      </c>
      <c r="O105" s="95">
        <f>M105/'סכום נכסי הקרן'!$C$42</f>
        <v>4.2717929256240307E-5</v>
      </c>
    </row>
    <row r="106" spans="2:15" s="137" customFormat="1">
      <c r="B106" s="87" t="s">
        <v>1955</v>
      </c>
      <c r="C106" s="97" t="s">
        <v>1816</v>
      </c>
      <c r="D106" s="84" t="s">
        <v>1854</v>
      </c>
      <c r="E106" s="84" t="s">
        <v>302</v>
      </c>
      <c r="F106" s="84" t="s">
        <v>143</v>
      </c>
      <c r="G106" s="94">
        <v>11.670000000000002</v>
      </c>
      <c r="H106" s="97" t="s">
        <v>146</v>
      </c>
      <c r="I106" s="98">
        <v>3.4000000000000002E-2</v>
      </c>
      <c r="J106" s="98">
        <v>2.1000000000000001E-2</v>
      </c>
      <c r="K106" s="94">
        <v>23302.43</v>
      </c>
      <c r="L106" s="96">
        <v>116.89</v>
      </c>
      <c r="M106" s="94">
        <v>27.238199999999996</v>
      </c>
      <c r="N106" s="95">
        <f t="shared" si="1"/>
        <v>9.3663419345466645E-4</v>
      </c>
      <c r="O106" s="95">
        <f>M106/'סכום נכסי הקרן'!$C$42</f>
        <v>3.7616350966282621E-5</v>
      </c>
    </row>
    <row r="107" spans="2:15" s="137" customFormat="1">
      <c r="B107" s="87" t="s">
        <v>1955</v>
      </c>
      <c r="C107" s="97" t="s">
        <v>1816</v>
      </c>
      <c r="D107" s="84" t="s">
        <v>1855</v>
      </c>
      <c r="E107" s="84" t="s">
        <v>302</v>
      </c>
      <c r="F107" s="84" t="s">
        <v>143</v>
      </c>
      <c r="G107" s="94">
        <v>11.44</v>
      </c>
      <c r="H107" s="97" t="s">
        <v>146</v>
      </c>
      <c r="I107" s="98">
        <v>3.4000000000000002E-2</v>
      </c>
      <c r="J107" s="98">
        <v>2.6500000000000003E-2</v>
      </c>
      <c r="K107" s="94">
        <v>98016.48</v>
      </c>
      <c r="L107" s="96">
        <v>109.89</v>
      </c>
      <c r="M107" s="94">
        <v>107.71030999999999</v>
      </c>
      <c r="N107" s="95">
        <f t="shared" si="1"/>
        <v>3.7038115343011693E-3</v>
      </c>
      <c r="O107" s="95">
        <f>M107/'סכום נכסי הקרן'!$C$42</f>
        <v>1.4874950707635236E-4</v>
      </c>
    </row>
    <row r="108" spans="2:15" s="137" customFormat="1">
      <c r="B108" s="87" t="s">
        <v>1954</v>
      </c>
      <c r="C108" s="97" t="s">
        <v>1816</v>
      </c>
      <c r="D108" s="84" t="s">
        <v>1856</v>
      </c>
      <c r="E108" s="84" t="s">
        <v>302</v>
      </c>
      <c r="F108" s="84" t="s">
        <v>143</v>
      </c>
      <c r="G108" s="94">
        <v>11.450000000000003</v>
      </c>
      <c r="H108" s="97" t="s">
        <v>146</v>
      </c>
      <c r="I108" s="98">
        <v>3.4000000000000002E-2</v>
      </c>
      <c r="J108" s="98">
        <v>2.6100000000000002E-2</v>
      </c>
      <c r="K108" s="94">
        <v>89911.08</v>
      </c>
      <c r="L108" s="96">
        <v>110.34</v>
      </c>
      <c r="M108" s="94">
        <v>99.207879999999975</v>
      </c>
      <c r="N108" s="95">
        <f t="shared" si="1"/>
        <v>3.4114402812281037E-3</v>
      </c>
      <c r="O108" s="95">
        <f>M108/'סכום נכסי הקרן'!$C$42</f>
        <v>1.3700752739538038E-4</v>
      </c>
    </row>
    <row r="109" spans="2:15" s="137" customFormat="1">
      <c r="B109" s="87" t="s">
        <v>1954</v>
      </c>
      <c r="C109" s="97" t="s">
        <v>1816</v>
      </c>
      <c r="D109" s="84" t="s">
        <v>1857</v>
      </c>
      <c r="E109" s="84" t="s">
        <v>302</v>
      </c>
      <c r="F109" s="84" t="s">
        <v>143</v>
      </c>
      <c r="G109" s="94">
        <v>11.42</v>
      </c>
      <c r="H109" s="97" t="s">
        <v>146</v>
      </c>
      <c r="I109" s="98">
        <v>3.4000000000000002E-2</v>
      </c>
      <c r="J109" s="98">
        <v>2.69E-2</v>
      </c>
      <c r="K109" s="94">
        <v>62818.61</v>
      </c>
      <c r="L109" s="96">
        <v>109.39</v>
      </c>
      <c r="M109" s="94">
        <v>68.717269999999999</v>
      </c>
      <c r="N109" s="95">
        <f t="shared" si="1"/>
        <v>2.3629661564588175E-3</v>
      </c>
      <c r="O109" s="95">
        <f>M109/'סכום נכסי הקרן'!$C$42</f>
        <v>9.4899550842743069E-5</v>
      </c>
    </row>
    <row r="110" spans="2:15" s="137" customFormat="1">
      <c r="B110" s="87" t="s">
        <v>1956</v>
      </c>
      <c r="C110" s="97" t="s">
        <v>1816</v>
      </c>
      <c r="D110" s="84">
        <v>4180</v>
      </c>
      <c r="E110" s="84" t="s">
        <v>302</v>
      </c>
      <c r="F110" s="84" t="s">
        <v>143</v>
      </c>
      <c r="G110" s="94">
        <v>2.4</v>
      </c>
      <c r="H110" s="97" t="s">
        <v>145</v>
      </c>
      <c r="I110" s="98">
        <v>5.21E-2</v>
      </c>
      <c r="J110" s="98">
        <v>4.6799999999999994E-2</v>
      </c>
      <c r="K110" s="94">
        <v>43404.23</v>
      </c>
      <c r="L110" s="96">
        <v>101.67</v>
      </c>
      <c r="M110" s="94">
        <v>160.27682000000001</v>
      </c>
      <c r="N110" s="95">
        <f t="shared" si="1"/>
        <v>5.5114049397602923E-3</v>
      </c>
      <c r="O110" s="95">
        <f>M110/'סכום נכסי הקרן'!$C$42</f>
        <v>2.2134462309843187E-4</v>
      </c>
    </row>
    <row r="111" spans="2:15" s="137" customFormat="1">
      <c r="B111" s="87" t="s">
        <v>1956</v>
      </c>
      <c r="C111" s="97" t="s">
        <v>1816</v>
      </c>
      <c r="D111" s="84">
        <v>4179</v>
      </c>
      <c r="E111" s="84" t="s">
        <v>302</v>
      </c>
      <c r="F111" s="84" t="s">
        <v>143</v>
      </c>
      <c r="G111" s="94">
        <v>2.39</v>
      </c>
      <c r="H111" s="97" t="s">
        <v>147</v>
      </c>
      <c r="I111" s="98">
        <v>0</v>
      </c>
      <c r="J111" s="98">
        <v>3.2700000000000007E-2</v>
      </c>
      <c r="K111" s="94">
        <v>41109.520000000004</v>
      </c>
      <c r="L111" s="96">
        <v>101.61</v>
      </c>
      <c r="M111" s="94">
        <v>162.16485999999998</v>
      </c>
      <c r="N111" s="95">
        <f t="shared" si="1"/>
        <v>5.5763285699050929E-3</v>
      </c>
      <c r="O111" s="95">
        <f>M111/'סכום נכסי הקרן'!$C$42</f>
        <v>2.2395203384063873E-4</v>
      </c>
    </row>
    <row r="112" spans="2:15" s="137" customFormat="1">
      <c r="B112" s="87" t="s">
        <v>1957</v>
      </c>
      <c r="C112" s="97" t="s">
        <v>1816</v>
      </c>
      <c r="D112" s="84" t="s">
        <v>1870</v>
      </c>
      <c r="E112" s="84" t="s">
        <v>302</v>
      </c>
      <c r="F112" s="84" t="s">
        <v>143</v>
      </c>
      <c r="G112" s="94">
        <v>9.27</v>
      </c>
      <c r="H112" s="97" t="s">
        <v>146</v>
      </c>
      <c r="I112" s="98">
        <v>4.4999999999999998E-2</v>
      </c>
      <c r="J112" s="98">
        <v>2.6000000000000002E-2</v>
      </c>
      <c r="K112" s="94">
        <v>76864.41</v>
      </c>
      <c r="L112" s="96">
        <v>118.88</v>
      </c>
      <c r="M112" s="94">
        <v>91.376410000000007</v>
      </c>
      <c r="N112" s="95">
        <f t="shared" si="1"/>
        <v>3.1421411870510146E-3</v>
      </c>
      <c r="O112" s="95">
        <f>M112/'סכום נכסי הקרן'!$C$42</f>
        <v>1.2619215324797297E-4</v>
      </c>
    </row>
    <row r="113" spans="2:15" s="137" customFormat="1">
      <c r="B113" s="87" t="s">
        <v>1957</v>
      </c>
      <c r="C113" s="97" t="s">
        <v>1816</v>
      </c>
      <c r="D113" s="84" t="s">
        <v>1871</v>
      </c>
      <c r="E113" s="84" t="s">
        <v>302</v>
      </c>
      <c r="F113" s="84" t="s">
        <v>143</v>
      </c>
      <c r="G113" s="94">
        <v>8.990000000000002</v>
      </c>
      <c r="H113" s="97" t="s">
        <v>146</v>
      </c>
      <c r="I113" s="98">
        <v>4.4999999999999998E-2</v>
      </c>
      <c r="J113" s="98">
        <v>3.9000000000000007E-2</v>
      </c>
      <c r="K113" s="94">
        <v>21403.56</v>
      </c>
      <c r="L113" s="96">
        <v>106.42</v>
      </c>
      <c r="M113" s="94">
        <v>22.777669999999997</v>
      </c>
      <c r="N113" s="95">
        <f t="shared" si="1"/>
        <v>7.8325089650661773E-4</v>
      </c>
      <c r="O113" s="95">
        <f>M113/'סכום נכסי הקרן'!$C$42</f>
        <v>3.1456294061801688E-5</v>
      </c>
    </row>
    <row r="114" spans="2:15" s="137" customFormat="1">
      <c r="B114" s="87" t="s">
        <v>1957</v>
      </c>
      <c r="C114" s="97" t="s">
        <v>1816</v>
      </c>
      <c r="D114" s="84" t="s">
        <v>1872</v>
      </c>
      <c r="E114" s="84" t="s">
        <v>302</v>
      </c>
      <c r="F114" s="84" t="s">
        <v>143</v>
      </c>
      <c r="G114" s="94">
        <v>9.0500000000000007</v>
      </c>
      <c r="H114" s="97" t="s">
        <v>146</v>
      </c>
      <c r="I114" s="98">
        <v>4.4999999999999998E-2</v>
      </c>
      <c r="J114" s="98">
        <v>3.6399999999999995E-2</v>
      </c>
      <c r="K114" s="94">
        <v>16193.04</v>
      </c>
      <c r="L114" s="96">
        <v>108.87</v>
      </c>
      <c r="M114" s="94">
        <v>17.629360000000002</v>
      </c>
      <c r="N114" s="95">
        <f t="shared" si="1"/>
        <v>6.0621705489797282E-4</v>
      </c>
      <c r="O114" s="95">
        <f>M114/'סכום נכסי הקרן'!$C$42</f>
        <v>2.4346402958747066E-5</v>
      </c>
    </row>
    <row r="115" spans="2:15" s="137" customFormat="1">
      <c r="B115" s="87" t="s">
        <v>1957</v>
      </c>
      <c r="C115" s="97" t="s">
        <v>1816</v>
      </c>
      <c r="D115" s="84" t="s">
        <v>1873</v>
      </c>
      <c r="E115" s="84" t="s">
        <v>302</v>
      </c>
      <c r="F115" s="84" t="s">
        <v>143</v>
      </c>
      <c r="G115" s="94">
        <v>8.9199999999999982</v>
      </c>
      <c r="H115" s="97" t="s">
        <v>146</v>
      </c>
      <c r="I115" s="98">
        <v>4.4999999999999998E-2</v>
      </c>
      <c r="J115" s="98">
        <v>4.2599999999999999E-2</v>
      </c>
      <c r="K115" s="94">
        <v>103777.07</v>
      </c>
      <c r="L115" s="96">
        <v>103.21</v>
      </c>
      <c r="M115" s="94">
        <v>107.10832000000001</v>
      </c>
      <c r="N115" s="95">
        <f t="shared" si="1"/>
        <v>3.6831110321344416E-3</v>
      </c>
      <c r="O115" s="95">
        <f>M115/'סכום נכסי הקרן'!$C$42</f>
        <v>1.47918150117442E-4</v>
      </c>
    </row>
    <row r="116" spans="2:15" s="137" customFormat="1">
      <c r="B116" s="87" t="s">
        <v>1957</v>
      </c>
      <c r="C116" s="97" t="s">
        <v>1816</v>
      </c>
      <c r="D116" s="84" t="s">
        <v>1874</v>
      </c>
      <c r="E116" s="84" t="s">
        <v>302</v>
      </c>
      <c r="F116" s="84" t="s">
        <v>143</v>
      </c>
      <c r="G116" s="94">
        <v>9.2800000000000011</v>
      </c>
      <c r="H116" s="97" t="s">
        <v>146</v>
      </c>
      <c r="I116" s="98">
        <v>4.4999999999999998E-2</v>
      </c>
      <c r="J116" s="98">
        <v>2.5500000000000002E-2</v>
      </c>
      <c r="K116" s="94">
        <v>15079.98</v>
      </c>
      <c r="L116" s="96">
        <v>119.46</v>
      </c>
      <c r="M116" s="94">
        <v>18.01454</v>
      </c>
      <c r="N116" s="95">
        <f t="shared" si="1"/>
        <v>6.194621576813751E-4</v>
      </c>
      <c r="O116" s="95">
        <f>M116/'סכום נכסי הקרן'!$C$42</f>
        <v>2.4878342149486275E-5</v>
      </c>
    </row>
    <row r="117" spans="2:15" s="137" customFormat="1">
      <c r="B117" s="87" t="s">
        <v>1958</v>
      </c>
      <c r="C117" s="97" t="s">
        <v>1816</v>
      </c>
      <c r="D117" s="84" t="s">
        <v>1875</v>
      </c>
      <c r="E117" s="84" t="s">
        <v>302</v>
      </c>
      <c r="F117" s="84" t="s">
        <v>143</v>
      </c>
      <c r="G117" s="94">
        <v>9.25</v>
      </c>
      <c r="H117" s="97" t="s">
        <v>146</v>
      </c>
      <c r="I117" s="98">
        <v>4.4999999999999998E-2</v>
      </c>
      <c r="J117" s="98">
        <v>2.7099999999999999E-2</v>
      </c>
      <c r="K117" s="94">
        <v>55225.59</v>
      </c>
      <c r="L117" s="96">
        <v>118.23</v>
      </c>
      <c r="M117" s="94">
        <v>65.293220000000005</v>
      </c>
      <c r="N117" s="95">
        <f t="shared" si="1"/>
        <v>2.2452240769492153E-3</v>
      </c>
      <c r="O117" s="95">
        <f>M117/'סכום נכסי הקרן'!$C$42</f>
        <v>9.0170887916187718E-5</v>
      </c>
    </row>
    <row r="118" spans="2:15" s="137" customFormat="1">
      <c r="B118" s="87" t="s">
        <v>1958</v>
      </c>
      <c r="C118" s="97" t="s">
        <v>1816</v>
      </c>
      <c r="D118" s="84" t="s">
        <v>1876</v>
      </c>
      <c r="E118" s="84" t="s">
        <v>302</v>
      </c>
      <c r="F118" s="84" t="s">
        <v>143</v>
      </c>
      <c r="G118" s="94">
        <v>9.2500000000000018</v>
      </c>
      <c r="H118" s="97" t="s">
        <v>146</v>
      </c>
      <c r="I118" s="98">
        <v>4.4999999999999998E-2</v>
      </c>
      <c r="J118" s="98">
        <v>2.6599999999999999E-2</v>
      </c>
      <c r="K118" s="94">
        <v>51961.22</v>
      </c>
      <c r="L118" s="96">
        <v>118.72</v>
      </c>
      <c r="M118" s="94">
        <v>61.688360000000003</v>
      </c>
      <c r="N118" s="95">
        <f t="shared" si="1"/>
        <v>2.1212645224038713E-3</v>
      </c>
      <c r="O118" s="95">
        <f>M118/'סכום נכסי הקרן'!$C$42</f>
        <v>8.5192523745856574E-5</v>
      </c>
    </row>
    <row r="119" spans="2:15" s="137" customFormat="1">
      <c r="B119" s="87" t="s">
        <v>1958</v>
      </c>
      <c r="C119" s="97" t="s">
        <v>1816</v>
      </c>
      <c r="D119" s="84" t="s">
        <v>1877</v>
      </c>
      <c r="E119" s="84" t="s">
        <v>302</v>
      </c>
      <c r="F119" s="84" t="s">
        <v>143</v>
      </c>
      <c r="G119" s="94">
        <v>9.26</v>
      </c>
      <c r="H119" s="97" t="s">
        <v>146</v>
      </c>
      <c r="I119" s="98">
        <v>4.4999999999999998E-2</v>
      </c>
      <c r="J119" s="98">
        <v>2.6699999999999995E-2</v>
      </c>
      <c r="K119" s="94">
        <v>27612.46</v>
      </c>
      <c r="L119" s="96">
        <v>118.6</v>
      </c>
      <c r="M119" s="94">
        <v>32.748380000000004</v>
      </c>
      <c r="N119" s="95">
        <f t="shared" si="1"/>
        <v>1.1261115818316533E-3</v>
      </c>
      <c r="O119" s="95">
        <f>M119/'סכום נכסי הקרן'!$C$42</f>
        <v>4.5225989810530462E-5</v>
      </c>
    </row>
    <row r="120" spans="2:15" s="137" customFormat="1">
      <c r="B120" s="87" t="s">
        <v>1957</v>
      </c>
      <c r="C120" s="97" t="s">
        <v>1816</v>
      </c>
      <c r="D120" s="84" t="s">
        <v>1878</v>
      </c>
      <c r="E120" s="84" t="s">
        <v>302</v>
      </c>
      <c r="F120" s="84" t="s">
        <v>143</v>
      </c>
      <c r="G120" s="94">
        <v>9.23</v>
      </c>
      <c r="H120" s="97" t="s">
        <v>146</v>
      </c>
      <c r="I120" s="98">
        <v>4.4999999999999998E-2</v>
      </c>
      <c r="J120" s="98">
        <v>2.75E-2</v>
      </c>
      <c r="K120" s="94">
        <v>47816.09</v>
      </c>
      <c r="L120" s="96">
        <v>117.74</v>
      </c>
      <c r="M120" s="94">
        <v>56.298670000000001</v>
      </c>
      <c r="N120" s="95">
        <f t="shared" si="1"/>
        <v>1.935930398044674E-3</v>
      </c>
      <c r="O120" s="95">
        <f>M120/'סכום נכסי הקרן'!$C$42</f>
        <v>7.7749283346730943E-5</v>
      </c>
    </row>
    <row r="121" spans="2:15" s="137" customFormat="1">
      <c r="B121" s="87" t="s">
        <v>1957</v>
      </c>
      <c r="C121" s="97" t="s">
        <v>1816</v>
      </c>
      <c r="D121" s="84" t="s">
        <v>1879</v>
      </c>
      <c r="E121" s="84" t="s">
        <v>302</v>
      </c>
      <c r="F121" s="84" t="s">
        <v>143</v>
      </c>
      <c r="G121" s="94">
        <v>9.2100000000000009</v>
      </c>
      <c r="H121" s="97" t="s">
        <v>146</v>
      </c>
      <c r="I121" s="98">
        <v>4.4999999999999998E-2</v>
      </c>
      <c r="J121" s="98">
        <v>2.9000000000000005E-2</v>
      </c>
      <c r="K121" s="94">
        <v>56790.46</v>
      </c>
      <c r="L121" s="96">
        <v>116.29</v>
      </c>
      <c r="M121" s="94">
        <v>66.041619999999995</v>
      </c>
      <c r="N121" s="95">
        <f t="shared" si="1"/>
        <v>2.2709591486639929E-3</v>
      </c>
      <c r="O121" s="95">
        <f>M121/'סכום נכסי הקרן'!$C$42</f>
        <v>9.1204439217784948E-5</v>
      </c>
    </row>
    <row r="122" spans="2:15" s="137" customFormat="1">
      <c r="B122" s="87" t="s">
        <v>1957</v>
      </c>
      <c r="C122" s="97" t="s">
        <v>1816</v>
      </c>
      <c r="D122" s="84" t="s">
        <v>1880</v>
      </c>
      <c r="E122" s="84" t="s">
        <v>302</v>
      </c>
      <c r="F122" s="84" t="s">
        <v>143</v>
      </c>
      <c r="G122" s="94">
        <v>9.0699999999999985</v>
      </c>
      <c r="H122" s="97" t="s">
        <v>146</v>
      </c>
      <c r="I122" s="98">
        <v>4.4999999999999998E-2</v>
      </c>
      <c r="J122" s="98">
        <v>3.5100000000000006E-2</v>
      </c>
      <c r="K122" s="94">
        <v>39945.75</v>
      </c>
      <c r="L122" s="96">
        <v>110.07</v>
      </c>
      <c r="M122" s="94">
        <v>43.96828</v>
      </c>
      <c r="N122" s="95">
        <f t="shared" si="1"/>
        <v>1.5119278981499862E-3</v>
      </c>
      <c r="O122" s="95">
        <f>M122/'סכום נכסי הקרן'!$C$42</f>
        <v>6.0720835145633158E-5</v>
      </c>
    </row>
    <row r="123" spans="2:15" s="137" customFormat="1">
      <c r="B123" s="87" t="s">
        <v>1957</v>
      </c>
      <c r="C123" s="97" t="s">
        <v>1816</v>
      </c>
      <c r="D123" s="84" t="s">
        <v>1881</v>
      </c>
      <c r="E123" s="84" t="s">
        <v>302</v>
      </c>
      <c r="F123" s="84" t="s">
        <v>143</v>
      </c>
      <c r="G123" s="94">
        <v>8.9899999999999984</v>
      </c>
      <c r="H123" s="97" t="s">
        <v>146</v>
      </c>
      <c r="I123" s="98">
        <v>4.4999999999999998E-2</v>
      </c>
      <c r="J123" s="98">
        <v>3.8899999999999997E-2</v>
      </c>
      <c r="K123" s="94">
        <v>52236.03</v>
      </c>
      <c r="L123" s="96">
        <v>106.46</v>
      </c>
      <c r="M123" s="94">
        <v>55.610480000000003</v>
      </c>
      <c r="N123" s="95">
        <f t="shared" si="1"/>
        <v>1.9122657548012304E-3</v>
      </c>
      <c r="O123" s="95">
        <f>M123/'סכום נכסי הקרן'!$C$42</f>
        <v>7.6798882932184971E-5</v>
      </c>
    </row>
    <row r="124" spans="2:15" s="137" customFormat="1">
      <c r="B124" s="87" t="s">
        <v>1959</v>
      </c>
      <c r="C124" s="97" t="s">
        <v>1822</v>
      </c>
      <c r="D124" s="84" t="s">
        <v>1890</v>
      </c>
      <c r="E124" s="84" t="s">
        <v>358</v>
      </c>
      <c r="F124" s="84" t="s">
        <v>142</v>
      </c>
      <c r="G124" s="94">
        <v>11.28</v>
      </c>
      <c r="H124" s="97" t="s">
        <v>146</v>
      </c>
      <c r="I124" s="98">
        <v>6.7000000000000004E-2</v>
      </c>
      <c r="J124" s="98">
        <v>3.9699999999999999E-2</v>
      </c>
      <c r="K124" s="94">
        <v>343880.65</v>
      </c>
      <c r="L124" s="96">
        <v>133.66999999999999</v>
      </c>
      <c r="M124" s="94">
        <v>459.66528000000005</v>
      </c>
      <c r="N124" s="95">
        <f t="shared" si="1"/>
        <v>1.5806412273641927E-2</v>
      </c>
      <c r="O124" s="95">
        <f>M124/'סכום נכסי הקרן'!$C$42</f>
        <v>6.3480444741189127E-4</v>
      </c>
    </row>
    <row r="125" spans="2:15" s="137" customFormat="1">
      <c r="B125" s="87" t="s">
        <v>1985</v>
      </c>
      <c r="C125" s="97" t="s">
        <v>1816</v>
      </c>
      <c r="D125" s="84" t="s">
        <v>1821</v>
      </c>
      <c r="E125" s="84" t="s">
        <v>1604</v>
      </c>
      <c r="F125" s="84" t="s">
        <v>143</v>
      </c>
      <c r="G125" s="94">
        <v>0.87</v>
      </c>
      <c r="H125" s="97" t="s">
        <v>146</v>
      </c>
      <c r="I125" s="98">
        <v>8.9487999999999998E-2</v>
      </c>
      <c r="J125" s="98">
        <v>1.2722</v>
      </c>
      <c r="K125" s="94">
        <v>523496.28</v>
      </c>
      <c r="L125" s="96">
        <v>15.756070821049322</v>
      </c>
      <c r="M125" s="94">
        <v>82.48</v>
      </c>
      <c r="N125" s="95">
        <f t="shared" si="1"/>
        <v>2.8362222274651377E-3</v>
      </c>
      <c r="O125" s="95">
        <f>M125/'סכום נכסי הקרן'!$C$42</f>
        <v>1.1390608144807627E-4</v>
      </c>
    </row>
    <row r="126" spans="2:15" s="137" customFormat="1">
      <c r="B126" s="83"/>
      <c r="C126" s="84"/>
      <c r="D126" s="84"/>
      <c r="E126" s="84"/>
      <c r="F126" s="84"/>
      <c r="G126" s="84"/>
      <c r="H126" s="84"/>
      <c r="I126" s="84"/>
      <c r="J126" s="84"/>
      <c r="K126" s="94"/>
      <c r="L126" s="96"/>
      <c r="M126" s="84"/>
      <c r="N126" s="84"/>
      <c r="O126" s="84"/>
    </row>
    <row r="127" spans="2:15" s="137" customFormat="1">
      <c r="B127" s="102" t="s">
        <v>45</v>
      </c>
      <c r="C127" s="82"/>
      <c r="D127" s="82"/>
      <c r="E127" s="82"/>
      <c r="F127" s="82"/>
      <c r="G127" s="91">
        <v>1.2978252594062329</v>
      </c>
      <c r="H127" s="82"/>
      <c r="I127" s="82"/>
      <c r="J127" s="104">
        <v>1.9370519205778636E-2</v>
      </c>
      <c r="K127" s="91"/>
      <c r="L127" s="93"/>
      <c r="M127" s="91">
        <v>576.13207</v>
      </c>
      <c r="N127" s="92">
        <f t="shared" si="1"/>
        <v>1.9811331024363488E-2</v>
      </c>
      <c r="O127" s="92">
        <f>M127/'סכום נכסי הקרן'!$C$42</f>
        <v>7.9564678091984453E-4</v>
      </c>
    </row>
    <row r="128" spans="2:15" s="137" customFormat="1">
      <c r="B128" s="87" t="s">
        <v>1960</v>
      </c>
      <c r="C128" s="97" t="s">
        <v>1822</v>
      </c>
      <c r="D128" s="84">
        <v>4351</v>
      </c>
      <c r="E128" s="84" t="s">
        <v>302</v>
      </c>
      <c r="F128" s="84" t="s">
        <v>143</v>
      </c>
      <c r="G128" s="94">
        <v>1.64</v>
      </c>
      <c r="H128" s="97" t="s">
        <v>146</v>
      </c>
      <c r="I128" s="98">
        <v>3.61E-2</v>
      </c>
      <c r="J128" s="98">
        <v>1.8800000000000001E-2</v>
      </c>
      <c r="K128" s="94">
        <v>293581.79000000004</v>
      </c>
      <c r="L128" s="96">
        <v>102.92</v>
      </c>
      <c r="M128" s="94">
        <v>302.15439000000003</v>
      </c>
      <c r="N128" s="95">
        <f t="shared" si="1"/>
        <v>1.0390118780845902E-2</v>
      </c>
      <c r="O128" s="95">
        <f>M128/'סכום נכסי הקרן'!$C$42</f>
        <v>4.1727961393348456E-4</v>
      </c>
    </row>
    <row r="129" spans="2:15" s="137" customFormat="1">
      <c r="B129" s="87" t="s">
        <v>1961</v>
      </c>
      <c r="C129" s="97" t="s">
        <v>1822</v>
      </c>
      <c r="D129" s="84">
        <v>10510</v>
      </c>
      <c r="E129" s="84" t="s">
        <v>302</v>
      </c>
      <c r="F129" s="84" t="s">
        <v>143</v>
      </c>
      <c r="G129" s="94">
        <v>0.6</v>
      </c>
      <c r="H129" s="97" t="s">
        <v>146</v>
      </c>
      <c r="I129" s="98">
        <v>4.2500000000000003E-2</v>
      </c>
      <c r="J129" s="98">
        <v>2.0199999999999996E-2</v>
      </c>
      <c r="K129" s="94">
        <v>89761.66</v>
      </c>
      <c r="L129" s="96">
        <v>101.45</v>
      </c>
      <c r="M129" s="94">
        <v>91.063210000000012</v>
      </c>
      <c r="N129" s="95">
        <f t="shared" si="1"/>
        <v>3.1313712452270322E-3</v>
      </c>
      <c r="O129" s="95">
        <f>M129/'סכום נכסי הקרן'!$C$42</f>
        <v>1.2575961948573319E-4</v>
      </c>
    </row>
    <row r="130" spans="2:15" s="137" customFormat="1">
      <c r="B130" s="87" t="s">
        <v>1961</v>
      </c>
      <c r="C130" s="97" t="s">
        <v>1822</v>
      </c>
      <c r="D130" s="84">
        <v>3880</v>
      </c>
      <c r="E130" s="84" t="s">
        <v>307</v>
      </c>
      <c r="F130" s="84" t="s">
        <v>143</v>
      </c>
      <c r="G130" s="94">
        <v>1.08</v>
      </c>
      <c r="H130" s="97" t="s">
        <v>146</v>
      </c>
      <c r="I130" s="98">
        <v>4.4999999999999998E-2</v>
      </c>
      <c r="J130" s="98">
        <v>1.9900000000000001E-2</v>
      </c>
      <c r="K130" s="94">
        <v>177724.9</v>
      </c>
      <c r="L130" s="96">
        <v>102.92</v>
      </c>
      <c r="M130" s="94">
        <v>182.91446999999999</v>
      </c>
      <c r="N130" s="95">
        <f t="shared" si="1"/>
        <v>6.2898409982905558E-3</v>
      </c>
      <c r="O130" s="95">
        <f>M130/'סכום נכסי הקרן'!$C$42</f>
        <v>2.5260754750062683E-4</v>
      </c>
    </row>
    <row r="131" spans="2:15" s="137" customFormat="1">
      <c r="B131" s="83"/>
      <c r="C131" s="84"/>
      <c r="D131" s="84"/>
      <c r="E131" s="84"/>
      <c r="F131" s="84"/>
      <c r="G131" s="84"/>
      <c r="H131" s="84"/>
      <c r="I131" s="84"/>
      <c r="J131" s="84"/>
      <c r="K131" s="94"/>
      <c r="L131" s="96"/>
      <c r="M131" s="84"/>
      <c r="N131" s="84"/>
      <c r="O131" s="84"/>
    </row>
    <row r="132" spans="2:15" s="137" customFormat="1">
      <c r="B132" s="81" t="s">
        <v>48</v>
      </c>
      <c r="C132" s="82"/>
      <c r="D132" s="82"/>
      <c r="E132" s="82"/>
      <c r="F132" s="82"/>
      <c r="G132" s="91">
        <v>4.488369975449924</v>
      </c>
      <c r="H132" s="82"/>
      <c r="I132" s="82"/>
      <c r="J132" s="104">
        <v>4.405501918503181E-2</v>
      </c>
      <c r="K132" s="91"/>
      <c r="L132" s="93"/>
      <c r="M132" s="91">
        <v>1597.65698</v>
      </c>
      <c r="N132" s="92">
        <f t="shared" si="1"/>
        <v>5.493829096194016E-2</v>
      </c>
      <c r="O132" s="92">
        <f>M132/'סכום נכסי הקרן'!$C$42</f>
        <v>2.2063875617115369E-3</v>
      </c>
    </row>
    <row r="133" spans="2:15" s="154" customFormat="1">
      <c r="B133" s="116" t="s">
        <v>46</v>
      </c>
      <c r="C133" s="117"/>
      <c r="D133" s="117"/>
      <c r="E133" s="117"/>
      <c r="F133" s="117"/>
      <c r="G133" s="118">
        <v>4.488369975449924</v>
      </c>
      <c r="H133" s="117"/>
      <c r="I133" s="117"/>
      <c r="J133" s="125">
        <v>4.4055019185031824E-2</v>
      </c>
      <c r="K133" s="118"/>
      <c r="L133" s="120"/>
      <c r="M133" s="118">
        <v>1597.65698</v>
      </c>
      <c r="N133" s="119">
        <f t="shared" si="1"/>
        <v>5.493829096194016E-2</v>
      </c>
      <c r="O133" s="119">
        <f>M133/'סכום נכסי הקרן'!$C$42</f>
        <v>2.2063875617115369E-3</v>
      </c>
    </row>
    <row r="134" spans="2:15" s="137" customFormat="1">
      <c r="B134" s="87" t="s">
        <v>1970</v>
      </c>
      <c r="C134" s="97" t="s">
        <v>1816</v>
      </c>
      <c r="D134" s="84" t="s">
        <v>1896</v>
      </c>
      <c r="E134" s="84" t="s">
        <v>299</v>
      </c>
      <c r="F134" s="84" t="s">
        <v>143</v>
      </c>
      <c r="G134" s="94">
        <v>4.16</v>
      </c>
      <c r="H134" s="97" t="s">
        <v>145</v>
      </c>
      <c r="I134" s="98">
        <v>4.24E-2</v>
      </c>
      <c r="J134" s="98">
        <v>4.0699999999999993E-2</v>
      </c>
      <c r="K134" s="94">
        <v>207029.34</v>
      </c>
      <c r="L134" s="96">
        <v>101.16</v>
      </c>
      <c r="M134" s="94">
        <v>760.6530600000001</v>
      </c>
      <c r="N134" s="95">
        <f t="shared" si="1"/>
        <v>2.6156415084400742E-2</v>
      </c>
      <c r="O134" s="95">
        <f>M134/'סכום נכסי הקרן'!$C$42</f>
        <v>1.0504729559419066E-3</v>
      </c>
    </row>
    <row r="135" spans="2:15" s="137" customFormat="1">
      <c r="B135" s="87" t="s">
        <v>1971</v>
      </c>
      <c r="C135" s="97" t="s">
        <v>1816</v>
      </c>
      <c r="D135" s="84" t="s">
        <v>1893</v>
      </c>
      <c r="E135" s="84" t="s">
        <v>302</v>
      </c>
      <c r="F135" s="84" t="s">
        <v>143</v>
      </c>
      <c r="G135" s="94">
        <v>4.5900000000000007</v>
      </c>
      <c r="H135" s="97" t="s">
        <v>145</v>
      </c>
      <c r="I135" s="98">
        <v>7.0000000000000007E-2</v>
      </c>
      <c r="J135" s="98">
        <v>6.0499999999999991E-2</v>
      </c>
      <c r="K135" s="94">
        <v>31972.07</v>
      </c>
      <c r="L135" s="96">
        <v>105.65</v>
      </c>
      <c r="M135" s="94">
        <v>122.68347</v>
      </c>
      <c r="N135" s="95">
        <f t="shared" si="1"/>
        <v>4.218690404419888E-3</v>
      </c>
      <c r="O135" s="95">
        <f>M135/'סכום נכסי הקרן'!$C$42</f>
        <v>1.6942765914346051E-4</v>
      </c>
    </row>
    <row r="136" spans="2:15" s="137" customFormat="1">
      <c r="B136" s="87" t="s">
        <v>1971</v>
      </c>
      <c r="C136" s="97" t="s">
        <v>1816</v>
      </c>
      <c r="D136" s="84" t="s">
        <v>1894</v>
      </c>
      <c r="E136" s="84" t="s">
        <v>302</v>
      </c>
      <c r="F136" s="84" t="s">
        <v>143</v>
      </c>
      <c r="G136" s="94">
        <v>4.59</v>
      </c>
      <c r="H136" s="97" t="s">
        <v>145</v>
      </c>
      <c r="I136" s="98">
        <v>7.0000000000000007E-2</v>
      </c>
      <c r="J136" s="98">
        <v>6.0500000000000005E-2</v>
      </c>
      <c r="K136" s="94">
        <v>10657.359999999997</v>
      </c>
      <c r="L136" s="96">
        <v>105.65</v>
      </c>
      <c r="M136" s="94">
        <v>40.894500000000001</v>
      </c>
      <c r="N136" s="95">
        <f t="shared" si="1"/>
        <v>1.4062304786745037E-3</v>
      </c>
      <c r="O136" s="95">
        <f>M136/'סכום נכסי הקרן'!$C$42</f>
        <v>5.6475900191299165E-5</v>
      </c>
    </row>
    <row r="137" spans="2:15" s="137" customFormat="1">
      <c r="B137" s="87" t="s">
        <v>1971</v>
      </c>
      <c r="C137" s="97" t="s">
        <v>1816</v>
      </c>
      <c r="D137" s="84" t="s">
        <v>1895</v>
      </c>
      <c r="E137" s="84" t="s">
        <v>302</v>
      </c>
      <c r="F137" s="84" t="s">
        <v>143</v>
      </c>
      <c r="G137" s="94">
        <v>4.28</v>
      </c>
      <c r="H137" s="97" t="s">
        <v>145</v>
      </c>
      <c r="I137" s="98">
        <v>4.7321999999999996E-2</v>
      </c>
      <c r="J137" s="98">
        <v>4.9100000000000005E-2</v>
      </c>
      <c r="K137" s="94">
        <v>5115.53</v>
      </c>
      <c r="L137" s="96">
        <v>100</v>
      </c>
      <c r="M137" s="94">
        <v>18.579619999999998</v>
      </c>
      <c r="N137" s="95">
        <f t="shared" si="1"/>
        <v>6.3889344352395505E-4</v>
      </c>
      <c r="O137" s="95">
        <f>M137/'סכום נכסי הקרן'!$C$42</f>
        <v>2.5658725860745717E-5</v>
      </c>
    </row>
    <row r="138" spans="2:15" s="137" customFormat="1">
      <c r="B138" s="87" t="s">
        <v>1962</v>
      </c>
      <c r="C138" s="97" t="s">
        <v>1816</v>
      </c>
      <c r="D138" s="84" t="s">
        <v>1897</v>
      </c>
      <c r="E138" s="84" t="s">
        <v>302</v>
      </c>
      <c r="F138" s="84" t="s">
        <v>143</v>
      </c>
      <c r="G138" s="94">
        <v>2.09</v>
      </c>
      <c r="H138" s="97" t="s">
        <v>145</v>
      </c>
      <c r="I138" s="98">
        <v>4.7477999999999999E-2</v>
      </c>
      <c r="J138" s="98">
        <v>3.9800000000000002E-2</v>
      </c>
      <c r="K138" s="94">
        <v>70533.59</v>
      </c>
      <c r="L138" s="96">
        <v>104.53</v>
      </c>
      <c r="M138" s="94">
        <v>267.78285999999997</v>
      </c>
      <c r="N138" s="95">
        <f t="shared" si="1"/>
        <v>9.2081922849925439E-3</v>
      </c>
      <c r="O138" s="95">
        <f>M138/'סכום נכסי הקרן'!$C$42</f>
        <v>3.6981203032927741E-4</v>
      </c>
    </row>
    <row r="139" spans="2:15" s="137" customFormat="1">
      <c r="B139" s="87" t="s">
        <v>1963</v>
      </c>
      <c r="C139" s="97" t="s">
        <v>1816</v>
      </c>
      <c r="D139" s="84">
        <v>4623</v>
      </c>
      <c r="E139" s="84" t="s">
        <v>1651</v>
      </c>
      <c r="F139" s="84" t="s">
        <v>1652</v>
      </c>
      <c r="G139" s="94">
        <v>6.76</v>
      </c>
      <c r="H139" s="97" t="s">
        <v>145</v>
      </c>
      <c r="I139" s="98">
        <v>5.0199999999999995E-2</v>
      </c>
      <c r="J139" s="98">
        <v>4.6400000000000004E-2</v>
      </c>
      <c r="K139" s="94">
        <v>102312</v>
      </c>
      <c r="L139" s="96">
        <v>104.19</v>
      </c>
      <c r="M139" s="94">
        <v>387.06347</v>
      </c>
      <c r="N139" s="95">
        <f t="shared" si="1"/>
        <v>1.3309869265928533E-2</v>
      </c>
      <c r="O139" s="95">
        <f>M139/'סכום נכסי הקרן'!$C$42</f>
        <v>5.3454029024484749E-4</v>
      </c>
    </row>
    <row r="140" spans="2:15" s="137" customFormat="1">
      <c r="B140" s="138"/>
      <c r="C140" s="138"/>
      <c r="D140" s="138"/>
    </row>
    <row r="141" spans="2:15" s="137" customFormat="1">
      <c r="B141" s="138"/>
      <c r="C141" s="138"/>
      <c r="D141" s="138"/>
    </row>
    <row r="142" spans="2:15" s="137" customFormat="1">
      <c r="B142" s="138"/>
      <c r="C142" s="138"/>
      <c r="D142" s="138"/>
    </row>
    <row r="143" spans="2:15" s="137" customFormat="1">
      <c r="B143" s="139" t="s">
        <v>56</v>
      </c>
      <c r="C143" s="138"/>
      <c r="D143" s="138"/>
    </row>
    <row r="144" spans="2:15" s="137" customFormat="1">
      <c r="B144" s="139" t="s">
        <v>127</v>
      </c>
      <c r="C144" s="138"/>
      <c r="D144" s="138"/>
    </row>
    <row r="145" spans="2:4" s="137" customFormat="1">
      <c r="B145" s="138"/>
      <c r="C145" s="138"/>
      <c r="D145" s="138"/>
    </row>
    <row r="146" spans="2:4" s="137" customFormat="1">
      <c r="B146" s="138"/>
      <c r="C146" s="138"/>
      <c r="D146" s="138"/>
    </row>
    <row r="147" spans="2:4" s="137" customFormat="1">
      <c r="B147" s="138"/>
      <c r="C147" s="138"/>
      <c r="D147" s="138"/>
    </row>
    <row r="148" spans="2:4" s="137" customFormat="1">
      <c r="B148" s="138"/>
      <c r="C148" s="138"/>
      <c r="D148" s="138"/>
    </row>
    <row r="149" spans="2:4" s="137" customFormat="1">
      <c r="B149" s="138"/>
      <c r="C149" s="138"/>
      <c r="D149" s="138"/>
    </row>
    <row r="150" spans="2:4" s="137" customFormat="1">
      <c r="B150" s="138"/>
      <c r="C150" s="138"/>
      <c r="D150" s="138"/>
    </row>
    <row r="151" spans="2:4" s="137" customFormat="1">
      <c r="B151" s="138"/>
      <c r="C151" s="138"/>
      <c r="D151" s="138"/>
    </row>
    <row r="152" spans="2:4" s="137" customFormat="1">
      <c r="B152" s="138"/>
      <c r="C152" s="138"/>
      <c r="D152" s="138"/>
    </row>
    <row r="153" spans="2:4" s="137" customFormat="1">
      <c r="B153" s="138"/>
      <c r="C153" s="138"/>
      <c r="D153" s="138"/>
    </row>
    <row r="154" spans="2:4" s="137" customFormat="1">
      <c r="B154" s="138"/>
      <c r="C154" s="138"/>
      <c r="D154" s="138"/>
    </row>
    <row r="155" spans="2:4" s="137" customFormat="1">
      <c r="B155" s="138"/>
      <c r="C155" s="138"/>
      <c r="D155" s="138"/>
    </row>
    <row r="156" spans="2:4" s="137" customFormat="1">
      <c r="B156" s="138"/>
      <c r="C156" s="138"/>
      <c r="D156" s="138"/>
    </row>
    <row r="157" spans="2:4" s="137" customFormat="1">
      <c r="B157" s="138"/>
      <c r="C157" s="138"/>
      <c r="D157" s="138"/>
    </row>
    <row r="158" spans="2:4" s="137" customFormat="1">
      <c r="B158" s="138"/>
      <c r="C158" s="138"/>
      <c r="D158" s="138"/>
    </row>
    <row r="159" spans="2:4" s="137" customFormat="1">
      <c r="B159" s="138"/>
      <c r="C159" s="138"/>
      <c r="D159" s="138"/>
    </row>
    <row r="160" spans="2:4" s="137" customFormat="1">
      <c r="B160" s="138"/>
      <c r="C160" s="138"/>
      <c r="D160" s="138"/>
    </row>
    <row r="161" spans="2:4" s="137" customFormat="1">
      <c r="B161" s="138"/>
      <c r="C161" s="138"/>
      <c r="D161" s="138"/>
    </row>
    <row r="162" spans="2:4" s="137" customFormat="1">
      <c r="B162" s="138"/>
      <c r="C162" s="138"/>
      <c r="D162" s="138"/>
    </row>
    <row r="163" spans="2:4" s="137" customFormat="1">
      <c r="B163" s="138"/>
      <c r="C163" s="138"/>
      <c r="D163" s="138"/>
    </row>
    <row r="164" spans="2:4" s="137" customFormat="1">
      <c r="B164" s="138"/>
      <c r="C164" s="138"/>
      <c r="D164" s="138"/>
    </row>
    <row r="165" spans="2:4" s="137" customFormat="1">
      <c r="B165" s="138"/>
      <c r="C165" s="138"/>
      <c r="D165" s="138"/>
    </row>
    <row r="166" spans="2:4" s="137" customFormat="1">
      <c r="B166" s="138"/>
      <c r="C166" s="138"/>
      <c r="D166" s="138"/>
    </row>
    <row r="167" spans="2:4" s="137" customFormat="1">
      <c r="B167" s="138"/>
      <c r="C167" s="138"/>
      <c r="D167" s="138"/>
    </row>
    <row r="168" spans="2:4" s="137" customFormat="1">
      <c r="B168" s="138"/>
      <c r="C168" s="138"/>
      <c r="D168" s="138"/>
    </row>
    <row r="169" spans="2:4" s="137" customFormat="1">
      <c r="B169" s="138"/>
      <c r="C169" s="138"/>
      <c r="D169" s="138"/>
    </row>
    <row r="170" spans="2:4" s="137" customFormat="1">
      <c r="B170" s="138"/>
      <c r="C170" s="138"/>
      <c r="D170" s="138"/>
    </row>
    <row r="171" spans="2:4" s="137" customFormat="1">
      <c r="B171" s="138"/>
      <c r="C171" s="138"/>
      <c r="D171" s="138"/>
    </row>
    <row r="172" spans="2:4" s="137" customFormat="1">
      <c r="B172" s="138"/>
      <c r="C172" s="138"/>
      <c r="D172" s="138"/>
    </row>
  </sheetData>
  <sheetProtection password="CC13" sheet="1" objects="1" scenarios="1"/>
  <mergeCells count="1">
    <mergeCell ref="B6:O6"/>
  </mergeCells>
  <phoneticPr fontId="6" type="noConversion"/>
  <conditionalFormatting sqref="B126:B127 B131:B133">
    <cfRule type="cellIs" dxfId="107" priority="125" operator="equal">
      <formula>2958465</formula>
    </cfRule>
    <cfRule type="cellIs" dxfId="106" priority="126" operator="equal">
      <formula>"NR3"</formula>
    </cfRule>
    <cfRule type="cellIs" dxfId="105" priority="127" operator="equal">
      <formula>"דירוג פנימי"</formula>
    </cfRule>
  </conditionalFormatting>
  <conditionalFormatting sqref="B126:B127 B131:B133">
    <cfRule type="cellIs" dxfId="104" priority="124" operator="equal">
      <formula>2958465</formula>
    </cfRule>
  </conditionalFormatting>
  <conditionalFormatting sqref="B11:B22">
    <cfRule type="cellIs" dxfId="103" priority="123" operator="equal">
      <formula>"NR3"</formula>
    </cfRule>
  </conditionalFormatting>
  <conditionalFormatting sqref="B27">
    <cfRule type="cellIs" dxfId="102" priority="109" operator="equal">
      <formula>"NR3"</formula>
    </cfRule>
  </conditionalFormatting>
  <conditionalFormatting sqref="B23:B125">
    <cfRule type="cellIs" dxfId="101" priority="108" operator="equal">
      <formula>"NR3"</formula>
    </cfRule>
  </conditionalFormatting>
  <conditionalFormatting sqref="B24:B26">
    <cfRule type="cellIs" dxfId="100" priority="107" operator="equal">
      <formula>"NR3"</formula>
    </cfRule>
  </conditionalFormatting>
  <conditionalFormatting sqref="B28">
    <cfRule type="cellIs" dxfId="99" priority="106" operator="equal">
      <formula>"NR3"</formula>
    </cfRule>
  </conditionalFormatting>
  <conditionalFormatting sqref="B29">
    <cfRule type="cellIs" dxfId="98" priority="105" operator="equal">
      <formula>"NR3"</formula>
    </cfRule>
  </conditionalFormatting>
  <conditionalFormatting sqref="B30">
    <cfRule type="cellIs" dxfId="97" priority="104" operator="equal">
      <formula>"NR3"</formula>
    </cfRule>
  </conditionalFormatting>
  <conditionalFormatting sqref="B31:B32">
    <cfRule type="cellIs" dxfId="96" priority="103" operator="equal">
      <formula>"NR3"</formula>
    </cfRule>
  </conditionalFormatting>
  <conditionalFormatting sqref="B33">
    <cfRule type="cellIs" dxfId="95" priority="102" operator="equal">
      <formula>"NR3"</formula>
    </cfRule>
  </conditionalFormatting>
  <conditionalFormatting sqref="B34:B41">
    <cfRule type="cellIs" dxfId="94" priority="101" operator="equal">
      <formula>"NR3"</formula>
    </cfRule>
  </conditionalFormatting>
  <conditionalFormatting sqref="B38:B41">
    <cfRule type="cellIs" dxfId="93" priority="100" operator="equal">
      <formula>"NR3"</formula>
    </cfRule>
  </conditionalFormatting>
  <conditionalFormatting sqref="B43:B52">
    <cfRule type="cellIs" dxfId="92" priority="97" operator="equal">
      <formula>2958465</formula>
    </cfRule>
    <cfRule type="cellIs" dxfId="91" priority="98" operator="equal">
      <formula>"NR3"</formula>
    </cfRule>
    <cfRule type="cellIs" dxfId="90" priority="99" operator="equal">
      <formula>"דירוג פנימי"</formula>
    </cfRule>
  </conditionalFormatting>
  <conditionalFormatting sqref="B43:B52">
    <cfRule type="cellIs" dxfId="89" priority="96" operator="equal">
      <formula>2958465</formula>
    </cfRule>
  </conditionalFormatting>
  <conditionalFormatting sqref="B53">
    <cfRule type="cellIs" dxfId="88" priority="93" operator="equal">
      <formula>2958465</formula>
    </cfRule>
    <cfRule type="cellIs" dxfId="87" priority="94" operator="equal">
      <formula>"NR3"</formula>
    </cfRule>
    <cfRule type="cellIs" dxfId="86" priority="95" operator="equal">
      <formula>"דירוג פנימי"</formula>
    </cfRule>
  </conditionalFormatting>
  <conditionalFormatting sqref="B53">
    <cfRule type="cellIs" dxfId="85" priority="92" operator="equal">
      <formula>2958465</formula>
    </cfRule>
  </conditionalFormatting>
  <conditionalFormatting sqref="B54:B55">
    <cfRule type="cellIs" dxfId="84" priority="89" operator="equal">
      <formula>2958465</formula>
    </cfRule>
    <cfRule type="cellIs" dxfId="83" priority="90" operator="equal">
      <formula>"NR3"</formula>
    </cfRule>
    <cfRule type="cellIs" dxfId="82" priority="91" operator="equal">
      <formula>"דירוג פנימי"</formula>
    </cfRule>
  </conditionalFormatting>
  <conditionalFormatting sqref="B54:B55">
    <cfRule type="cellIs" dxfId="81" priority="88" operator="equal">
      <formula>2958465</formula>
    </cfRule>
  </conditionalFormatting>
  <conditionalFormatting sqref="B56:B65">
    <cfRule type="cellIs" dxfId="80" priority="85" operator="equal">
      <formula>2958465</formula>
    </cfRule>
    <cfRule type="cellIs" dxfId="79" priority="86" operator="equal">
      <formula>"NR3"</formula>
    </cfRule>
    <cfRule type="cellIs" dxfId="78" priority="87" operator="equal">
      <formula>"דירוג פנימי"</formula>
    </cfRule>
  </conditionalFormatting>
  <conditionalFormatting sqref="B56:B65">
    <cfRule type="cellIs" dxfId="77" priority="84" operator="equal">
      <formula>2958465</formula>
    </cfRule>
  </conditionalFormatting>
  <conditionalFormatting sqref="B66:B72">
    <cfRule type="cellIs" dxfId="76" priority="81" operator="equal">
      <formula>2958465</formula>
    </cfRule>
    <cfRule type="cellIs" dxfId="75" priority="82" operator="equal">
      <formula>"NR3"</formula>
    </cfRule>
    <cfRule type="cellIs" dxfId="74" priority="83" operator="equal">
      <formula>"דירוג פנימי"</formula>
    </cfRule>
  </conditionalFormatting>
  <conditionalFormatting sqref="B66:B72">
    <cfRule type="cellIs" dxfId="73" priority="80" operator="equal">
      <formula>2958465</formula>
    </cfRule>
  </conditionalFormatting>
  <conditionalFormatting sqref="B73:B75">
    <cfRule type="cellIs" dxfId="72" priority="77" operator="equal">
      <formula>2958465</formula>
    </cfRule>
    <cfRule type="cellIs" dxfId="71" priority="78" operator="equal">
      <formula>"NR3"</formula>
    </cfRule>
    <cfRule type="cellIs" dxfId="70" priority="79" operator="equal">
      <formula>"דירוג פנימי"</formula>
    </cfRule>
  </conditionalFormatting>
  <conditionalFormatting sqref="B73:B75">
    <cfRule type="cellIs" dxfId="69" priority="76" operator="equal">
      <formula>2958465</formula>
    </cfRule>
  </conditionalFormatting>
  <conditionalFormatting sqref="B76">
    <cfRule type="cellIs" dxfId="68" priority="73" operator="equal">
      <formula>2958465</formula>
    </cfRule>
    <cfRule type="cellIs" dxfId="67" priority="74" operator="equal">
      <formula>"NR3"</formula>
    </cfRule>
    <cfRule type="cellIs" dxfId="66" priority="75" operator="equal">
      <formula>"דירוג פנימי"</formula>
    </cfRule>
  </conditionalFormatting>
  <conditionalFormatting sqref="B76">
    <cfRule type="cellIs" dxfId="65" priority="72" operator="equal">
      <formula>2958465</formula>
    </cfRule>
  </conditionalFormatting>
  <conditionalFormatting sqref="B77:B79">
    <cfRule type="cellIs" dxfId="64" priority="69" operator="equal">
      <formula>2958465</formula>
    </cfRule>
    <cfRule type="cellIs" dxfId="63" priority="70" operator="equal">
      <formula>"NR3"</formula>
    </cfRule>
    <cfRule type="cellIs" dxfId="62" priority="71" operator="equal">
      <formula>"דירוג פנימי"</formula>
    </cfRule>
  </conditionalFormatting>
  <conditionalFormatting sqref="B77:B79">
    <cfRule type="cellIs" dxfId="61" priority="68" operator="equal">
      <formula>2958465</formula>
    </cfRule>
  </conditionalFormatting>
  <conditionalFormatting sqref="B86:B87">
    <cfRule type="cellIs" dxfId="60" priority="65" operator="equal">
      <formula>2958465</formula>
    </cfRule>
    <cfRule type="cellIs" dxfId="59" priority="66" operator="equal">
      <formula>"NR3"</formula>
    </cfRule>
    <cfRule type="cellIs" dxfId="58" priority="67" operator="equal">
      <formula>"דירוג פנימי"</formula>
    </cfRule>
  </conditionalFormatting>
  <conditionalFormatting sqref="B86:B87">
    <cfRule type="cellIs" dxfId="57" priority="64" operator="equal">
      <formula>2958465</formula>
    </cfRule>
  </conditionalFormatting>
  <conditionalFormatting sqref="B80">
    <cfRule type="cellIs" dxfId="56" priority="61" operator="equal">
      <formula>2958465</formula>
    </cfRule>
    <cfRule type="cellIs" dxfId="55" priority="62" operator="equal">
      <formula>"NR3"</formula>
    </cfRule>
    <cfRule type="cellIs" dxfId="54" priority="63" operator="equal">
      <formula>"דירוג פנימי"</formula>
    </cfRule>
  </conditionalFormatting>
  <conditionalFormatting sqref="B80">
    <cfRule type="cellIs" dxfId="53" priority="60" operator="equal">
      <formula>2958465</formula>
    </cfRule>
  </conditionalFormatting>
  <conditionalFormatting sqref="B81">
    <cfRule type="cellIs" dxfId="52" priority="57" operator="equal">
      <formula>2958465</formula>
    </cfRule>
    <cfRule type="cellIs" dxfId="51" priority="58" operator="equal">
      <formula>"NR3"</formula>
    </cfRule>
    <cfRule type="cellIs" dxfId="50" priority="59" operator="equal">
      <formula>"דירוג פנימי"</formula>
    </cfRule>
  </conditionalFormatting>
  <conditionalFormatting sqref="B81">
    <cfRule type="cellIs" dxfId="49" priority="56" operator="equal">
      <formula>2958465</formula>
    </cfRule>
  </conditionalFormatting>
  <conditionalFormatting sqref="B82">
    <cfRule type="cellIs" dxfId="48" priority="53" operator="equal">
      <formula>2958465</formula>
    </cfRule>
    <cfRule type="cellIs" dxfId="47" priority="54" operator="equal">
      <formula>"NR3"</formula>
    </cfRule>
    <cfRule type="cellIs" dxfId="46" priority="55" operator="equal">
      <formula>"דירוג פנימי"</formula>
    </cfRule>
  </conditionalFormatting>
  <conditionalFormatting sqref="B82">
    <cfRule type="cellIs" dxfId="45" priority="52" operator="equal">
      <formula>2958465</formula>
    </cfRule>
  </conditionalFormatting>
  <conditionalFormatting sqref="B83">
    <cfRule type="cellIs" dxfId="44" priority="49" operator="equal">
      <formula>2958465</formula>
    </cfRule>
    <cfRule type="cellIs" dxfId="43" priority="50" operator="equal">
      <formula>"NR3"</formula>
    </cfRule>
    <cfRule type="cellIs" dxfId="42" priority="51" operator="equal">
      <formula>"דירוג פנימי"</formula>
    </cfRule>
  </conditionalFormatting>
  <conditionalFormatting sqref="B83">
    <cfRule type="cellIs" dxfId="41" priority="48" operator="equal">
      <formula>2958465</formula>
    </cfRule>
  </conditionalFormatting>
  <conditionalFormatting sqref="B84">
    <cfRule type="cellIs" dxfId="40" priority="45" operator="equal">
      <formula>2958465</formula>
    </cfRule>
    <cfRule type="cellIs" dxfId="39" priority="46" operator="equal">
      <formula>"NR3"</formula>
    </cfRule>
    <cfRule type="cellIs" dxfId="38" priority="47" operator="equal">
      <formula>"דירוג פנימי"</formula>
    </cfRule>
  </conditionalFormatting>
  <conditionalFormatting sqref="B84">
    <cfRule type="cellIs" dxfId="37" priority="44" operator="equal">
      <formula>2958465</formula>
    </cfRule>
  </conditionalFormatting>
  <conditionalFormatting sqref="B85">
    <cfRule type="cellIs" dxfId="36" priority="41" operator="equal">
      <formula>2958465</formula>
    </cfRule>
    <cfRule type="cellIs" dxfId="35" priority="42" operator="equal">
      <formula>"NR3"</formula>
    </cfRule>
    <cfRule type="cellIs" dxfId="34" priority="43" operator="equal">
      <formula>"דירוג פנימי"</formula>
    </cfRule>
  </conditionalFormatting>
  <conditionalFormatting sqref="B85">
    <cfRule type="cellIs" dxfId="33" priority="40" operator="equal">
      <formula>2958465</formula>
    </cfRule>
  </conditionalFormatting>
  <conditionalFormatting sqref="B88:B101">
    <cfRule type="cellIs" dxfId="32" priority="37" operator="equal">
      <formula>2958465</formula>
    </cfRule>
    <cfRule type="cellIs" dxfId="31" priority="38" operator="equal">
      <formula>"NR3"</formula>
    </cfRule>
    <cfRule type="cellIs" dxfId="30" priority="39" operator="equal">
      <formula>"דירוג פנימי"</formula>
    </cfRule>
  </conditionalFormatting>
  <conditionalFormatting sqref="B88:B101">
    <cfRule type="cellIs" dxfId="29" priority="36" operator="equal">
      <formula>2958465</formula>
    </cfRule>
  </conditionalFormatting>
  <conditionalFormatting sqref="B102:B111">
    <cfRule type="cellIs" dxfId="28" priority="33" operator="equal">
      <formula>2958465</formula>
    </cfRule>
    <cfRule type="cellIs" dxfId="27" priority="34" operator="equal">
      <formula>"NR3"</formula>
    </cfRule>
    <cfRule type="cellIs" dxfId="26" priority="35" operator="equal">
      <formula>"דירוג פנימי"</formula>
    </cfRule>
  </conditionalFormatting>
  <conditionalFormatting sqref="B102:B111">
    <cfRule type="cellIs" dxfId="25" priority="32" operator="equal">
      <formula>2958465</formula>
    </cfRule>
  </conditionalFormatting>
  <conditionalFormatting sqref="B112:B123">
    <cfRule type="cellIs" dxfId="24" priority="29" operator="equal">
      <formula>2958465</formula>
    </cfRule>
    <cfRule type="cellIs" dxfId="23" priority="30" operator="equal">
      <formula>"NR3"</formula>
    </cfRule>
    <cfRule type="cellIs" dxfId="22" priority="31" operator="equal">
      <formula>"דירוג פנימי"</formula>
    </cfRule>
  </conditionalFormatting>
  <conditionalFormatting sqref="B112:B123">
    <cfRule type="cellIs" dxfId="21" priority="28" operator="equal">
      <formula>2958465</formula>
    </cfRule>
  </conditionalFormatting>
  <conditionalFormatting sqref="B124">
    <cfRule type="cellIs" dxfId="20" priority="25" operator="equal">
      <formula>2958465</formula>
    </cfRule>
    <cfRule type="cellIs" dxfId="19" priority="26" operator="equal">
      <formula>"NR3"</formula>
    </cfRule>
    <cfRule type="cellIs" dxfId="18" priority="27" operator="equal">
      <formula>"דירוג פנימי"</formula>
    </cfRule>
  </conditionalFormatting>
  <conditionalFormatting sqref="B124">
    <cfRule type="cellIs" dxfId="17" priority="24" operator="equal">
      <formula>2958465</formula>
    </cfRule>
  </conditionalFormatting>
  <conditionalFormatting sqref="B125">
    <cfRule type="cellIs" dxfId="16" priority="21" operator="equal">
      <formula>2958465</formula>
    </cfRule>
    <cfRule type="cellIs" dxfId="15" priority="22" operator="equal">
      <formula>"NR3"</formula>
    </cfRule>
    <cfRule type="cellIs" dxfId="14" priority="23" operator="equal">
      <formula>"דירוג פנימי"</formula>
    </cfRule>
  </conditionalFormatting>
  <conditionalFormatting sqref="B125">
    <cfRule type="cellIs" dxfId="13" priority="20" operator="equal">
      <formula>2958465</formula>
    </cfRule>
  </conditionalFormatting>
  <conditionalFormatting sqref="B128:B130">
    <cfRule type="cellIs" dxfId="12" priority="11" operator="equal">
      <formula>"NR3"</formula>
    </cfRule>
  </conditionalFormatting>
  <conditionalFormatting sqref="B128:B130">
    <cfRule type="cellIs" dxfId="11" priority="8" operator="equal">
      <formula>2958465</formula>
    </cfRule>
    <cfRule type="cellIs" dxfId="10" priority="9" operator="equal">
      <formula>"NR3"</formula>
    </cfRule>
    <cfRule type="cellIs" dxfId="9" priority="10" operator="equal">
      <formula>"דירוג פנימי"</formula>
    </cfRule>
  </conditionalFormatting>
  <conditionalFormatting sqref="B128:B130">
    <cfRule type="cellIs" dxfId="8" priority="7" operator="equal">
      <formula>2958465</formula>
    </cfRule>
  </conditionalFormatting>
  <conditionalFormatting sqref="B134:B139">
    <cfRule type="cellIs" dxfId="7" priority="6" operator="equal">
      <formula>"NR3"</formula>
    </cfRule>
  </conditionalFormatting>
  <conditionalFormatting sqref="B134:B139">
    <cfRule type="cellIs" dxfId="6" priority="3" operator="equal">
      <formula>2958465</formula>
    </cfRule>
    <cfRule type="cellIs" dxfId="5" priority="4" operator="equal">
      <formula>"NR3"</formula>
    </cfRule>
    <cfRule type="cellIs" dxfId="4" priority="5" operator="equal">
      <formula>"דירוג פנימי"</formula>
    </cfRule>
  </conditionalFormatting>
  <conditionalFormatting sqref="B134:B139">
    <cfRule type="cellIs" dxfId="3" priority="2" operator="equal">
      <formula>2958465</formula>
    </cfRule>
  </conditionalFormatting>
  <conditionalFormatting sqref="B27">
    <cfRule type="cellIs" dxfId="2" priority="1" operator="equal">
      <formula>"NR3"</formula>
    </cfRule>
  </conditionalFormatting>
  <dataValidations count="1">
    <dataValidation allowBlank="1" showInputMessage="1" showErrorMessage="1" sqref="C5:C1048576 A1:B1048576 D1:U2 W1:XFD2 D3:XFD1048576"/>
  </dataValidations>
  <pageMargins left="0" right="0" top="0.11811023622047245" bottom="0.19685039370078741" header="0" footer="0.23622047244094491"/>
  <pageSetup paperSize="9" scale="71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2"/>
  <sheetViews>
    <sheetView rightToLeft="1" topLeftCell="A8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41.7109375" style="2" bestFit="1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159</v>
      </c>
      <c r="C1" s="78" t="s" vm="1">
        <v>214</v>
      </c>
    </row>
    <row r="2" spans="2:64">
      <c r="B2" s="55" t="s">
        <v>158</v>
      </c>
      <c r="C2" s="78" t="s">
        <v>215</v>
      </c>
    </row>
    <row r="3" spans="2:64">
      <c r="B3" s="55" t="s">
        <v>160</v>
      </c>
      <c r="C3" s="78" t="s">
        <v>216</v>
      </c>
    </row>
    <row r="4" spans="2:64">
      <c r="B4" s="55" t="s">
        <v>161</v>
      </c>
      <c r="C4" s="78">
        <v>659</v>
      </c>
    </row>
    <row r="6" spans="2:64" ht="26.25" customHeight="1">
      <c r="B6" s="172" t="s">
        <v>190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64" s="3" customFormat="1" ht="63">
      <c r="B7" s="58" t="s">
        <v>131</v>
      </c>
      <c r="C7" s="59" t="s">
        <v>55</v>
      </c>
      <c r="D7" s="59" t="s">
        <v>132</v>
      </c>
      <c r="E7" s="59" t="s">
        <v>15</v>
      </c>
      <c r="F7" s="59" t="s">
        <v>77</v>
      </c>
      <c r="G7" s="59" t="s">
        <v>18</v>
      </c>
      <c r="H7" s="59" t="s">
        <v>117</v>
      </c>
      <c r="I7" s="59" t="s">
        <v>63</v>
      </c>
      <c r="J7" s="59" t="s">
        <v>19</v>
      </c>
      <c r="K7" s="59" t="s">
        <v>0</v>
      </c>
      <c r="L7" s="59" t="s">
        <v>121</v>
      </c>
      <c r="M7" s="59" t="s">
        <v>125</v>
      </c>
      <c r="N7" s="75" t="s">
        <v>162</v>
      </c>
      <c r="O7" s="61" t="s">
        <v>164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22</v>
      </c>
      <c r="L8" s="31" t="s">
        <v>73</v>
      </c>
      <c r="M8" s="31" t="s">
        <v>23</v>
      </c>
      <c r="N8" s="31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50</v>
      </c>
      <c r="C10" s="117"/>
      <c r="D10" s="117"/>
      <c r="E10" s="117"/>
      <c r="F10" s="117"/>
      <c r="G10" s="118">
        <v>0.5850657110406402</v>
      </c>
      <c r="H10" s="117"/>
      <c r="I10" s="117"/>
      <c r="J10" s="119">
        <v>4.5609939734194468E-3</v>
      </c>
      <c r="K10" s="118"/>
      <c r="L10" s="120"/>
      <c r="M10" s="118">
        <v>15727.309899999998</v>
      </c>
      <c r="N10" s="119">
        <v>1</v>
      </c>
      <c r="O10" s="119">
        <f>M10/'סכום נכסי הקרן'!$C$42</f>
        <v>2.1719644064361495E-2</v>
      </c>
      <c r="P10" s="121"/>
      <c r="Q10" s="121"/>
      <c r="R10" s="121"/>
      <c r="S10" s="121"/>
      <c r="T10" s="121"/>
      <c r="U10" s="121"/>
      <c r="BL10" s="121"/>
    </row>
    <row r="11" spans="2:64" s="121" customFormat="1" ht="20.25" customHeight="1">
      <c r="B11" s="124" t="s">
        <v>210</v>
      </c>
      <c r="C11" s="117"/>
      <c r="D11" s="117"/>
      <c r="E11" s="117"/>
      <c r="F11" s="117"/>
      <c r="G11" s="118">
        <v>0.5850657110406402</v>
      </c>
      <c r="H11" s="117"/>
      <c r="I11" s="117"/>
      <c r="J11" s="119">
        <v>4.5609939734194468E-3</v>
      </c>
      <c r="K11" s="118"/>
      <c r="L11" s="120"/>
      <c r="M11" s="118">
        <v>15727.309899999998</v>
      </c>
      <c r="N11" s="119">
        <v>1</v>
      </c>
      <c r="O11" s="119">
        <f>M11/'סכום נכסי הקרן'!$C$42</f>
        <v>2.1719644064361495E-2</v>
      </c>
    </row>
    <row r="12" spans="2:64">
      <c r="B12" s="102" t="s">
        <v>71</v>
      </c>
      <c r="C12" s="82"/>
      <c r="D12" s="82"/>
      <c r="E12" s="82"/>
      <c r="F12" s="82"/>
      <c r="G12" s="91">
        <v>0.5850657110406402</v>
      </c>
      <c r="H12" s="82"/>
      <c r="I12" s="82"/>
      <c r="J12" s="92">
        <v>4.5609939734194468E-3</v>
      </c>
      <c r="K12" s="91"/>
      <c r="L12" s="93"/>
      <c r="M12" s="91">
        <v>15727.309899999998</v>
      </c>
      <c r="N12" s="92">
        <v>1</v>
      </c>
      <c r="O12" s="92">
        <f>M12/'סכום נכסי הקרן'!$C$42</f>
        <v>2.1719644064361495E-2</v>
      </c>
    </row>
    <row r="13" spans="2:64">
      <c r="B13" s="87" t="s">
        <v>1898</v>
      </c>
      <c r="C13" s="84" t="s">
        <v>1899</v>
      </c>
      <c r="D13" s="84" t="s">
        <v>378</v>
      </c>
      <c r="E13" s="84" t="s">
        <v>387</v>
      </c>
      <c r="F13" s="84" t="s">
        <v>144</v>
      </c>
      <c r="G13" s="94">
        <v>0.45999999999999996</v>
      </c>
      <c r="H13" s="97" t="s">
        <v>146</v>
      </c>
      <c r="I13" s="98">
        <v>4.1999999999999997E-3</v>
      </c>
      <c r="J13" s="95">
        <v>6.1999999999999989E-3</v>
      </c>
      <c r="K13" s="94">
        <v>1500000</v>
      </c>
      <c r="L13" s="96">
        <v>100.14</v>
      </c>
      <c r="M13" s="94">
        <v>1502.1000200000001</v>
      </c>
      <c r="N13" s="95">
        <v>9.55090240830061E-2</v>
      </c>
      <c r="O13" s="95">
        <f>M13/'סכום נכסי הקרן'!$C$42</f>
        <v>2.0744220080174225E-3</v>
      </c>
    </row>
    <row r="14" spans="2:64">
      <c r="B14" s="87" t="s">
        <v>1898</v>
      </c>
      <c r="C14" s="84" t="s">
        <v>1900</v>
      </c>
      <c r="D14" s="84" t="s">
        <v>378</v>
      </c>
      <c r="E14" s="84" t="s">
        <v>387</v>
      </c>
      <c r="F14" s="84" t="s">
        <v>144</v>
      </c>
      <c r="G14" s="94">
        <v>0.48</v>
      </c>
      <c r="H14" s="97" t="s">
        <v>146</v>
      </c>
      <c r="I14" s="98">
        <v>4.1999999999999997E-3</v>
      </c>
      <c r="J14" s="95">
        <v>6.3E-3</v>
      </c>
      <c r="K14" s="94">
        <v>1500000</v>
      </c>
      <c r="L14" s="96">
        <v>100.12</v>
      </c>
      <c r="M14" s="94">
        <v>1501.8000099999999</v>
      </c>
      <c r="N14" s="95">
        <v>9.5489948347746365E-2</v>
      </c>
      <c r="O14" s="95">
        <f>M14/'סכום נכסי הקרן'!$C$42</f>
        <v>2.074007689837315E-3</v>
      </c>
    </row>
    <row r="15" spans="2:64">
      <c r="B15" s="87" t="s">
        <v>1901</v>
      </c>
      <c r="C15" s="84" t="s">
        <v>1902</v>
      </c>
      <c r="D15" s="84" t="s">
        <v>614</v>
      </c>
      <c r="E15" s="84" t="s">
        <v>510</v>
      </c>
      <c r="F15" s="84" t="s">
        <v>144</v>
      </c>
      <c r="G15" s="94">
        <v>0.84</v>
      </c>
      <c r="H15" s="97" t="s">
        <v>146</v>
      </c>
      <c r="I15" s="98">
        <v>4.5000000000000005E-3</v>
      </c>
      <c r="J15" s="95">
        <v>4.0000000000000001E-3</v>
      </c>
      <c r="K15" s="94">
        <v>1500000</v>
      </c>
      <c r="L15" s="96">
        <v>100.11</v>
      </c>
      <c r="M15" s="94">
        <v>1501.65</v>
      </c>
      <c r="N15" s="95">
        <v>9.5480410162198187E-2</v>
      </c>
      <c r="O15" s="95">
        <f>M15/'סכום נכסי הקרן'!$C$42</f>
        <v>2.073800523842189E-3</v>
      </c>
    </row>
    <row r="16" spans="2:64">
      <c r="B16" s="87" t="s">
        <v>1903</v>
      </c>
      <c r="C16" s="84" t="s">
        <v>1904</v>
      </c>
      <c r="D16" s="84" t="s">
        <v>614</v>
      </c>
      <c r="E16" s="84" t="s">
        <v>510</v>
      </c>
      <c r="F16" s="84" t="s">
        <v>144</v>
      </c>
      <c r="G16" s="94">
        <v>0.93</v>
      </c>
      <c r="H16" s="97" t="s">
        <v>146</v>
      </c>
      <c r="I16" s="98">
        <v>4.5000000000000005E-3</v>
      </c>
      <c r="J16" s="95">
        <v>4.5999999999999999E-3</v>
      </c>
      <c r="K16" s="94">
        <v>1300000</v>
      </c>
      <c r="L16" s="96">
        <v>100.02</v>
      </c>
      <c r="M16" s="94">
        <v>1300.2600199999999</v>
      </c>
      <c r="N16" s="95">
        <v>8.2675297191161734E-2</v>
      </c>
      <c r="O16" s="95">
        <f>M16/'סכום נכסי הקרן'!$C$42</f>
        <v>1.7956780279073383E-3</v>
      </c>
    </row>
    <row r="17" spans="2:15">
      <c r="B17" s="87" t="s">
        <v>1905</v>
      </c>
      <c r="C17" s="84" t="s">
        <v>1906</v>
      </c>
      <c r="D17" s="84" t="s">
        <v>614</v>
      </c>
      <c r="E17" s="84" t="s">
        <v>510</v>
      </c>
      <c r="F17" s="84" t="s">
        <v>144</v>
      </c>
      <c r="G17" s="94">
        <v>0.36000000000000004</v>
      </c>
      <c r="H17" s="97" t="s">
        <v>146</v>
      </c>
      <c r="I17" s="98">
        <v>4.1999999999999997E-3</v>
      </c>
      <c r="J17" s="95">
        <v>4.4000000000000003E-3</v>
      </c>
      <c r="K17" s="94">
        <v>1500000</v>
      </c>
      <c r="L17" s="96">
        <v>100.26</v>
      </c>
      <c r="M17" s="94">
        <v>1503.89996</v>
      </c>
      <c r="N17" s="95">
        <v>9.5623470864524648E-2</v>
      </c>
      <c r="O17" s="95">
        <f>M17/'סכום נכסי הקרן'!$C$42</f>
        <v>2.0769077513763173E-3</v>
      </c>
    </row>
    <row r="18" spans="2:15">
      <c r="B18" s="87" t="s">
        <v>1907</v>
      </c>
      <c r="C18" s="84" t="s">
        <v>1908</v>
      </c>
      <c r="D18" s="84" t="s">
        <v>614</v>
      </c>
      <c r="E18" s="84" t="s">
        <v>510</v>
      </c>
      <c r="F18" s="84" t="s">
        <v>144</v>
      </c>
      <c r="G18" s="94">
        <v>0.66999999999999993</v>
      </c>
      <c r="H18" s="97" t="s">
        <v>146</v>
      </c>
      <c r="I18" s="98">
        <v>4.5000000000000005E-3</v>
      </c>
      <c r="J18" s="95">
        <v>3.7000000000000006E-3</v>
      </c>
      <c r="K18" s="94">
        <v>1400000</v>
      </c>
      <c r="L18" s="96">
        <v>100.2</v>
      </c>
      <c r="M18" s="94">
        <v>1402.8000400000001</v>
      </c>
      <c r="N18" s="95">
        <v>8.9195167445641821E-2</v>
      </c>
      <c r="O18" s="95">
        <f>M18/'סכום נכסי הקרן'!$C$42</f>
        <v>1.9372872891804639E-3</v>
      </c>
    </row>
    <row r="19" spans="2:15">
      <c r="B19" s="87" t="s">
        <v>1909</v>
      </c>
      <c r="C19" s="84" t="s">
        <v>1910</v>
      </c>
      <c r="D19" s="84" t="s">
        <v>614</v>
      </c>
      <c r="E19" s="84" t="s">
        <v>510</v>
      </c>
      <c r="F19" s="84" t="s">
        <v>144</v>
      </c>
      <c r="G19" s="94">
        <v>0.58999999999999986</v>
      </c>
      <c r="H19" s="97" t="s">
        <v>146</v>
      </c>
      <c r="I19" s="98">
        <v>4.1999999999999997E-3</v>
      </c>
      <c r="J19" s="95">
        <v>3.9000000000000003E-3</v>
      </c>
      <c r="K19" s="94">
        <v>2500000</v>
      </c>
      <c r="L19" s="96">
        <v>100.19</v>
      </c>
      <c r="M19" s="94">
        <v>2504.74991</v>
      </c>
      <c r="N19" s="95">
        <v>0.1592611785439543</v>
      </c>
      <c r="O19" s="95">
        <f>M19/'סכום נכסי הקרן'!$C$42</f>
        <v>3.4590961112454135E-3</v>
      </c>
    </row>
    <row r="20" spans="2:15">
      <c r="B20" s="87" t="s">
        <v>1911</v>
      </c>
      <c r="C20" s="84" t="s">
        <v>1912</v>
      </c>
      <c r="D20" s="84" t="s">
        <v>614</v>
      </c>
      <c r="E20" s="84" t="s">
        <v>510</v>
      </c>
      <c r="F20" s="84" t="s">
        <v>144</v>
      </c>
      <c r="G20" s="94">
        <v>0.37999999999999995</v>
      </c>
      <c r="H20" s="97" t="s">
        <v>146</v>
      </c>
      <c r="I20" s="98">
        <v>4.5000000000000005E-3</v>
      </c>
      <c r="J20" s="95">
        <v>4.7999999999999996E-3</v>
      </c>
      <c r="K20" s="94">
        <v>1500000</v>
      </c>
      <c r="L20" s="96">
        <v>100.27</v>
      </c>
      <c r="M20" s="94">
        <v>1504.0500099999999</v>
      </c>
      <c r="N20" s="95">
        <v>9.5633011593419429E-2</v>
      </c>
      <c r="O20" s="95">
        <f>M20/'סכום נכסי הקרן'!$C$42</f>
        <v>2.0771149726120262E-3</v>
      </c>
    </row>
    <row r="21" spans="2:15">
      <c r="B21" s="87" t="s">
        <v>1913</v>
      </c>
      <c r="C21" s="84" t="s">
        <v>1914</v>
      </c>
      <c r="D21" s="84" t="s">
        <v>614</v>
      </c>
      <c r="E21" s="84" t="s">
        <v>510</v>
      </c>
      <c r="F21" s="84" t="s">
        <v>144</v>
      </c>
      <c r="G21" s="94">
        <v>0.75</v>
      </c>
      <c r="H21" s="97" t="s">
        <v>146</v>
      </c>
      <c r="I21" s="98">
        <v>4.5000000000000005E-3</v>
      </c>
      <c r="J21" s="95">
        <v>3.8E-3</v>
      </c>
      <c r="K21" s="94">
        <v>1500000</v>
      </c>
      <c r="L21" s="96">
        <v>100.17</v>
      </c>
      <c r="M21" s="94">
        <v>1502.5499499999999</v>
      </c>
      <c r="N21" s="95">
        <v>9.553763228128416E-2</v>
      </c>
      <c r="O21" s="95">
        <f>M21/'סכום נכסי הקרן'!$C$42</f>
        <v>2.0750433679013447E-3</v>
      </c>
    </row>
    <row r="22" spans="2:15">
      <c r="B22" s="87" t="s">
        <v>1915</v>
      </c>
      <c r="C22" s="84" t="s">
        <v>1916</v>
      </c>
      <c r="D22" s="84" t="s">
        <v>614</v>
      </c>
      <c r="E22" s="84" t="s">
        <v>510</v>
      </c>
      <c r="F22" s="84" t="s">
        <v>144</v>
      </c>
      <c r="G22" s="94">
        <v>0.44000000000000006</v>
      </c>
      <c r="H22" s="97" t="s">
        <v>146</v>
      </c>
      <c r="I22" s="98">
        <v>4.1999999999999997E-3</v>
      </c>
      <c r="J22" s="95">
        <v>4.3000000000000009E-3</v>
      </c>
      <c r="K22" s="94">
        <v>1500000</v>
      </c>
      <c r="L22" s="96">
        <v>100.23</v>
      </c>
      <c r="M22" s="94">
        <v>1503.4499799999999</v>
      </c>
      <c r="N22" s="95">
        <v>9.5594859487063324E-2</v>
      </c>
      <c r="O22" s="95">
        <f>M22/'סכום נכסי הקרן'!$C$42</f>
        <v>2.0762863224416659E-3</v>
      </c>
    </row>
    <row r="23" spans="2:15">
      <c r="B23" s="83"/>
      <c r="C23" s="84"/>
      <c r="D23" s="84"/>
      <c r="E23" s="84"/>
      <c r="F23" s="84"/>
      <c r="G23" s="84"/>
      <c r="H23" s="84"/>
      <c r="I23" s="84"/>
      <c r="J23" s="95"/>
      <c r="K23" s="94"/>
      <c r="L23" s="96"/>
      <c r="M23" s="84"/>
      <c r="N23" s="95"/>
      <c r="O23" s="84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99" t="s">
        <v>56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99" t="s">
        <v>127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</sheetData>
  <sheetProtection password="CC13"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3:XFD1048576 D1:AF2 AH1:XFD2"/>
  </dataValidations>
  <pageMargins left="0" right="0" top="0.51181102362204722" bottom="0.51181102362204722" header="0" footer="0.23622047244094491"/>
  <pageSetup paperSize="9" scale="82" fitToHeight="25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5" t="s">
        <v>159</v>
      </c>
      <c r="C1" s="78" t="s" vm="1">
        <v>214</v>
      </c>
    </row>
    <row r="2" spans="2:55">
      <c r="B2" s="55" t="s">
        <v>158</v>
      </c>
      <c r="C2" s="78" t="s">
        <v>215</v>
      </c>
    </row>
    <row r="3" spans="2:55">
      <c r="B3" s="55" t="s">
        <v>160</v>
      </c>
      <c r="C3" s="78" t="s">
        <v>216</v>
      </c>
    </row>
    <row r="4" spans="2:55">
      <c r="B4" s="55" t="s">
        <v>161</v>
      </c>
      <c r="C4" s="78">
        <v>659</v>
      </c>
    </row>
    <row r="6" spans="2:55" ht="26.25" customHeight="1">
      <c r="B6" s="172" t="s">
        <v>191</v>
      </c>
      <c r="C6" s="173"/>
      <c r="D6" s="173"/>
      <c r="E6" s="173"/>
      <c r="F6" s="173"/>
      <c r="G6" s="173"/>
      <c r="H6" s="173"/>
      <c r="I6" s="174"/>
    </row>
    <row r="7" spans="2:55" s="3" customFormat="1" ht="78.75">
      <c r="B7" s="58" t="s">
        <v>131</v>
      </c>
      <c r="C7" s="60" t="s">
        <v>65</v>
      </c>
      <c r="D7" s="60" t="s">
        <v>101</v>
      </c>
      <c r="E7" s="60" t="s">
        <v>66</v>
      </c>
      <c r="F7" s="60" t="s">
        <v>117</v>
      </c>
      <c r="G7" s="60" t="s">
        <v>203</v>
      </c>
      <c r="H7" s="76" t="s">
        <v>162</v>
      </c>
      <c r="I7" s="62" t="s">
        <v>163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199</v>
      </c>
      <c r="H8" s="31" t="s">
        <v>20</v>
      </c>
      <c r="I8" s="17" t="s">
        <v>20</v>
      </c>
    </row>
    <row r="9" spans="2:55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0"/>
      <c r="C11" s="101"/>
      <c r="D11" s="101"/>
      <c r="E11" s="101"/>
      <c r="F11" s="101"/>
      <c r="G11" s="101"/>
      <c r="H11" s="101"/>
      <c r="I11" s="101"/>
    </row>
    <row r="12" spans="2:55">
      <c r="B12" s="100"/>
      <c r="C12" s="101"/>
      <c r="D12" s="101"/>
      <c r="E12" s="101"/>
      <c r="F12" s="101"/>
      <c r="G12" s="101"/>
      <c r="H12" s="101"/>
      <c r="I12" s="101"/>
    </row>
    <row r="13" spans="2:55">
      <c r="B13" s="99" t="s">
        <v>56</v>
      </c>
      <c r="C13" s="101"/>
      <c r="D13" s="101"/>
      <c r="E13" s="101"/>
      <c r="F13" s="101"/>
      <c r="G13" s="101"/>
      <c r="H13" s="101"/>
      <c r="I13" s="101"/>
    </row>
    <row r="14" spans="2:55">
      <c r="B14" s="99" t="s">
        <v>127</v>
      </c>
      <c r="C14" s="101"/>
      <c r="D14" s="101"/>
      <c r="E14" s="101"/>
      <c r="F14" s="101"/>
      <c r="G14" s="101"/>
      <c r="H14" s="101"/>
      <c r="I14" s="101"/>
    </row>
    <row r="15" spans="2:55">
      <c r="B15" s="101"/>
      <c r="C15" s="101"/>
      <c r="D15" s="101"/>
      <c r="E15" s="101"/>
      <c r="F15" s="101"/>
      <c r="G15" s="101"/>
      <c r="H15" s="101"/>
      <c r="I15" s="101"/>
    </row>
    <row r="16" spans="2:55">
      <c r="B16" s="101"/>
      <c r="C16" s="101"/>
      <c r="D16" s="101"/>
      <c r="E16" s="101"/>
      <c r="F16" s="101"/>
      <c r="G16" s="101"/>
      <c r="H16" s="101"/>
      <c r="I16" s="101"/>
    </row>
    <row r="17" spans="2:9">
      <c r="B17" s="101"/>
      <c r="C17" s="101"/>
      <c r="D17" s="101"/>
      <c r="E17" s="101"/>
      <c r="F17" s="101"/>
      <c r="G17" s="101"/>
      <c r="H17" s="101"/>
      <c r="I17" s="101"/>
    </row>
    <row r="18" spans="2:9">
      <c r="B18" s="101"/>
      <c r="C18" s="101"/>
      <c r="D18" s="101"/>
      <c r="E18" s="101"/>
      <c r="F18" s="101"/>
      <c r="G18" s="101"/>
      <c r="H18" s="101"/>
      <c r="I18" s="101"/>
    </row>
    <row r="19" spans="2:9">
      <c r="B19" s="101"/>
      <c r="C19" s="101"/>
      <c r="D19" s="101"/>
      <c r="E19" s="101"/>
      <c r="F19" s="101"/>
      <c r="G19" s="101"/>
      <c r="H19" s="101"/>
      <c r="I19" s="101"/>
    </row>
    <row r="20" spans="2:9">
      <c r="B20" s="101"/>
      <c r="C20" s="101"/>
      <c r="D20" s="101"/>
      <c r="E20" s="101"/>
      <c r="F20" s="101"/>
      <c r="G20" s="101"/>
      <c r="H20" s="101"/>
      <c r="I20" s="101"/>
    </row>
    <row r="21" spans="2:9">
      <c r="B21" s="101"/>
      <c r="C21" s="101"/>
      <c r="D21" s="101"/>
      <c r="E21" s="101"/>
      <c r="F21" s="101"/>
      <c r="G21" s="101"/>
      <c r="H21" s="101"/>
      <c r="I21" s="101"/>
    </row>
    <row r="22" spans="2:9">
      <c r="B22" s="101"/>
      <c r="C22" s="101"/>
      <c r="D22" s="101"/>
      <c r="E22" s="101"/>
      <c r="F22" s="101"/>
      <c r="G22" s="101"/>
      <c r="H22" s="101"/>
      <c r="I22" s="101"/>
    </row>
    <row r="23" spans="2:9">
      <c r="B23" s="101"/>
      <c r="C23" s="101"/>
      <c r="D23" s="101"/>
      <c r="E23" s="101"/>
      <c r="F23" s="101"/>
      <c r="G23" s="101"/>
      <c r="H23" s="101"/>
      <c r="I23" s="101"/>
    </row>
    <row r="24" spans="2:9">
      <c r="B24" s="101"/>
      <c r="C24" s="101"/>
      <c r="D24" s="101"/>
      <c r="E24" s="101"/>
      <c r="F24" s="101"/>
      <c r="G24" s="101"/>
      <c r="H24" s="101"/>
      <c r="I24" s="101"/>
    </row>
    <row r="25" spans="2:9">
      <c r="B25" s="101"/>
      <c r="C25" s="101"/>
      <c r="D25" s="101"/>
      <c r="E25" s="101"/>
      <c r="F25" s="101"/>
      <c r="G25" s="101"/>
      <c r="H25" s="101"/>
      <c r="I25" s="101"/>
    </row>
    <row r="26" spans="2:9">
      <c r="B26" s="101"/>
      <c r="C26" s="101"/>
      <c r="D26" s="101"/>
      <c r="E26" s="101"/>
      <c r="F26" s="101"/>
      <c r="G26" s="101"/>
      <c r="H26" s="101"/>
      <c r="I26" s="101"/>
    </row>
    <row r="27" spans="2:9">
      <c r="B27" s="101"/>
      <c r="C27" s="101"/>
      <c r="D27" s="101"/>
      <c r="E27" s="101"/>
      <c r="F27" s="101"/>
      <c r="G27" s="101"/>
      <c r="H27" s="101"/>
      <c r="I27" s="101"/>
    </row>
    <row r="28" spans="2:9">
      <c r="B28" s="101"/>
      <c r="C28" s="101"/>
      <c r="D28" s="101"/>
      <c r="E28" s="101"/>
      <c r="F28" s="101"/>
      <c r="G28" s="101"/>
      <c r="H28" s="101"/>
      <c r="I28" s="101"/>
    </row>
    <row r="29" spans="2:9">
      <c r="B29" s="101"/>
      <c r="C29" s="101"/>
      <c r="D29" s="101"/>
      <c r="E29" s="101"/>
      <c r="F29" s="101"/>
      <c r="G29" s="101"/>
      <c r="H29" s="101"/>
      <c r="I29" s="101"/>
    </row>
    <row r="30" spans="2:9">
      <c r="B30" s="101"/>
      <c r="C30" s="101"/>
      <c r="D30" s="101"/>
      <c r="E30" s="101"/>
      <c r="F30" s="101"/>
      <c r="G30" s="101"/>
      <c r="H30" s="101"/>
      <c r="I30" s="101"/>
    </row>
    <row r="31" spans="2:9">
      <c r="B31" s="101"/>
      <c r="C31" s="101"/>
      <c r="D31" s="101"/>
      <c r="E31" s="101"/>
      <c r="F31" s="101"/>
      <c r="G31" s="101"/>
      <c r="H31" s="101"/>
      <c r="I31" s="101"/>
    </row>
    <row r="32" spans="2:9">
      <c r="B32" s="101"/>
      <c r="C32" s="101"/>
      <c r="D32" s="101"/>
      <c r="E32" s="101"/>
      <c r="F32" s="101"/>
      <c r="G32" s="101"/>
      <c r="H32" s="101"/>
      <c r="I32" s="101"/>
    </row>
    <row r="33" spans="2:9">
      <c r="B33" s="101"/>
      <c r="C33" s="101"/>
      <c r="D33" s="101"/>
      <c r="E33" s="101"/>
      <c r="F33" s="101"/>
      <c r="G33" s="101"/>
      <c r="H33" s="101"/>
      <c r="I33" s="101"/>
    </row>
    <row r="34" spans="2:9">
      <c r="B34" s="101"/>
      <c r="C34" s="101"/>
      <c r="D34" s="101"/>
      <c r="E34" s="101"/>
      <c r="F34" s="101"/>
      <c r="G34" s="101"/>
      <c r="H34" s="101"/>
      <c r="I34" s="101"/>
    </row>
    <row r="35" spans="2:9">
      <c r="B35" s="101"/>
      <c r="C35" s="101"/>
      <c r="D35" s="101"/>
      <c r="E35" s="101"/>
      <c r="F35" s="101"/>
      <c r="G35" s="101"/>
      <c r="H35" s="101"/>
      <c r="I35" s="101"/>
    </row>
    <row r="36" spans="2:9">
      <c r="B36" s="101"/>
      <c r="C36" s="101"/>
      <c r="D36" s="101"/>
      <c r="E36" s="101"/>
      <c r="F36" s="101"/>
      <c r="G36" s="101"/>
      <c r="H36" s="101"/>
      <c r="I36" s="101"/>
    </row>
    <row r="37" spans="2:9">
      <c r="B37" s="101"/>
      <c r="C37" s="101"/>
      <c r="D37" s="101"/>
      <c r="E37" s="101"/>
      <c r="F37" s="101"/>
      <c r="G37" s="101"/>
      <c r="H37" s="101"/>
      <c r="I37" s="101"/>
    </row>
    <row r="38" spans="2:9">
      <c r="B38" s="101"/>
      <c r="C38" s="101"/>
      <c r="D38" s="101"/>
      <c r="E38" s="101"/>
      <c r="F38" s="101"/>
      <c r="G38" s="101"/>
      <c r="H38" s="101"/>
      <c r="I38" s="101"/>
    </row>
    <row r="39" spans="2:9">
      <c r="B39" s="101"/>
      <c r="C39" s="101"/>
      <c r="D39" s="101"/>
      <c r="E39" s="101"/>
      <c r="F39" s="101"/>
      <c r="G39" s="101"/>
      <c r="H39" s="101"/>
      <c r="I39" s="101"/>
    </row>
    <row r="40" spans="2:9">
      <c r="B40" s="101"/>
      <c r="C40" s="101"/>
      <c r="D40" s="101"/>
      <c r="E40" s="101"/>
      <c r="F40" s="101"/>
      <c r="G40" s="101"/>
      <c r="H40" s="101"/>
      <c r="I40" s="101"/>
    </row>
    <row r="41" spans="2:9">
      <c r="B41" s="101"/>
      <c r="C41" s="101"/>
      <c r="D41" s="101"/>
      <c r="E41" s="101"/>
      <c r="F41" s="101"/>
      <c r="G41" s="101"/>
      <c r="H41" s="101"/>
      <c r="I41" s="101"/>
    </row>
    <row r="42" spans="2:9">
      <c r="B42" s="101"/>
      <c r="C42" s="101"/>
      <c r="D42" s="101"/>
      <c r="E42" s="101"/>
      <c r="F42" s="101"/>
      <c r="G42" s="101"/>
      <c r="H42" s="101"/>
      <c r="I42" s="101"/>
    </row>
    <row r="43" spans="2:9">
      <c r="B43" s="101"/>
      <c r="C43" s="101"/>
      <c r="D43" s="101"/>
      <c r="E43" s="101"/>
      <c r="F43" s="101"/>
      <c r="G43" s="101"/>
      <c r="H43" s="101"/>
      <c r="I43" s="101"/>
    </row>
    <row r="44" spans="2:9">
      <c r="B44" s="101"/>
      <c r="C44" s="101"/>
      <c r="D44" s="101"/>
      <c r="E44" s="101"/>
      <c r="F44" s="101"/>
      <c r="G44" s="101"/>
      <c r="H44" s="101"/>
      <c r="I44" s="101"/>
    </row>
    <row r="45" spans="2:9">
      <c r="B45" s="101"/>
      <c r="C45" s="101"/>
      <c r="D45" s="101"/>
      <c r="E45" s="101"/>
      <c r="F45" s="101"/>
      <c r="G45" s="101"/>
      <c r="H45" s="101"/>
      <c r="I45" s="101"/>
    </row>
    <row r="46" spans="2:9">
      <c r="B46" s="101"/>
      <c r="C46" s="101"/>
      <c r="D46" s="101"/>
      <c r="E46" s="101"/>
      <c r="F46" s="101"/>
      <c r="G46" s="101"/>
      <c r="H46" s="101"/>
      <c r="I46" s="101"/>
    </row>
    <row r="47" spans="2:9">
      <c r="B47" s="101"/>
      <c r="C47" s="101"/>
      <c r="D47" s="101"/>
      <c r="E47" s="101"/>
      <c r="F47" s="101"/>
      <c r="G47" s="101"/>
      <c r="H47" s="101"/>
      <c r="I47" s="101"/>
    </row>
    <row r="48" spans="2:9">
      <c r="B48" s="101"/>
      <c r="C48" s="101"/>
      <c r="D48" s="101"/>
      <c r="E48" s="101"/>
      <c r="F48" s="101"/>
      <c r="G48" s="101"/>
      <c r="H48" s="101"/>
      <c r="I48" s="101"/>
    </row>
    <row r="49" spans="2:9">
      <c r="B49" s="101"/>
      <c r="C49" s="101"/>
      <c r="D49" s="101"/>
      <c r="E49" s="101"/>
      <c r="F49" s="101"/>
      <c r="G49" s="101"/>
      <c r="H49" s="101"/>
      <c r="I49" s="101"/>
    </row>
    <row r="50" spans="2:9">
      <c r="B50" s="101"/>
      <c r="C50" s="101"/>
      <c r="D50" s="101"/>
      <c r="E50" s="101"/>
      <c r="F50" s="101"/>
      <c r="G50" s="101"/>
      <c r="H50" s="101"/>
      <c r="I50" s="101"/>
    </row>
    <row r="51" spans="2:9">
      <c r="B51" s="101"/>
      <c r="C51" s="101"/>
      <c r="D51" s="101"/>
      <c r="E51" s="101"/>
      <c r="F51" s="101"/>
      <c r="G51" s="101"/>
      <c r="H51" s="101"/>
      <c r="I51" s="101"/>
    </row>
    <row r="52" spans="2:9">
      <c r="B52" s="101"/>
      <c r="C52" s="101"/>
      <c r="D52" s="101"/>
      <c r="E52" s="101"/>
      <c r="F52" s="101"/>
      <c r="G52" s="101"/>
      <c r="H52" s="101"/>
      <c r="I52" s="101"/>
    </row>
    <row r="53" spans="2:9">
      <c r="B53" s="101"/>
      <c r="C53" s="101"/>
      <c r="D53" s="101"/>
      <c r="E53" s="101"/>
      <c r="F53" s="101"/>
      <c r="G53" s="101"/>
      <c r="H53" s="101"/>
      <c r="I53" s="101"/>
    </row>
    <row r="54" spans="2:9">
      <c r="B54" s="101"/>
      <c r="C54" s="101"/>
      <c r="D54" s="101"/>
      <c r="E54" s="101"/>
      <c r="F54" s="101"/>
      <c r="G54" s="101"/>
      <c r="H54" s="101"/>
      <c r="I54" s="101"/>
    </row>
    <row r="55" spans="2:9">
      <c r="B55" s="101"/>
      <c r="C55" s="101"/>
      <c r="D55" s="101"/>
      <c r="E55" s="101"/>
      <c r="F55" s="101"/>
      <c r="G55" s="101"/>
      <c r="H55" s="101"/>
      <c r="I55" s="101"/>
    </row>
    <row r="56" spans="2:9">
      <c r="B56" s="101"/>
      <c r="C56" s="101"/>
      <c r="D56" s="101"/>
      <c r="E56" s="101"/>
      <c r="F56" s="101"/>
      <c r="G56" s="101"/>
      <c r="H56" s="101"/>
      <c r="I56" s="101"/>
    </row>
    <row r="57" spans="2:9">
      <c r="B57" s="101"/>
      <c r="C57" s="101"/>
      <c r="D57" s="101"/>
      <c r="E57" s="101"/>
      <c r="F57" s="101"/>
      <c r="G57" s="101"/>
      <c r="H57" s="101"/>
      <c r="I57" s="101"/>
    </row>
    <row r="58" spans="2:9">
      <c r="B58" s="101"/>
      <c r="C58" s="101"/>
      <c r="D58" s="101"/>
      <c r="E58" s="101"/>
      <c r="F58" s="101"/>
      <c r="G58" s="101"/>
      <c r="H58" s="101"/>
      <c r="I58" s="101"/>
    </row>
    <row r="59" spans="2:9">
      <c r="B59" s="101"/>
      <c r="C59" s="101"/>
      <c r="D59" s="101"/>
      <c r="E59" s="101"/>
      <c r="F59" s="101"/>
      <c r="G59" s="101"/>
      <c r="H59" s="101"/>
      <c r="I59" s="101"/>
    </row>
    <row r="60" spans="2:9">
      <c r="B60" s="101"/>
      <c r="C60" s="101"/>
      <c r="D60" s="101"/>
      <c r="E60" s="101"/>
      <c r="F60" s="101"/>
      <c r="G60" s="101"/>
      <c r="H60" s="101"/>
      <c r="I60" s="101"/>
    </row>
    <row r="61" spans="2:9">
      <c r="B61" s="101"/>
      <c r="C61" s="101"/>
      <c r="D61" s="101"/>
      <c r="E61" s="101"/>
      <c r="F61" s="101"/>
      <c r="G61" s="101"/>
      <c r="H61" s="101"/>
      <c r="I61" s="101"/>
    </row>
    <row r="62" spans="2:9">
      <c r="B62" s="101"/>
      <c r="C62" s="101"/>
      <c r="D62" s="101"/>
      <c r="E62" s="101"/>
      <c r="F62" s="101"/>
      <c r="G62" s="101"/>
      <c r="H62" s="101"/>
      <c r="I62" s="101"/>
    </row>
    <row r="63" spans="2:9">
      <c r="B63" s="101"/>
      <c r="C63" s="101"/>
      <c r="D63" s="101"/>
      <c r="E63" s="101"/>
      <c r="F63" s="101"/>
      <c r="G63" s="101"/>
      <c r="H63" s="101"/>
      <c r="I63" s="101"/>
    </row>
    <row r="64" spans="2:9">
      <c r="B64" s="101"/>
      <c r="C64" s="101"/>
      <c r="D64" s="101"/>
      <c r="E64" s="101"/>
      <c r="F64" s="101"/>
      <c r="G64" s="101"/>
      <c r="H64" s="101"/>
      <c r="I64" s="101"/>
    </row>
    <row r="65" spans="2:9">
      <c r="B65" s="101"/>
      <c r="C65" s="101"/>
      <c r="D65" s="101"/>
      <c r="E65" s="101"/>
      <c r="F65" s="101"/>
      <c r="G65" s="101"/>
      <c r="H65" s="101"/>
      <c r="I65" s="101"/>
    </row>
    <row r="66" spans="2:9">
      <c r="B66" s="101"/>
      <c r="C66" s="101"/>
      <c r="D66" s="101"/>
      <c r="E66" s="101"/>
      <c r="F66" s="101"/>
      <c r="G66" s="101"/>
      <c r="H66" s="101"/>
      <c r="I66" s="101"/>
    </row>
    <row r="67" spans="2:9">
      <c r="B67" s="101"/>
      <c r="C67" s="101"/>
      <c r="D67" s="101"/>
      <c r="E67" s="101"/>
      <c r="F67" s="101"/>
      <c r="G67" s="101"/>
      <c r="H67" s="101"/>
      <c r="I67" s="101"/>
    </row>
    <row r="68" spans="2:9">
      <c r="B68" s="101"/>
      <c r="C68" s="101"/>
      <c r="D68" s="101"/>
      <c r="E68" s="101"/>
      <c r="F68" s="101"/>
      <c r="G68" s="101"/>
      <c r="H68" s="101"/>
      <c r="I68" s="101"/>
    </row>
    <row r="69" spans="2:9">
      <c r="B69" s="101"/>
      <c r="C69" s="101"/>
      <c r="D69" s="101"/>
      <c r="E69" s="101"/>
      <c r="F69" s="101"/>
      <c r="G69" s="101"/>
      <c r="H69" s="101"/>
      <c r="I69" s="101"/>
    </row>
    <row r="70" spans="2:9">
      <c r="B70" s="101"/>
      <c r="C70" s="101"/>
      <c r="D70" s="101"/>
      <c r="E70" s="101"/>
      <c r="F70" s="101"/>
      <c r="G70" s="101"/>
      <c r="H70" s="101"/>
      <c r="I70" s="101"/>
    </row>
    <row r="71" spans="2:9">
      <c r="B71" s="101"/>
      <c r="C71" s="101"/>
      <c r="D71" s="101"/>
      <c r="E71" s="101"/>
      <c r="F71" s="101"/>
      <c r="G71" s="101"/>
      <c r="H71" s="101"/>
      <c r="I71" s="101"/>
    </row>
    <row r="72" spans="2:9">
      <c r="B72" s="101"/>
      <c r="C72" s="101"/>
      <c r="D72" s="101"/>
      <c r="E72" s="101"/>
      <c r="F72" s="101"/>
      <c r="G72" s="101"/>
      <c r="H72" s="101"/>
      <c r="I72" s="101"/>
    </row>
    <row r="73" spans="2:9">
      <c r="B73" s="101"/>
      <c r="C73" s="101"/>
      <c r="D73" s="101"/>
      <c r="E73" s="101"/>
      <c r="F73" s="101"/>
      <c r="G73" s="101"/>
      <c r="H73" s="101"/>
      <c r="I73" s="101"/>
    </row>
    <row r="74" spans="2:9">
      <c r="B74" s="101"/>
      <c r="C74" s="101"/>
      <c r="D74" s="101"/>
      <c r="E74" s="101"/>
      <c r="F74" s="101"/>
      <c r="G74" s="101"/>
      <c r="H74" s="101"/>
      <c r="I74" s="101"/>
    </row>
    <row r="75" spans="2:9">
      <c r="B75" s="101"/>
      <c r="C75" s="101"/>
      <c r="D75" s="101"/>
      <c r="E75" s="101"/>
      <c r="F75" s="101"/>
      <c r="G75" s="101"/>
      <c r="H75" s="101"/>
      <c r="I75" s="101"/>
    </row>
    <row r="76" spans="2:9">
      <c r="B76" s="101"/>
      <c r="C76" s="101"/>
      <c r="D76" s="101"/>
      <c r="E76" s="101"/>
      <c r="F76" s="101"/>
      <c r="G76" s="101"/>
      <c r="H76" s="101"/>
      <c r="I76" s="101"/>
    </row>
    <row r="77" spans="2:9">
      <c r="B77" s="101"/>
      <c r="C77" s="101"/>
      <c r="D77" s="101"/>
      <c r="E77" s="101"/>
      <c r="F77" s="101"/>
      <c r="G77" s="101"/>
      <c r="H77" s="101"/>
      <c r="I77" s="101"/>
    </row>
    <row r="78" spans="2:9">
      <c r="B78" s="101"/>
      <c r="C78" s="101"/>
      <c r="D78" s="101"/>
      <c r="E78" s="101"/>
      <c r="F78" s="101"/>
      <c r="G78" s="101"/>
      <c r="H78" s="101"/>
      <c r="I78" s="101"/>
    </row>
    <row r="79" spans="2:9">
      <c r="B79" s="101"/>
      <c r="C79" s="101"/>
      <c r="D79" s="101"/>
      <c r="E79" s="101"/>
      <c r="F79" s="101"/>
      <c r="G79" s="101"/>
      <c r="H79" s="101"/>
      <c r="I79" s="101"/>
    </row>
    <row r="80" spans="2:9">
      <c r="B80" s="101"/>
      <c r="C80" s="101"/>
      <c r="D80" s="101"/>
      <c r="E80" s="101"/>
      <c r="F80" s="101"/>
      <c r="G80" s="101"/>
      <c r="H80" s="101"/>
      <c r="I80" s="101"/>
    </row>
    <row r="81" spans="2:9">
      <c r="B81" s="101"/>
      <c r="C81" s="101"/>
      <c r="D81" s="101"/>
      <c r="E81" s="101"/>
      <c r="F81" s="101"/>
      <c r="G81" s="101"/>
      <c r="H81" s="101"/>
      <c r="I81" s="101"/>
    </row>
    <row r="82" spans="2:9">
      <c r="B82" s="101"/>
      <c r="C82" s="101"/>
      <c r="D82" s="101"/>
      <c r="E82" s="101"/>
      <c r="F82" s="101"/>
      <c r="G82" s="101"/>
      <c r="H82" s="101"/>
      <c r="I82" s="101"/>
    </row>
    <row r="83" spans="2:9">
      <c r="B83" s="101"/>
      <c r="C83" s="101"/>
      <c r="D83" s="101"/>
      <c r="E83" s="101"/>
      <c r="F83" s="101"/>
      <c r="G83" s="101"/>
      <c r="H83" s="101"/>
      <c r="I83" s="101"/>
    </row>
    <row r="84" spans="2:9">
      <c r="B84" s="101"/>
      <c r="C84" s="101"/>
      <c r="D84" s="101"/>
      <c r="E84" s="101"/>
      <c r="F84" s="101"/>
      <c r="G84" s="101"/>
      <c r="H84" s="101"/>
      <c r="I84" s="101"/>
    </row>
    <row r="85" spans="2:9">
      <c r="B85" s="101"/>
      <c r="C85" s="101"/>
      <c r="D85" s="101"/>
      <c r="E85" s="101"/>
      <c r="F85" s="101"/>
      <c r="G85" s="101"/>
      <c r="H85" s="101"/>
      <c r="I85" s="101"/>
    </row>
    <row r="86" spans="2:9">
      <c r="B86" s="101"/>
      <c r="C86" s="101"/>
      <c r="D86" s="101"/>
      <c r="E86" s="101"/>
      <c r="F86" s="101"/>
      <c r="G86" s="101"/>
      <c r="H86" s="101"/>
      <c r="I86" s="101"/>
    </row>
    <row r="87" spans="2:9">
      <c r="B87" s="101"/>
      <c r="C87" s="101"/>
      <c r="D87" s="101"/>
      <c r="E87" s="101"/>
      <c r="F87" s="101"/>
      <c r="G87" s="101"/>
      <c r="H87" s="101"/>
      <c r="I87" s="101"/>
    </row>
    <row r="88" spans="2:9">
      <c r="B88" s="101"/>
      <c r="C88" s="101"/>
      <c r="D88" s="101"/>
      <c r="E88" s="101"/>
      <c r="F88" s="101"/>
      <c r="G88" s="101"/>
      <c r="H88" s="101"/>
      <c r="I88" s="101"/>
    </row>
    <row r="89" spans="2:9">
      <c r="B89" s="101"/>
      <c r="C89" s="101"/>
      <c r="D89" s="101"/>
      <c r="E89" s="101"/>
      <c r="F89" s="101"/>
      <c r="G89" s="101"/>
      <c r="H89" s="101"/>
      <c r="I89" s="101"/>
    </row>
    <row r="90" spans="2:9">
      <c r="B90" s="101"/>
      <c r="C90" s="101"/>
      <c r="D90" s="101"/>
      <c r="E90" s="101"/>
      <c r="F90" s="101"/>
      <c r="G90" s="101"/>
      <c r="H90" s="101"/>
      <c r="I90" s="101"/>
    </row>
    <row r="91" spans="2:9">
      <c r="B91" s="101"/>
      <c r="C91" s="101"/>
      <c r="D91" s="101"/>
      <c r="E91" s="101"/>
      <c r="F91" s="101"/>
      <c r="G91" s="101"/>
      <c r="H91" s="101"/>
      <c r="I91" s="101"/>
    </row>
    <row r="92" spans="2:9">
      <c r="B92" s="101"/>
      <c r="C92" s="101"/>
      <c r="D92" s="101"/>
      <c r="E92" s="101"/>
      <c r="F92" s="101"/>
      <c r="G92" s="101"/>
      <c r="H92" s="101"/>
      <c r="I92" s="101"/>
    </row>
    <row r="93" spans="2:9">
      <c r="B93" s="101"/>
      <c r="C93" s="101"/>
      <c r="D93" s="101"/>
      <c r="E93" s="101"/>
      <c r="F93" s="101"/>
      <c r="G93" s="101"/>
      <c r="H93" s="101"/>
      <c r="I93" s="101"/>
    </row>
    <row r="94" spans="2:9">
      <c r="B94" s="101"/>
      <c r="C94" s="101"/>
      <c r="D94" s="101"/>
      <c r="E94" s="101"/>
      <c r="F94" s="101"/>
      <c r="G94" s="101"/>
      <c r="H94" s="101"/>
      <c r="I94" s="101"/>
    </row>
    <row r="95" spans="2:9">
      <c r="B95" s="101"/>
      <c r="C95" s="101"/>
      <c r="D95" s="101"/>
      <c r="E95" s="101"/>
      <c r="F95" s="101"/>
      <c r="G95" s="101"/>
      <c r="H95" s="101"/>
      <c r="I95" s="101"/>
    </row>
    <row r="96" spans="2:9">
      <c r="B96" s="101"/>
      <c r="C96" s="101"/>
      <c r="D96" s="101"/>
      <c r="E96" s="101"/>
      <c r="F96" s="101"/>
      <c r="G96" s="101"/>
      <c r="H96" s="101"/>
      <c r="I96" s="101"/>
    </row>
    <row r="97" spans="2:9">
      <c r="B97" s="101"/>
      <c r="C97" s="101"/>
      <c r="D97" s="101"/>
      <c r="E97" s="101"/>
      <c r="F97" s="101"/>
      <c r="G97" s="101"/>
      <c r="H97" s="101"/>
      <c r="I97" s="101"/>
    </row>
    <row r="98" spans="2:9">
      <c r="B98" s="101"/>
      <c r="C98" s="101"/>
      <c r="D98" s="101"/>
      <c r="E98" s="101"/>
      <c r="F98" s="101"/>
      <c r="G98" s="101"/>
      <c r="H98" s="101"/>
      <c r="I98" s="101"/>
    </row>
    <row r="99" spans="2:9">
      <c r="B99" s="101"/>
      <c r="C99" s="101"/>
      <c r="D99" s="101"/>
      <c r="E99" s="101"/>
      <c r="F99" s="101"/>
      <c r="G99" s="101"/>
      <c r="H99" s="101"/>
      <c r="I99" s="101"/>
    </row>
    <row r="100" spans="2:9">
      <c r="B100" s="101"/>
      <c r="C100" s="101"/>
      <c r="D100" s="101"/>
      <c r="E100" s="101"/>
      <c r="F100" s="101"/>
      <c r="G100" s="101"/>
      <c r="H100" s="101"/>
      <c r="I100" s="101"/>
    </row>
    <row r="101" spans="2:9">
      <c r="B101" s="101"/>
      <c r="C101" s="101"/>
      <c r="D101" s="101"/>
      <c r="E101" s="101"/>
      <c r="F101" s="101"/>
      <c r="G101" s="101"/>
      <c r="H101" s="101"/>
      <c r="I101" s="101"/>
    </row>
    <row r="102" spans="2:9">
      <c r="B102" s="101"/>
      <c r="C102" s="101"/>
      <c r="D102" s="101"/>
      <c r="E102" s="101"/>
      <c r="F102" s="101"/>
      <c r="G102" s="101"/>
      <c r="H102" s="101"/>
      <c r="I102" s="101"/>
    </row>
    <row r="103" spans="2:9">
      <c r="B103" s="101"/>
      <c r="C103" s="101"/>
      <c r="D103" s="101"/>
      <c r="E103" s="101"/>
      <c r="F103" s="101"/>
      <c r="G103" s="101"/>
      <c r="H103" s="101"/>
      <c r="I103" s="101"/>
    </row>
    <row r="104" spans="2:9">
      <c r="B104" s="101"/>
      <c r="C104" s="101"/>
      <c r="D104" s="101"/>
      <c r="E104" s="101"/>
      <c r="F104" s="101"/>
      <c r="G104" s="101"/>
      <c r="H104" s="101"/>
      <c r="I104" s="101"/>
    </row>
    <row r="105" spans="2:9">
      <c r="B105" s="101"/>
      <c r="C105" s="101"/>
      <c r="D105" s="101"/>
      <c r="E105" s="101"/>
      <c r="F105" s="101"/>
      <c r="G105" s="101"/>
      <c r="H105" s="101"/>
      <c r="I105" s="101"/>
    </row>
    <row r="106" spans="2:9">
      <c r="B106" s="101"/>
      <c r="C106" s="101"/>
      <c r="D106" s="101"/>
      <c r="E106" s="101"/>
      <c r="F106" s="101"/>
      <c r="G106" s="101"/>
      <c r="H106" s="101"/>
      <c r="I106" s="101"/>
    </row>
    <row r="107" spans="2:9">
      <c r="B107" s="101"/>
      <c r="C107" s="101"/>
      <c r="D107" s="101"/>
      <c r="E107" s="101"/>
      <c r="F107" s="101"/>
      <c r="G107" s="101"/>
      <c r="H107" s="101"/>
      <c r="I107" s="101"/>
    </row>
    <row r="108" spans="2:9">
      <c r="B108" s="101"/>
      <c r="C108" s="101"/>
      <c r="D108" s="101"/>
      <c r="E108" s="101"/>
      <c r="F108" s="101"/>
      <c r="G108" s="101"/>
      <c r="H108" s="101"/>
      <c r="I108" s="101"/>
    </row>
    <row r="109" spans="2:9">
      <c r="B109" s="101"/>
      <c r="C109" s="101"/>
      <c r="D109" s="101"/>
      <c r="E109" s="101"/>
      <c r="F109" s="101"/>
      <c r="G109" s="101"/>
      <c r="H109" s="101"/>
      <c r="I109" s="10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sheetProtection password="CC13" sheet="1" objects="1" scenarios="1"/>
  <mergeCells count="1">
    <mergeCell ref="B6:I6"/>
  </mergeCells>
  <phoneticPr fontId="6" type="noConversion"/>
  <dataValidations count="1">
    <dataValidation allowBlank="1" showInputMessage="1" showErrorMessage="1" sqref="C5:C1048576 AH1:XFD2 D3:XFD1048576 D1:AF2 A1:A1048576 B1:B12 B15:B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07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159</v>
      </c>
      <c r="C1" s="78" t="s" vm="1">
        <v>214</v>
      </c>
    </row>
    <row r="2" spans="2:60">
      <c r="B2" s="55" t="s">
        <v>158</v>
      </c>
      <c r="C2" s="78" t="s">
        <v>215</v>
      </c>
    </row>
    <row r="3" spans="2:60">
      <c r="B3" s="55" t="s">
        <v>160</v>
      </c>
      <c r="C3" s="78" t="s">
        <v>216</v>
      </c>
    </row>
    <row r="4" spans="2:60">
      <c r="B4" s="55" t="s">
        <v>161</v>
      </c>
      <c r="C4" s="78">
        <v>659</v>
      </c>
    </row>
    <row r="6" spans="2:60" ht="26.25" customHeight="1">
      <c r="B6" s="172" t="s">
        <v>192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6">
      <c r="B7" s="58" t="s">
        <v>131</v>
      </c>
      <c r="C7" s="58" t="s">
        <v>132</v>
      </c>
      <c r="D7" s="58" t="s">
        <v>15</v>
      </c>
      <c r="E7" s="58" t="s">
        <v>16</v>
      </c>
      <c r="F7" s="58" t="s">
        <v>67</v>
      </c>
      <c r="G7" s="58" t="s">
        <v>117</v>
      </c>
      <c r="H7" s="58" t="s">
        <v>64</v>
      </c>
      <c r="I7" s="58" t="s">
        <v>125</v>
      </c>
      <c r="J7" s="77" t="s">
        <v>162</v>
      </c>
      <c r="K7" s="58" t="s">
        <v>163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</v>
      </c>
      <c r="J8" s="31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 t="s">
        <v>56</v>
      </c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 t="s">
        <v>127</v>
      </c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</sheetData>
  <sheetProtection password="CC13" sheet="1" objects="1" scenarios="1"/>
  <mergeCells count="1">
    <mergeCell ref="B6:K6"/>
  </mergeCells>
  <dataValidations count="1">
    <dataValidation allowBlank="1" showInputMessage="1" showErrorMessage="1" sqref="AH1:XFD2 D1:AF2 B1:B12 B15:B1048576 A1:A1048576 D3:XFD1048576 C5:C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8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7.28515625" style="1" customWidth="1"/>
    <col min="7" max="7" width="6.7109375" style="1" customWidth="1"/>
    <col min="8" max="8" width="7.5703125" style="1" customWidth="1"/>
    <col min="9" max="9" width="7.28515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159</v>
      </c>
      <c r="C1" s="78" t="s" vm="1">
        <v>214</v>
      </c>
    </row>
    <row r="2" spans="2:60">
      <c r="B2" s="55" t="s">
        <v>158</v>
      </c>
      <c r="C2" s="78" t="s">
        <v>215</v>
      </c>
    </row>
    <row r="3" spans="2:60">
      <c r="B3" s="55" t="s">
        <v>160</v>
      </c>
      <c r="C3" s="78" t="s">
        <v>216</v>
      </c>
    </row>
    <row r="4" spans="2:60">
      <c r="B4" s="55" t="s">
        <v>161</v>
      </c>
      <c r="C4" s="78">
        <v>659</v>
      </c>
    </row>
    <row r="6" spans="2:60" ht="26.25" customHeight="1">
      <c r="B6" s="172" t="s">
        <v>193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3">
      <c r="B7" s="58" t="s">
        <v>131</v>
      </c>
      <c r="C7" s="76" t="s">
        <v>213</v>
      </c>
      <c r="D7" s="60" t="s">
        <v>15</v>
      </c>
      <c r="E7" s="60" t="s">
        <v>16</v>
      </c>
      <c r="F7" s="60" t="s">
        <v>67</v>
      </c>
      <c r="G7" s="60" t="s">
        <v>117</v>
      </c>
      <c r="H7" s="60" t="s">
        <v>64</v>
      </c>
      <c r="I7" s="60" t="s">
        <v>125</v>
      </c>
      <c r="J7" s="76" t="s">
        <v>162</v>
      </c>
      <c r="K7" s="62" t="s">
        <v>163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31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43" customFormat="1" ht="18" customHeight="1">
      <c r="B10" s="122" t="s">
        <v>1933</v>
      </c>
      <c r="C10" s="101"/>
      <c r="D10" s="101"/>
      <c r="E10" s="101"/>
      <c r="F10" s="101"/>
      <c r="G10" s="101"/>
      <c r="H10" s="119">
        <v>3.1800000000000002E-2</v>
      </c>
      <c r="I10" s="118">
        <v>9.65</v>
      </c>
      <c r="J10" s="119">
        <v>1</v>
      </c>
      <c r="K10" s="119">
        <f>H10/'סכום נכסי הקרן'!$C$42</f>
        <v>4.3916263215916893E-8</v>
      </c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spans="2:60" s="143" customFormat="1" ht="18" customHeight="1">
      <c r="B11" s="81" t="s">
        <v>210</v>
      </c>
      <c r="C11" s="101"/>
      <c r="D11" s="101"/>
      <c r="E11" s="101"/>
      <c r="F11" s="101"/>
      <c r="G11" s="101"/>
      <c r="H11" s="119">
        <v>3.1800000000000002E-2</v>
      </c>
      <c r="I11" s="118">
        <v>9.65</v>
      </c>
      <c r="J11" s="119">
        <v>1</v>
      </c>
      <c r="K11" s="119">
        <f>H11/'סכום נכסי הקרן'!$C$42</f>
        <v>4.3916263215916893E-8</v>
      </c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 spans="2:60" s="143" customFormat="1" ht="18" customHeight="1">
      <c r="B12" s="108" t="s">
        <v>1605</v>
      </c>
      <c r="C12" s="84" t="s">
        <v>1606</v>
      </c>
      <c r="D12" s="84" t="s">
        <v>1604</v>
      </c>
      <c r="E12" s="84" t="s">
        <v>144</v>
      </c>
      <c r="F12" s="98">
        <v>0</v>
      </c>
      <c r="G12" s="97" t="s">
        <v>146</v>
      </c>
      <c r="H12" s="95">
        <v>3.1800000000000002E-2</v>
      </c>
      <c r="I12" s="94">
        <v>9.6499699999999997</v>
      </c>
      <c r="J12" s="98">
        <v>1</v>
      </c>
      <c r="K12" s="95">
        <f>H12/'סכום נכסי הקרן'!$C$42</f>
        <v>4.3916263215916893E-8</v>
      </c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BH12" s="137"/>
    </row>
    <row r="13" spans="2:60" s="137" customFormat="1" ht="21" customHeight="1">
      <c r="B13" s="156"/>
      <c r="C13" s="101"/>
      <c r="D13" s="101"/>
      <c r="E13" s="101"/>
      <c r="F13" s="101"/>
      <c r="G13" s="101"/>
      <c r="H13" s="101"/>
      <c r="I13" s="101"/>
      <c r="J13" s="101"/>
      <c r="K13" s="101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 spans="2:60" s="137" customFormat="1">
      <c r="B14" s="156"/>
      <c r="C14" s="101"/>
      <c r="D14" s="101"/>
      <c r="E14" s="101"/>
      <c r="F14" s="101"/>
      <c r="G14" s="101"/>
      <c r="H14" s="101"/>
      <c r="I14" s="101"/>
      <c r="J14" s="101"/>
      <c r="K14" s="101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</row>
    <row r="17" spans="2:56">
      <c r="B17" s="99" t="s">
        <v>56</v>
      </c>
      <c r="C17" s="101"/>
      <c r="D17" s="101"/>
      <c r="E17" s="101"/>
      <c r="F17" s="101"/>
      <c r="G17" s="101"/>
      <c r="H17" s="101"/>
      <c r="I17" s="101"/>
      <c r="J17" s="101"/>
      <c r="K17" s="101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2:56">
      <c r="B18" s="99" t="s">
        <v>127</v>
      </c>
      <c r="C18" s="101"/>
      <c r="D18" s="101"/>
      <c r="E18" s="101"/>
      <c r="F18" s="101"/>
      <c r="G18" s="101"/>
      <c r="H18" s="101"/>
      <c r="I18" s="101"/>
      <c r="J18" s="101"/>
      <c r="K18" s="101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D608" s="3"/>
      <c r="E608" s="3"/>
      <c r="F608" s="3"/>
      <c r="G608" s="3"/>
      <c r="H608" s="3"/>
    </row>
  </sheetData>
  <sheetProtection password="CC13" sheet="1" objects="1" scenarios="1"/>
  <mergeCells count="1">
    <mergeCell ref="B6:K6"/>
  </mergeCells>
  <phoneticPr fontId="6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AH1:XFD2 D1:AF2 B1:B16 D3:XFD1048576 C5:C1048576 B19:B1048576 A1:A1048576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Z107"/>
  <sheetViews>
    <sheetView rightToLeft="1" zoomScaleNormal="100" workbookViewId="0">
      <selection activeCell="B48" sqref="B48"/>
    </sheetView>
  </sheetViews>
  <sheetFormatPr defaultColWidth="9.140625" defaultRowHeight="18"/>
  <cols>
    <col min="1" max="1" width="6.28515625" style="1" customWidth="1"/>
    <col min="2" max="2" width="33.570312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11" width="5.7109375" style="1" customWidth="1"/>
    <col min="12" max="16384" width="9.140625" style="1"/>
  </cols>
  <sheetData>
    <row r="1" spans="2:26">
      <c r="B1" s="55" t="s">
        <v>159</v>
      </c>
      <c r="C1" s="78" t="s" vm="1">
        <v>214</v>
      </c>
    </row>
    <row r="2" spans="2:26">
      <c r="B2" s="55" t="s">
        <v>158</v>
      </c>
      <c r="C2" s="78" t="s">
        <v>215</v>
      </c>
    </row>
    <row r="3" spans="2:26">
      <c r="B3" s="55" t="s">
        <v>160</v>
      </c>
      <c r="C3" s="78" t="s">
        <v>216</v>
      </c>
    </row>
    <row r="4" spans="2:26">
      <c r="B4" s="55" t="s">
        <v>161</v>
      </c>
      <c r="C4" s="78">
        <v>659</v>
      </c>
    </row>
    <row r="6" spans="2:26" ht="26.25" customHeight="1">
      <c r="B6" s="172" t="s">
        <v>194</v>
      </c>
      <c r="C6" s="173"/>
      <c r="D6" s="173"/>
    </row>
    <row r="7" spans="2:26" s="3" customFormat="1" ht="31.5">
      <c r="B7" s="58" t="s">
        <v>131</v>
      </c>
      <c r="C7" s="64" t="s">
        <v>123</v>
      </c>
      <c r="D7" s="65" t="s">
        <v>122</v>
      </c>
    </row>
    <row r="8" spans="2:26" s="3" customFormat="1">
      <c r="B8" s="15"/>
      <c r="C8" s="31" t="s">
        <v>23</v>
      </c>
      <c r="D8" s="17" t="s">
        <v>24</v>
      </c>
    </row>
    <row r="9" spans="2:26" s="4" customFormat="1" ht="18" customHeight="1">
      <c r="B9" s="18"/>
      <c r="C9" s="19" t="s">
        <v>1</v>
      </c>
      <c r="D9" s="20" t="s">
        <v>2</v>
      </c>
      <c r="E9" s="3"/>
      <c r="F9" s="3"/>
    </row>
    <row r="10" spans="2:26" s="4" customFormat="1" ht="18" customHeight="1">
      <c r="B10" s="128" t="s">
        <v>1927</v>
      </c>
      <c r="C10" s="133">
        <f>C11+C25</f>
        <v>14488.807190706772</v>
      </c>
      <c r="D10" s="134"/>
      <c r="E10" s="3"/>
      <c r="F10" s="3"/>
    </row>
    <row r="11" spans="2:26">
      <c r="B11" s="129" t="s">
        <v>1928</v>
      </c>
      <c r="C11" s="135">
        <f>SUM(C12:C23)</f>
        <v>5507.8434778778346</v>
      </c>
      <c r="D11" s="132"/>
    </row>
    <row r="12" spans="2:26">
      <c r="B12" s="130" t="s">
        <v>1918</v>
      </c>
      <c r="C12" s="131">
        <v>399.51998568669956</v>
      </c>
      <c r="D12" s="132">
        <v>46132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2:26">
      <c r="B13" s="130" t="s">
        <v>1972</v>
      </c>
      <c r="C13" s="131">
        <v>697.52197272659566</v>
      </c>
      <c r="D13" s="132">
        <v>44246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2:26">
      <c r="B14" s="130" t="s">
        <v>1973</v>
      </c>
      <c r="C14" s="131">
        <v>587.58569</v>
      </c>
      <c r="D14" s="132">
        <v>43100</v>
      </c>
    </row>
    <row r="15" spans="2:26">
      <c r="B15" s="130" t="s">
        <v>1929</v>
      </c>
      <c r="C15" s="131">
        <v>372.68828698843845</v>
      </c>
      <c r="D15" s="132">
        <v>43830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2:26">
      <c r="B16" s="130" t="s">
        <v>1974</v>
      </c>
      <c r="C16" s="131">
        <v>852.60799999999995</v>
      </c>
      <c r="D16" s="132">
        <v>42916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26">
      <c r="B17" s="130" t="s">
        <v>1975</v>
      </c>
      <c r="C17" s="131">
        <v>697.52197272659566</v>
      </c>
      <c r="D17" s="132">
        <v>44246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>
      <c r="B18" s="130" t="s">
        <v>1976</v>
      </c>
      <c r="C18" s="131">
        <v>26.980799999999999</v>
      </c>
      <c r="D18" s="132">
        <v>43948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2:26">
      <c r="B19" s="130" t="s">
        <v>1977</v>
      </c>
      <c r="C19" s="131">
        <v>252.05540000000002</v>
      </c>
      <c r="D19" s="132">
        <v>43297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2:26">
      <c r="B20" s="130" t="s">
        <v>1978</v>
      </c>
      <c r="C20" s="131">
        <v>113.24244</v>
      </c>
      <c r="D20" s="132">
        <v>43297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2:26">
      <c r="B21" s="130" t="s">
        <v>1979</v>
      </c>
      <c r="C21" s="131">
        <v>502.34689000000003</v>
      </c>
      <c r="D21" s="132">
        <v>43908</v>
      </c>
    </row>
    <row r="22" spans="2:26">
      <c r="B22" s="130" t="s">
        <v>1980</v>
      </c>
      <c r="C22" s="131">
        <v>252.38303974950441</v>
      </c>
      <c r="D22" s="132">
        <v>43378</v>
      </c>
    </row>
    <row r="23" spans="2:26">
      <c r="B23" s="130" t="s">
        <v>1981</v>
      </c>
      <c r="C23" s="131">
        <v>753.38900000000001</v>
      </c>
      <c r="D23" s="132">
        <v>43179</v>
      </c>
    </row>
    <row r="24" spans="2:26">
      <c r="B24" s="130"/>
      <c r="C24" s="131"/>
      <c r="D24" s="132"/>
    </row>
    <row r="25" spans="2:26">
      <c r="B25" s="130" t="s">
        <v>1926</v>
      </c>
      <c r="C25" s="136">
        <f>SUM(C26:C36)</f>
        <v>8980.963712828936</v>
      </c>
      <c r="D25" s="132"/>
    </row>
    <row r="26" spans="2:26">
      <c r="B26" s="130" t="s">
        <v>1919</v>
      </c>
      <c r="C26" s="131">
        <v>860.35734797390387</v>
      </c>
      <c r="D26" s="132">
        <v>44429</v>
      </c>
    </row>
    <row r="27" spans="2:26">
      <c r="B27" s="130" t="s">
        <v>1925</v>
      </c>
      <c r="C27" s="131">
        <v>1252.2306740922274</v>
      </c>
      <c r="D27" s="132">
        <v>45382</v>
      </c>
    </row>
    <row r="28" spans="2:26">
      <c r="B28" s="130" t="s">
        <v>1920</v>
      </c>
      <c r="C28" s="131">
        <v>1097.5984967444001</v>
      </c>
      <c r="D28" s="132">
        <v>44722</v>
      </c>
    </row>
    <row r="29" spans="2:26">
      <c r="B29" s="130" t="s">
        <v>1924</v>
      </c>
      <c r="C29" s="131">
        <v>1039.6494654094852</v>
      </c>
      <c r="D29" s="132">
        <v>46012</v>
      </c>
    </row>
    <row r="30" spans="2:26">
      <c r="B30" s="130" t="s">
        <v>1922</v>
      </c>
      <c r="C30" s="131">
        <v>783.8751409066665</v>
      </c>
      <c r="D30" s="132">
        <v>47026</v>
      </c>
    </row>
    <row r="31" spans="2:26">
      <c r="B31" s="130" t="s">
        <v>1917</v>
      </c>
      <c r="C31" s="131">
        <v>931.04541184761911</v>
      </c>
      <c r="D31" s="132">
        <v>44196</v>
      </c>
    </row>
    <row r="32" spans="2:26">
      <c r="B32" s="130" t="s">
        <v>1923</v>
      </c>
      <c r="C32" s="131">
        <v>920.31475827215854</v>
      </c>
      <c r="D32" s="132">
        <v>46722</v>
      </c>
    </row>
    <row r="33" spans="2:4">
      <c r="B33" s="130" t="s">
        <v>1669</v>
      </c>
      <c r="C33" s="131">
        <v>574.3098638531693</v>
      </c>
      <c r="D33" s="132">
        <v>47031</v>
      </c>
    </row>
    <row r="34" spans="2:4">
      <c r="B34" s="130" t="s">
        <v>1670</v>
      </c>
      <c r="C34" s="131">
        <v>482.05799387142736</v>
      </c>
      <c r="D34" s="132">
        <v>46054</v>
      </c>
    </row>
    <row r="35" spans="2:4">
      <c r="B35" s="130" t="s">
        <v>1921</v>
      </c>
      <c r="C35" s="131">
        <v>593.61407985787832</v>
      </c>
      <c r="D35" s="132">
        <v>47102</v>
      </c>
    </row>
    <row r="36" spans="2:4">
      <c r="B36" s="130" t="s">
        <v>1982</v>
      </c>
      <c r="C36" s="131">
        <v>445.91048000000001</v>
      </c>
      <c r="D36" s="132">
        <v>44678</v>
      </c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99" t="s">
        <v>56</v>
      </c>
      <c r="C41" s="101"/>
      <c r="D41" s="101"/>
    </row>
    <row r="42" spans="2:4">
      <c r="B42" s="99" t="s">
        <v>127</v>
      </c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</sheetData>
  <sheetProtection password="CC13" sheet="1" objects="1" scenarios="1"/>
  <mergeCells count="1">
    <mergeCell ref="B6:D6"/>
  </mergeCells>
  <phoneticPr fontId="6" type="noConversion"/>
  <dataValidations count="1">
    <dataValidation allowBlank="1" showInputMessage="1" showErrorMessage="1" sqref="M1:XFD2 C5:C11 D3:F11 B43:B1048576 B1:B12 D1:K2 G3:XFD1048576 B15:B40 C12:F1048576 A1:A1048576"/>
  </dataValidations>
  <pageMargins left="0" right="0" top="0.51181102362204722" bottom="0.51181102362204722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2"/>
  <sheetViews>
    <sheetView rightToLeft="1" topLeftCell="A8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159</v>
      </c>
      <c r="C1" s="78" t="s" vm="1">
        <v>214</v>
      </c>
    </row>
    <row r="2" spans="2:18">
      <c r="B2" s="55" t="s">
        <v>158</v>
      </c>
      <c r="C2" s="78" t="s">
        <v>215</v>
      </c>
    </row>
    <row r="3" spans="2:18">
      <c r="B3" s="55" t="s">
        <v>160</v>
      </c>
      <c r="C3" s="78" t="s">
        <v>216</v>
      </c>
    </row>
    <row r="4" spans="2:18">
      <c r="B4" s="55" t="s">
        <v>161</v>
      </c>
      <c r="C4" s="78">
        <v>659</v>
      </c>
    </row>
    <row r="6" spans="2:18" ht="26.25" customHeight="1">
      <c r="B6" s="172" t="s">
        <v>197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1" t="s">
        <v>131</v>
      </c>
      <c r="C7" s="29" t="s">
        <v>55</v>
      </c>
      <c r="D7" s="70" t="s">
        <v>76</v>
      </c>
      <c r="E7" s="29" t="s">
        <v>15</v>
      </c>
      <c r="F7" s="29" t="s">
        <v>77</v>
      </c>
      <c r="G7" s="29" t="s">
        <v>118</v>
      </c>
      <c r="H7" s="29" t="s">
        <v>18</v>
      </c>
      <c r="I7" s="29" t="s">
        <v>117</v>
      </c>
      <c r="J7" s="29" t="s">
        <v>17</v>
      </c>
      <c r="K7" s="29" t="s">
        <v>195</v>
      </c>
      <c r="L7" s="29" t="s">
        <v>0</v>
      </c>
      <c r="M7" s="29" t="s">
        <v>196</v>
      </c>
      <c r="N7" s="29" t="s">
        <v>69</v>
      </c>
      <c r="O7" s="70" t="s">
        <v>162</v>
      </c>
      <c r="P7" s="30" t="s">
        <v>164</v>
      </c>
      <c r="R7" s="1"/>
    </row>
    <row r="8" spans="2:18" s="3" customFormat="1" ht="17.25" customHeight="1">
      <c r="B8" s="15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99" t="s">
        <v>56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99" t="s">
        <v>127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</sheetData>
  <sheetProtection password="CC13" sheet="1" objects="1" scenarios="1"/>
  <mergeCells count="1">
    <mergeCell ref="B6:P6"/>
  </mergeCells>
  <dataValidations count="1">
    <dataValidation allowBlank="1" showInputMessage="1" showErrorMessage="1" sqref="C5:C1048576 AH1:XFD2 D3:XFD1048576 D1:AF2 A1:A1048576 B1:B17 B20:B1048576"/>
  </dataValidations>
  <pageMargins left="0" right="0" top="0.51181102362204722" bottom="0.51181102362204722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</sheetPr>
  <dimension ref="B1:AM513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8" style="2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79" t="s">
        <v>159</v>
      </c>
      <c r="C1" s="180" t="s" vm="1">
        <v>214</v>
      </c>
      <c r="D1" s="177"/>
      <c r="E1" s="177"/>
      <c r="F1" s="177"/>
      <c r="G1" s="177"/>
      <c r="H1" s="177"/>
      <c r="I1" s="177"/>
      <c r="J1" s="177"/>
      <c r="K1" s="177"/>
      <c r="L1" s="177"/>
    </row>
    <row r="2" spans="2:13">
      <c r="B2" s="179" t="s">
        <v>158</v>
      </c>
      <c r="C2" s="180" t="s">
        <v>215</v>
      </c>
      <c r="D2" s="177"/>
      <c r="E2" s="177"/>
      <c r="F2" s="177"/>
      <c r="G2" s="177"/>
      <c r="H2" s="177"/>
      <c r="I2" s="177"/>
      <c r="J2" s="177"/>
      <c r="K2" s="177"/>
      <c r="L2" s="177"/>
    </row>
    <row r="3" spans="2:13">
      <c r="B3" s="179" t="s">
        <v>160</v>
      </c>
      <c r="C3" s="180" t="s">
        <v>216</v>
      </c>
      <c r="D3" s="177"/>
      <c r="E3" s="177"/>
      <c r="F3" s="177"/>
      <c r="G3" s="177"/>
      <c r="H3" s="177"/>
      <c r="I3" s="177"/>
      <c r="J3" s="177"/>
      <c r="K3" s="177"/>
      <c r="L3" s="177"/>
    </row>
    <row r="4" spans="2:13">
      <c r="B4" s="179" t="s">
        <v>161</v>
      </c>
      <c r="C4" s="180">
        <v>659</v>
      </c>
      <c r="D4" s="177"/>
      <c r="E4" s="177"/>
      <c r="F4" s="177"/>
      <c r="G4" s="177"/>
      <c r="H4" s="177"/>
      <c r="I4" s="177"/>
      <c r="J4" s="177"/>
      <c r="K4" s="177"/>
      <c r="L4" s="177"/>
    </row>
    <row r="6" spans="2:13" ht="26.25" customHeight="1">
      <c r="B6" s="175" t="s">
        <v>186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</row>
    <row r="7" spans="2:13" s="3" customFormat="1" ht="63">
      <c r="B7" s="183" t="s">
        <v>130</v>
      </c>
      <c r="C7" s="184" t="s">
        <v>55</v>
      </c>
      <c r="D7" s="184" t="s">
        <v>132</v>
      </c>
      <c r="E7" s="184" t="s">
        <v>15</v>
      </c>
      <c r="F7" s="184" t="s">
        <v>77</v>
      </c>
      <c r="G7" s="184" t="s">
        <v>117</v>
      </c>
      <c r="H7" s="184" t="s">
        <v>17</v>
      </c>
      <c r="I7" s="184" t="s">
        <v>19</v>
      </c>
      <c r="J7" s="184" t="s">
        <v>72</v>
      </c>
      <c r="K7" s="184" t="s">
        <v>162</v>
      </c>
      <c r="L7" s="184" t="s">
        <v>163</v>
      </c>
      <c r="M7" s="1"/>
    </row>
    <row r="8" spans="2:13" s="3" customFormat="1" ht="28.5" customHeight="1">
      <c r="B8" s="185"/>
      <c r="C8" s="186"/>
      <c r="D8" s="186"/>
      <c r="E8" s="186"/>
      <c r="F8" s="186"/>
      <c r="G8" s="186"/>
      <c r="H8" s="186" t="s">
        <v>20</v>
      </c>
      <c r="I8" s="186" t="s">
        <v>20</v>
      </c>
      <c r="J8" s="186" t="s">
        <v>23</v>
      </c>
      <c r="K8" s="186" t="s">
        <v>20</v>
      </c>
      <c r="L8" s="186" t="s">
        <v>20</v>
      </c>
    </row>
    <row r="9" spans="2:13" s="4" customFormat="1" ht="18" customHeight="1">
      <c r="B9" s="187"/>
      <c r="C9" s="178" t="s">
        <v>1</v>
      </c>
      <c r="D9" s="178" t="s">
        <v>2</v>
      </c>
      <c r="E9" s="178" t="s">
        <v>3</v>
      </c>
      <c r="F9" s="178" t="s">
        <v>4</v>
      </c>
      <c r="G9" s="178" t="s">
        <v>5</v>
      </c>
      <c r="H9" s="178" t="s">
        <v>6</v>
      </c>
      <c r="I9" s="178" t="s">
        <v>7</v>
      </c>
      <c r="J9" s="178" t="s">
        <v>8</v>
      </c>
      <c r="K9" s="178" t="s">
        <v>9</v>
      </c>
      <c r="L9" s="178" t="s">
        <v>10</v>
      </c>
    </row>
    <row r="10" spans="2:13" s="158" customFormat="1" ht="18" customHeight="1">
      <c r="B10" s="188" t="s">
        <v>54</v>
      </c>
      <c r="C10" s="189"/>
      <c r="D10" s="189"/>
      <c r="E10" s="189"/>
      <c r="F10" s="189"/>
      <c r="G10" s="189"/>
      <c r="H10" s="189"/>
      <c r="I10" s="189"/>
      <c r="J10" s="195">
        <v>60470.336810000001</v>
      </c>
      <c r="K10" s="196">
        <v>1</v>
      </c>
      <c r="L10" s="196">
        <v>8.3495769076005366E-2</v>
      </c>
    </row>
    <row r="11" spans="2:13" s="153" customFormat="1">
      <c r="B11" s="190" t="s">
        <v>210</v>
      </c>
      <c r="C11" s="191"/>
      <c r="D11" s="191"/>
      <c r="E11" s="191"/>
      <c r="F11" s="191"/>
      <c r="G11" s="191"/>
      <c r="H11" s="191"/>
      <c r="I11" s="191"/>
      <c r="J11" s="197">
        <v>53165.76266</v>
      </c>
      <c r="K11" s="198">
        <v>0.87334280889475358</v>
      </c>
      <c r="L11" s="198">
        <v>7.3409815059521391E-2</v>
      </c>
    </row>
    <row r="12" spans="2:13" s="148" customFormat="1">
      <c r="B12" s="203" t="s">
        <v>51</v>
      </c>
      <c r="C12" s="191"/>
      <c r="D12" s="191"/>
      <c r="E12" s="191"/>
      <c r="F12" s="191"/>
      <c r="G12" s="191"/>
      <c r="H12" s="191"/>
      <c r="I12" s="191"/>
      <c r="J12" s="197">
        <v>44051.17</v>
      </c>
      <c r="K12" s="198">
        <v>0.71256645708683353</v>
      </c>
      <c r="L12" s="198">
        <v>6.0824637531035029E-2</v>
      </c>
    </row>
    <row r="13" spans="2:13" s="148" customFormat="1">
      <c r="B13" s="194" t="s">
        <v>1778</v>
      </c>
      <c r="C13" s="193" t="s">
        <v>1779</v>
      </c>
      <c r="D13" s="193">
        <v>12</v>
      </c>
      <c r="E13" s="193" t="s">
        <v>510</v>
      </c>
      <c r="F13" s="193" t="s">
        <v>144</v>
      </c>
      <c r="G13" s="201" t="s">
        <v>146</v>
      </c>
      <c r="H13" s="202">
        <v>0</v>
      </c>
      <c r="I13" s="202">
        <v>0</v>
      </c>
      <c r="J13" s="199">
        <v>20846.46</v>
      </c>
      <c r="K13" s="200">
        <v>0.35116451753607547</v>
      </c>
      <c r="L13" s="200">
        <v>2.8784215568059157E-2</v>
      </c>
    </row>
    <row r="14" spans="2:13" s="148" customFormat="1">
      <c r="B14" s="194" t="s">
        <v>1780</v>
      </c>
      <c r="C14" s="193" t="s">
        <v>1781</v>
      </c>
      <c r="D14" s="193">
        <v>10</v>
      </c>
      <c r="E14" s="193" t="s">
        <v>510</v>
      </c>
      <c r="F14" s="193" t="s">
        <v>144</v>
      </c>
      <c r="G14" s="201" t="s">
        <v>146</v>
      </c>
      <c r="H14" s="202">
        <v>0</v>
      </c>
      <c r="I14" s="202">
        <v>0</v>
      </c>
      <c r="J14" s="199">
        <v>13240.93</v>
      </c>
      <c r="K14" s="200">
        <v>2.5166471158417511E-2</v>
      </c>
      <c r="L14" s="200">
        <v>1.8282710035256899E-2</v>
      </c>
    </row>
    <row r="15" spans="2:13" s="137" customFormat="1">
      <c r="B15" s="194" t="s">
        <v>1782</v>
      </c>
      <c r="C15" s="193" t="s">
        <v>1783</v>
      </c>
      <c r="D15" s="193">
        <v>26</v>
      </c>
      <c r="E15" s="193" t="s">
        <v>387</v>
      </c>
      <c r="F15" s="193" t="s">
        <v>144</v>
      </c>
      <c r="G15" s="201" t="s">
        <v>146</v>
      </c>
      <c r="H15" s="202">
        <v>0</v>
      </c>
      <c r="I15" s="202">
        <v>0</v>
      </c>
      <c r="J15" s="199">
        <v>9963.7800000000007</v>
      </c>
      <c r="K15" s="200">
        <v>0.17147604527575538</v>
      </c>
      <c r="L15" s="200">
        <v>1.3757711927718975E-2</v>
      </c>
    </row>
    <row r="16" spans="2:13" s="137" customFormat="1">
      <c r="B16" s="192"/>
      <c r="C16" s="193"/>
      <c r="D16" s="193"/>
      <c r="E16" s="193"/>
      <c r="F16" s="193"/>
      <c r="G16" s="193"/>
      <c r="H16" s="193"/>
      <c r="I16" s="193"/>
      <c r="J16" s="193"/>
      <c r="K16" s="200"/>
      <c r="L16" s="193"/>
    </row>
    <row r="17" spans="2:12" s="137" customFormat="1">
      <c r="B17" s="203" t="s">
        <v>52</v>
      </c>
      <c r="C17" s="191"/>
      <c r="D17" s="191"/>
      <c r="E17" s="191"/>
      <c r="F17" s="191"/>
      <c r="G17" s="191"/>
      <c r="H17" s="191"/>
      <c r="I17" s="191"/>
      <c r="J17" s="197">
        <v>9065.7454700000017</v>
      </c>
      <c r="K17" s="198">
        <v>0.15991624242203961</v>
      </c>
      <c r="L17" s="198">
        <v>1.2517730679148202E-2</v>
      </c>
    </row>
    <row r="18" spans="2:12" s="137" customFormat="1">
      <c r="B18" s="194" t="s">
        <v>1778</v>
      </c>
      <c r="C18" s="193" t="s">
        <v>1784</v>
      </c>
      <c r="D18" s="193">
        <v>12</v>
      </c>
      <c r="E18" s="193" t="s">
        <v>510</v>
      </c>
      <c r="F18" s="193" t="s">
        <v>144</v>
      </c>
      <c r="G18" s="201" t="s">
        <v>145</v>
      </c>
      <c r="H18" s="202">
        <v>0</v>
      </c>
      <c r="I18" s="202">
        <v>0</v>
      </c>
      <c r="J18" s="199">
        <v>817.08073000000002</v>
      </c>
      <c r="K18" s="200">
        <v>1.4364986413257499E-2</v>
      </c>
      <c r="L18" s="200">
        <v>1.1282024798851768E-3</v>
      </c>
    </row>
    <row r="19" spans="2:12" s="137" customFormat="1">
      <c r="B19" s="194" t="s">
        <v>1778</v>
      </c>
      <c r="C19" s="193" t="s">
        <v>1785</v>
      </c>
      <c r="D19" s="193">
        <v>12</v>
      </c>
      <c r="E19" s="193" t="s">
        <v>510</v>
      </c>
      <c r="F19" s="193" t="s">
        <v>144</v>
      </c>
      <c r="G19" s="201" t="s">
        <v>147</v>
      </c>
      <c r="H19" s="202">
        <v>0</v>
      </c>
      <c r="I19" s="202">
        <v>0</v>
      </c>
      <c r="J19" s="199">
        <v>71.790000000000006</v>
      </c>
      <c r="K19" s="200">
        <v>1.9866755998747955E-3</v>
      </c>
      <c r="L19" s="200">
        <v>9.9125647022610413E-5</v>
      </c>
    </row>
    <row r="20" spans="2:12" s="137" customFormat="1">
      <c r="B20" s="194" t="s">
        <v>1780</v>
      </c>
      <c r="C20" s="193" t="s">
        <v>1786</v>
      </c>
      <c r="D20" s="193">
        <v>10</v>
      </c>
      <c r="E20" s="193" t="s">
        <v>510</v>
      </c>
      <c r="F20" s="193" t="s">
        <v>144</v>
      </c>
      <c r="G20" s="201" t="s">
        <v>148</v>
      </c>
      <c r="H20" s="202">
        <v>0</v>
      </c>
      <c r="I20" s="202">
        <v>0</v>
      </c>
      <c r="J20" s="199">
        <v>10.02</v>
      </c>
      <c r="K20" s="200">
        <v>1.7054160346313292E-4</v>
      </c>
      <c r="L20" s="200">
        <v>1.3835338949248589E-5</v>
      </c>
    </row>
    <row r="21" spans="2:12" s="137" customFormat="1">
      <c r="B21" s="194" t="s">
        <v>1780</v>
      </c>
      <c r="C21" s="193" t="s">
        <v>1787</v>
      </c>
      <c r="D21" s="193">
        <v>10</v>
      </c>
      <c r="E21" s="193" t="s">
        <v>510</v>
      </c>
      <c r="F21" s="193" t="s">
        <v>144</v>
      </c>
      <c r="G21" s="201" t="s">
        <v>147</v>
      </c>
      <c r="H21" s="202">
        <v>0</v>
      </c>
      <c r="I21" s="202">
        <v>0</v>
      </c>
      <c r="J21" s="199">
        <v>1.42</v>
      </c>
      <c r="K21" s="200">
        <v>1.7746125631358506E-6</v>
      </c>
      <c r="L21" s="200">
        <v>1.9606967373186623E-6</v>
      </c>
    </row>
    <row r="22" spans="2:12" s="137" customFormat="1">
      <c r="B22" s="194" t="s">
        <v>1780</v>
      </c>
      <c r="C22" s="193" t="s">
        <v>1788</v>
      </c>
      <c r="D22" s="193">
        <v>10</v>
      </c>
      <c r="E22" s="193" t="s">
        <v>510</v>
      </c>
      <c r="F22" s="193" t="s">
        <v>144</v>
      </c>
      <c r="G22" s="201" t="s">
        <v>154</v>
      </c>
      <c r="H22" s="202">
        <v>0</v>
      </c>
      <c r="I22" s="202">
        <v>0</v>
      </c>
      <c r="J22" s="199">
        <v>0.33400000000000002</v>
      </c>
      <c r="K22" s="200">
        <v>2.0886068208890335E-7</v>
      </c>
      <c r="L22" s="200">
        <v>4.6117796497495306E-7</v>
      </c>
    </row>
    <row r="23" spans="2:12" s="137" customFormat="1">
      <c r="B23" s="194" t="s">
        <v>1780</v>
      </c>
      <c r="C23" s="193" t="s">
        <v>1789</v>
      </c>
      <c r="D23" s="193">
        <v>10</v>
      </c>
      <c r="E23" s="193" t="s">
        <v>510</v>
      </c>
      <c r="F23" s="193" t="s">
        <v>144</v>
      </c>
      <c r="G23" s="201" t="s">
        <v>145</v>
      </c>
      <c r="H23" s="202">
        <v>0</v>
      </c>
      <c r="I23" s="202">
        <v>0</v>
      </c>
      <c r="J23" s="199">
        <v>4911.1440000000002</v>
      </c>
      <c r="K23" s="200">
        <v>8.480185728510635E-2</v>
      </c>
      <c r="L23" s="200">
        <v>6.7811718431705107E-3</v>
      </c>
    </row>
    <row r="24" spans="2:12" s="137" customFormat="1">
      <c r="B24" s="194" t="s">
        <v>1782</v>
      </c>
      <c r="C24" s="193" t="s">
        <v>1790</v>
      </c>
      <c r="D24" s="193">
        <v>26</v>
      </c>
      <c r="E24" s="193" t="s">
        <v>387</v>
      </c>
      <c r="F24" s="193" t="s">
        <v>144</v>
      </c>
      <c r="G24" s="201" t="s">
        <v>148</v>
      </c>
      <c r="H24" s="202">
        <v>0</v>
      </c>
      <c r="I24" s="202">
        <v>0</v>
      </c>
      <c r="J24" s="199">
        <v>127.66424000000001</v>
      </c>
      <c r="K24" s="200">
        <v>2.2444126703196369E-3</v>
      </c>
      <c r="L24" s="200">
        <v>1.7627525270441316E-4</v>
      </c>
    </row>
    <row r="25" spans="2:12" s="137" customFormat="1">
      <c r="B25" s="194" t="s">
        <v>1782</v>
      </c>
      <c r="C25" s="193" t="s">
        <v>1791</v>
      </c>
      <c r="D25" s="193">
        <v>26</v>
      </c>
      <c r="E25" s="193" t="s">
        <v>387</v>
      </c>
      <c r="F25" s="193" t="s">
        <v>144</v>
      </c>
      <c r="G25" s="201" t="s">
        <v>145</v>
      </c>
      <c r="H25" s="202">
        <v>0</v>
      </c>
      <c r="I25" s="202">
        <v>0</v>
      </c>
      <c r="J25" s="199">
        <v>2391.91</v>
      </c>
      <c r="K25" s="200">
        <v>4.3227128494587402E-2</v>
      </c>
      <c r="L25" s="200">
        <v>3.302683192225269E-3</v>
      </c>
    </row>
    <row r="26" spans="2:12" s="137" customFormat="1">
      <c r="B26" s="194" t="s">
        <v>1782</v>
      </c>
      <c r="C26" s="193" t="s">
        <v>1792</v>
      </c>
      <c r="D26" s="193">
        <v>26</v>
      </c>
      <c r="E26" s="193" t="s">
        <v>387</v>
      </c>
      <c r="F26" s="193" t="s">
        <v>144</v>
      </c>
      <c r="G26" s="201" t="s">
        <v>147</v>
      </c>
      <c r="H26" s="202">
        <v>0</v>
      </c>
      <c r="I26" s="202">
        <v>0</v>
      </c>
      <c r="J26" s="199">
        <v>125.68</v>
      </c>
      <c r="K26" s="200">
        <v>2.4269460063287306E-3</v>
      </c>
      <c r="L26" s="200">
        <v>1.7353546897620387E-4</v>
      </c>
    </row>
    <row r="27" spans="2:12" s="137" customFormat="1">
      <c r="B27" s="194" t="s">
        <v>1782</v>
      </c>
      <c r="C27" s="193" t="s">
        <v>1793</v>
      </c>
      <c r="D27" s="193">
        <v>26</v>
      </c>
      <c r="E27" s="193" t="s">
        <v>387</v>
      </c>
      <c r="F27" s="193" t="s">
        <v>144</v>
      </c>
      <c r="G27" s="201" t="s">
        <v>153</v>
      </c>
      <c r="H27" s="202">
        <v>0</v>
      </c>
      <c r="I27" s="202">
        <v>0</v>
      </c>
      <c r="J27" s="199">
        <v>0.13519</v>
      </c>
      <c r="K27" s="200">
        <v>2.3767572063635392E-6</v>
      </c>
      <c r="L27" s="200">
        <v>1.8666661402683802E-7</v>
      </c>
    </row>
    <row r="28" spans="2:12" s="137" customFormat="1">
      <c r="B28" s="194" t="s">
        <v>1782</v>
      </c>
      <c r="C28" s="193" t="s">
        <v>1794</v>
      </c>
      <c r="D28" s="193">
        <v>26</v>
      </c>
      <c r="E28" s="193" t="s">
        <v>387</v>
      </c>
      <c r="F28" s="193" t="s">
        <v>144</v>
      </c>
      <c r="G28" s="201" t="s">
        <v>154</v>
      </c>
      <c r="H28" s="202">
        <v>0</v>
      </c>
      <c r="I28" s="202">
        <v>0</v>
      </c>
      <c r="J28" s="199">
        <v>606.95779999999991</v>
      </c>
      <c r="K28" s="200">
        <v>1.0670843443365335E-2</v>
      </c>
      <c r="L28" s="200">
        <v>8.3807054799303734E-4</v>
      </c>
    </row>
    <row r="29" spans="2:12" s="137" customFormat="1">
      <c r="B29" s="194" t="s">
        <v>1795</v>
      </c>
      <c r="C29" s="193" t="s">
        <v>1796</v>
      </c>
      <c r="D29" s="193">
        <v>95</v>
      </c>
      <c r="E29" s="193" t="s">
        <v>476</v>
      </c>
      <c r="F29" s="193"/>
      <c r="G29" s="201" t="s">
        <v>145</v>
      </c>
      <c r="H29" s="202">
        <v>0</v>
      </c>
      <c r="I29" s="202">
        <v>0</v>
      </c>
      <c r="J29" s="199">
        <v>1.0043200000000001</v>
      </c>
      <c r="K29" s="200">
        <v>1.7656814834640359E-5</v>
      </c>
      <c r="L29" s="200">
        <v>1.3867372867773799E-6</v>
      </c>
    </row>
    <row r="30" spans="2:12" s="137" customFormat="1">
      <c r="B30" s="194" t="s">
        <v>1795</v>
      </c>
      <c r="C30" s="193" t="s">
        <v>1797</v>
      </c>
      <c r="D30" s="193">
        <v>95</v>
      </c>
      <c r="E30" s="193" t="s">
        <v>476</v>
      </c>
      <c r="F30" s="193"/>
      <c r="G30" s="201" t="s">
        <v>154</v>
      </c>
      <c r="H30" s="202">
        <v>0</v>
      </c>
      <c r="I30" s="202">
        <v>0</v>
      </c>
      <c r="J30" s="199">
        <v>0.60389999999999999</v>
      </c>
      <c r="K30" s="200">
        <v>1.0617084672852587E-5</v>
      </c>
      <c r="L30" s="200">
        <v>8.3384842230052132E-7</v>
      </c>
    </row>
    <row r="31" spans="2:12" s="137" customFormat="1">
      <c r="B31" s="194" t="s">
        <v>1795</v>
      </c>
      <c r="C31" s="193" t="s">
        <v>1798</v>
      </c>
      <c r="D31" s="193">
        <v>95</v>
      </c>
      <c r="E31" s="193" t="s">
        <v>476</v>
      </c>
      <c r="F31" s="193"/>
      <c r="G31" s="201" t="s">
        <v>147</v>
      </c>
      <c r="H31" s="202">
        <v>0</v>
      </c>
      <c r="I31" s="202">
        <v>0</v>
      </c>
      <c r="J31" s="199">
        <v>8.4000000000000003E-4</v>
      </c>
      <c r="K31" s="200">
        <v>1.3009840466817212E-8</v>
      </c>
      <c r="L31" s="200">
        <v>1.1598487741885047E-9</v>
      </c>
    </row>
    <row r="32" spans="2:12" s="137" customFormat="1">
      <c r="B32" s="194" t="s">
        <v>1795</v>
      </c>
      <c r="C32" s="193" t="s">
        <v>1799</v>
      </c>
      <c r="D32" s="193">
        <v>95</v>
      </c>
      <c r="E32" s="193" t="s">
        <v>476</v>
      </c>
      <c r="F32" s="193"/>
      <c r="G32" s="201" t="s">
        <v>1800</v>
      </c>
      <c r="H32" s="202">
        <v>0</v>
      </c>
      <c r="I32" s="202">
        <v>0</v>
      </c>
      <c r="J32" s="199">
        <v>4.4999999999999999E-4</v>
      </c>
      <c r="K32" s="200">
        <v>7.0323461982795752E-9</v>
      </c>
      <c r="L32" s="200">
        <v>6.2134755760098454E-10</v>
      </c>
    </row>
    <row r="33" spans="2:12" s="137" customFormat="1">
      <c r="B33" s="192"/>
      <c r="C33" s="193"/>
      <c r="D33" s="193"/>
      <c r="E33" s="193"/>
      <c r="F33" s="193"/>
      <c r="G33" s="193"/>
      <c r="H33" s="193"/>
      <c r="I33" s="193"/>
      <c r="J33" s="193"/>
      <c r="K33" s="200"/>
      <c r="L33" s="193"/>
    </row>
    <row r="34" spans="2:12" s="137" customFormat="1">
      <c r="B34" s="203" t="s">
        <v>53</v>
      </c>
      <c r="C34" s="191"/>
      <c r="D34" s="191"/>
      <c r="E34" s="191"/>
      <c r="F34" s="191"/>
      <c r="G34" s="191"/>
      <c r="H34" s="191"/>
      <c r="I34" s="191"/>
      <c r="J34" s="197">
        <v>48.847190000000005</v>
      </c>
      <c r="K34" s="198">
        <v>8.6010938588069888E-4</v>
      </c>
      <c r="L34" s="198">
        <v>6.7446849338158321E-5</v>
      </c>
    </row>
    <row r="35" spans="2:12" s="137" customFormat="1">
      <c r="B35" s="194" t="s">
        <v>1795</v>
      </c>
      <c r="C35" s="193" t="s">
        <v>1801</v>
      </c>
      <c r="D35" s="193">
        <v>95</v>
      </c>
      <c r="E35" s="193" t="s">
        <v>476</v>
      </c>
      <c r="F35" s="193"/>
      <c r="G35" s="201" t="s">
        <v>146</v>
      </c>
      <c r="H35" s="202">
        <v>0</v>
      </c>
      <c r="I35" s="202">
        <v>0</v>
      </c>
      <c r="J35" s="199">
        <v>47.911550000000005</v>
      </c>
      <c r="K35" s="200">
        <v>8.4232651624045448E-4</v>
      </c>
      <c r="L35" s="200">
        <v>6.6154943496394352E-5</v>
      </c>
    </row>
    <row r="36" spans="2:12" s="137" customFormat="1">
      <c r="B36" s="194" t="s">
        <v>1795</v>
      </c>
      <c r="C36" s="193" t="s">
        <v>1802</v>
      </c>
      <c r="D36" s="193">
        <v>95</v>
      </c>
      <c r="E36" s="193" t="s">
        <v>476</v>
      </c>
      <c r="F36" s="193"/>
      <c r="G36" s="201" t="s">
        <v>146</v>
      </c>
      <c r="H36" s="202">
        <v>0</v>
      </c>
      <c r="I36" s="202">
        <v>0</v>
      </c>
      <c r="J36" s="199">
        <v>1.01149</v>
      </c>
      <c r="K36" s="200">
        <v>1.7782869640244518E-5</v>
      </c>
      <c r="L36" s="200">
        <v>1.3966374245284888E-6</v>
      </c>
    </row>
    <row r="37" spans="2:12" s="137" customFormat="1">
      <c r="B37" s="194" t="s">
        <v>1803</v>
      </c>
      <c r="C37" s="193" t="s">
        <v>1808</v>
      </c>
      <c r="D37" s="193">
        <v>91</v>
      </c>
      <c r="E37" s="193" t="s">
        <v>1805</v>
      </c>
      <c r="F37" s="193" t="s">
        <v>1806</v>
      </c>
      <c r="G37" s="201" t="s">
        <v>155</v>
      </c>
      <c r="H37" s="202">
        <v>0</v>
      </c>
      <c r="I37" s="202">
        <v>0</v>
      </c>
      <c r="J37" s="199">
        <v>-7.5850000000000001E-2</v>
      </c>
      <c r="K37" s="200">
        <v>-1.3335086478487644E-6</v>
      </c>
      <c r="L37" s="200">
        <v>-1.0473158276452152E-7</v>
      </c>
    </row>
    <row r="38" spans="2:12" s="137" customFormat="1">
      <c r="B38" s="192"/>
      <c r="C38" s="193"/>
      <c r="D38" s="193"/>
      <c r="E38" s="193"/>
      <c r="F38" s="193"/>
      <c r="G38" s="193"/>
      <c r="H38" s="193"/>
      <c r="I38" s="193"/>
      <c r="J38" s="193"/>
      <c r="K38" s="200"/>
      <c r="L38" s="193"/>
    </row>
    <row r="39" spans="2:12" s="137" customFormat="1">
      <c r="B39" s="190" t="s">
        <v>209</v>
      </c>
      <c r="C39" s="191"/>
      <c r="D39" s="191"/>
      <c r="E39" s="191"/>
      <c r="F39" s="191"/>
      <c r="G39" s="191"/>
      <c r="H39" s="191"/>
      <c r="I39" s="191"/>
      <c r="J39" s="197">
        <v>7304.5741500000004</v>
      </c>
      <c r="K39" s="198">
        <v>0.12665719110524637</v>
      </c>
      <c r="L39" s="198">
        <v>1.0085954016483973E-2</v>
      </c>
    </row>
    <row r="40" spans="2:12" s="137" customFormat="1">
      <c r="B40" s="203" t="s">
        <v>52</v>
      </c>
      <c r="C40" s="191"/>
      <c r="D40" s="191"/>
      <c r="E40" s="191"/>
      <c r="F40" s="191"/>
      <c r="G40" s="191"/>
      <c r="H40" s="191"/>
      <c r="I40" s="191"/>
      <c r="J40" s="197">
        <v>7304.5741500000004</v>
      </c>
      <c r="K40" s="198">
        <v>0.12665719110524637</v>
      </c>
      <c r="L40" s="198">
        <v>1.0085954016483973E-2</v>
      </c>
    </row>
    <row r="41" spans="2:12" s="137" customFormat="1">
      <c r="B41" s="194" t="s">
        <v>1803</v>
      </c>
      <c r="C41" s="193" t="s">
        <v>1804</v>
      </c>
      <c r="D41" s="193">
        <v>91</v>
      </c>
      <c r="E41" s="193" t="s">
        <v>1805</v>
      </c>
      <c r="F41" s="193" t="s">
        <v>1806</v>
      </c>
      <c r="G41" s="201" t="s">
        <v>154</v>
      </c>
      <c r="H41" s="202">
        <v>0</v>
      </c>
      <c r="I41" s="202">
        <v>0</v>
      </c>
      <c r="J41" s="199">
        <v>1291.58</v>
      </c>
      <c r="K41" s="200">
        <v>2.0940232745778727E-2</v>
      </c>
      <c r="L41" s="200">
        <v>1.7833779521028437E-3</v>
      </c>
    </row>
    <row r="42" spans="2:12" s="137" customFormat="1">
      <c r="B42" s="194" t="s">
        <v>1803</v>
      </c>
      <c r="C42" s="193" t="s">
        <v>1807</v>
      </c>
      <c r="D42" s="193">
        <v>91</v>
      </c>
      <c r="E42" s="193" t="s">
        <v>1805</v>
      </c>
      <c r="F42" s="193" t="s">
        <v>1806</v>
      </c>
      <c r="G42" s="201" t="s">
        <v>151</v>
      </c>
      <c r="H42" s="202">
        <v>0</v>
      </c>
      <c r="I42" s="202">
        <v>0</v>
      </c>
      <c r="J42" s="199">
        <v>1.6629</v>
      </c>
      <c r="K42" s="200">
        <v>2.9235221232797761E-5</v>
      </c>
      <c r="L42" s="200">
        <v>2.2960863411881716E-6</v>
      </c>
    </row>
    <row r="43" spans="2:12" s="137" customFormat="1">
      <c r="B43" s="194" t="s">
        <v>1803</v>
      </c>
      <c r="C43" s="193" t="s">
        <v>1809</v>
      </c>
      <c r="D43" s="193">
        <v>91</v>
      </c>
      <c r="E43" s="193" t="s">
        <v>1805</v>
      </c>
      <c r="F43" s="193" t="s">
        <v>1806</v>
      </c>
      <c r="G43" s="201" t="s">
        <v>153</v>
      </c>
      <c r="H43" s="202">
        <v>0</v>
      </c>
      <c r="I43" s="202">
        <v>0</v>
      </c>
      <c r="J43" s="199">
        <v>7.1725600000000007</v>
      </c>
      <c r="K43" s="200">
        <v>1.2609981261983038E-4</v>
      </c>
      <c r="L43" s="200">
        <v>9.9036725283255961E-6</v>
      </c>
    </row>
    <row r="44" spans="2:12" s="137" customFormat="1">
      <c r="B44" s="194" t="s">
        <v>1803</v>
      </c>
      <c r="C44" s="193" t="s">
        <v>1810</v>
      </c>
      <c r="D44" s="193">
        <v>91</v>
      </c>
      <c r="E44" s="193" t="s">
        <v>1805</v>
      </c>
      <c r="F44" s="193" t="s">
        <v>1806</v>
      </c>
      <c r="G44" s="201" t="s">
        <v>1207</v>
      </c>
      <c r="H44" s="202">
        <v>0</v>
      </c>
      <c r="I44" s="202">
        <v>0</v>
      </c>
      <c r="J44" s="199">
        <v>5.7346599999999999</v>
      </c>
      <c r="K44" s="200">
        <v>1.0082028612356486E-4</v>
      </c>
      <c r="L44" s="200">
        <v>7.9182599659379158E-6</v>
      </c>
    </row>
    <row r="45" spans="2:12" s="137" customFormat="1">
      <c r="B45" s="194" t="s">
        <v>1803</v>
      </c>
      <c r="C45" s="193" t="s">
        <v>1811</v>
      </c>
      <c r="D45" s="193">
        <v>91</v>
      </c>
      <c r="E45" s="193" t="s">
        <v>1805</v>
      </c>
      <c r="F45" s="193" t="s">
        <v>1806</v>
      </c>
      <c r="G45" s="201" t="s">
        <v>152</v>
      </c>
      <c r="H45" s="202">
        <v>0</v>
      </c>
      <c r="I45" s="202">
        <v>0</v>
      </c>
      <c r="J45" s="199">
        <v>2.7038899999999999</v>
      </c>
      <c r="K45" s="200">
        <v>4.7536726405165396E-5</v>
      </c>
      <c r="L45" s="200">
        <v>3.7334565500482805E-6</v>
      </c>
    </row>
    <row r="46" spans="2:12" s="137" customFormat="1">
      <c r="B46" s="194" t="s">
        <v>1803</v>
      </c>
      <c r="C46" s="193" t="s">
        <v>1812</v>
      </c>
      <c r="D46" s="193">
        <v>91</v>
      </c>
      <c r="E46" s="193" t="s">
        <v>1805</v>
      </c>
      <c r="F46" s="193" t="s">
        <v>1806</v>
      </c>
      <c r="G46" s="201" t="s">
        <v>145</v>
      </c>
      <c r="H46" s="202">
        <v>0</v>
      </c>
      <c r="I46" s="202">
        <v>0</v>
      </c>
      <c r="J46" s="199">
        <v>3952.5581000000002</v>
      </c>
      <c r="K46" s="200">
        <v>6.9489392320035356E-2</v>
      </c>
      <c r="L46" s="200">
        <v>5.4575829371355297E-3</v>
      </c>
    </row>
    <row r="47" spans="2:12" s="137" customFormat="1">
      <c r="B47" s="194" t="s">
        <v>1803</v>
      </c>
      <c r="C47" s="193" t="s">
        <v>1813</v>
      </c>
      <c r="D47" s="193">
        <v>91</v>
      </c>
      <c r="E47" s="193" t="s">
        <v>1805</v>
      </c>
      <c r="F47" s="193" t="s">
        <v>1806</v>
      </c>
      <c r="G47" s="201" t="s">
        <v>147</v>
      </c>
      <c r="H47" s="202">
        <v>0</v>
      </c>
      <c r="I47" s="202">
        <v>0</v>
      </c>
      <c r="J47" s="199">
        <v>1315.41794</v>
      </c>
      <c r="K47" s="200">
        <v>2.3126185873769373E-2</v>
      </c>
      <c r="L47" s="200">
        <v>1.8162927205411523E-3</v>
      </c>
    </row>
    <row r="48" spans="2:12" s="137" customFormat="1">
      <c r="B48" s="194" t="s">
        <v>1803</v>
      </c>
      <c r="C48" s="193" t="s">
        <v>1814</v>
      </c>
      <c r="D48" s="193">
        <v>91</v>
      </c>
      <c r="E48" s="193" t="s">
        <v>1805</v>
      </c>
      <c r="F48" s="193" t="s">
        <v>1806</v>
      </c>
      <c r="G48" s="201" t="s">
        <v>148</v>
      </c>
      <c r="H48" s="202">
        <v>0</v>
      </c>
      <c r="I48" s="202">
        <v>0</v>
      </c>
      <c r="J48" s="199">
        <v>719.87464999999997</v>
      </c>
      <c r="K48" s="200">
        <v>1.2656019395413347E-2</v>
      </c>
      <c r="L48" s="200">
        <v>9.9398301234747475E-4</v>
      </c>
    </row>
    <row r="49" spans="2:12" s="137" customFormat="1">
      <c r="B49" s="194" t="s">
        <v>1803</v>
      </c>
      <c r="C49" s="193" t="s">
        <v>1815</v>
      </c>
      <c r="D49" s="193">
        <v>91</v>
      </c>
      <c r="E49" s="193" t="s">
        <v>1805</v>
      </c>
      <c r="F49" s="193" t="s">
        <v>1806</v>
      </c>
      <c r="G49" s="201" t="s">
        <v>150</v>
      </c>
      <c r="H49" s="202">
        <v>0</v>
      </c>
      <c r="I49" s="202">
        <v>0</v>
      </c>
      <c r="J49" s="199">
        <v>7.8694499999999996</v>
      </c>
      <c r="K49" s="200">
        <v>1.3835174197512798E-4</v>
      </c>
      <c r="L49" s="200">
        <v>1.0865918971473485E-5</v>
      </c>
    </row>
    <row r="50" spans="2:12" s="137" customFormat="1">
      <c r="B50" s="205"/>
      <c r="C50" s="205"/>
      <c r="D50" s="204"/>
      <c r="E50" s="204"/>
      <c r="F50" s="204"/>
      <c r="G50" s="204"/>
      <c r="H50" s="204"/>
      <c r="I50" s="204"/>
      <c r="J50" s="204"/>
      <c r="K50" s="204"/>
      <c r="L50" s="204"/>
    </row>
    <row r="51" spans="2:12" s="137" customFormat="1">
      <c r="B51" s="205"/>
      <c r="C51" s="205"/>
      <c r="D51" s="204"/>
      <c r="E51" s="204"/>
      <c r="F51" s="204"/>
      <c r="G51" s="204"/>
      <c r="H51" s="204"/>
      <c r="I51" s="204"/>
      <c r="J51" s="204"/>
      <c r="K51" s="204"/>
      <c r="L51" s="204"/>
    </row>
    <row r="52" spans="2:12" s="137" customFormat="1">
      <c r="B52" s="205"/>
      <c r="C52" s="205"/>
      <c r="D52" s="204"/>
      <c r="E52" s="204"/>
      <c r="F52" s="204"/>
      <c r="G52" s="204"/>
      <c r="H52" s="204"/>
      <c r="I52" s="204"/>
      <c r="J52" s="204"/>
      <c r="K52" s="204"/>
      <c r="L52" s="204"/>
    </row>
    <row r="53" spans="2:12" s="137" customFormat="1">
      <c r="B53" s="206"/>
      <c r="C53" s="205"/>
      <c r="D53" s="204"/>
      <c r="E53" s="204"/>
      <c r="F53" s="204"/>
      <c r="G53" s="204"/>
      <c r="H53" s="204"/>
      <c r="I53" s="204"/>
      <c r="J53" s="204"/>
      <c r="K53" s="204"/>
      <c r="L53" s="204"/>
    </row>
    <row r="54" spans="2:12" s="137" customFormat="1">
      <c r="B54" s="207"/>
      <c r="C54" s="205"/>
      <c r="D54" s="204"/>
      <c r="E54" s="204"/>
      <c r="F54" s="204"/>
      <c r="G54" s="204"/>
      <c r="H54" s="204"/>
      <c r="I54" s="204"/>
      <c r="J54" s="204"/>
      <c r="K54" s="204"/>
      <c r="L54" s="204"/>
    </row>
    <row r="55" spans="2:12" s="137" customFormat="1">
      <c r="B55" s="205"/>
      <c r="C55" s="205"/>
      <c r="D55" s="204"/>
      <c r="E55" s="204"/>
      <c r="F55" s="204"/>
      <c r="G55" s="204"/>
      <c r="H55" s="204"/>
      <c r="I55" s="204"/>
      <c r="J55" s="204"/>
      <c r="K55" s="204"/>
      <c r="L55" s="204"/>
    </row>
    <row r="56" spans="2:12" s="137" customFormat="1">
      <c r="B56" s="205"/>
      <c r="C56" s="205"/>
      <c r="D56" s="204"/>
      <c r="E56" s="204"/>
      <c r="F56" s="204"/>
      <c r="G56" s="204"/>
      <c r="H56" s="204"/>
      <c r="I56" s="204"/>
      <c r="J56" s="204"/>
      <c r="K56" s="204"/>
      <c r="L56" s="204"/>
    </row>
    <row r="57" spans="2:12">
      <c r="B57" s="205"/>
      <c r="C57" s="205"/>
      <c r="D57" s="204"/>
      <c r="E57" s="204"/>
      <c r="F57" s="204"/>
      <c r="G57" s="204"/>
      <c r="H57" s="204"/>
      <c r="I57" s="204"/>
      <c r="J57" s="204"/>
      <c r="K57" s="204"/>
      <c r="L57" s="204"/>
    </row>
    <row r="58" spans="2:12">
      <c r="B58" s="205"/>
      <c r="C58" s="205"/>
      <c r="D58" s="204"/>
      <c r="E58" s="204"/>
      <c r="F58" s="204"/>
      <c r="G58" s="204"/>
      <c r="H58" s="204"/>
      <c r="I58" s="204"/>
      <c r="J58" s="204"/>
      <c r="K58" s="204"/>
      <c r="L58" s="204"/>
    </row>
    <row r="59" spans="2:12">
      <c r="B59" s="205"/>
      <c r="C59" s="205"/>
      <c r="D59" s="204"/>
      <c r="E59" s="204"/>
      <c r="F59" s="204"/>
      <c r="G59" s="204"/>
      <c r="H59" s="204"/>
      <c r="I59" s="204"/>
      <c r="J59" s="204"/>
      <c r="K59" s="204"/>
      <c r="L59" s="204"/>
    </row>
    <row r="60" spans="2:12">
      <c r="B60" s="205"/>
      <c r="C60" s="205"/>
      <c r="D60" s="204"/>
      <c r="E60" s="204"/>
      <c r="F60" s="204"/>
      <c r="G60" s="204"/>
      <c r="H60" s="204"/>
      <c r="I60" s="204"/>
      <c r="J60" s="204"/>
      <c r="K60" s="204"/>
      <c r="L60" s="204"/>
    </row>
    <row r="61" spans="2:12">
      <c r="B61" s="205"/>
      <c r="C61" s="205"/>
      <c r="D61" s="204"/>
      <c r="E61" s="204"/>
      <c r="F61" s="204"/>
      <c r="G61" s="204"/>
      <c r="H61" s="204"/>
      <c r="I61" s="204"/>
      <c r="J61" s="204"/>
      <c r="K61" s="204"/>
      <c r="L61" s="204"/>
    </row>
    <row r="62" spans="2:12">
      <c r="B62" s="177"/>
      <c r="C62" s="177"/>
      <c r="D62" s="182"/>
      <c r="E62" s="177"/>
      <c r="F62" s="177"/>
      <c r="G62" s="177"/>
      <c r="H62" s="177"/>
      <c r="I62" s="177"/>
      <c r="J62" s="177"/>
      <c r="K62" s="177"/>
      <c r="L62" s="177"/>
    </row>
    <row r="63" spans="2:12">
      <c r="B63" s="177"/>
      <c r="C63" s="177"/>
      <c r="D63" s="182"/>
      <c r="E63" s="177"/>
      <c r="F63" s="177"/>
      <c r="G63" s="177"/>
      <c r="H63" s="177"/>
      <c r="I63" s="177"/>
      <c r="J63" s="177"/>
      <c r="K63" s="177"/>
      <c r="L63" s="177"/>
    </row>
    <row r="64" spans="2:12">
      <c r="B64" s="177"/>
      <c r="C64" s="177"/>
      <c r="D64" s="182"/>
      <c r="E64" s="177"/>
      <c r="F64" s="177"/>
      <c r="G64" s="177"/>
      <c r="H64" s="177"/>
      <c r="I64" s="177"/>
      <c r="J64" s="177"/>
      <c r="K64" s="177"/>
      <c r="L64" s="177"/>
    </row>
    <row r="65" spans="4:4">
      <c r="D65" s="182"/>
    </row>
    <row r="66" spans="4:4">
      <c r="D66" s="182"/>
    </row>
    <row r="67" spans="4:4">
      <c r="D67" s="182"/>
    </row>
    <row r="68" spans="4:4">
      <c r="D68" s="182"/>
    </row>
    <row r="69" spans="4:4">
      <c r="D69" s="182"/>
    </row>
    <row r="70" spans="4:4">
      <c r="D70" s="182"/>
    </row>
    <row r="71" spans="4:4">
      <c r="D71" s="182"/>
    </row>
    <row r="72" spans="4:4">
      <c r="D72" s="182"/>
    </row>
    <row r="73" spans="4:4">
      <c r="D73" s="182"/>
    </row>
    <row r="74" spans="4:4">
      <c r="D74" s="182"/>
    </row>
    <row r="75" spans="4:4">
      <c r="D75" s="182"/>
    </row>
    <row r="76" spans="4:4">
      <c r="D76" s="182"/>
    </row>
    <row r="77" spans="4:4">
      <c r="D77" s="182"/>
    </row>
    <row r="78" spans="4:4">
      <c r="D78" s="182"/>
    </row>
    <row r="79" spans="4:4">
      <c r="D79" s="182"/>
    </row>
    <row r="80" spans="4:4">
      <c r="D80" s="182"/>
    </row>
    <row r="81" spans="4:4">
      <c r="D81" s="182"/>
    </row>
    <row r="82" spans="4:4">
      <c r="D82" s="182"/>
    </row>
    <row r="83" spans="4:4">
      <c r="D83" s="182"/>
    </row>
    <row r="84" spans="4:4">
      <c r="D84" s="182"/>
    </row>
    <row r="85" spans="4:4">
      <c r="D85" s="182"/>
    </row>
    <row r="86" spans="4:4">
      <c r="D86" s="182"/>
    </row>
    <row r="87" spans="4:4">
      <c r="D87" s="182"/>
    </row>
    <row r="88" spans="4:4">
      <c r="D88" s="182"/>
    </row>
    <row r="89" spans="4:4">
      <c r="D89" s="182"/>
    </row>
    <row r="90" spans="4:4">
      <c r="D90" s="182"/>
    </row>
    <row r="91" spans="4:4">
      <c r="D91" s="182"/>
    </row>
    <row r="92" spans="4:4">
      <c r="D92" s="182"/>
    </row>
    <row r="93" spans="4:4">
      <c r="D93" s="182"/>
    </row>
    <row r="94" spans="4:4">
      <c r="D94" s="182"/>
    </row>
    <row r="95" spans="4:4">
      <c r="D95" s="182"/>
    </row>
    <row r="96" spans="4:4">
      <c r="D96" s="182"/>
    </row>
    <row r="97" spans="4:4">
      <c r="D97" s="182"/>
    </row>
    <row r="98" spans="4:4">
      <c r="D98" s="182"/>
    </row>
    <row r="99" spans="4:4">
      <c r="D99" s="182"/>
    </row>
    <row r="100" spans="4:4">
      <c r="D100" s="182"/>
    </row>
    <row r="101" spans="4:4">
      <c r="D101" s="182"/>
    </row>
    <row r="102" spans="4:4">
      <c r="D102" s="182"/>
    </row>
    <row r="103" spans="4:4">
      <c r="D103" s="182"/>
    </row>
    <row r="104" spans="4:4">
      <c r="D104" s="182"/>
    </row>
    <row r="105" spans="4:4">
      <c r="D105" s="182"/>
    </row>
    <row r="106" spans="4:4">
      <c r="D106" s="182"/>
    </row>
    <row r="107" spans="4:4">
      <c r="D107" s="182"/>
    </row>
    <row r="108" spans="4:4">
      <c r="D108" s="182"/>
    </row>
    <row r="109" spans="4:4">
      <c r="D109" s="182"/>
    </row>
    <row r="110" spans="4:4">
      <c r="D110" s="182"/>
    </row>
    <row r="111" spans="4:4">
      <c r="D111" s="182"/>
    </row>
    <row r="112" spans="4:4">
      <c r="D112" s="182"/>
    </row>
    <row r="113" spans="4:4">
      <c r="D113" s="182"/>
    </row>
    <row r="114" spans="4:4">
      <c r="D114" s="182"/>
    </row>
    <row r="115" spans="4:4">
      <c r="D115" s="182"/>
    </row>
    <row r="116" spans="4:4">
      <c r="D116" s="182"/>
    </row>
    <row r="117" spans="4:4">
      <c r="D117" s="182"/>
    </row>
    <row r="118" spans="4:4">
      <c r="D118" s="182"/>
    </row>
    <row r="119" spans="4:4">
      <c r="D119" s="182"/>
    </row>
    <row r="120" spans="4:4">
      <c r="D120" s="182"/>
    </row>
    <row r="121" spans="4:4">
      <c r="D121" s="182"/>
    </row>
    <row r="122" spans="4:4">
      <c r="D122" s="182"/>
    </row>
    <row r="123" spans="4:4">
      <c r="D123" s="182"/>
    </row>
    <row r="124" spans="4:4">
      <c r="D124" s="182"/>
    </row>
    <row r="125" spans="4:4">
      <c r="D125" s="182"/>
    </row>
    <row r="126" spans="4:4">
      <c r="D126" s="182"/>
    </row>
    <row r="127" spans="4:4">
      <c r="D127" s="182"/>
    </row>
    <row r="128" spans="4:4">
      <c r="D128" s="182"/>
    </row>
    <row r="129" spans="4:4">
      <c r="D129" s="182"/>
    </row>
    <row r="130" spans="4:4">
      <c r="D130" s="182"/>
    </row>
    <row r="131" spans="4:4">
      <c r="D131" s="182"/>
    </row>
    <row r="132" spans="4:4">
      <c r="D132" s="182"/>
    </row>
    <row r="133" spans="4:4">
      <c r="D133" s="182"/>
    </row>
    <row r="134" spans="4:4">
      <c r="D134" s="182"/>
    </row>
    <row r="135" spans="4:4">
      <c r="D135" s="182"/>
    </row>
    <row r="136" spans="4:4">
      <c r="D136" s="182"/>
    </row>
    <row r="137" spans="4:4">
      <c r="D137" s="182"/>
    </row>
    <row r="138" spans="4:4">
      <c r="D138" s="182"/>
    </row>
    <row r="139" spans="4:4">
      <c r="D139" s="182"/>
    </row>
    <row r="140" spans="4:4">
      <c r="D140" s="182"/>
    </row>
    <row r="141" spans="4:4">
      <c r="D141" s="182"/>
    </row>
    <row r="142" spans="4:4">
      <c r="D142" s="182"/>
    </row>
    <row r="143" spans="4:4">
      <c r="D143" s="182"/>
    </row>
    <row r="144" spans="4:4">
      <c r="D144" s="182"/>
    </row>
    <row r="145" spans="4:4">
      <c r="D145" s="182"/>
    </row>
    <row r="146" spans="4:4">
      <c r="D146" s="182"/>
    </row>
    <row r="147" spans="4:4">
      <c r="D147" s="182"/>
    </row>
    <row r="148" spans="4:4">
      <c r="D148" s="182"/>
    </row>
    <row r="149" spans="4:4">
      <c r="D149" s="182"/>
    </row>
    <row r="150" spans="4:4">
      <c r="D150" s="182"/>
    </row>
    <row r="151" spans="4:4">
      <c r="D151" s="182"/>
    </row>
    <row r="152" spans="4:4">
      <c r="D152" s="182"/>
    </row>
    <row r="153" spans="4:4">
      <c r="D153" s="182"/>
    </row>
    <row r="154" spans="4:4">
      <c r="D154" s="182"/>
    </row>
    <row r="155" spans="4:4">
      <c r="D155" s="182"/>
    </row>
    <row r="156" spans="4:4">
      <c r="D156" s="182"/>
    </row>
    <row r="157" spans="4:4">
      <c r="D157" s="182"/>
    </row>
    <row r="158" spans="4:4">
      <c r="D158" s="182"/>
    </row>
    <row r="159" spans="4:4">
      <c r="D159" s="182"/>
    </row>
    <row r="160" spans="4:4">
      <c r="D160" s="182"/>
    </row>
    <row r="161" spans="4:4">
      <c r="D161" s="182"/>
    </row>
    <row r="162" spans="4:4">
      <c r="D162" s="182"/>
    </row>
    <row r="163" spans="4:4">
      <c r="D163" s="182"/>
    </row>
    <row r="164" spans="4:4">
      <c r="D164" s="182"/>
    </row>
    <row r="165" spans="4:4">
      <c r="D165" s="182"/>
    </row>
    <row r="166" spans="4:4">
      <c r="D166" s="182"/>
    </row>
    <row r="167" spans="4:4">
      <c r="D167" s="182"/>
    </row>
    <row r="168" spans="4:4">
      <c r="D168" s="182"/>
    </row>
    <row r="169" spans="4:4">
      <c r="D169" s="182"/>
    </row>
    <row r="170" spans="4:4">
      <c r="D170" s="182"/>
    </row>
    <row r="171" spans="4:4">
      <c r="D171" s="182"/>
    </row>
    <row r="172" spans="4:4">
      <c r="D172" s="182"/>
    </row>
    <row r="173" spans="4:4">
      <c r="D173" s="182"/>
    </row>
    <row r="174" spans="4:4">
      <c r="D174" s="182"/>
    </row>
    <row r="175" spans="4:4">
      <c r="D175" s="182"/>
    </row>
    <row r="176" spans="4:4">
      <c r="D176" s="182"/>
    </row>
    <row r="177" spans="4:4">
      <c r="D177" s="182"/>
    </row>
    <row r="178" spans="4:4">
      <c r="D178" s="182"/>
    </row>
    <row r="179" spans="4:4">
      <c r="D179" s="182"/>
    </row>
    <row r="180" spans="4:4">
      <c r="D180" s="182"/>
    </row>
    <row r="181" spans="4:4">
      <c r="D181" s="182"/>
    </row>
    <row r="182" spans="4:4">
      <c r="D182" s="182"/>
    </row>
    <row r="183" spans="4:4">
      <c r="D183" s="182"/>
    </row>
    <row r="184" spans="4:4">
      <c r="D184" s="182"/>
    </row>
    <row r="185" spans="4:4">
      <c r="D185" s="182"/>
    </row>
    <row r="186" spans="4:4">
      <c r="D186" s="182"/>
    </row>
    <row r="187" spans="4:4">
      <c r="D187" s="182"/>
    </row>
    <row r="188" spans="4:4">
      <c r="D188" s="182"/>
    </row>
    <row r="189" spans="4:4">
      <c r="D189" s="182"/>
    </row>
    <row r="190" spans="4:4">
      <c r="D190" s="182"/>
    </row>
    <row r="191" spans="4:4">
      <c r="D191" s="182"/>
    </row>
    <row r="192" spans="4:4">
      <c r="D192" s="182"/>
    </row>
    <row r="193" spans="4:4">
      <c r="D193" s="182"/>
    </row>
    <row r="194" spans="4:4">
      <c r="D194" s="182"/>
    </row>
    <row r="195" spans="4:4">
      <c r="D195" s="182"/>
    </row>
    <row r="196" spans="4:4">
      <c r="D196" s="182"/>
    </row>
    <row r="197" spans="4:4">
      <c r="D197" s="182"/>
    </row>
    <row r="198" spans="4:4">
      <c r="D198" s="182"/>
    </row>
    <row r="199" spans="4:4">
      <c r="D199" s="182"/>
    </row>
    <row r="200" spans="4:4">
      <c r="D200" s="182"/>
    </row>
    <row r="201" spans="4:4">
      <c r="D201" s="182"/>
    </row>
    <row r="202" spans="4:4">
      <c r="D202" s="182"/>
    </row>
    <row r="203" spans="4:4">
      <c r="D203" s="182"/>
    </row>
    <row r="204" spans="4:4">
      <c r="D204" s="182"/>
    </row>
    <row r="205" spans="4:4">
      <c r="D205" s="182"/>
    </row>
    <row r="206" spans="4:4">
      <c r="D206" s="182"/>
    </row>
    <row r="207" spans="4:4">
      <c r="D207" s="182"/>
    </row>
    <row r="208" spans="4:4">
      <c r="D208" s="182"/>
    </row>
    <row r="209" spans="4:4">
      <c r="D209" s="182"/>
    </row>
    <row r="210" spans="4:4">
      <c r="D210" s="182"/>
    </row>
    <row r="211" spans="4:4">
      <c r="D211" s="182"/>
    </row>
    <row r="212" spans="4:4">
      <c r="D212" s="182"/>
    </row>
    <row r="213" spans="4:4">
      <c r="D213" s="182"/>
    </row>
    <row r="214" spans="4:4">
      <c r="D214" s="182"/>
    </row>
    <row r="215" spans="4:4">
      <c r="D215" s="182"/>
    </row>
    <row r="216" spans="4:4">
      <c r="D216" s="182"/>
    </row>
    <row r="217" spans="4:4">
      <c r="D217" s="182"/>
    </row>
    <row r="218" spans="4:4">
      <c r="D218" s="182"/>
    </row>
    <row r="219" spans="4:4">
      <c r="D219" s="182"/>
    </row>
    <row r="220" spans="4:4">
      <c r="D220" s="182"/>
    </row>
    <row r="221" spans="4:4">
      <c r="D221" s="182"/>
    </row>
    <row r="222" spans="4:4">
      <c r="D222" s="182"/>
    </row>
    <row r="223" spans="4:4">
      <c r="D223" s="182"/>
    </row>
    <row r="224" spans="4:4">
      <c r="D224" s="182"/>
    </row>
    <row r="225" spans="4:4">
      <c r="D225" s="182"/>
    </row>
    <row r="226" spans="4:4">
      <c r="D226" s="182"/>
    </row>
    <row r="227" spans="4:4">
      <c r="D227" s="182"/>
    </row>
    <row r="228" spans="4:4">
      <c r="D228" s="182"/>
    </row>
    <row r="229" spans="4:4">
      <c r="D229" s="182"/>
    </row>
    <row r="230" spans="4:4">
      <c r="D230" s="182"/>
    </row>
    <row r="231" spans="4:4">
      <c r="D231" s="182"/>
    </row>
    <row r="232" spans="4:4">
      <c r="D232" s="182"/>
    </row>
    <row r="233" spans="4:4">
      <c r="D233" s="182"/>
    </row>
    <row r="234" spans="4:4">
      <c r="D234" s="182"/>
    </row>
    <row r="235" spans="4:4">
      <c r="D235" s="182"/>
    </row>
    <row r="236" spans="4:4">
      <c r="D236" s="182"/>
    </row>
    <row r="237" spans="4:4">
      <c r="D237" s="182"/>
    </row>
    <row r="238" spans="4:4">
      <c r="D238" s="182"/>
    </row>
    <row r="239" spans="4:4">
      <c r="D239" s="182"/>
    </row>
    <row r="240" spans="4:4">
      <c r="D240" s="182"/>
    </row>
    <row r="241" spans="4:4">
      <c r="D241" s="182"/>
    </row>
    <row r="242" spans="4:4">
      <c r="D242" s="182"/>
    </row>
    <row r="243" spans="4:4">
      <c r="D243" s="182"/>
    </row>
    <row r="244" spans="4:4">
      <c r="D244" s="182"/>
    </row>
    <row r="245" spans="4:4">
      <c r="D245" s="182"/>
    </row>
    <row r="246" spans="4:4">
      <c r="D246" s="182"/>
    </row>
    <row r="247" spans="4:4">
      <c r="D247" s="182"/>
    </row>
    <row r="248" spans="4:4">
      <c r="D248" s="182"/>
    </row>
    <row r="249" spans="4:4">
      <c r="D249" s="182"/>
    </row>
    <row r="250" spans="4:4">
      <c r="D250" s="182"/>
    </row>
    <row r="251" spans="4:4">
      <c r="D251" s="182"/>
    </row>
    <row r="252" spans="4:4">
      <c r="D252" s="182"/>
    </row>
    <row r="253" spans="4:4">
      <c r="D253" s="182"/>
    </row>
    <row r="254" spans="4:4">
      <c r="D254" s="182"/>
    </row>
    <row r="255" spans="4:4">
      <c r="D255" s="182"/>
    </row>
    <row r="256" spans="4:4">
      <c r="D256" s="182"/>
    </row>
    <row r="257" spans="4:4">
      <c r="D257" s="182"/>
    </row>
    <row r="258" spans="4:4">
      <c r="D258" s="182"/>
    </row>
    <row r="259" spans="4:4">
      <c r="D259" s="182"/>
    </row>
    <row r="260" spans="4:4">
      <c r="D260" s="182"/>
    </row>
    <row r="261" spans="4:4">
      <c r="D261" s="182"/>
    </row>
    <row r="262" spans="4:4">
      <c r="D262" s="182"/>
    </row>
    <row r="263" spans="4:4">
      <c r="D263" s="182"/>
    </row>
    <row r="264" spans="4:4">
      <c r="D264" s="182"/>
    </row>
    <row r="265" spans="4:4">
      <c r="D265" s="182"/>
    </row>
    <row r="266" spans="4:4">
      <c r="D266" s="182"/>
    </row>
    <row r="267" spans="4:4">
      <c r="D267" s="182"/>
    </row>
    <row r="268" spans="4:4">
      <c r="D268" s="182"/>
    </row>
    <row r="269" spans="4:4">
      <c r="D269" s="182"/>
    </row>
    <row r="270" spans="4:4">
      <c r="D270" s="182"/>
    </row>
    <row r="271" spans="4:4">
      <c r="D271" s="182"/>
    </row>
    <row r="272" spans="4:4">
      <c r="D272" s="182"/>
    </row>
    <row r="273" spans="4:4">
      <c r="D273" s="182"/>
    </row>
    <row r="274" spans="4:4">
      <c r="D274" s="182"/>
    </row>
    <row r="275" spans="4:4">
      <c r="D275" s="182"/>
    </row>
    <row r="276" spans="4:4">
      <c r="D276" s="182"/>
    </row>
    <row r="277" spans="4:4">
      <c r="D277" s="182"/>
    </row>
    <row r="278" spans="4:4">
      <c r="D278" s="182"/>
    </row>
    <row r="279" spans="4:4">
      <c r="D279" s="182"/>
    </row>
    <row r="280" spans="4:4">
      <c r="D280" s="182"/>
    </row>
    <row r="281" spans="4:4">
      <c r="D281" s="182"/>
    </row>
    <row r="282" spans="4:4">
      <c r="D282" s="182"/>
    </row>
    <row r="283" spans="4:4">
      <c r="D283" s="182"/>
    </row>
    <row r="284" spans="4:4">
      <c r="D284" s="182"/>
    </row>
    <row r="285" spans="4:4">
      <c r="D285" s="182"/>
    </row>
    <row r="286" spans="4:4">
      <c r="D286" s="182"/>
    </row>
    <row r="287" spans="4:4">
      <c r="D287" s="182"/>
    </row>
    <row r="288" spans="4:4">
      <c r="D288" s="182"/>
    </row>
    <row r="289" spans="4:4">
      <c r="D289" s="182"/>
    </row>
    <row r="290" spans="4:4">
      <c r="D290" s="182"/>
    </row>
    <row r="291" spans="4:4">
      <c r="D291" s="182"/>
    </row>
    <row r="292" spans="4:4">
      <c r="D292" s="182"/>
    </row>
    <row r="293" spans="4:4">
      <c r="D293" s="182"/>
    </row>
    <row r="294" spans="4:4">
      <c r="D294" s="182"/>
    </row>
    <row r="295" spans="4:4">
      <c r="D295" s="182"/>
    </row>
    <row r="296" spans="4:4">
      <c r="D296" s="182"/>
    </row>
    <row r="297" spans="4:4">
      <c r="D297" s="182"/>
    </row>
    <row r="298" spans="4:4">
      <c r="D298" s="182"/>
    </row>
    <row r="299" spans="4:4">
      <c r="D299" s="182"/>
    </row>
    <row r="300" spans="4:4">
      <c r="D300" s="182"/>
    </row>
    <row r="301" spans="4:4">
      <c r="D301" s="182"/>
    </row>
    <row r="302" spans="4:4">
      <c r="D302" s="182"/>
    </row>
    <row r="303" spans="4:4">
      <c r="D303" s="182"/>
    </row>
    <row r="304" spans="4:4">
      <c r="D304" s="182"/>
    </row>
    <row r="305" spans="4:4">
      <c r="D305" s="182"/>
    </row>
    <row r="306" spans="4:4">
      <c r="D306" s="182"/>
    </row>
    <row r="307" spans="4:4">
      <c r="D307" s="182"/>
    </row>
    <row r="308" spans="4:4">
      <c r="D308" s="182"/>
    </row>
    <row r="309" spans="4:4">
      <c r="D309" s="182"/>
    </row>
    <row r="310" spans="4:4">
      <c r="D310" s="182"/>
    </row>
    <row r="311" spans="4:4">
      <c r="D311" s="182"/>
    </row>
    <row r="312" spans="4:4">
      <c r="D312" s="182"/>
    </row>
    <row r="313" spans="4:4">
      <c r="D313" s="182"/>
    </row>
    <row r="314" spans="4:4">
      <c r="D314" s="182"/>
    </row>
    <row r="315" spans="4:4">
      <c r="D315" s="182"/>
    </row>
    <row r="316" spans="4:4">
      <c r="D316" s="182"/>
    </row>
    <row r="317" spans="4:4">
      <c r="D317" s="182"/>
    </row>
    <row r="318" spans="4:4">
      <c r="D318" s="182"/>
    </row>
    <row r="319" spans="4:4">
      <c r="D319" s="182"/>
    </row>
    <row r="320" spans="4:4">
      <c r="D320" s="182"/>
    </row>
    <row r="321" spans="4:4">
      <c r="D321" s="182"/>
    </row>
    <row r="322" spans="4:4">
      <c r="D322" s="182"/>
    </row>
    <row r="323" spans="4:4">
      <c r="D323" s="182"/>
    </row>
    <row r="324" spans="4:4">
      <c r="D324" s="182"/>
    </row>
    <row r="325" spans="4:4">
      <c r="D325" s="182"/>
    </row>
    <row r="326" spans="4:4">
      <c r="D326" s="182"/>
    </row>
    <row r="327" spans="4:4">
      <c r="D327" s="182"/>
    </row>
    <row r="328" spans="4:4">
      <c r="D328" s="182"/>
    </row>
    <row r="329" spans="4:4">
      <c r="D329" s="182"/>
    </row>
    <row r="330" spans="4:4">
      <c r="D330" s="182"/>
    </row>
    <row r="331" spans="4:4">
      <c r="D331" s="182"/>
    </row>
    <row r="332" spans="4:4">
      <c r="D332" s="182"/>
    </row>
    <row r="333" spans="4:4">
      <c r="D333" s="182"/>
    </row>
    <row r="334" spans="4:4">
      <c r="D334" s="182"/>
    </row>
    <row r="335" spans="4:4">
      <c r="D335" s="182"/>
    </row>
    <row r="336" spans="4:4">
      <c r="D336" s="182"/>
    </row>
    <row r="337" spans="4:4">
      <c r="D337" s="182"/>
    </row>
    <row r="338" spans="4:4">
      <c r="D338" s="182"/>
    </row>
    <row r="339" spans="4:4">
      <c r="D339" s="182"/>
    </row>
    <row r="340" spans="4:4">
      <c r="D340" s="182"/>
    </row>
    <row r="341" spans="4:4">
      <c r="D341" s="182"/>
    </row>
    <row r="342" spans="4:4">
      <c r="D342" s="182"/>
    </row>
    <row r="343" spans="4:4">
      <c r="D343" s="182"/>
    </row>
    <row r="344" spans="4:4">
      <c r="D344" s="182"/>
    </row>
    <row r="345" spans="4:4">
      <c r="D345" s="182"/>
    </row>
    <row r="346" spans="4:4">
      <c r="D346" s="182"/>
    </row>
    <row r="347" spans="4:4">
      <c r="D347" s="182"/>
    </row>
    <row r="348" spans="4:4">
      <c r="D348" s="182"/>
    </row>
    <row r="349" spans="4:4">
      <c r="D349" s="182"/>
    </row>
    <row r="350" spans="4:4">
      <c r="D350" s="182"/>
    </row>
    <row r="351" spans="4:4">
      <c r="D351" s="182"/>
    </row>
    <row r="352" spans="4:4">
      <c r="D352" s="182"/>
    </row>
    <row r="353" spans="4:4">
      <c r="D353" s="182"/>
    </row>
    <row r="354" spans="4:4">
      <c r="D354" s="182"/>
    </row>
    <row r="355" spans="4:4">
      <c r="D355" s="182"/>
    </row>
    <row r="356" spans="4:4">
      <c r="D356" s="182"/>
    </row>
    <row r="357" spans="4:4">
      <c r="D357" s="182"/>
    </row>
    <row r="358" spans="4:4">
      <c r="D358" s="182"/>
    </row>
    <row r="359" spans="4:4">
      <c r="D359" s="182"/>
    </row>
    <row r="360" spans="4:4">
      <c r="D360" s="182"/>
    </row>
    <row r="361" spans="4:4">
      <c r="D361" s="182"/>
    </row>
    <row r="362" spans="4:4">
      <c r="D362" s="182"/>
    </row>
    <row r="363" spans="4:4">
      <c r="D363" s="182"/>
    </row>
    <row r="364" spans="4:4">
      <c r="D364" s="182"/>
    </row>
    <row r="365" spans="4:4">
      <c r="D365" s="182"/>
    </row>
    <row r="366" spans="4:4">
      <c r="D366" s="182"/>
    </row>
    <row r="367" spans="4:4">
      <c r="D367" s="182"/>
    </row>
    <row r="368" spans="4:4">
      <c r="D368" s="182"/>
    </row>
    <row r="369" spans="4:4">
      <c r="D369" s="182"/>
    </row>
    <row r="370" spans="4:4">
      <c r="D370" s="182"/>
    </row>
    <row r="371" spans="4:4">
      <c r="D371" s="182"/>
    </row>
    <row r="372" spans="4:4">
      <c r="D372" s="182"/>
    </row>
    <row r="373" spans="4:4">
      <c r="D373" s="182"/>
    </row>
    <row r="374" spans="4:4">
      <c r="D374" s="182"/>
    </row>
    <row r="375" spans="4:4">
      <c r="D375" s="182"/>
    </row>
    <row r="376" spans="4:4">
      <c r="D376" s="182"/>
    </row>
    <row r="377" spans="4:4">
      <c r="D377" s="182"/>
    </row>
    <row r="378" spans="4:4">
      <c r="D378" s="182"/>
    </row>
    <row r="379" spans="4:4">
      <c r="D379" s="182"/>
    </row>
    <row r="380" spans="4:4">
      <c r="D380" s="182"/>
    </row>
    <row r="381" spans="4:4">
      <c r="D381" s="182"/>
    </row>
    <row r="382" spans="4:4">
      <c r="D382" s="182"/>
    </row>
    <row r="383" spans="4:4">
      <c r="D383" s="182"/>
    </row>
    <row r="384" spans="4:4">
      <c r="D384" s="182"/>
    </row>
    <row r="385" spans="4:4">
      <c r="D385" s="182"/>
    </row>
    <row r="386" spans="4:4">
      <c r="D386" s="182"/>
    </row>
    <row r="387" spans="4:4">
      <c r="D387" s="182"/>
    </row>
    <row r="388" spans="4:4">
      <c r="D388" s="182"/>
    </row>
    <row r="389" spans="4:4">
      <c r="D389" s="182"/>
    </row>
    <row r="390" spans="4:4">
      <c r="D390" s="182"/>
    </row>
    <row r="391" spans="4:4">
      <c r="D391" s="182"/>
    </row>
    <row r="392" spans="4:4">
      <c r="D392" s="182"/>
    </row>
    <row r="393" spans="4:4">
      <c r="D393" s="182"/>
    </row>
    <row r="394" spans="4:4">
      <c r="D394" s="182"/>
    </row>
    <row r="395" spans="4:4">
      <c r="D395" s="182"/>
    </row>
    <row r="396" spans="4:4">
      <c r="D396" s="182"/>
    </row>
    <row r="397" spans="4:4">
      <c r="D397" s="182"/>
    </row>
    <row r="398" spans="4:4">
      <c r="D398" s="182"/>
    </row>
    <row r="399" spans="4:4">
      <c r="D399" s="182"/>
    </row>
    <row r="400" spans="4:4">
      <c r="D400" s="182"/>
    </row>
    <row r="401" spans="4:4">
      <c r="D401" s="182"/>
    </row>
    <row r="402" spans="4:4">
      <c r="D402" s="182"/>
    </row>
    <row r="403" spans="4:4">
      <c r="D403" s="182"/>
    </row>
    <row r="404" spans="4:4">
      <c r="D404" s="182"/>
    </row>
    <row r="405" spans="4:4">
      <c r="D405" s="182"/>
    </row>
    <row r="406" spans="4:4">
      <c r="D406" s="182"/>
    </row>
    <row r="407" spans="4:4">
      <c r="D407" s="182"/>
    </row>
    <row r="408" spans="4:4">
      <c r="D408" s="182"/>
    </row>
    <row r="409" spans="4:4">
      <c r="D409" s="182"/>
    </row>
    <row r="410" spans="4:4">
      <c r="D410" s="182"/>
    </row>
    <row r="411" spans="4:4">
      <c r="D411" s="182"/>
    </row>
    <row r="412" spans="4:4">
      <c r="D412" s="182"/>
    </row>
    <row r="413" spans="4:4">
      <c r="D413" s="182"/>
    </row>
    <row r="414" spans="4:4">
      <c r="D414" s="182"/>
    </row>
    <row r="415" spans="4:4">
      <c r="D415" s="182"/>
    </row>
    <row r="416" spans="4:4">
      <c r="D416" s="182"/>
    </row>
    <row r="417" spans="4:4">
      <c r="D417" s="182"/>
    </row>
    <row r="418" spans="4:4">
      <c r="D418" s="182"/>
    </row>
    <row r="419" spans="4:4">
      <c r="D419" s="182"/>
    </row>
    <row r="420" spans="4:4">
      <c r="D420" s="182"/>
    </row>
    <row r="421" spans="4:4">
      <c r="D421" s="182"/>
    </row>
    <row r="422" spans="4:4">
      <c r="D422" s="182"/>
    </row>
    <row r="423" spans="4:4">
      <c r="D423" s="182"/>
    </row>
    <row r="424" spans="4:4">
      <c r="D424" s="182"/>
    </row>
    <row r="425" spans="4:4">
      <c r="D425" s="182"/>
    </row>
    <row r="426" spans="4:4">
      <c r="D426" s="182"/>
    </row>
    <row r="427" spans="4:4">
      <c r="D427" s="182"/>
    </row>
    <row r="428" spans="4:4">
      <c r="D428" s="182"/>
    </row>
    <row r="429" spans="4:4">
      <c r="D429" s="182"/>
    </row>
    <row r="430" spans="4:4">
      <c r="D430" s="182"/>
    </row>
    <row r="431" spans="4:4">
      <c r="D431" s="182"/>
    </row>
    <row r="432" spans="4:4">
      <c r="D432" s="182"/>
    </row>
    <row r="433" spans="4:4">
      <c r="D433" s="182"/>
    </row>
    <row r="434" spans="4:4">
      <c r="D434" s="182"/>
    </row>
    <row r="435" spans="4:4">
      <c r="D435" s="182"/>
    </row>
    <row r="436" spans="4:4">
      <c r="D436" s="182"/>
    </row>
    <row r="437" spans="4:4">
      <c r="D437" s="182"/>
    </row>
    <row r="438" spans="4:4">
      <c r="D438" s="182"/>
    </row>
    <row r="439" spans="4:4">
      <c r="D439" s="182"/>
    </row>
    <row r="440" spans="4:4">
      <c r="D440" s="182"/>
    </row>
    <row r="441" spans="4:4">
      <c r="D441" s="182"/>
    </row>
    <row r="442" spans="4:4">
      <c r="D442" s="182"/>
    </row>
    <row r="443" spans="4:4">
      <c r="D443" s="182"/>
    </row>
    <row r="444" spans="4:4">
      <c r="D444" s="182"/>
    </row>
    <row r="445" spans="4:4">
      <c r="D445" s="182"/>
    </row>
    <row r="446" spans="4:4">
      <c r="D446" s="182"/>
    </row>
    <row r="447" spans="4:4">
      <c r="D447" s="182"/>
    </row>
    <row r="448" spans="4:4">
      <c r="D448" s="182"/>
    </row>
    <row r="449" spans="4:4">
      <c r="D449" s="182"/>
    </row>
    <row r="450" spans="4:4">
      <c r="D450" s="182"/>
    </row>
    <row r="451" spans="4:4">
      <c r="D451" s="182"/>
    </row>
    <row r="452" spans="4:4">
      <c r="D452" s="182"/>
    </row>
    <row r="453" spans="4:4">
      <c r="D453" s="182"/>
    </row>
    <row r="454" spans="4:4">
      <c r="D454" s="182"/>
    </row>
    <row r="455" spans="4:4">
      <c r="D455" s="182"/>
    </row>
    <row r="456" spans="4:4">
      <c r="D456" s="182"/>
    </row>
    <row r="457" spans="4:4">
      <c r="D457" s="182"/>
    </row>
    <row r="458" spans="4:4">
      <c r="D458" s="182"/>
    </row>
    <row r="459" spans="4:4">
      <c r="D459" s="182"/>
    </row>
    <row r="460" spans="4:4">
      <c r="D460" s="182"/>
    </row>
    <row r="461" spans="4:4">
      <c r="D461" s="182"/>
    </row>
    <row r="462" spans="4:4">
      <c r="D462" s="182"/>
    </row>
    <row r="463" spans="4:4">
      <c r="D463" s="182"/>
    </row>
    <row r="464" spans="4:4">
      <c r="D464" s="182"/>
    </row>
    <row r="465" spans="4:4">
      <c r="D465" s="182"/>
    </row>
    <row r="466" spans="4:4">
      <c r="D466" s="182"/>
    </row>
    <row r="467" spans="4:4">
      <c r="D467" s="182"/>
    </row>
    <row r="468" spans="4:4">
      <c r="D468" s="182"/>
    </row>
    <row r="469" spans="4:4">
      <c r="D469" s="182"/>
    </row>
    <row r="470" spans="4:4">
      <c r="D470" s="182"/>
    </row>
    <row r="471" spans="4:4">
      <c r="D471" s="182"/>
    </row>
    <row r="472" spans="4:4">
      <c r="D472" s="182"/>
    </row>
    <row r="473" spans="4:4">
      <c r="D473" s="182"/>
    </row>
    <row r="474" spans="4:4">
      <c r="D474" s="182"/>
    </row>
    <row r="475" spans="4:4">
      <c r="D475" s="182"/>
    </row>
    <row r="476" spans="4:4">
      <c r="D476" s="182"/>
    </row>
    <row r="477" spans="4:4">
      <c r="D477" s="182"/>
    </row>
    <row r="478" spans="4:4">
      <c r="D478" s="182"/>
    </row>
    <row r="479" spans="4:4">
      <c r="D479" s="182"/>
    </row>
    <row r="480" spans="4:4">
      <c r="D480" s="182"/>
    </row>
    <row r="481" spans="4:4">
      <c r="D481" s="182"/>
    </row>
    <row r="482" spans="4:4">
      <c r="D482" s="182"/>
    </row>
    <row r="483" spans="4:4">
      <c r="D483" s="182"/>
    </row>
    <row r="484" spans="4:4">
      <c r="D484" s="182"/>
    </row>
    <row r="485" spans="4:4">
      <c r="D485" s="182"/>
    </row>
    <row r="486" spans="4:4">
      <c r="D486" s="182"/>
    </row>
    <row r="487" spans="4:4">
      <c r="D487" s="182"/>
    </row>
    <row r="488" spans="4:4">
      <c r="D488" s="182"/>
    </row>
    <row r="489" spans="4:4">
      <c r="D489" s="182"/>
    </row>
    <row r="490" spans="4:4">
      <c r="D490" s="182"/>
    </row>
    <row r="491" spans="4:4">
      <c r="D491" s="182"/>
    </row>
    <row r="492" spans="4:4">
      <c r="D492" s="182"/>
    </row>
    <row r="493" spans="4:4">
      <c r="D493" s="182"/>
    </row>
    <row r="494" spans="4:4">
      <c r="D494" s="182"/>
    </row>
    <row r="495" spans="4:4">
      <c r="D495" s="182"/>
    </row>
    <row r="496" spans="4:4">
      <c r="D496" s="182"/>
    </row>
    <row r="497" spans="4:5">
      <c r="D497" s="182"/>
      <c r="E497" s="177"/>
    </row>
    <row r="498" spans="4:5">
      <c r="D498" s="182"/>
      <c r="E498" s="177"/>
    </row>
    <row r="499" spans="4:5">
      <c r="D499" s="182"/>
      <c r="E499" s="177"/>
    </row>
    <row r="500" spans="4:5">
      <c r="D500" s="182"/>
      <c r="E500" s="177"/>
    </row>
    <row r="501" spans="4:5">
      <c r="D501" s="182"/>
      <c r="E501" s="177"/>
    </row>
    <row r="502" spans="4:5">
      <c r="D502" s="182"/>
      <c r="E502" s="177"/>
    </row>
    <row r="503" spans="4:5">
      <c r="D503" s="182"/>
      <c r="E503" s="177"/>
    </row>
    <row r="504" spans="4:5">
      <c r="D504" s="182"/>
      <c r="E504" s="177"/>
    </row>
    <row r="505" spans="4:5">
      <c r="D505" s="182"/>
      <c r="E505" s="177"/>
    </row>
    <row r="506" spans="4:5">
      <c r="D506" s="182"/>
      <c r="E506" s="177"/>
    </row>
    <row r="507" spans="4:5">
      <c r="D507" s="182"/>
      <c r="E507" s="177"/>
    </row>
    <row r="508" spans="4:5">
      <c r="D508" s="182"/>
      <c r="E508" s="177"/>
    </row>
    <row r="509" spans="4:5">
      <c r="D509" s="182"/>
      <c r="E509" s="177"/>
    </row>
    <row r="510" spans="4:5">
      <c r="D510" s="182"/>
      <c r="E510" s="177"/>
    </row>
    <row r="511" spans="4:5">
      <c r="D511" s="182"/>
      <c r="E511" s="177"/>
    </row>
    <row r="512" spans="4:5">
      <c r="D512" s="177"/>
      <c r="E512" s="181"/>
    </row>
    <row r="513" spans="5:5">
      <c r="E513" s="2"/>
    </row>
  </sheetData>
  <sheetProtection password="CC13"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1181102362204722" bottom="0.51181102362204722" header="0" footer="0.23622047244094491"/>
  <pageSetup paperSize="9" scale="78" fitToHeight="25" pageOrder="overThenDown" orientation="landscape" r:id="rId1"/>
  <headerFooter alignWithMargins="0">
    <oddFooter>&amp;L&amp;Z&amp;F&amp;C&amp;A&amp;R&amp;D</oddFooter>
  </headerFooter>
  <rowBreaks count="1" manualBreakCount="1">
    <brk id="27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159</v>
      </c>
      <c r="C1" s="78" t="s" vm="1">
        <v>214</v>
      </c>
    </row>
    <row r="2" spans="2:18">
      <c r="B2" s="55" t="s">
        <v>158</v>
      </c>
      <c r="C2" s="78" t="s">
        <v>215</v>
      </c>
    </row>
    <row r="3" spans="2:18">
      <c r="B3" s="55" t="s">
        <v>160</v>
      </c>
      <c r="C3" s="78" t="s">
        <v>216</v>
      </c>
    </row>
    <row r="4" spans="2:18">
      <c r="B4" s="55" t="s">
        <v>161</v>
      </c>
      <c r="C4" s="78">
        <v>659</v>
      </c>
    </row>
    <row r="6" spans="2:18" ht="26.25" customHeight="1">
      <c r="B6" s="172" t="s">
        <v>198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1" t="s">
        <v>131</v>
      </c>
      <c r="C7" s="29" t="s">
        <v>55</v>
      </c>
      <c r="D7" s="70" t="s">
        <v>76</v>
      </c>
      <c r="E7" s="29" t="s">
        <v>15</v>
      </c>
      <c r="F7" s="29" t="s">
        <v>77</v>
      </c>
      <c r="G7" s="29" t="s">
        <v>118</v>
      </c>
      <c r="H7" s="29" t="s">
        <v>18</v>
      </c>
      <c r="I7" s="29" t="s">
        <v>117</v>
      </c>
      <c r="J7" s="29" t="s">
        <v>17</v>
      </c>
      <c r="K7" s="29" t="s">
        <v>195</v>
      </c>
      <c r="L7" s="29" t="s">
        <v>0</v>
      </c>
      <c r="M7" s="29" t="s">
        <v>196</v>
      </c>
      <c r="N7" s="29" t="s">
        <v>69</v>
      </c>
      <c r="O7" s="70" t="s">
        <v>162</v>
      </c>
      <c r="P7" s="30" t="s">
        <v>164</v>
      </c>
      <c r="R7" s="1"/>
    </row>
    <row r="8" spans="2:18" s="3" customFormat="1" ht="17.25" customHeight="1">
      <c r="B8" s="15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99" t="s">
        <v>56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99" t="s">
        <v>127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3" sheet="1" objects="1" scenarios="1"/>
  <mergeCells count="1">
    <mergeCell ref="B6:P6"/>
  </mergeCells>
  <dataValidations count="1">
    <dataValidation allowBlank="1" showInputMessage="1" showErrorMessage="1" sqref="C5:C1048576 AH1:XFD2 D3:XFD1048576 D1:AF2 A1:A1048576 B1:B15 B18:B1048576"/>
  </dataValidations>
  <pageMargins left="0" right="0" top="0.51181102362204722" bottom="0.51181102362204722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159</v>
      </c>
      <c r="C1" s="78" t="s" vm="1">
        <v>214</v>
      </c>
    </row>
    <row r="2" spans="2:18">
      <c r="B2" s="55" t="s">
        <v>158</v>
      </c>
      <c r="C2" s="78" t="s">
        <v>215</v>
      </c>
    </row>
    <row r="3" spans="2:18">
      <c r="B3" s="55" t="s">
        <v>160</v>
      </c>
      <c r="C3" s="78" t="s">
        <v>216</v>
      </c>
    </row>
    <row r="4" spans="2:18">
      <c r="B4" s="55" t="s">
        <v>161</v>
      </c>
      <c r="C4" s="78">
        <v>659</v>
      </c>
    </row>
    <row r="6" spans="2:18" ht="26.25" customHeight="1">
      <c r="B6" s="172" t="s">
        <v>201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1" t="s">
        <v>131</v>
      </c>
      <c r="C7" s="29" t="s">
        <v>55</v>
      </c>
      <c r="D7" s="70" t="s">
        <v>76</v>
      </c>
      <c r="E7" s="29" t="s">
        <v>15</v>
      </c>
      <c r="F7" s="29" t="s">
        <v>77</v>
      </c>
      <c r="G7" s="29" t="s">
        <v>118</v>
      </c>
      <c r="H7" s="29" t="s">
        <v>18</v>
      </c>
      <c r="I7" s="29" t="s">
        <v>117</v>
      </c>
      <c r="J7" s="29" t="s">
        <v>17</v>
      </c>
      <c r="K7" s="29" t="s">
        <v>195</v>
      </c>
      <c r="L7" s="29" t="s">
        <v>0</v>
      </c>
      <c r="M7" s="29" t="s">
        <v>196</v>
      </c>
      <c r="N7" s="29" t="s">
        <v>69</v>
      </c>
      <c r="O7" s="70" t="s">
        <v>162</v>
      </c>
      <c r="P7" s="30" t="s">
        <v>164</v>
      </c>
      <c r="R7" s="1"/>
    </row>
    <row r="8" spans="2:18" s="3" customFormat="1" ht="17.25" customHeight="1">
      <c r="B8" s="15"/>
      <c r="C8" s="31"/>
      <c r="D8" s="31"/>
      <c r="E8" s="31"/>
      <c r="F8" s="31"/>
      <c r="G8" s="31" t="s">
        <v>24</v>
      </c>
      <c r="H8" s="31" t="s">
        <v>21</v>
      </c>
      <c r="I8" s="31"/>
      <c r="J8" s="31" t="s">
        <v>20</v>
      </c>
      <c r="K8" s="31" t="s">
        <v>20</v>
      </c>
      <c r="L8" s="31" t="s">
        <v>22</v>
      </c>
      <c r="M8" s="31" t="s">
        <v>23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99" t="s">
        <v>56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99" t="s">
        <v>127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"/>
      <c r="R24" s="2"/>
      <c r="S24" s="2"/>
      <c r="T24" s="2"/>
      <c r="U24" s="2"/>
      <c r="V24" s="2"/>
      <c r="W24" s="2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"/>
      <c r="R25" s="2"/>
      <c r="S25" s="2"/>
      <c r="T25" s="2"/>
      <c r="U25" s="2"/>
      <c r="V25" s="2"/>
      <c r="W25" s="2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"/>
      <c r="R26" s="2"/>
      <c r="S26" s="2"/>
      <c r="T26" s="2"/>
      <c r="U26" s="2"/>
      <c r="V26" s="2"/>
      <c r="W26" s="2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"/>
      <c r="R27" s="2"/>
      <c r="S27" s="2"/>
      <c r="T27" s="2"/>
      <c r="U27" s="2"/>
      <c r="V27" s="2"/>
      <c r="W27" s="2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"/>
      <c r="R28" s="2"/>
      <c r="S28" s="2"/>
      <c r="T28" s="2"/>
      <c r="U28" s="2"/>
      <c r="V28" s="2"/>
      <c r="W28" s="2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2"/>
      <c r="R29" s="2"/>
      <c r="S29" s="2"/>
      <c r="T29" s="2"/>
      <c r="U29" s="2"/>
      <c r="V29" s="2"/>
      <c r="W29" s="2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2"/>
      <c r="R30" s="2"/>
      <c r="S30" s="2"/>
      <c r="T30" s="2"/>
      <c r="U30" s="2"/>
      <c r="V30" s="2"/>
      <c r="W30" s="2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2"/>
      <c r="D390" s="1"/>
    </row>
    <row r="391" spans="2:4">
      <c r="B391" s="4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13" sheet="1" objects="1" scenarios="1"/>
  <mergeCells count="1">
    <mergeCell ref="B6:P6"/>
  </mergeCells>
  <dataValidations count="1">
    <dataValidation allowBlank="1" showInputMessage="1" showErrorMessage="1" sqref="C5:C1048576 AH1:XFD2 D3:XFD1048576 D1:AF2 A1:A1048576 B1:B14 B17:B1048576"/>
  </dataValidations>
  <pageMargins left="0" right="0" top="0.51181102362204722" bottom="0.51181102362204722" header="0" footer="0.23622047244094491"/>
  <pageSetup paperSize="9" scale="94" fitToHeight="25" pageOrder="overThenDown" orientation="landscape" r:id="rId1"/>
  <headerFooter alignWithMargins="0">
    <oddFooter>&amp;L&amp;Z&amp;F&amp;C&amp;A&amp;R&amp;D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topLeftCell="B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5" t="s">
        <v>159</v>
      </c>
      <c r="C1" s="78" t="s" vm="1">
        <v>214</v>
      </c>
    </row>
    <row r="2" spans="2:52">
      <c r="B2" s="55" t="s">
        <v>158</v>
      </c>
      <c r="C2" s="78" t="s">
        <v>215</v>
      </c>
    </row>
    <row r="3" spans="2:52">
      <c r="B3" s="55" t="s">
        <v>160</v>
      </c>
      <c r="C3" s="78" t="s">
        <v>216</v>
      </c>
    </row>
    <row r="4" spans="2:52">
      <c r="B4" s="55" t="s">
        <v>161</v>
      </c>
      <c r="C4" s="78">
        <v>659</v>
      </c>
    </row>
    <row r="6" spans="2:52" ht="21.75" customHeight="1">
      <c r="B6" s="164" t="s">
        <v>187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52" ht="27.7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  <c r="AT7" s="3"/>
      <c r="AU7" s="3"/>
    </row>
    <row r="8" spans="2:52" s="3" customFormat="1" ht="55.5" customHeight="1">
      <c r="B8" s="21" t="s">
        <v>130</v>
      </c>
      <c r="C8" s="29" t="s">
        <v>55</v>
      </c>
      <c r="D8" s="70" t="s">
        <v>134</v>
      </c>
      <c r="E8" s="29" t="s">
        <v>15</v>
      </c>
      <c r="F8" s="29" t="s">
        <v>77</v>
      </c>
      <c r="G8" s="29" t="s">
        <v>118</v>
      </c>
      <c r="H8" s="29" t="s">
        <v>18</v>
      </c>
      <c r="I8" s="29" t="s">
        <v>117</v>
      </c>
      <c r="J8" s="29" t="s">
        <v>17</v>
      </c>
      <c r="K8" s="29" t="s">
        <v>19</v>
      </c>
      <c r="L8" s="29" t="s">
        <v>0</v>
      </c>
      <c r="M8" s="29" t="s">
        <v>121</v>
      </c>
      <c r="N8" s="29" t="s">
        <v>72</v>
      </c>
      <c r="O8" s="29" t="s">
        <v>69</v>
      </c>
      <c r="P8" s="70" t="s">
        <v>162</v>
      </c>
      <c r="Q8" s="71" t="s">
        <v>164</v>
      </c>
      <c r="AL8" s="1"/>
      <c r="AT8" s="1"/>
      <c r="AU8" s="1"/>
      <c r="AV8" s="1"/>
    </row>
    <row r="9" spans="2:52" s="3" customFormat="1" ht="21.75" customHeight="1">
      <c r="B9" s="15"/>
      <c r="C9" s="31"/>
      <c r="D9" s="31"/>
      <c r="E9" s="31"/>
      <c r="F9" s="31"/>
      <c r="G9" s="31" t="s">
        <v>24</v>
      </c>
      <c r="H9" s="31" t="s">
        <v>21</v>
      </c>
      <c r="I9" s="31"/>
      <c r="J9" s="31" t="s">
        <v>20</v>
      </c>
      <c r="K9" s="31" t="s">
        <v>20</v>
      </c>
      <c r="L9" s="31" t="s">
        <v>22</v>
      </c>
      <c r="M9" s="31" t="s">
        <v>73</v>
      </c>
      <c r="N9" s="31" t="s">
        <v>23</v>
      </c>
      <c r="O9" s="31" t="s">
        <v>20</v>
      </c>
      <c r="P9" s="31" t="s">
        <v>20</v>
      </c>
      <c r="Q9" s="32" t="s">
        <v>20</v>
      </c>
      <c r="AT9" s="1"/>
      <c r="AU9" s="1"/>
    </row>
    <row r="10" spans="2:52" s="4" customFormat="1" ht="18" customHeight="1">
      <c r="B10" s="18"/>
      <c r="C10" s="33" t="s">
        <v>1</v>
      </c>
      <c r="D10" s="33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 t="s">
        <v>31</v>
      </c>
      <c r="C11" s="80"/>
      <c r="D11" s="80"/>
      <c r="E11" s="80"/>
      <c r="F11" s="80"/>
      <c r="G11" s="80"/>
      <c r="H11" s="88">
        <v>4.5221671023204983</v>
      </c>
      <c r="I11" s="80"/>
      <c r="J11" s="80"/>
      <c r="K11" s="89">
        <v>5.8535847390637618E-3</v>
      </c>
      <c r="L11" s="88"/>
      <c r="M11" s="90"/>
      <c r="N11" s="88">
        <v>197408.77338999999</v>
      </c>
      <c r="O11" s="80"/>
      <c r="P11" s="89">
        <v>1</v>
      </c>
      <c r="Q11" s="89">
        <f>N11/'סכום נכסי הקרן'!$C$42</f>
        <v>0.27262439161404184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1" t="s">
        <v>210</v>
      </c>
      <c r="C12" s="82"/>
      <c r="D12" s="82"/>
      <c r="E12" s="82"/>
      <c r="F12" s="82"/>
      <c r="G12" s="82"/>
      <c r="H12" s="91">
        <v>4.5221671023204983</v>
      </c>
      <c r="I12" s="82"/>
      <c r="J12" s="82"/>
      <c r="K12" s="92">
        <v>5.8535847390637618E-3</v>
      </c>
      <c r="L12" s="91"/>
      <c r="M12" s="93"/>
      <c r="N12" s="91">
        <v>197408.77338999999</v>
      </c>
      <c r="O12" s="82"/>
      <c r="P12" s="92">
        <v>1</v>
      </c>
      <c r="Q12" s="92">
        <f>N12/'סכום נכסי הקרן'!$C$42</f>
        <v>0.27262439161404184</v>
      </c>
      <c r="AV12" s="4"/>
    </row>
    <row r="13" spans="2:52" s="121" customFormat="1">
      <c r="B13" s="116" t="s">
        <v>29</v>
      </c>
      <c r="C13" s="117"/>
      <c r="D13" s="117"/>
      <c r="E13" s="117"/>
      <c r="F13" s="117"/>
      <c r="G13" s="117"/>
      <c r="H13" s="118">
        <v>5.4108317421929257</v>
      </c>
      <c r="I13" s="117"/>
      <c r="J13" s="117"/>
      <c r="K13" s="119">
        <v>3.2393751465814168E-3</v>
      </c>
      <c r="L13" s="118"/>
      <c r="M13" s="120"/>
      <c r="N13" s="118">
        <v>91328.510500000019</v>
      </c>
      <c r="O13" s="117"/>
      <c r="P13" s="119">
        <v>0.46263653297501511</v>
      </c>
      <c r="Q13" s="119">
        <f>N13/'סכום נכסי הקרן'!$C$42</f>
        <v>0.12612600334074309</v>
      </c>
    </row>
    <row r="14" spans="2:52">
      <c r="B14" s="85" t="s">
        <v>28</v>
      </c>
      <c r="C14" s="82"/>
      <c r="D14" s="82"/>
      <c r="E14" s="82"/>
      <c r="F14" s="82"/>
      <c r="G14" s="82"/>
      <c r="H14" s="91">
        <v>5.4108317421929257</v>
      </c>
      <c r="I14" s="82"/>
      <c r="J14" s="82"/>
      <c r="K14" s="92">
        <v>3.2393751465814168E-3</v>
      </c>
      <c r="L14" s="91"/>
      <c r="M14" s="93"/>
      <c r="N14" s="91">
        <v>91328.510500000019</v>
      </c>
      <c r="O14" s="82"/>
      <c r="P14" s="92">
        <v>0.46263653297501511</v>
      </c>
      <c r="Q14" s="92">
        <f>N14/'סכום נכסי הקרן'!$C$42</f>
        <v>0.12612600334074309</v>
      </c>
    </row>
    <row r="15" spans="2:52">
      <c r="B15" s="86" t="s">
        <v>217</v>
      </c>
      <c r="C15" s="84" t="s">
        <v>218</v>
      </c>
      <c r="D15" s="97" t="s">
        <v>135</v>
      </c>
      <c r="E15" s="84" t="s">
        <v>219</v>
      </c>
      <c r="F15" s="84"/>
      <c r="G15" s="84"/>
      <c r="H15" s="94">
        <v>4</v>
      </c>
      <c r="I15" s="97" t="s">
        <v>146</v>
      </c>
      <c r="J15" s="98">
        <v>0.04</v>
      </c>
      <c r="K15" s="95">
        <v>1.9999999999999998E-4</v>
      </c>
      <c r="L15" s="94">
        <v>13256264</v>
      </c>
      <c r="M15" s="96">
        <v>154.38</v>
      </c>
      <c r="N15" s="94">
        <v>20465.02101</v>
      </c>
      <c r="O15" s="95">
        <v>8.5261310485781048E-4</v>
      </c>
      <c r="P15" s="95">
        <v>0.10366824462036135</v>
      </c>
      <c r="Q15" s="95">
        <f>N15/'סכום נכסי הקרן'!$C$42</f>
        <v>2.8262492119321678E-2</v>
      </c>
    </row>
    <row r="16" spans="2:52" ht="20.25">
      <c r="B16" s="86" t="s">
        <v>220</v>
      </c>
      <c r="C16" s="84" t="s">
        <v>221</v>
      </c>
      <c r="D16" s="97" t="s">
        <v>135</v>
      </c>
      <c r="E16" s="84" t="s">
        <v>219</v>
      </c>
      <c r="F16" s="84"/>
      <c r="G16" s="84"/>
      <c r="H16" s="94">
        <v>6.47</v>
      </c>
      <c r="I16" s="97" t="s">
        <v>146</v>
      </c>
      <c r="J16" s="98">
        <v>0.04</v>
      </c>
      <c r="K16" s="95">
        <v>4.4000000000000003E-3</v>
      </c>
      <c r="L16" s="94">
        <v>178824</v>
      </c>
      <c r="M16" s="96">
        <v>156.35</v>
      </c>
      <c r="N16" s="94">
        <v>279.59133000000003</v>
      </c>
      <c r="O16" s="95">
        <v>1.691439908878811E-5</v>
      </c>
      <c r="P16" s="95">
        <v>1.4163065055251649E-3</v>
      </c>
      <c r="Q16" s="95">
        <f>N16/'סכום נכסי הקרן'!$C$42</f>
        <v>3.8611969940780764E-4</v>
      </c>
      <c r="AT16" s="4"/>
    </row>
    <row r="17" spans="2:47" ht="20.25">
      <c r="B17" s="86" t="s">
        <v>222</v>
      </c>
      <c r="C17" s="84" t="s">
        <v>223</v>
      </c>
      <c r="D17" s="97" t="s">
        <v>135</v>
      </c>
      <c r="E17" s="84" t="s">
        <v>219</v>
      </c>
      <c r="F17" s="84"/>
      <c r="G17" s="84"/>
      <c r="H17" s="94">
        <v>14.450000000000001</v>
      </c>
      <c r="I17" s="97" t="s">
        <v>146</v>
      </c>
      <c r="J17" s="98">
        <v>0.04</v>
      </c>
      <c r="K17" s="95">
        <v>1.2999999999999998E-2</v>
      </c>
      <c r="L17" s="94">
        <v>8592894</v>
      </c>
      <c r="M17" s="96">
        <v>174.74</v>
      </c>
      <c r="N17" s="94">
        <v>15015.222300000001</v>
      </c>
      <c r="O17" s="95">
        <v>5.2971916523909509E-4</v>
      </c>
      <c r="P17" s="95">
        <v>7.606157539075524E-2</v>
      </c>
      <c r="Q17" s="95">
        <f>N17/'סכום נכסי הקרן'!$C$42</f>
        <v>2.0736240716110223E-2</v>
      </c>
      <c r="AU17" s="4"/>
    </row>
    <row r="18" spans="2:47">
      <c r="B18" s="86" t="s">
        <v>224</v>
      </c>
      <c r="C18" s="84" t="s">
        <v>225</v>
      </c>
      <c r="D18" s="97" t="s">
        <v>135</v>
      </c>
      <c r="E18" s="84" t="s">
        <v>219</v>
      </c>
      <c r="F18" s="84"/>
      <c r="G18" s="84"/>
      <c r="H18" s="94">
        <v>18.66</v>
      </c>
      <c r="I18" s="97" t="s">
        <v>146</v>
      </c>
      <c r="J18" s="98">
        <v>2.75E-2</v>
      </c>
      <c r="K18" s="95">
        <v>1.4800000000000001E-2</v>
      </c>
      <c r="L18" s="94">
        <v>2500</v>
      </c>
      <c r="M18" s="96">
        <v>134.61000000000001</v>
      </c>
      <c r="N18" s="94">
        <v>3.3652399999999996</v>
      </c>
      <c r="O18" s="95">
        <v>1.4144217954025296E-7</v>
      </c>
      <c r="P18" s="95">
        <v>1.7047064029680407E-5</v>
      </c>
      <c r="Q18" s="95">
        <f>N18/'סכום נכסי הקרן'!$C$42</f>
        <v>4.647445459897237E-6</v>
      </c>
      <c r="AT18" s="3"/>
    </row>
    <row r="19" spans="2:47">
      <c r="B19" s="86" t="s">
        <v>226</v>
      </c>
      <c r="C19" s="84" t="s">
        <v>227</v>
      </c>
      <c r="D19" s="97" t="s">
        <v>135</v>
      </c>
      <c r="E19" s="84" t="s">
        <v>219</v>
      </c>
      <c r="F19" s="84"/>
      <c r="G19" s="84"/>
      <c r="H19" s="94">
        <v>6.17</v>
      </c>
      <c r="I19" s="97" t="s">
        <v>146</v>
      </c>
      <c r="J19" s="98">
        <v>1.7500000000000002E-2</v>
      </c>
      <c r="K19" s="95">
        <v>3.4999999999999996E-3</v>
      </c>
      <c r="L19" s="94">
        <v>341302</v>
      </c>
      <c r="M19" s="96">
        <v>110.29</v>
      </c>
      <c r="N19" s="94">
        <v>376.42196999999999</v>
      </c>
      <c r="O19" s="95">
        <v>2.4619492926535807E-5</v>
      </c>
      <c r="P19" s="95">
        <v>1.9068147962012926E-3</v>
      </c>
      <c r="Q19" s="95">
        <f>N19/'סכום נכסי הקרן'!$C$42</f>
        <v>5.198442237350306E-4</v>
      </c>
      <c r="AU19" s="3"/>
    </row>
    <row r="20" spans="2:47">
      <c r="B20" s="86" t="s">
        <v>228</v>
      </c>
      <c r="C20" s="84" t="s">
        <v>229</v>
      </c>
      <c r="D20" s="97" t="s">
        <v>135</v>
      </c>
      <c r="E20" s="84" t="s">
        <v>219</v>
      </c>
      <c r="F20" s="84"/>
      <c r="G20" s="84"/>
      <c r="H20" s="94">
        <v>2.5</v>
      </c>
      <c r="I20" s="97" t="s">
        <v>146</v>
      </c>
      <c r="J20" s="98">
        <v>0.03</v>
      </c>
      <c r="K20" s="95">
        <v>-1.5E-3</v>
      </c>
      <c r="L20" s="94">
        <v>963179</v>
      </c>
      <c r="M20" s="96">
        <v>118.9</v>
      </c>
      <c r="N20" s="94">
        <v>1145.2197800000001</v>
      </c>
      <c r="O20" s="95">
        <v>6.2828618877215319E-5</v>
      </c>
      <c r="P20" s="95">
        <v>5.8012608068715799E-3</v>
      </c>
      <c r="Q20" s="95">
        <f>N20/'סכום נכסי הקרן'!$C$42</f>
        <v>1.5815651980677498E-3</v>
      </c>
    </row>
    <row r="21" spans="2:47">
      <c r="B21" s="86" t="s">
        <v>230</v>
      </c>
      <c r="C21" s="84" t="s">
        <v>231</v>
      </c>
      <c r="D21" s="97" t="s">
        <v>135</v>
      </c>
      <c r="E21" s="84" t="s">
        <v>219</v>
      </c>
      <c r="F21" s="84"/>
      <c r="G21" s="84"/>
      <c r="H21" s="94">
        <v>3.58</v>
      </c>
      <c r="I21" s="97" t="s">
        <v>146</v>
      </c>
      <c r="J21" s="98">
        <v>1E-3</v>
      </c>
      <c r="K21" s="95">
        <v>-2.9999999999999997E-4</v>
      </c>
      <c r="L21" s="94">
        <v>11261198</v>
      </c>
      <c r="M21" s="96">
        <v>100</v>
      </c>
      <c r="N21" s="94">
        <v>11261.19845</v>
      </c>
      <c r="O21" s="95">
        <v>1.0417388490528354E-3</v>
      </c>
      <c r="P21" s="95">
        <v>5.7045075842462288E-2</v>
      </c>
      <c r="Q21" s="95">
        <f>N21/'סכום נכסי הקרן'!$C$42</f>
        <v>1.5551879096128155E-2</v>
      </c>
    </row>
    <row r="22" spans="2:47">
      <c r="B22" s="86" t="s">
        <v>232</v>
      </c>
      <c r="C22" s="84" t="s">
        <v>233</v>
      </c>
      <c r="D22" s="97" t="s">
        <v>135</v>
      </c>
      <c r="E22" s="84" t="s">
        <v>219</v>
      </c>
      <c r="F22" s="84"/>
      <c r="G22" s="84"/>
      <c r="H22" s="94">
        <v>8.3299999999999983</v>
      </c>
      <c r="I22" s="97" t="s">
        <v>146</v>
      </c>
      <c r="J22" s="98">
        <v>7.4999999999999997E-3</v>
      </c>
      <c r="K22" s="95">
        <v>6.3999999999999994E-3</v>
      </c>
      <c r="L22" s="94">
        <v>1281060</v>
      </c>
      <c r="M22" s="96">
        <v>100.3</v>
      </c>
      <c r="N22" s="94">
        <v>1284.9032600000003</v>
      </c>
      <c r="O22" s="95">
        <v>1.0206237607291932E-4</v>
      </c>
      <c r="P22" s="95">
        <v>6.5088457718216527E-3</v>
      </c>
      <c r="Q22" s="95">
        <f>N22/'סכום נכסי הקרן'!$C$42</f>
        <v>1.7744701186525067E-3</v>
      </c>
    </row>
    <row r="23" spans="2:47">
      <c r="B23" s="86" t="s">
        <v>234</v>
      </c>
      <c r="C23" s="84" t="s">
        <v>235</v>
      </c>
      <c r="D23" s="97" t="s">
        <v>135</v>
      </c>
      <c r="E23" s="84" t="s">
        <v>219</v>
      </c>
      <c r="F23" s="84"/>
      <c r="G23" s="84"/>
      <c r="H23" s="94">
        <v>1.0499999999999998</v>
      </c>
      <c r="I23" s="97" t="s">
        <v>146</v>
      </c>
      <c r="J23" s="98">
        <v>3.5000000000000003E-2</v>
      </c>
      <c r="K23" s="95">
        <v>2.0999999999999999E-3</v>
      </c>
      <c r="L23" s="94">
        <v>18857460</v>
      </c>
      <c r="M23" s="96">
        <v>123.76</v>
      </c>
      <c r="N23" s="94">
        <v>23337.991440000002</v>
      </c>
      <c r="O23" s="95">
        <v>9.584443176850544E-4</v>
      </c>
      <c r="P23" s="95">
        <v>0.11822165266127033</v>
      </c>
      <c r="Q23" s="95">
        <f>N23/'סכום נכסי הקרן'!$C$42</f>
        <v>3.2230106132385389E-2</v>
      </c>
    </row>
    <row r="24" spans="2:47">
      <c r="B24" s="86" t="s">
        <v>236</v>
      </c>
      <c r="C24" s="84" t="s">
        <v>237</v>
      </c>
      <c r="D24" s="97" t="s">
        <v>135</v>
      </c>
      <c r="E24" s="84" t="s">
        <v>219</v>
      </c>
      <c r="F24" s="84"/>
      <c r="G24" s="84"/>
      <c r="H24" s="94">
        <v>24.14</v>
      </c>
      <c r="I24" s="97" t="s">
        <v>146</v>
      </c>
      <c r="J24" s="98">
        <v>0.01</v>
      </c>
      <c r="K24" s="95">
        <v>1.5900000000000001E-2</v>
      </c>
      <c r="L24" s="94">
        <v>1164000</v>
      </c>
      <c r="M24" s="96">
        <v>87</v>
      </c>
      <c r="N24" s="94">
        <v>1012.6799599999999</v>
      </c>
      <c r="O24" s="95">
        <v>1.6186832762483261E-4</v>
      </c>
      <c r="P24" s="95">
        <v>5.1298629873929337E-3</v>
      </c>
      <c r="Q24" s="95">
        <f>N24/'סכום נכסי הקרן'!$C$42</f>
        <v>1.3985257760013895E-3</v>
      </c>
    </row>
    <row r="25" spans="2:47">
      <c r="B25" s="86" t="s">
        <v>238</v>
      </c>
      <c r="C25" s="84" t="s">
        <v>239</v>
      </c>
      <c r="D25" s="97" t="s">
        <v>135</v>
      </c>
      <c r="E25" s="84" t="s">
        <v>219</v>
      </c>
      <c r="F25" s="84"/>
      <c r="G25" s="84"/>
      <c r="H25" s="94">
        <v>5.15</v>
      </c>
      <c r="I25" s="97" t="s">
        <v>146</v>
      </c>
      <c r="J25" s="98">
        <v>2.75E-2</v>
      </c>
      <c r="K25" s="95">
        <v>1.4999999999999996E-3</v>
      </c>
      <c r="L25" s="94">
        <v>14504225</v>
      </c>
      <c r="M25" s="96">
        <v>118.22</v>
      </c>
      <c r="N25" s="94">
        <v>17146.895760000003</v>
      </c>
      <c r="O25" s="95">
        <v>8.9438706824171064E-4</v>
      </c>
      <c r="P25" s="95">
        <v>8.6859846528323556E-2</v>
      </c>
      <c r="Q25" s="95">
        <f>N25/'סכום נכסי הקרן'!$C$42</f>
        <v>2.3680112815473255E-2</v>
      </c>
    </row>
    <row r="26" spans="2:47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7" s="121" customFormat="1">
      <c r="B27" s="116" t="s">
        <v>57</v>
      </c>
      <c r="C27" s="117"/>
      <c r="D27" s="117"/>
      <c r="E27" s="117"/>
      <c r="F27" s="117"/>
      <c r="G27" s="117"/>
      <c r="H27" s="118">
        <v>3.7570821026940604</v>
      </c>
      <c r="I27" s="117"/>
      <c r="J27" s="117"/>
      <c r="K27" s="119">
        <v>8.1042566521207435E-3</v>
      </c>
      <c r="L27" s="118"/>
      <c r="M27" s="120"/>
      <c r="N27" s="118">
        <v>106080.26289000001</v>
      </c>
      <c r="O27" s="117"/>
      <c r="P27" s="119">
        <v>0.53736346702498505</v>
      </c>
      <c r="Q27" s="119">
        <f>N27/'סכום נכסי הקרן'!$C$42</f>
        <v>0.14649838827329878</v>
      </c>
    </row>
    <row r="28" spans="2:47">
      <c r="B28" s="85" t="s">
        <v>25</v>
      </c>
      <c r="C28" s="82"/>
      <c r="D28" s="82"/>
      <c r="E28" s="82"/>
      <c r="F28" s="82"/>
      <c r="G28" s="82"/>
      <c r="H28" s="91">
        <v>0.64783782932619738</v>
      </c>
      <c r="I28" s="82"/>
      <c r="J28" s="82"/>
      <c r="K28" s="92">
        <v>1.4250098006226208E-3</v>
      </c>
      <c r="L28" s="91"/>
      <c r="M28" s="93"/>
      <c r="N28" s="91">
        <v>33198.732629999999</v>
      </c>
      <c r="O28" s="82"/>
      <c r="P28" s="92">
        <v>0.16817252880859918</v>
      </c>
      <c r="Q28" s="92">
        <f>N28/'סכום נכסי הקרן'!$C$42</f>
        <v>4.5847933352639272E-2</v>
      </c>
    </row>
    <row r="29" spans="2:47">
      <c r="B29" s="86" t="s">
        <v>240</v>
      </c>
      <c r="C29" s="84" t="s">
        <v>241</v>
      </c>
      <c r="D29" s="97" t="s">
        <v>135</v>
      </c>
      <c r="E29" s="84" t="s">
        <v>219</v>
      </c>
      <c r="F29" s="84"/>
      <c r="G29" s="84"/>
      <c r="H29" s="94">
        <v>0.51</v>
      </c>
      <c r="I29" s="97" t="s">
        <v>146</v>
      </c>
      <c r="J29" s="98">
        <v>0</v>
      </c>
      <c r="K29" s="95">
        <v>1.2000000000000001E-3</v>
      </c>
      <c r="L29" s="94">
        <v>2652600</v>
      </c>
      <c r="M29" s="96">
        <v>99.94</v>
      </c>
      <c r="N29" s="94">
        <v>2651.0084400000001</v>
      </c>
      <c r="O29" s="95">
        <v>2.9473333333333336E-4</v>
      </c>
      <c r="P29" s="95">
        <v>1.342903050596783E-2</v>
      </c>
      <c r="Q29" s="95">
        <f>N29/'סכום נכסי הקרן'!$C$42</f>
        <v>3.6610812716558875E-3</v>
      </c>
    </row>
    <row r="30" spans="2:47">
      <c r="B30" s="86" t="s">
        <v>242</v>
      </c>
      <c r="C30" s="84" t="s">
        <v>243</v>
      </c>
      <c r="D30" s="97" t="s">
        <v>135</v>
      </c>
      <c r="E30" s="84" t="s">
        <v>219</v>
      </c>
      <c r="F30" s="84"/>
      <c r="G30" s="84"/>
      <c r="H30" s="94">
        <v>0.6100000000000001</v>
      </c>
      <c r="I30" s="97" t="s">
        <v>146</v>
      </c>
      <c r="J30" s="98">
        <v>0</v>
      </c>
      <c r="K30" s="95">
        <v>1.2999999999999999E-3</v>
      </c>
      <c r="L30" s="94">
        <v>4092000</v>
      </c>
      <c r="M30" s="96">
        <v>99.92</v>
      </c>
      <c r="N30" s="94">
        <v>4088.7264</v>
      </c>
      <c r="O30" s="95">
        <v>5.8457142857142855E-4</v>
      </c>
      <c r="P30" s="95">
        <v>2.0711979157695938E-2</v>
      </c>
      <c r="Q30" s="95">
        <f>N30/'סכום נכסי הקרן'!$C$42</f>
        <v>5.6465907169895692E-3</v>
      </c>
    </row>
    <row r="31" spans="2:47">
      <c r="B31" s="86" t="s">
        <v>244</v>
      </c>
      <c r="C31" s="84" t="s">
        <v>245</v>
      </c>
      <c r="D31" s="97" t="s">
        <v>135</v>
      </c>
      <c r="E31" s="84" t="s">
        <v>219</v>
      </c>
      <c r="F31" s="84"/>
      <c r="G31" s="84"/>
      <c r="H31" s="94">
        <v>0.7599999999999999</v>
      </c>
      <c r="I31" s="97" t="s">
        <v>146</v>
      </c>
      <c r="J31" s="98">
        <v>0</v>
      </c>
      <c r="K31" s="95">
        <v>1.1000000000000001E-3</v>
      </c>
      <c r="L31" s="94">
        <v>6719000</v>
      </c>
      <c r="M31" s="96">
        <v>99.92</v>
      </c>
      <c r="N31" s="94">
        <v>6713.6247999999996</v>
      </c>
      <c r="O31" s="95">
        <v>9.5985714285714283E-4</v>
      </c>
      <c r="P31" s="95">
        <v>3.4008745835913734E-2</v>
      </c>
      <c r="Q31" s="95">
        <f>N31/'סכום נכסי הקרן'!$C$42</f>
        <v>9.2716136430725602E-3</v>
      </c>
    </row>
    <row r="32" spans="2:47">
      <c r="B32" s="86" t="s">
        <v>246</v>
      </c>
      <c r="C32" s="84" t="s">
        <v>247</v>
      </c>
      <c r="D32" s="97" t="s">
        <v>135</v>
      </c>
      <c r="E32" s="84" t="s">
        <v>219</v>
      </c>
      <c r="F32" s="84"/>
      <c r="G32" s="84"/>
      <c r="H32" s="94">
        <v>0.67999999999999994</v>
      </c>
      <c r="I32" s="97" t="s">
        <v>146</v>
      </c>
      <c r="J32" s="98">
        <v>0</v>
      </c>
      <c r="K32" s="95">
        <v>1.5999999999999999E-3</v>
      </c>
      <c r="L32" s="94">
        <v>7366657</v>
      </c>
      <c r="M32" s="96">
        <v>99.89</v>
      </c>
      <c r="N32" s="94">
        <v>7358.55368</v>
      </c>
      <c r="O32" s="95">
        <v>1.0523795714285713E-3</v>
      </c>
      <c r="P32" s="95">
        <v>3.7275717556192252E-2</v>
      </c>
      <c r="Q32" s="95">
        <f>N32/'סכום נכסי הקרן'!$C$42</f>
        <v>1.0162269820733771E-2</v>
      </c>
    </row>
    <row r="33" spans="2:17">
      <c r="B33" s="86" t="s">
        <v>248</v>
      </c>
      <c r="C33" s="84" t="s">
        <v>249</v>
      </c>
      <c r="D33" s="97" t="s">
        <v>135</v>
      </c>
      <c r="E33" s="84" t="s">
        <v>219</v>
      </c>
      <c r="F33" s="84"/>
      <c r="G33" s="84"/>
      <c r="H33" s="94">
        <v>0.86</v>
      </c>
      <c r="I33" s="97" t="s">
        <v>146</v>
      </c>
      <c r="J33" s="98">
        <v>0</v>
      </c>
      <c r="K33" s="95">
        <v>1.5E-3</v>
      </c>
      <c r="L33" s="94">
        <v>170343</v>
      </c>
      <c r="M33" s="96">
        <v>99.87</v>
      </c>
      <c r="N33" s="94">
        <v>170.12154999999998</v>
      </c>
      <c r="O33" s="95">
        <v>2.4334714285714287E-5</v>
      </c>
      <c r="P33" s="95">
        <v>8.6177299558975789E-4</v>
      </c>
      <c r="Q33" s="95">
        <f>N33/'סכום נכסי הקרן'!$C$42</f>
        <v>2.349403386320681E-4</v>
      </c>
    </row>
    <row r="34" spans="2:17">
      <c r="B34" s="86" t="s">
        <v>250</v>
      </c>
      <c r="C34" s="84" t="s">
        <v>251</v>
      </c>
      <c r="D34" s="97" t="s">
        <v>135</v>
      </c>
      <c r="E34" s="84" t="s">
        <v>219</v>
      </c>
      <c r="F34" s="84"/>
      <c r="G34" s="84"/>
      <c r="H34" s="94">
        <v>0.92999999999999994</v>
      </c>
      <c r="I34" s="97" t="s">
        <v>146</v>
      </c>
      <c r="J34" s="98">
        <v>0</v>
      </c>
      <c r="K34" s="95">
        <v>1.4000000000000002E-3</v>
      </c>
      <c r="L34" s="94">
        <v>6968977</v>
      </c>
      <c r="M34" s="96">
        <v>99.87</v>
      </c>
      <c r="N34" s="94">
        <v>6959.9173300000002</v>
      </c>
      <c r="O34" s="95">
        <v>9.9556814285714284E-4</v>
      </c>
      <c r="P34" s="95">
        <v>3.5256372908259836E-2</v>
      </c>
      <c r="Q34" s="95">
        <f>N34/'סכום נכסי הקרן'!$C$42</f>
        <v>9.6117472146321232E-3</v>
      </c>
    </row>
    <row r="35" spans="2:17">
      <c r="B35" s="86" t="s">
        <v>252</v>
      </c>
      <c r="C35" s="84" t="s">
        <v>253</v>
      </c>
      <c r="D35" s="97" t="s">
        <v>135</v>
      </c>
      <c r="E35" s="84" t="s">
        <v>219</v>
      </c>
      <c r="F35" s="84"/>
      <c r="G35" s="84"/>
      <c r="H35" s="94">
        <v>0.01</v>
      </c>
      <c r="I35" s="97" t="s">
        <v>146</v>
      </c>
      <c r="J35" s="98">
        <v>0</v>
      </c>
      <c r="K35" s="95">
        <v>7.3000000000000009E-3</v>
      </c>
      <c r="L35" s="94">
        <v>48500</v>
      </c>
      <c r="M35" s="96">
        <v>99.99</v>
      </c>
      <c r="N35" s="94">
        <v>48.495150000000002</v>
      </c>
      <c r="O35" s="95">
        <v>4.8500000000000002E-6</v>
      </c>
      <c r="P35" s="95">
        <v>2.4565853465992202E-4</v>
      </c>
      <c r="Q35" s="95">
        <f>N35/'סכום נכסי הקרן'!$C$42</f>
        <v>6.6972508556458252E-5</v>
      </c>
    </row>
    <row r="36" spans="2:17">
      <c r="B36" s="86" t="s">
        <v>254</v>
      </c>
      <c r="C36" s="84" t="s">
        <v>255</v>
      </c>
      <c r="D36" s="97" t="s">
        <v>135</v>
      </c>
      <c r="E36" s="84" t="s">
        <v>219</v>
      </c>
      <c r="F36" s="84"/>
      <c r="G36" s="84"/>
      <c r="H36" s="94">
        <v>9.0000000000000011E-2</v>
      </c>
      <c r="I36" s="97" t="s">
        <v>146</v>
      </c>
      <c r="J36" s="98">
        <v>0</v>
      </c>
      <c r="K36" s="95">
        <v>2.1000000000000003E-3</v>
      </c>
      <c r="L36" s="94">
        <v>3683000</v>
      </c>
      <c r="M36" s="96">
        <v>99.98</v>
      </c>
      <c r="N36" s="94">
        <v>3682.2633999999998</v>
      </c>
      <c r="O36" s="95">
        <v>3.6830000000000001E-4</v>
      </c>
      <c r="P36" s="95">
        <v>1.8652987588982862E-2</v>
      </c>
      <c r="Q36" s="95">
        <f>N36/'סכום נכסי הקרן'!$C$42</f>
        <v>5.0852593932307257E-3</v>
      </c>
    </row>
    <row r="37" spans="2:17">
      <c r="B37" s="86" t="s">
        <v>256</v>
      </c>
      <c r="C37" s="84" t="s">
        <v>257</v>
      </c>
      <c r="D37" s="97" t="s">
        <v>135</v>
      </c>
      <c r="E37" s="84" t="s">
        <v>219</v>
      </c>
      <c r="F37" s="84"/>
      <c r="G37" s="84"/>
      <c r="H37" s="94">
        <v>0.26</v>
      </c>
      <c r="I37" s="97" t="s">
        <v>146</v>
      </c>
      <c r="J37" s="98">
        <v>0</v>
      </c>
      <c r="K37" s="95">
        <v>1.0999999999999998E-3</v>
      </c>
      <c r="L37" s="94">
        <v>65000</v>
      </c>
      <c r="M37" s="96">
        <v>99.97</v>
      </c>
      <c r="N37" s="94">
        <v>64.980500000000006</v>
      </c>
      <c r="O37" s="95">
        <v>7.2222222222222221E-6</v>
      </c>
      <c r="P37" s="95">
        <v>3.291672344856973E-4</v>
      </c>
      <c r="Q37" s="95">
        <f>N37/'סכום נכסי הקרן'!$C$42</f>
        <v>8.9739017040939869E-5</v>
      </c>
    </row>
    <row r="38" spans="2:17">
      <c r="B38" s="86" t="s">
        <v>258</v>
      </c>
      <c r="C38" s="84" t="s">
        <v>259</v>
      </c>
      <c r="D38" s="97" t="s">
        <v>135</v>
      </c>
      <c r="E38" s="84" t="s">
        <v>219</v>
      </c>
      <c r="F38" s="84"/>
      <c r="G38" s="84"/>
      <c r="H38" s="94">
        <v>0.34</v>
      </c>
      <c r="I38" s="97" t="s">
        <v>146</v>
      </c>
      <c r="J38" s="98">
        <v>0</v>
      </c>
      <c r="K38" s="95">
        <v>8.9999999999999998E-4</v>
      </c>
      <c r="L38" s="94">
        <v>556000</v>
      </c>
      <c r="M38" s="96">
        <v>99.97</v>
      </c>
      <c r="N38" s="94">
        <v>555.83319999999992</v>
      </c>
      <c r="O38" s="95">
        <v>6.1777777777777772E-5</v>
      </c>
      <c r="P38" s="95">
        <v>2.8156458826776561E-3</v>
      </c>
      <c r="Q38" s="95">
        <f>N38/'סכום נכסי הקרן'!$C$42</f>
        <v>7.6761374576557776E-4</v>
      </c>
    </row>
    <row r="39" spans="2:17">
      <c r="B39" s="86" t="s">
        <v>260</v>
      </c>
      <c r="C39" s="84" t="s">
        <v>261</v>
      </c>
      <c r="D39" s="97" t="s">
        <v>135</v>
      </c>
      <c r="E39" s="84" t="s">
        <v>219</v>
      </c>
      <c r="F39" s="84"/>
      <c r="G39" s="84"/>
      <c r="H39" s="94">
        <v>0.43999999999999995</v>
      </c>
      <c r="I39" s="97" t="s">
        <v>146</v>
      </c>
      <c r="J39" s="98">
        <v>0</v>
      </c>
      <c r="K39" s="95">
        <v>1.0999999999999998E-3</v>
      </c>
      <c r="L39" s="94">
        <v>905661</v>
      </c>
      <c r="M39" s="96">
        <v>99.95</v>
      </c>
      <c r="N39" s="94">
        <v>905.20818000000008</v>
      </c>
      <c r="O39" s="95">
        <v>1.00629E-4</v>
      </c>
      <c r="P39" s="95">
        <v>4.5854506081737028E-3</v>
      </c>
      <c r="Q39" s="95">
        <f>N39/'סכום נכסי הקרן'!$C$42</f>
        <v>1.2501056823295937E-3</v>
      </c>
    </row>
    <row r="40" spans="2:17">
      <c r="B40" s="87"/>
      <c r="C40" s="84"/>
      <c r="D40" s="84"/>
      <c r="E40" s="84"/>
      <c r="F40" s="84"/>
      <c r="G40" s="84"/>
      <c r="H40" s="84"/>
      <c r="I40" s="84"/>
      <c r="J40" s="84"/>
      <c r="K40" s="95"/>
      <c r="L40" s="94"/>
      <c r="M40" s="96"/>
      <c r="N40" s="84"/>
      <c r="O40" s="84"/>
      <c r="P40" s="95"/>
      <c r="Q40" s="84"/>
    </row>
    <row r="41" spans="2:17">
      <c r="B41" s="85" t="s">
        <v>26</v>
      </c>
      <c r="C41" s="82"/>
      <c r="D41" s="82"/>
      <c r="E41" s="82"/>
      <c r="F41" s="82"/>
      <c r="G41" s="82"/>
      <c r="H41" s="91">
        <v>3.3897457984448662</v>
      </c>
      <c r="I41" s="82"/>
      <c r="J41" s="82"/>
      <c r="K41" s="92">
        <v>2.6474033892288692E-3</v>
      </c>
      <c r="L41" s="91"/>
      <c r="M41" s="93"/>
      <c r="N41" s="91">
        <v>4094.7998900000002</v>
      </c>
      <c r="O41" s="82"/>
      <c r="P41" s="92">
        <v>2.0742745216851786E-2</v>
      </c>
      <c r="Q41" s="92">
        <f>N41/'סכום נכסי הקרן'!$C$42</f>
        <v>5.6549782951492936E-3</v>
      </c>
    </row>
    <row r="42" spans="2:17">
      <c r="B42" s="86" t="s">
        <v>262</v>
      </c>
      <c r="C42" s="84" t="s">
        <v>263</v>
      </c>
      <c r="D42" s="97" t="s">
        <v>135</v>
      </c>
      <c r="E42" s="84" t="s">
        <v>219</v>
      </c>
      <c r="F42" s="84"/>
      <c r="G42" s="84"/>
      <c r="H42" s="94">
        <v>0.41999999999999993</v>
      </c>
      <c r="I42" s="97" t="s">
        <v>146</v>
      </c>
      <c r="J42" s="98">
        <v>1.5E-3</v>
      </c>
      <c r="K42" s="95">
        <v>1.5E-3</v>
      </c>
      <c r="L42" s="94">
        <v>640009</v>
      </c>
      <c r="M42" s="96">
        <v>100.01</v>
      </c>
      <c r="N42" s="94">
        <v>640.07302000000004</v>
      </c>
      <c r="O42" s="95">
        <v>4.1632166120414791E-5</v>
      </c>
      <c r="P42" s="95">
        <v>3.2423737253838986E-3</v>
      </c>
      <c r="Q42" s="95">
        <f>N42/'סכום נכסי הקרן'!$C$42</f>
        <v>8.8395016426813966E-4</v>
      </c>
    </row>
    <row r="43" spans="2:17">
      <c r="B43" s="86" t="s">
        <v>264</v>
      </c>
      <c r="C43" s="84" t="s">
        <v>265</v>
      </c>
      <c r="D43" s="97" t="s">
        <v>135</v>
      </c>
      <c r="E43" s="84" t="s">
        <v>219</v>
      </c>
      <c r="F43" s="84"/>
      <c r="G43" s="84"/>
      <c r="H43" s="94">
        <v>4.6599999999999993</v>
      </c>
      <c r="I43" s="97" t="s">
        <v>146</v>
      </c>
      <c r="J43" s="98">
        <v>1.5E-3</v>
      </c>
      <c r="K43" s="95">
        <v>3.0999999999999995E-3</v>
      </c>
      <c r="L43" s="94">
        <v>1809950</v>
      </c>
      <c r="M43" s="96">
        <v>99.25</v>
      </c>
      <c r="N43" s="94">
        <v>1796.3754300000005</v>
      </c>
      <c r="O43" s="95">
        <v>1.6119336255426459E-4</v>
      </c>
      <c r="P43" s="95">
        <v>9.0997750462239509E-3</v>
      </c>
      <c r="Q43" s="95">
        <f>N43/'סכום נכסי הקרן'!$C$42</f>
        <v>2.4808206358014439E-3</v>
      </c>
    </row>
    <row r="44" spans="2:17">
      <c r="B44" s="86" t="s">
        <v>266</v>
      </c>
      <c r="C44" s="84" t="s">
        <v>267</v>
      </c>
      <c r="D44" s="97" t="s">
        <v>135</v>
      </c>
      <c r="E44" s="84" t="s">
        <v>219</v>
      </c>
      <c r="F44" s="84"/>
      <c r="G44" s="84"/>
      <c r="H44" s="94">
        <v>3.16</v>
      </c>
      <c r="I44" s="97" t="s">
        <v>146</v>
      </c>
      <c r="J44" s="98">
        <v>1.5E-3</v>
      </c>
      <c r="K44" s="95">
        <v>2.5999999999999999E-3</v>
      </c>
      <c r="L44" s="94">
        <v>1664176</v>
      </c>
      <c r="M44" s="96">
        <v>99.65</v>
      </c>
      <c r="N44" s="94">
        <v>1658.3514399999999</v>
      </c>
      <c r="O44" s="95">
        <v>9.0327633728176101E-5</v>
      </c>
      <c r="P44" s="95">
        <v>8.400596445243937E-3</v>
      </c>
      <c r="Q44" s="95">
        <f>N44/'סכום נכסי הקרן'!$C$42</f>
        <v>2.290207495079711E-3</v>
      </c>
    </row>
    <row r="45" spans="2:17">
      <c r="B45" s="87"/>
      <c r="C45" s="84"/>
      <c r="D45" s="84"/>
      <c r="E45" s="84"/>
      <c r="F45" s="84"/>
      <c r="G45" s="84"/>
      <c r="H45" s="84"/>
      <c r="I45" s="84"/>
      <c r="J45" s="84"/>
      <c r="K45" s="95"/>
      <c r="L45" s="94"/>
      <c r="M45" s="96"/>
      <c r="N45" s="84"/>
      <c r="O45" s="84"/>
      <c r="P45" s="95"/>
      <c r="Q45" s="84"/>
    </row>
    <row r="46" spans="2:17">
      <c r="B46" s="85" t="s">
        <v>27</v>
      </c>
      <c r="C46" s="82"/>
      <c r="D46" s="82"/>
      <c r="E46" s="82"/>
      <c r="F46" s="82"/>
      <c r="G46" s="82"/>
      <c r="H46" s="91">
        <v>5.2795725221079435</v>
      </c>
      <c r="I46" s="82"/>
      <c r="J46" s="82"/>
      <c r="K46" s="92">
        <v>1.1652720886724709E-2</v>
      </c>
      <c r="L46" s="91"/>
      <c r="M46" s="93"/>
      <c r="N46" s="91">
        <v>68786.730370000005</v>
      </c>
      <c r="O46" s="82"/>
      <c r="P46" s="92">
        <v>0.34844819299953411</v>
      </c>
      <c r="Q46" s="92">
        <f>N46/'סכום נכסי הקרן'!$C$42</f>
        <v>9.4995476625510208E-2</v>
      </c>
    </row>
    <row r="47" spans="2:17">
      <c r="B47" s="86" t="s">
        <v>268</v>
      </c>
      <c r="C47" s="84" t="s">
        <v>269</v>
      </c>
      <c r="D47" s="97" t="s">
        <v>135</v>
      </c>
      <c r="E47" s="84" t="s">
        <v>219</v>
      </c>
      <c r="F47" s="84"/>
      <c r="G47" s="84"/>
      <c r="H47" s="94">
        <v>1.86</v>
      </c>
      <c r="I47" s="97" t="s">
        <v>146</v>
      </c>
      <c r="J47" s="98">
        <v>0.06</v>
      </c>
      <c r="K47" s="95">
        <v>3.0000000000000001E-3</v>
      </c>
      <c r="L47" s="94">
        <v>2101512</v>
      </c>
      <c r="M47" s="96">
        <v>111.37</v>
      </c>
      <c r="N47" s="94">
        <v>2340.4538900000002</v>
      </c>
      <c r="O47" s="95">
        <v>1.1465942526546026E-4</v>
      </c>
      <c r="P47" s="95">
        <v>1.1855875753689066E-2</v>
      </c>
      <c r="Q47" s="95">
        <f>N47/'סכום נכסי הקרן'!$C$42</f>
        <v>3.2322009144011513E-3</v>
      </c>
    </row>
    <row r="48" spans="2:17">
      <c r="B48" s="86" t="s">
        <v>270</v>
      </c>
      <c r="C48" s="84" t="s">
        <v>271</v>
      </c>
      <c r="D48" s="97" t="s">
        <v>135</v>
      </c>
      <c r="E48" s="84" t="s">
        <v>219</v>
      </c>
      <c r="F48" s="84"/>
      <c r="G48" s="84"/>
      <c r="H48" s="94">
        <v>7.69</v>
      </c>
      <c r="I48" s="97" t="s">
        <v>146</v>
      </c>
      <c r="J48" s="98">
        <v>6.25E-2</v>
      </c>
      <c r="K48" s="95">
        <v>0.02</v>
      </c>
      <c r="L48" s="94">
        <v>9</v>
      </c>
      <c r="M48" s="96">
        <v>139.28</v>
      </c>
      <c r="N48" s="94">
        <v>1.2529999999999999E-2</v>
      </c>
      <c r="O48" s="95">
        <v>5.2448606921292998E-10</v>
      </c>
      <c r="P48" s="95">
        <v>6.3472356293130808E-8</v>
      </c>
      <c r="Q48" s="95">
        <f>N48/'סכום נכסי הקרן'!$C$42</f>
        <v>1.7304112518724486E-8</v>
      </c>
    </row>
    <row r="49" spans="2:17">
      <c r="B49" s="86" t="s">
        <v>272</v>
      </c>
      <c r="C49" s="84" t="s">
        <v>273</v>
      </c>
      <c r="D49" s="97" t="s">
        <v>135</v>
      </c>
      <c r="E49" s="84" t="s">
        <v>219</v>
      </c>
      <c r="F49" s="84"/>
      <c r="G49" s="84"/>
      <c r="H49" s="94">
        <v>6.3400000000000007</v>
      </c>
      <c r="I49" s="97" t="s">
        <v>146</v>
      </c>
      <c r="J49" s="98">
        <v>3.7499999999999999E-2</v>
      </c>
      <c r="K49" s="95">
        <v>1.5800000000000002E-2</v>
      </c>
      <c r="L49" s="94">
        <v>2279670</v>
      </c>
      <c r="M49" s="96">
        <v>114.3</v>
      </c>
      <c r="N49" s="94">
        <v>2605.6628099999998</v>
      </c>
      <c r="O49" s="95">
        <v>1.5334603060826243E-4</v>
      </c>
      <c r="P49" s="95">
        <v>1.3199326277420622E-2</v>
      </c>
      <c r="Q49" s="95">
        <f>N49/'סכום נכסי הקרן'!$C$42</f>
        <v>3.5984582960970329E-3</v>
      </c>
    </row>
    <row r="50" spans="2:17">
      <c r="B50" s="86" t="s">
        <v>274</v>
      </c>
      <c r="C50" s="84" t="s">
        <v>275</v>
      </c>
      <c r="D50" s="97" t="s">
        <v>135</v>
      </c>
      <c r="E50" s="84" t="s">
        <v>219</v>
      </c>
      <c r="F50" s="84"/>
      <c r="G50" s="84"/>
      <c r="H50" s="94">
        <v>2.1</v>
      </c>
      <c r="I50" s="97" t="s">
        <v>146</v>
      </c>
      <c r="J50" s="98">
        <v>2.2499999999999999E-2</v>
      </c>
      <c r="K50" s="95">
        <v>3.9000000000000007E-3</v>
      </c>
      <c r="L50" s="94">
        <v>455679</v>
      </c>
      <c r="M50" s="96">
        <v>105.88</v>
      </c>
      <c r="N50" s="94">
        <v>482.47293999999999</v>
      </c>
      <c r="O50" s="95">
        <v>2.8436147609939917E-5</v>
      </c>
      <c r="P50" s="95">
        <v>2.444029876254934E-3</v>
      </c>
      <c r="Q50" s="95">
        <f>N50/'סכום נכסי הקרן'!$C$42</f>
        <v>6.6630215810054331E-4</v>
      </c>
    </row>
    <row r="51" spans="2:17">
      <c r="B51" s="86" t="s">
        <v>276</v>
      </c>
      <c r="C51" s="84" t="s">
        <v>277</v>
      </c>
      <c r="D51" s="97" t="s">
        <v>135</v>
      </c>
      <c r="E51" s="84" t="s">
        <v>219</v>
      </c>
      <c r="F51" s="84"/>
      <c r="G51" s="84"/>
      <c r="H51" s="94">
        <v>0.59</v>
      </c>
      <c r="I51" s="97" t="s">
        <v>146</v>
      </c>
      <c r="J51" s="98">
        <v>1.2500000000000001E-2</v>
      </c>
      <c r="K51" s="95">
        <v>1.5E-3</v>
      </c>
      <c r="L51" s="94">
        <v>8000</v>
      </c>
      <c r="M51" s="96">
        <v>101.16</v>
      </c>
      <c r="N51" s="94">
        <v>8.0928100000000001</v>
      </c>
      <c r="O51" s="95">
        <v>8.0554569880887985E-7</v>
      </c>
      <c r="P51" s="95">
        <v>4.0995189124709657E-5</v>
      </c>
      <c r="Q51" s="95">
        <f>N51/'סכום נכסי הקרן'!$C$42</f>
        <v>1.1176288494226553E-5</v>
      </c>
    </row>
    <row r="52" spans="2:17">
      <c r="B52" s="86" t="s">
        <v>278</v>
      </c>
      <c r="C52" s="84" t="s">
        <v>279</v>
      </c>
      <c r="D52" s="97" t="s">
        <v>135</v>
      </c>
      <c r="E52" s="84" t="s">
        <v>219</v>
      </c>
      <c r="F52" s="84"/>
      <c r="G52" s="84"/>
      <c r="H52" s="94">
        <v>1.5800000000000005</v>
      </c>
      <c r="I52" s="97" t="s">
        <v>146</v>
      </c>
      <c r="J52" s="98">
        <v>5.0000000000000001E-3</v>
      </c>
      <c r="K52" s="95">
        <v>2.5999999999999999E-3</v>
      </c>
      <c r="L52" s="94">
        <v>11112521</v>
      </c>
      <c r="M52" s="96">
        <v>100.59</v>
      </c>
      <c r="N52" s="94">
        <v>11178.084809999997</v>
      </c>
      <c r="O52" s="95">
        <v>7.2796432408353637E-4</v>
      </c>
      <c r="P52" s="95">
        <v>5.6624052812063307E-2</v>
      </c>
      <c r="Q52" s="95">
        <f>N52/'סכום נכסי הקרן'!$C$42</f>
        <v>1.5437097948610133E-2</v>
      </c>
    </row>
    <row r="53" spans="2:17">
      <c r="B53" s="86" t="s">
        <v>280</v>
      </c>
      <c r="C53" s="84" t="s">
        <v>281</v>
      </c>
      <c r="D53" s="97" t="s">
        <v>135</v>
      </c>
      <c r="E53" s="84" t="s">
        <v>219</v>
      </c>
      <c r="F53" s="84"/>
      <c r="G53" s="84"/>
      <c r="H53" s="94">
        <v>0.83999999999999986</v>
      </c>
      <c r="I53" s="97" t="s">
        <v>146</v>
      </c>
      <c r="J53" s="98">
        <v>0.04</v>
      </c>
      <c r="K53" s="95">
        <v>1.2999999999999997E-3</v>
      </c>
      <c r="L53" s="94">
        <v>3337078</v>
      </c>
      <c r="M53" s="96">
        <v>103.89</v>
      </c>
      <c r="N53" s="94">
        <v>3466.8901900000005</v>
      </c>
      <c r="O53" s="95">
        <v>1.9898910886566694E-4</v>
      </c>
      <c r="P53" s="95">
        <v>1.7561986382189945E-2</v>
      </c>
      <c r="Q53" s="95">
        <f>N53/'סכום נכסי הקרן'!$C$42</f>
        <v>4.7878258529786208E-3</v>
      </c>
    </row>
    <row r="54" spans="2:17">
      <c r="B54" s="86" t="s">
        <v>282</v>
      </c>
      <c r="C54" s="84" t="s">
        <v>283</v>
      </c>
      <c r="D54" s="97" t="s">
        <v>135</v>
      </c>
      <c r="E54" s="84" t="s">
        <v>219</v>
      </c>
      <c r="F54" s="84"/>
      <c r="G54" s="84"/>
      <c r="H54" s="94">
        <v>4.4000000000000004</v>
      </c>
      <c r="I54" s="97" t="s">
        <v>146</v>
      </c>
      <c r="J54" s="98">
        <v>5.5E-2</v>
      </c>
      <c r="K54" s="95">
        <v>1.0100000000000003E-2</v>
      </c>
      <c r="L54" s="94">
        <v>2499932</v>
      </c>
      <c r="M54" s="96">
        <v>121.97</v>
      </c>
      <c r="N54" s="94">
        <v>3049.1670799999997</v>
      </c>
      <c r="O54" s="95">
        <v>1.392153298813238E-4</v>
      </c>
      <c r="P54" s="95">
        <v>1.5445955251320453E-2</v>
      </c>
      <c r="Q54" s="95">
        <f>N54/'סכום נכסי הקרן'!$C$42</f>
        <v>4.210944153288953E-3</v>
      </c>
    </row>
    <row r="55" spans="2:17">
      <c r="B55" s="86" t="s">
        <v>284</v>
      </c>
      <c r="C55" s="84" t="s">
        <v>285</v>
      </c>
      <c r="D55" s="97" t="s">
        <v>135</v>
      </c>
      <c r="E55" s="84" t="s">
        <v>219</v>
      </c>
      <c r="F55" s="84"/>
      <c r="G55" s="84"/>
      <c r="H55" s="94">
        <v>15.639999999999999</v>
      </c>
      <c r="I55" s="97" t="s">
        <v>146</v>
      </c>
      <c r="J55" s="98">
        <v>5.5E-2</v>
      </c>
      <c r="K55" s="95">
        <v>3.2500000000000001E-2</v>
      </c>
      <c r="L55" s="94">
        <v>5670878</v>
      </c>
      <c r="M55" s="96">
        <v>138.77000000000001</v>
      </c>
      <c r="N55" s="94">
        <v>7869.47739</v>
      </c>
      <c r="O55" s="95">
        <v>3.2606945434544187E-4</v>
      </c>
      <c r="P55" s="95">
        <v>3.9863868534622281E-2</v>
      </c>
      <c r="Q55" s="95">
        <f>N55/'סכום נכסי הקרן'!$C$42</f>
        <v>1.0867862906633543E-2</v>
      </c>
    </row>
    <row r="56" spans="2:17">
      <c r="B56" s="86" t="s">
        <v>286</v>
      </c>
      <c r="C56" s="84" t="s">
        <v>287</v>
      </c>
      <c r="D56" s="97" t="s">
        <v>135</v>
      </c>
      <c r="E56" s="84" t="s">
        <v>219</v>
      </c>
      <c r="F56" s="84"/>
      <c r="G56" s="84"/>
      <c r="H56" s="94">
        <v>5.4700000000000006</v>
      </c>
      <c r="I56" s="97" t="s">
        <v>146</v>
      </c>
      <c r="J56" s="98">
        <v>4.2500000000000003E-2</v>
      </c>
      <c r="K56" s="95">
        <v>1.3199999999999998E-2</v>
      </c>
      <c r="L56" s="94">
        <v>20748665</v>
      </c>
      <c r="M56" s="96">
        <v>116.8</v>
      </c>
      <c r="N56" s="94">
        <v>24234.441510000001</v>
      </c>
      <c r="O56" s="95">
        <v>1.1245560970159546E-3</v>
      </c>
      <c r="P56" s="95">
        <v>0.12276273791602227</v>
      </c>
      <c r="Q56" s="95">
        <f>N56/'סכום נכסי הקרן'!$C$42</f>
        <v>3.3468116737229638E-2</v>
      </c>
    </row>
    <row r="57" spans="2:17">
      <c r="B57" s="86" t="s">
        <v>288</v>
      </c>
      <c r="C57" s="84" t="s">
        <v>289</v>
      </c>
      <c r="D57" s="97" t="s">
        <v>135</v>
      </c>
      <c r="E57" s="84" t="s">
        <v>219</v>
      </c>
      <c r="F57" s="84"/>
      <c r="G57" s="84"/>
      <c r="H57" s="94">
        <v>3.9899999999999984</v>
      </c>
      <c r="I57" s="97" t="s">
        <v>146</v>
      </c>
      <c r="J57" s="98">
        <v>0.01</v>
      </c>
      <c r="K57" s="95">
        <v>8.6999999999999994E-3</v>
      </c>
      <c r="L57" s="94">
        <v>11469574</v>
      </c>
      <c r="M57" s="96">
        <v>101.46</v>
      </c>
      <c r="N57" s="94">
        <v>11637.029920000003</v>
      </c>
      <c r="O57" s="95">
        <v>1.0913792396353421E-3</v>
      </c>
      <c r="P57" s="95">
        <v>5.894889938356454E-2</v>
      </c>
      <c r="Q57" s="95">
        <f>N57/'סכום נכסי הקרן'!$C$42</f>
        <v>1.6070907830761649E-2</v>
      </c>
    </row>
    <row r="58" spans="2:17">
      <c r="B58" s="86" t="s">
        <v>290</v>
      </c>
      <c r="C58" s="84" t="s">
        <v>291</v>
      </c>
      <c r="D58" s="97" t="s">
        <v>135</v>
      </c>
      <c r="E58" s="84" t="s">
        <v>219</v>
      </c>
      <c r="F58" s="84"/>
      <c r="G58" s="84"/>
      <c r="H58" s="94">
        <v>7.8199999999999994</v>
      </c>
      <c r="I58" s="97" t="s">
        <v>146</v>
      </c>
      <c r="J58" s="98">
        <v>1.7500000000000002E-2</v>
      </c>
      <c r="K58" s="95">
        <v>1.9099999999999999E-2</v>
      </c>
      <c r="L58" s="94">
        <v>4150</v>
      </c>
      <c r="M58" s="96">
        <v>99.75</v>
      </c>
      <c r="N58" s="94">
        <v>4.1396300000000004</v>
      </c>
      <c r="O58" s="95">
        <v>2.8384004252539392E-7</v>
      </c>
      <c r="P58" s="95">
        <v>2.0969838011311503E-5</v>
      </c>
      <c r="Q58" s="95">
        <f>N58/'סכום נכסי הקרן'!$C$42</f>
        <v>5.7168893300788074E-6</v>
      </c>
    </row>
    <row r="59" spans="2:17">
      <c r="B59" s="86" t="s">
        <v>292</v>
      </c>
      <c r="C59" s="84" t="s">
        <v>293</v>
      </c>
      <c r="D59" s="97" t="s">
        <v>135</v>
      </c>
      <c r="E59" s="84" t="s">
        <v>219</v>
      </c>
      <c r="F59" s="84"/>
      <c r="G59" s="84"/>
      <c r="H59" s="94">
        <v>2.7099999999999995</v>
      </c>
      <c r="I59" s="97" t="s">
        <v>146</v>
      </c>
      <c r="J59" s="98">
        <v>0.05</v>
      </c>
      <c r="K59" s="95">
        <v>5.2999999999999992E-3</v>
      </c>
      <c r="L59" s="94">
        <v>1685459</v>
      </c>
      <c r="M59" s="96">
        <v>113.37</v>
      </c>
      <c r="N59" s="94">
        <v>1910.8048600000004</v>
      </c>
      <c r="O59" s="95">
        <v>9.1060755290485739E-5</v>
      </c>
      <c r="P59" s="95">
        <v>9.6794323128943302E-3</v>
      </c>
      <c r="Q59" s="95">
        <f>N59/'סכום נכסי הקרן'!$C$42</f>
        <v>2.6388493454721149E-3</v>
      </c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B63" s="99" t="s">
        <v>56</v>
      </c>
      <c r="C63" s="1"/>
      <c r="D63" s="1"/>
    </row>
    <row r="64" spans="2:17">
      <c r="B64" s="99" t="s">
        <v>127</v>
      </c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13"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H1:XFD2 D3:XFD1048576 D1:AF2 A1:A1048576 B1:B62 B65:B1048576"/>
  </dataValidations>
  <pageMargins left="0" right="0" top="0.51181102362204722" bottom="0.51181102362204722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zoomScaleNormal="10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159</v>
      </c>
      <c r="C1" s="78" t="s" vm="1">
        <v>214</v>
      </c>
    </row>
    <row r="2" spans="2:67">
      <c r="B2" s="55" t="s">
        <v>158</v>
      </c>
      <c r="C2" s="78" t="s">
        <v>215</v>
      </c>
    </row>
    <row r="3" spans="2:67">
      <c r="B3" s="55" t="s">
        <v>160</v>
      </c>
      <c r="C3" s="78" t="s">
        <v>216</v>
      </c>
    </row>
    <row r="4" spans="2:67">
      <c r="B4" s="55" t="s">
        <v>161</v>
      </c>
      <c r="C4" s="78">
        <v>659</v>
      </c>
    </row>
    <row r="6" spans="2:67" ht="26.25" customHeight="1">
      <c r="B6" s="167" t="s">
        <v>187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1"/>
      <c r="BO6" s="3"/>
    </row>
    <row r="7" spans="2:67" ht="26.25" customHeight="1">
      <c r="B7" s="167" t="s">
        <v>103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1"/>
      <c r="AZ7" s="42"/>
      <c r="BJ7" s="3"/>
      <c r="BO7" s="3"/>
    </row>
    <row r="8" spans="2:67" s="3" customFormat="1" ht="78.75">
      <c r="B8" s="36" t="s">
        <v>130</v>
      </c>
      <c r="C8" s="13" t="s">
        <v>55</v>
      </c>
      <c r="D8" s="74" t="s">
        <v>134</v>
      </c>
      <c r="E8" s="74" t="s">
        <v>204</v>
      </c>
      <c r="F8" s="74" t="s">
        <v>132</v>
      </c>
      <c r="G8" s="13" t="s">
        <v>76</v>
      </c>
      <c r="H8" s="13" t="s">
        <v>15</v>
      </c>
      <c r="I8" s="13" t="s">
        <v>77</v>
      </c>
      <c r="J8" s="13" t="s">
        <v>118</v>
      </c>
      <c r="K8" s="13" t="s">
        <v>18</v>
      </c>
      <c r="L8" s="13" t="s">
        <v>117</v>
      </c>
      <c r="M8" s="13" t="s">
        <v>17</v>
      </c>
      <c r="N8" s="13" t="s">
        <v>19</v>
      </c>
      <c r="O8" s="13" t="s">
        <v>0</v>
      </c>
      <c r="P8" s="13" t="s">
        <v>121</v>
      </c>
      <c r="Q8" s="13" t="s">
        <v>72</v>
      </c>
      <c r="R8" s="13" t="s">
        <v>69</v>
      </c>
      <c r="S8" s="74" t="s">
        <v>162</v>
      </c>
      <c r="T8" s="37" t="s">
        <v>164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73</v>
      </c>
      <c r="Q9" s="16" t="s">
        <v>23</v>
      </c>
      <c r="R9" s="16" t="s">
        <v>20</v>
      </c>
      <c r="S9" s="16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128</v>
      </c>
      <c r="R10" s="19" t="s">
        <v>129</v>
      </c>
      <c r="S10" s="44" t="s">
        <v>165</v>
      </c>
      <c r="T10" s="73" t="s">
        <v>205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99" t="s">
        <v>56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99" t="s">
        <v>127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13"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1181102362204722" bottom="0.51181102362204722" header="0" footer="0.23622047244094491"/>
  <pageSetup paperSize="9" scale="77" fitToHeight="2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D413"/>
  <sheetViews>
    <sheetView rightToLeft="1" zoomScale="90" zoomScaleNormal="90" workbookViewId="0">
      <selection activeCell="A29" sqref="A29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36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1.85546875" style="1" bestFit="1" customWidth="1"/>
    <col min="17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6">
      <c r="B1" s="55" t="s">
        <v>159</v>
      </c>
      <c r="C1" s="78" t="s" vm="1">
        <v>214</v>
      </c>
    </row>
    <row r="2" spans="2:56">
      <c r="B2" s="55" t="s">
        <v>158</v>
      </c>
      <c r="C2" s="78" t="s">
        <v>215</v>
      </c>
    </row>
    <row r="3" spans="2:56">
      <c r="B3" s="55" t="s">
        <v>160</v>
      </c>
      <c r="C3" s="78" t="s">
        <v>216</v>
      </c>
    </row>
    <row r="4" spans="2:56">
      <c r="B4" s="55" t="s">
        <v>161</v>
      </c>
      <c r="C4" s="78">
        <v>659</v>
      </c>
    </row>
    <row r="6" spans="2:56" ht="26.25" customHeight="1">
      <c r="B6" s="172" t="s">
        <v>187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4"/>
    </row>
    <row r="7" spans="2:56" ht="26.25" customHeight="1">
      <c r="B7" s="172" t="s">
        <v>104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4"/>
      <c r="BD7" s="3"/>
    </row>
    <row r="8" spans="2:56" s="3" customFormat="1" ht="78.75">
      <c r="B8" s="21" t="s">
        <v>130</v>
      </c>
      <c r="C8" s="29" t="s">
        <v>55</v>
      </c>
      <c r="D8" s="74" t="s">
        <v>134</v>
      </c>
      <c r="E8" s="74" t="s">
        <v>204</v>
      </c>
      <c r="F8" s="70" t="s">
        <v>132</v>
      </c>
      <c r="G8" s="29" t="s">
        <v>76</v>
      </c>
      <c r="H8" s="29" t="s">
        <v>15</v>
      </c>
      <c r="I8" s="29" t="s">
        <v>77</v>
      </c>
      <c r="J8" s="29" t="s">
        <v>118</v>
      </c>
      <c r="K8" s="29" t="s">
        <v>18</v>
      </c>
      <c r="L8" s="29" t="s">
        <v>117</v>
      </c>
      <c r="M8" s="29" t="s">
        <v>17</v>
      </c>
      <c r="N8" s="29" t="s">
        <v>19</v>
      </c>
      <c r="O8" s="29" t="s">
        <v>0</v>
      </c>
      <c r="P8" s="29" t="s">
        <v>121</v>
      </c>
      <c r="Q8" s="29" t="s">
        <v>72</v>
      </c>
      <c r="R8" s="13" t="s">
        <v>69</v>
      </c>
      <c r="S8" s="74" t="s">
        <v>162</v>
      </c>
      <c r="T8" s="30" t="s">
        <v>164</v>
      </c>
      <c r="AZ8" s="1"/>
      <c r="BA8" s="1"/>
    </row>
    <row r="9" spans="2:56" s="3" customFormat="1" ht="20.25">
      <c r="B9" s="15"/>
      <c r="C9" s="16"/>
      <c r="D9" s="16"/>
      <c r="E9" s="16"/>
      <c r="F9" s="16"/>
      <c r="G9" s="16"/>
      <c r="H9" s="31"/>
      <c r="I9" s="31"/>
      <c r="J9" s="31" t="s">
        <v>24</v>
      </c>
      <c r="K9" s="31" t="s">
        <v>21</v>
      </c>
      <c r="L9" s="31"/>
      <c r="M9" s="31" t="s">
        <v>20</v>
      </c>
      <c r="N9" s="31" t="s">
        <v>20</v>
      </c>
      <c r="O9" s="31" t="s">
        <v>22</v>
      </c>
      <c r="P9" s="31" t="s">
        <v>73</v>
      </c>
      <c r="Q9" s="31" t="s">
        <v>23</v>
      </c>
      <c r="R9" s="16" t="s">
        <v>20</v>
      </c>
      <c r="S9" s="31" t="s">
        <v>23</v>
      </c>
      <c r="T9" s="17" t="s">
        <v>20</v>
      </c>
      <c r="AY9" s="1"/>
      <c r="AZ9" s="1"/>
      <c r="BA9" s="1"/>
      <c r="BD9" s="4"/>
    </row>
    <row r="10" spans="2:5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3" t="s">
        <v>14</v>
      </c>
      <c r="Q10" s="41" t="s">
        <v>128</v>
      </c>
      <c r="R10" s="19" t="s">
        <v>129</v>
      </c>
      <c r="S10" s="19" t="s">
        <v>165</v>
      </c>
      <c r="T10" s="20" t="s">
        <v>205</v>
      </c>
      <c r="U10" s="5"/>
      <c r="AY10" s="1"/>
      <c r="AZ10" s="3"/>
      <c r="BA10" s="1"/>
    </row>
    <row r="11" spans="2:56">
      <c r="B11" s="79" t="s">
        <v>38</v>
      </c>
      <c r="C11" s="80"/>
      <c r="D11" s="80"/>
      <c r="E11" s="80"/>
      <c r="F11" s="80"/>
      <c r="G11" s="80"/>
      <c r="H11" s="80"/>
      <c r="I11" s="80"/>
      <c r="J11" s="80"/>
      <c r="K11" s="88">
        <v>4.2023204355442063</v>
      </c>
      <c r="L11" s="80"/>
      <c r="M11" s="80"/>
      <c r="N11" s="103">
        <v>1.5093417663681226E-2</v>
      </c>
      <c r="O11" s="88"/>
      <c r="P11" s="90"/>
      <c r="Q11" s="88">
        <v>127714.25237000002</v>
      </c>
      <c r="R11" s="80"/>
      <c r="S11" s="89">
        <v>1</v>
      </c>
      <c r="T11" s="89">
        <f>Q11/'סכום נכסי הקרן'!$C$42</f>
        <v>0.17637524287751441</v>
      </c>
    </row>
    <row r="12" spans="2:56" s="137" customFormat="1">
      <c r="B12" s="81" t="s">
        <v>210</v>
      </c>
      <c r="C12" s="82"/>
      <c r="D12" s="82"/>
      <c r="E12" s="82"/>
      <c r="F12" s="82"/>
      <c r="G12" s="82"/>
      <c r="H12" s="82"/>
      <c r="I12" s="82"/>
      <c r="J12" s="82"/>
      <c r="K12" s="91">
        <v>4.2023204355442063</v>
      </c>
      <c r="L12" s="82"/>
      <c r="M12" s="82"/>
      <c r="N12" s="104">
        <v>1.5093417663681226E-2</v>
      </c>
      <c r="O12" s="91"/>
      <c r="P12" s="93"/>
      <c r="Q12" s="91">
        <v>127714.25237000002</v>
      </c>
      <c r="R12" s="82"/>
      <c r="S12" s="92">
        <v>1</v>
      </c>
      <c r="T12" s="92">
        <f>Q12/'סכום נכסי הקרן'!$C$42</f>
        <v>0.17637524287751441</v>
      </c>
    </row>
    <row r="13" spans="2:56" s="137" customFormat="1">
      <c r="B13" s="102" t="s">
        <v>37</v>
      </c>
      <c r="C13" s="82"/>
      <c r="D13" s="82"/>
      <c r="E13" s="82"/>
      <c r="F13" s="82"/>
      <c r="G13" s="82"/>
      <c r="H13" s="82"/>
      <c r="I13" s="82"/>
      <c r="J13" s="82"/>
      <c r="K13" s="91">
        <v>4.2154791016120354</v>
      </c>
      <c r="L13" s="82"/>
      <c r="M13" s="82"/>
      <c r="N13" s="104">
        <v>1.264498820398083E-2</v>
      </c>
      <c r="O13" s="91"/>
      <c r="P13" s="93"/>
      <c r="Q13" s="91">
        <v>102230.70091999999</v>
      </c>
      <c r="R13" s="82"/>
      <c r="S13" s="92">
        <v>0.80046431015254416</v>
      </c>
      <c r="T13" s="92">
        <f>Q13/'סכום נכסי הקרן'!$C$42</f>
        <v>0.14118208711793701</v>
      </c>
    </row>
    <row r="14" spans="2:56" s="137" customFormat="1">
      <c r="B14" s="87" t="s">
        <v>508</v>
      </c>
      <c r="C14" s="84" t="s">
        <v>509</v>
      </c>
      <c r="D14" s="97" t="s">
        <v>135</v>
      </c>
      <c r="E14" s="97" t="s">
        <v>296</v>
      </c>
      <c r="F14" s="84" t="s">
        <v>392</v>
      </c>
      <c r="G14" s="97" t="s">
        <v>298</v>
      </c>
      <c r="H14" s="84" t="s">
        <v>510</v>
      </c>
      <c r="I14" s="84" t="s">
        <v>142</v>
      </c>
      <c r="J14" s="84"/>
      <c r="K14" s="94">
        <v>3.2199999999999998</v>
      </c>
      <c r="L14" s="97" t="s">
        <v>146</v>
      </c>
      <c r="M14" s="98">
        <v>5.8999999999999999E-3</v>
      </c>
      <c r="N14" s="98">
        <v>4.7999999999999996E-3</v>
      </c>
      <c r="O14" s="94">
        <v>5603964</v>
      </c>
      <c r="P14" s="96">
        <v>99.31</v>
      </c>
      <c r="Q14" s="94">
        <v>5565.2966500000002</v>
      </c>
      <c r="R14" s="95">
        <v>1.0497949570928212E-3</v>
      </c>
      <c r="S14" s="95">
        <v>4.3576159643301367E-2</v>
      </c>
      <c r="T14" s="95">
        <f>Q14/'סכום נכסי הקרן'!$C$42</f>
        <v>7.6857557407566199E-3</v>
      </c>
    </row>
    <row r="15" spans="2:56" s="137" customFormat="1">
      <c r="B15" s="87" t="s">
        <v>533</v>
      </c>
      <c r="C15" s="84" t="s">
        <v>534</v>
      </c>
      <c r="D15" s="97" t="s">
        <v>135</v>
      </c>
      <c r="E15" s="97" t="s">
        <v>296</v>
      </c>
      <c r="F15" s="84" t="s">
        <v>535</v>
      </c>
      <c r="G15" s="97" t="s">
        <v>298</v>
      </c>
      <c r="H15" s="84" t="s">
        <v>510</v>
      </c>
      <c r="I15" s="84" t="s">
        <v>144</v>
      </c>
      <c r="J15" s="84"/>
      <c r="K15" s="94">
        <v>4</v>
      </c>
      <c r="L15" s="97" t="s">
        <v>146</v>
      </c>
      <c r="M15" s="98">
        <v>0.04</v>
      </c>
      <c r="N15" s="98">
        <v>7.7000000000000011E-3</v>
      </c>
      <c r="O15" s="94">
        <v>1528383</v>
      </c>
      <c r="P15" s="96">
        <v>116.5</v>
      </c>
      <c r="Q15" s="94">
        <v>1780.5662500000001</v>
      </c>
      <c r="R15" s="95">
        <v>7.3774482356484732E-4</v>
      </c>
      <c r="S15" s="95">
        <v>1.3941797543797499E-2</v>
      </c>
      <c r="T15" s="95">
        <f>Q15/'סכום נכסי הקרן'!$C$42</f>
        <v>2.458987927936418E-3</v>
      </c>
    </row>
    <row r="16" spans="2:56" s="137" customFormat="1">
      <c r="B16" s="87" t="s">
        <v>538</v>
      </c>
      <c r="C16" s="84" t="s">
        <v>539</v>
      </c>
      <c r="D16" s="97" t="s">
        <v>135</v>
      </c>
      <c r="E16" s="97" t="s">
        <v>296</v>
      </c>
      <c r="F16" s="84" t="s">
        <v>535</v>
      </c>
      <c r="G16" s="97" t="s">
        <v>298</v>
      </c>
      <c r="H16" s="84" t="s">
        <v>510</v>
      </c>
      <c r="I16" s="84" t="s">
        <v>144</v>
      </c>
      <c r="J16" s="84"/>
      <c r="K16" s="94">
        <v>5.3500000000000014</v>
      </c>
      <c r="L16" s="97" t="s">
        <v>146</v>
      </c>
      <c r="M16" s="98">
        <v>9.8999999999999991E-3</v>
      </c>
      <c r="N16" s="98">
        <v>8.9000000000000034E-3</v>
      </c>
      <c r="O16" s="94">
        <v>2909070</v>
      </c>
      <c r="P16" s="96">
        <v>100.55</v>
      </c>
      <c r="Q16" s="94">
        <v>2925.0698899999993</v>
      </c>
      <c r="R16" s="95">
        <v>9.6522615079462518E-4</v>
      </c>
      <c r="S16" s="95">
        <v>2.2903237780586939E-2</v>
      </c>
      <c r="T16" s="95">
        <f>Q16/'סכום נכסי הקרן'!$C$42</f>
        <v>4.0395641262324852E-3</v>
      </c>
    </row>
    <row r="17" spans="2:20" s="137" customFormat="1">
      <c r="B17" s="87" t="s">
        <v>540</v>
      </c>
      <c r="C17" s="84" t="s">
        <v>541</v>
      </c>
      <c r="D17" s="97" t="s">
        <v>135</v>
      </c>
      <c r="E17" s="97" t="s">
        <v>296</v>
      </c>
      <c r="F17" s="84" t="s">
        <v>535</v>
      </c>
      <c r="G17" s="97" t="s">
        <v>298</v>
      </c>
      <c r="H17" s="84" t="s">
        <v>510</v>
      </c>
      <c r="I17" s="84" t="s">
        <v>144</v>
      </c>
      <c r="J17" s="84"/>
      <c r="K17" s="94">
        <v>1.79</v>
      </c>
      <c r="L17" s="97" t="s">
        <v>146</v>
      </c>
      <c r="M17" s="98">
        <v>2.58E-2</v>
      </c>
      <c r="N17" s="98">
        <v>6.0000000000000001E-3</v>
      </c>
      <c r="O17" s="94">
        <v>1868260</v>
      </c>
      <c r="P17" s="96">
        <v>105.96</v>
      </c>
      <c r="Q17" s="94">
        <v>1979.6083100000001</v>
      </c>
      <c r="R17" s="95">
        <v>6.859551863368519E-4</v>
      </c>
      <c r="S17" s="95">
        <v>1.5500292827654751E-2</v>
      </c>
      <c r="T17" s="95">
        <f>Q17/'סכום נכסי הקרן'!$C$42</f>
        <v>2.7338679121502014E-3</v>
      </c>
    </row>
    <row r="18" spans="2:20" s="137" customFormat="1">
      <c r="B18" s="87" t="s">
        <v>542</v>
      </c>
      <c r="C18" s="84" t="s">
        <v>543</v>
      </c>
      <c r="D18" s="97" t="s">
        <v>135</v>
      </c>
      <c r="E18" s="97" t="s">
        <v>296</v>
      </c>
      <c r="F18" s="84" t="s">
        <v>535</v>
      </c>
      <c r="G18" s="97" t="s">
        <v>298</v>
      </c>
      <c r="H18" s="84" t="s">
        <v>510</v>
      </c>
      <c r="I18" s="84" t="s">
        <v>144</v>
      </c>
      <c r="J18" s="84"/>
      <c r="K18" s="94">
        <v>2.4400000000000004</v>
      </c>
      <c r="L18" s="97" t="s">
        <v>146</v>
      </c>
      <c r="M18" s="98">
        <v>4.0999999999999995E-3</v>
      </c>
      <c r="N18" s="98">
        <v>3.4999999999999996E-3</v>
      </c>
      <c r="O18" s="94">
        <v>856402.1100000001</v>
      </c>
      <c r="P18" s="96">
        <v>98.68</v>
      </c>
      <c r="Q18" s="94">
        <v>845.09764000000007</v>
      </c>
      <c r="R18" s="95">
        <v>4.16815221820389E-4</v>
      </c>
      <c r="S18" s="95">
        <v>6.6170973428374613E-3</v>
      </c>
      <c r="T18" s="95">
        <f>Q18/'סכום נכסי הקרן'!$C$42</f>
        <v>1.1670921509871126E-3</v>
      </c>
    </row>
    <row r="19" spans="2:20" s="137" customFormat="1">
      <c r="B19" s="87" t="s">
        <v>544</v>
      </c>
      <c r="C19" s="84" t="s">
        <v>545</v>
      </c>
      <c r="D19" s="97" t="s">
        <v>135</v>
      </c>
      <c r="E19" s="97" t="s">
        <v>296</v>
      </c>
      <c r="F19" s="84" t="s">
        <v>535</v>
      </c>
      <c r="G19" s="97" t="s">
        <v>298</v>
      </c>
      <c r="H19" s="84" t="s">
        <v>510</v>
      </c>
      <c r="I19" s="84" t="s">
        <v>144</v>
      </c>
      <c r="J19" s="84"/>
      <c r="K19" s="94">
        <v>2.82</v>
      </c>
      <c r="L19" s="97" t="s">
        <v>146</v>
      </c>
      <c r="M19" s="98">
        <v>6.4000000000000003E-3</v>
      </c>
      <c r="N19" s="98">
        <v>5.1999999999999989E-3</v>
      </c>
      <c r="O19" s="94">
        <v>2225031</v>
      </c>
      <c r="P19" s="96">
        <v>99.05</v>
      </c>
      <c r="Q19" s="94">
        <v>2203.8932</v>
      </c>
      <c r="R19" s="95">
        <v>7.0633774536958411E-4</v>
      </c>
      <c r="S19" s="95">
        <v>1.7256438957299121E-2</v>
      </c>
      <c r="T19" s="95">
        <f>Q19/'סכום נכסי הקרן'!$C$42</f>
        <v>3.0436086122946344E-3</v>
      </c>
    </row>
    <row r="20" spans="2:20" s="137" customFormat="1">
      <c r="B20" s="87" t="s">
        <v>615</v>
      </c>
      <c r="C20" s="84" t="s">
        <v>616</v>
      </c>
      <c r="D20" s="97" t="s">
        <v>135</v>
      </c>
      <c r="E20" s="97" t="s">
        <v>296</v>
      </c>
      <c r="F20" s="84" t="s">
        <v>614</v>
      </c>
      <c r="G20" s="97" t="s">
        <v>298</v>
      </c>
      <c r="H20" s="84" t="s">
        <v>510</v>
      </c>
      <c r="I20" s="84" t="s">
        <v>142</v>
      </c>
      <c r="J20" s="84"/>
      <c r="K20" s="94">
        <v>3.4499999999999993</v>
      </c>
      <c r="L20" s="97" t="s">
        <v>146</v>
      </c>
      <c r="M20" s="98">
        <v>6.9999999999999993E-3</v>
      </c>
      <c r="N20" s="98">
        <v>5.5999999999999991E-3</v>
      </c>
      <c r="O20" s="94">
        <v>7034426.2600000016</v>
      </c>
      <c r="P20" s="96">
        <v>100.71</v>
      </c>
      <c r="Q20" s="94">
        <v>7084.37086</v>
      </c>
      <c r="R20" s="95">
        <v>1.6490198393144754E-3</v>
      </c>
      <c r="S20" s="95">
        <v>5.5470479829266992E-2</v>
      </c>
      <c r="T20" s="95">
        <f>Q20/'סכום נכסי הקרן'!$C$42</f>
        <v>9.7836193524192296E-3</v>
      </c>
    </row>
    <row r="21" spans="2:20" s="137" customFormat="1">
      <c r="B21" s="87" t="s">
        <v>621</v>
      </c>
      <c r="C21" s="84" t="s">
        <v>622</v>
      </c>
      <c r="D21" s="97" t="s">
        <v>135</v>
      </c>
      <c r="E21" s="97" t="s">
        <v>296</v>
      </c>
      <c r="F21" s="84" t="s">
        <v>614</v>
      </c>
      <c r="G21" s="97" t="s">
        <v>298</v>
      </c>
      <c r="H21" s="84" t="s">
        <v>510</v>
      </c>
      <c r="I21" s="84" t="s">
        <v>142</v>
      </c>
      <c r="J21" s="84"/>
      <c r="K21" s="94">
        <v>2.42</v>
      </c>
      <c r="L21" s="97" t="s">
        <v>146</v>
      </c>
      <c r="M21" s="98">
        <v>1.6E-2</v>
      </c>
      <c r="N21" s="98">
        <v>3.7999999999999996E-3</v>
      </c>
      <c r="O21" s="94">
        <v>348700</v>
      </c>
      <c r="P21" s="96">
        <v>102.09</v>
      </c>
      <c r="Q21" s="94">
        <v>355.98783000000003</v>
      </c>
      <c r="R21" s="95">
        <v>1.1074013198653618E-4</v>
      </c>
      <c r="S21" s="95">
        <v>2.7873774727089217E-3</v>
      </c>
      <c r="T21" s="95">
        <f>Q21/'סכום נכסי הקרן'!$C$42</f>
        <v>4.916243787403484E-4</v>
      </c>
    </row>
    <row r="22" spans="2:20" s="137" customFormat="1">
      <c r="B22" s="87" t="s">
        <v>639</v>
      </c>
      <c r="C22" s="84" t="s">
        <v>640</v>
      </c>
      <c r="D22" s="97" t="s">
        <v>135</v>
      </c>
      <c r="E22" s="97" t="s">
        <v>296</v>
      </c>
      <c r="F22" s="84" t="s">
        <v>614</v>
      </c>
      <c r="G22" s="97" t="s">
        <v>298</v>
      </c>
      <c r="H22" s="84" t="s">
        <v>510</v>
      </c>
      <c r="I22" s="84" t="s">
        <v>142</v>
      </c>
      <c r="J22" s="84"/>
      <c r="K22" s="94">
        <v>0.85</v>
      </c>
      <c r="L22" s="97" t="s">
        <v>146</v>
      </c>
      <c r="M22" s="98">
        <v>4.4999999999999998E-2</v>
      </c>
      <c r="N22" s="98">
        <v>2.8999999999999998E-3</v>
      </c>
      <c r="O22" s="94">
        <v>121864.5</v>
      </c>
      <c r="P22" s="96">
        <v>106.16</v>
      </c>
      <c r="Q22" s="94">
        <v>129.37136000000001</v>
      </c>
      <c r="R22" s="95">
        <v>3.7825032318940217E-4</v>
      </c>
      <c r="S22" s="95">
        <v>1.01297511905875E-3</v>
      </c>
      <c r="T22" s="95">
        <f>Q22/'סכום נכסי הקרן'!$C$42</f>
        <v>1.7866373265286613E-4</v>
      </c>
    </row>
    <row r="23" spans="2:20" s="137" customFormat="1">
      <c r="B23" s="87" t="s">
        <v>641</v>
      </c>
      <c r="C23" s="84" t="s">
        <v>642</v>
      </c>
      <c r="D23" s="97" t="s">
        <v>135</v>
      </c>
      <c r="E23" s="97" t="s">
        <v>296</v>
      </c>
      <c r="F23" s="84" t="s">
        <v>614</v>
      </c>
      <c r="G23" s="97" t="s">
        <v>298</v>
      </c>
      <c r="H23" s="84" t="s">
        <v>510</v>
      </c>
      <c r="I23" s="84" t="s">
        <v>142</v>
      </c>
      <c r="J23" s="84"/>
      <c r="K23" s="94">
        <v>4.8099999999999996</v>
      </c>
      <c r="L23" s="97" t="s">
        <v>146</v>
      </c>
      <c r="M23" s="98">
        <v>0.05</v>
      </c>
      <c r="N23" s="98">
        <v>8.8999999999999999E-3</v>
      </c>
      <c r="O23" s="94">
        <v>1650833</v>
      </c>
      <c r="P23" s="96">
        <v>124.44</v>
      </c>
      <c r="Q23" s="94">
        <v>2054.2965800000002</v>
      </c>
      <c r="R23" s="95">
        <v>5.2380674367076855E-4</v>
      </c>
      <c r="S23" s="95">
        <v>1.6085100463560736E-2</v>
      </c>
      <c r="T23" s="95">
        <f>Q23/'סכום נכסי הקרן'!$C$42</f>
        <v>2.8370135009697446E-3</v>
      </c>
    </row>
    <row r="24" spans="2:20" s="137" customFormat="1">
      <c r="B24" s="87" t="s">
        <v>385</v>
      </c>
      <c r="C24" s="84" t="s">
        <v>386</v>
      </c>
      <c r="D24" s="97" t="s">
        <v>135</v>
      </c>
      <c r="E24" s="97" t="s">
        <v>296</v>
      </c>
      <c r="F24" s="84" t="s">
        <v>378</v>
      </c>
      <c r="G24" s="97" t="s">
        <v>298</v>
      </c>
      <c r="H24" s="84" t="s">
        <v>387</v>
      </c>
      <c r="I24" s="84" t="s">
        <v>142</v>
      </c>
      <c r="J24" s="84"/>
      <c r="K24" s="94">
        <v>0.82000000000000006</v>
      </c>
      <c r="L24" s="97" t="s">
        <v>146</v>
      </c>
      <c r="M24" s="98">
        <v>4.2000000000000003E-2</v>
      </c>
      <c r="N24" s="98">
        <v>6.3E-3</v>
      </c>
      <c r="O24" s="94">
        <v>343.19</v>
      </c>
      <c r="P24" s="96">
        <v>128.36000000000001</v>
      </c>
      <c r="Q24" s="94">
        <v>0.44051999999999997</v>
      </c>
      <c r="R24" s="95">
        <v>3.3268197048968715E-6</v>
      </c>
      <c r="S24" s="95">
        <v>3.4492626455172187E-6</v>
      </c>
      <c r="T24" s="95">
        <f>Q24/'סכום נכסי הקרן'!$C$42</f>
        <v>6.0836453685143738E-7</v>
      </c>
    </row>
    <row r="25" spans="2:20" s="137" customFormat="1">
      <c r="B25" s="87" t="s">
        <v>444</v>
      </c>
      <c r="C25" s="84" t="s">
        <v>445</v>
      </c>
      <c r="D25" s="97" t="s">
        <v>135</v>
      </c>
      <c r="E25" s="97" t="s">
        <v>296</v>
      </c>
      <c r="F25" s="84" t="s">
        <v>378</v>
      </c>
      <c r="G25" s="97" t="s">
        <v>298</v>
      </c>
      <c r="H25" s="84" t="s">
        <v>387</v>
      </c>
      <c r="I25" s="84" t="s">
        <v>142</v>
      </c>
      <c r="J25" s="84"/>
      <c r="K25" s="94">
        <v>2.98</v>
      </c>
      <c r="L25" s="97" t="s">
        <v>146</v>
      </c>
      <c r="M25" s="98">
        <v>8.0000000000000002E-3</v>
      </c>
      <c r="N25" s="98">
        <v>5.6999999999999993E-3</v>
      </c>
      <c r="O25" s="94">
        <v>832436</v>
      </c>
      <c r="P25" s="96">
        <v>100.88</v>
      </c>
      <c r="Q25" s="94">
        <v>839.76149999999996</v>
      </c>
      <c r="R25" s="95">
        <v>1.2915195333105781E-3</v>
      </c>
      <c r="S25" s="95">
        <v>6.5753154751055747E-3</v>
      </c>
      <c r="T25" s="95">
        <f>Q25/'סכום נכסי הקרן'!$C$42</f>
        <v>1.159722863918025E-3</v>
      </c>
    </row>
    <row r="26" spans="2:20" s="137" customFormat="1">
      <c r="B26" s="87" t="s">
        <v>511</v>
      </c>
      <c r="C26" s="84" t="s">
        <v>512</v>
      </c>
      <c r="D26" s="97" t="s">
        <v>135</v>
      </c>
      <c r="E26" s="97" t="s">
        <v>296</v>
      </c>
      <c r="F26" s="84" t="s">
        <v>392</v>
      </c>
      <c r="G26" s="97" t="s">
        <v>298</v>
      </c>
      <c r="H26" s="84" t="s">
        <v>387</v>
      </c>
      <c r="I26" s="84" t="s">
        <v>142</v>
      </c>
      <c r="J26" s="84"/>
      <c r="K26" s="94">
        <v>0.44999999999999996</v>
      </c>
      <c r="L26" s="97" t="s">
        <v>146</v>
      </c>
      <c r="M26" s="98">
        <v>2.6000000000000002E-2</v>
      </c>
      <c r="N26" s="98">
        <v>-4.0999999999999995E-3</v>
      </c>
      <c r="O26" s="94">
        <v>766312</v>
      </c>
      <c r="P26" s="96">
        <v>108.56</v>
      </c>
      <c r="Q26" s="94">
        <v>831.90827000000002</v>
      </c>
      <c r="R26" s="95">
        <v>2.3423085269943543E-4</v>
      </c>
      <c r="S26" s="95">
        <v>6.513824843838765E-3</v>
      </c>
      <c r="T26" s="95">
        <f>Q26/'סכום נכסי הקרן'!$C$42</f>
        <v>1.1488774388936497E-3</v>
      </c>
    </row>
    <row r="27" spans="2:20" s="137" customFormat="1">
      <c r="B27" s="87" t="s">
        <v>513</v>
      </c>
      <c r="C27" s="84" t="s">
        <v>514</v>
      </c>
      <c r="D27" s="97" t="s">
        <v>135</v>
      </c>
      <c r="E27" s="97" t="s">
        <v>296</v>
      </c>
      <c r="F27" s="84" t="s">
        <v>392</v>
      </c>
      <c r="G27" s="97" t="s">
        <v>298</v>
      </c>
      <c r="H27" s="84" t="s">
        <v>387</v>
      </c>
      <c r="I27" s="84" t="s">
        <v>142</v>
      </c>
      <c r="J27" s="84"/>
      <c r="K27" s="94">
        <v>3.4299999999999997</v>
      </c>
      <c r="L27" s="97" t="s">
        <v>146</v>
      </c>
      <c r="M27" s="98">
        <v>3.4000000000000002E-2</v>
      </c>
      <c r="N27" s="98">
        <v>6.5999999999999991E-3</v>
      </c>
      <c r="O27" s="94">
        <v>2943095</v>
      </c>
      <c r="P27" s="96">
        <v>113.09</v>
      </c>
      <c r="Q27" s="94">
        <v>3328.3462300000006</v>
      </c>
      <c r="R27" s="95">
        <v>1.5732208291349169E-3</v>
      </c>
      <c r="S27" s="95">
        <v>2.6060883325358813E-2</v>
      </c>
      <c r="T27" s="95">
        <f>Q27/'סכום נכסי הקרן'!$C$42</f>
        <v>4.5964946261127263E-3</v>
      </c>
    </row>
    <row r="28" spans="2:20" s="137" customFormat="1">
      <c r="B28" s="87" t="s">
        <v>515</v>
      </c>
      <c r="C28" s="84" t="s">
        <v>516</v>
      </c>
      <c r="D28" s="97" t="s">
        <v>135</v>
      </c>
      <c r="E28" s="97" t="s">
        <v>296</v>
      </c>
      <c r="F28" s="84" t="s">
        <v>392</v>
      </c>
      <c r="G28" s="97" t="s">
        <v>298</v>
      </c>
      <c r="H28" s="84" t="s">
        <v>387</v>
      </c>
      <c r="I28" s="84" t="s">
        <v>142</v>
      </c>
      <c r="J28" s="84"/>
      <c r="K28" s="94">
        <v>0.6</v>
      </c>
      <c r="L28" s="97" t="s">
        <v>146</v>
      </c>
      <c r="M28" s="98">
        <v>4.4000000000000004E-2</v>
      </c>
      <c r="N28" s="98">
        <v>7.000000000000001E-4</v>
      </c>
      <c r="O28" s="94">
        <v>394995.66</v>
      </c>
      <c r="P28" s="96">
        <v>121.55</v>
      </c>
      <c r="Q28" s="94">
        <v>480.11725000000001</v>
      </c>
      <c r="R28" s="95">
        <v>6.1427221563320337E-4</v>
      </c>
      <c r="S28" s="95">
        <v>3.7593083081209752E-3</v>
      </c>
      <c r="T28" s="95">
        <f>Q28/'סכום נכסי הקרן'!$C$42</f>
        <v>6.6304891589629485E-4</v>
      </c>
    </row>
    <row r="29" spans="2:20" s="137" customFormat="1">
      <c r="B29" s="87" t="s">
        <v>536</v>
      </c>
      <c r="C29" s="84" t="s">
        <v>537</v>
      </c>
      <c r="D29" s="97" t="s">
        <v>135</v>
      </c>
      <c r="E29" s="97" t="s">
        <v>296</v>
      </c>
      <c r="F29" s="84" t="s">
        <v>535</v>
      </c>
      <c r="G29" s="97" t="s">
        <v>298</v>
      </c>
      <c r="H29" s="84" t="s">
        <v>387</v>
      </c>
      <c r="I29" s="84" t="s">
        <v>144</v>
      </c>
      <c r="J29" s="84"/>
      <c r="K29" s="94">
        <v>0.16</v>
      </c>
      <c r="L29" s="97" t="s">
        <v>146</v>
      </c>
      <c r="M29" s="98">
        <v>3.9E-2</v>
      </c>
      <c r="N29" s="98">
        <v>6.0000000000000006E-4</v>
      </c>
      <c r="O29" s="94">
        <v>426175</v>
      </c>
      <c r="P29" s="96">
        <v>123.44</v>
      </c>
      <c r="Q29" s="94">
        <v>526.07044999999994</v>
      </c>
      <c r="R29" s="95">
        <v>2.9368206782496653E-4</v>
      </c>
      <c r="S29" s="95">
        <v>4.1191209300268632E-3</v>
      </c>
      <c r="T29" s="95">
        <f>Q29/'סכום נכסי הקרן'!$C$42</f>
        <v>7.2651095447534098E-4</v>
      </c>
    </row>
    <row r="30" spans="2:20" s="137" customFormat="1">
      <c r="B30" s="87" t="s">
        <v>546</v>
      </c>
      <c r="C30" s="84" t="s">
        <v>547</v>
      </c>
      <c r="D30" s="97" t="s">
        <v>135</v>
      </c>
      <c r="E30" s="97" t="s">
        <v>296</v>
      </c>
      <c r="F30" s="84" t="s">
        <v>535</v>
      </c>
      <c r="G30" s="97" t="s">
        <v>298</v>
      </c>
      <c r="H30" s="84" t="s">
        <v>387</v>
      </c>
      <c r="I30" s="84" t="s">
        <v>144</v>
      </c>
      <c r="J30" s="84"/>
      <c r="K30" s="94">
        <v>2.3899999999999997</v>
      </c>
      <c r="L30" s="97" t="s">
        <v>146</v>
      </c>
      <c r="M30" s="98">
        <v>0.03</v>
      </c>
      <c r="N30" s="98">
        <v>5.7999999999999996E-3</v>
      </c>
      <c r="O30" s="94">
        <v>443285</v>
      </c>
      <c r="P30" s="96">
        <v>113.01</v>
      </c>
      <c r="Q30" s="94">
        <v>500.95639</v>
      </c>
      <c r="R30" s="95">
        <v>9.2351041666666666E-4</v>
      </c>
      <c r="S30" s="95">
        <v>3.9224783507222274E-3</v>
      </c>
      <c r="T30" s="95">
        <f>Q30/'סכום נכסי הקרן'!$C$42</f>
        <v>6.9182807179042508E-4</v>
      </c>
    </row>
    <row r="31" spans="2:20" s="137" customFormat="1">
      <c r="B31" s="87" t="s">
        <v>605</v>
      </c>
      <c r="C31" s="84" t="s">
        <v>606</v>
      </c>
      <c r="D31" s="97" t="s">
        <v>135</v>
      </c>
      <c r="E31" s="97" t="s">
        <v>296</v>
      </c>
      <c r="F31" s="84" t="s">
        <v>607</v>
      </c>
      <c r="G31" s="97" t="s">
        <v>306</v>
      </c>
      <c r="H31" s="84" t="s">
        <v>387</v>
      </c>
      <c r="I31" s="84" t="s">
        <v>144</v>
      </c>
      <c r="J31" s="84"/>
      <c r="K31" s="94">
        <v>4.42</v>
      </c>
      <c r="L31" s="97" t="s">
        <v>146</v>
      </c>
      <c r="M31" s="98">
        <v>6.5000000000000006E-3</v>
      </c>
      <c r="N31" s="98">
        <v>9.0999999999999987E-3</v>
      </c>
      <c r="O31" s="94">
        <v>877837.5</v>
      </c>
      <c r="P31" s="96">
        <v>97.49</v>
      </c>
      <c r="Q31" s="94">
        <v>858.65674999999999</v>
      </c>
      <c r="R31" s="95">
        <v>8.9679283070402487E-4</v>
      </c>
      <c r="S31" s="95">
        <v>6.7232648985204244E-3</v>
      </c>
      <c r="T31" s="95">
        <f>Q31/'סכום נכסי הקרן'!$C$42</f>
        <v>1.1858174794064072E-3</v>
      </c>
    </row>
    <row r="32" spans="2:20" s="137" customFormat="1">
      <c r="B32" s="87" t="s">
        <v>608</v>
      </c>
      <c r="C32" s="84" t="s">
        <v>609</v>
      </c>
      <c r="D32" s="97" t="s">
        <v>135</v>
      </c>
      <c r="E32" s="97" t="s">
        <v>296</v>
      </c>
      <c r="F32" s="84" t="s">
        <v>607</v>
      </c>
      <c r="G32" s="97" t="s">
        <v>306</v>
      </c>
      <c r="H32" s="84" t="s">
        <v>387</v>
      </c>
      <c r="I32" s="84" t="s">
        <v>144</v>
      </c>
      <c r="J32" s="84"/>
      <c r="K32" s="94">
        <v>5.47</v>
      </c>
      <c r="L32" s="97" t="s">
        <v>146</v>
      </c>
      <c r="M32" s="98">
        <v>1.6399999999999998E-2</v>
      </c>
      <c r="N32" s="98">
        <v>1.1799999999999998E-2</v>
      </c>
      <c r="O32" s="94">
        <v>1365624</v>
      </c>
      <c r="P32" s="96">
        <v>101.5</v>
      </c>
      <c r="Q32" s="94">
        <v>1386.1083600000002</v>
      </c>
      <c r="R32" s="95">
        <v>1.3586811393777795E-3</v>
      </c>
      <c r="S32" s="95">
        <v>1.0853200283272347E-2</v>
      </c>
      <c r="T32" s="95">
        <f>Q32/'סכום נכסי הקרן'!$C$42</f>
        <v>1.9142358359604684E-3</v>
      </c>
    </row>
    <row r="33" spans="2:20" s="137" customFormat="1">
      <c r="B33" s="87" t="s">
        <v>610</v>
      </c>
      <c r="C33" s="84" t="s">
        <v>611</v>
      </c>
      <c r="D33" s="97" t="s">
        <v>135</v>
      </c>
      <c r="E33" s="97" t="s">
        <v>296</v>
      </c>
      <c r="F33" s="84" t="s">
        <v>607</v>
      </c>
      <c r="G33" s="97" t="s">
        <v>306</v>
      </c>
      <c r="H33" s="84" t="s">
        <v>387</v>
      </c>
      <c r="I33" s="84" t="s">
        <v>142</v>
      </c>
      <c r="J33" s="84"/>
      <c r="K33" s="94">
        <v>6.79</v>
      </c>
      <c r="L33" s="97" t="s">
        <v>146</v>
      </c>
      <c r="M33" s="98">
        <v>1.34E-2</v>
      </c>
      <c r="N33" s="98">
        <v>1.7699999999999997E-2</v>
      </c>
      <c r="O33" s="94">
        <v>2370008</v>
      </c>
      <c r="P33" s="96">
        <v>97.38</v>
      </c>
      <c r="Q33" s="94">
        <v>2307.91381</v>
      </c>
      <c r="R33" s="95">
        <v>1.0801579304061607E-3</v>
      </c>
      <c r="S33" s="95">
        <v>1.8070918219164452E-2</v>
      </c>
      <c r="T33" s="95">
        <f>Q33/'סכום נכסי הקרן'!$C$42</f>
        <v>3.1872625899248305E-3</v>
      </c>
    </row>
    <row r="34" spans="2:20" s="137" customFormat="1">
      <c r="B34" s="87" t="s">
        <v>612</v>
      </c>
      <c r="C34" s="84" t="s">
        <v>613</v>
      </c>
      <c r="D34" s="97" t="s">
        <v>135</v>
      </c>
      <c r="E34" s="97" t="s">
        <v>296</v>
      </c>
      <c r="F34" s="84" t="s">
        <v>614</v>
      </c>
      <c r="G34" s="97" t="s">
        <v>298</v>
      </c>
      <c r="H34" s="84" t="s">
        <v>387</v>
      </c>
      <c r="I34" s="84" t="s">
        <v>142</v>
      </c>
      <c r="J34" s="84"/>
      <c r="K34" s="94">
        <v>3.89</v>
      </c>
      <c r="L34" s="97" t="s">
        <v>146</v>
      </c>
      <c r="M34" s="98">
        <v>0.04</v>
      </c>
      <c r="N34" s="98">
        <v>7.4999999999999997E-3</v>
      </c>
      <c r="O34" s="94">
        <v>2160953</v>
      </c>
      <c r="P34" s="96">
        <v>119.83</v>
      </c>
      <c r="Q34" s="94">
        <v>2589.46992</v>
      </c>
      <c r="R34" s="95">
        <v>7.4395945831963407E-4</v>
      </c>
      <c r="S34" s="95">
        <v>2.0275496837252476E-2</v>
      </c>
      <c r="T34" s="95">
        <f>Q34/'סכום נכסי הקרן'!$C$42</f>
        <v>3.5760956791326811E-3</v>
      </c>
    </row>
    <row r="35" spans="2:20" s="137" customFormat="1">
      <c r="B35" s="87" t="s">
        <v>617</v>
      </c>
      <c r="C35" s="84" t="s">
        <v>618</v>
      </c>
      <c r="D35" s="97" t="s">
        <v>135</v>
      </c>
      <c r="E35" s="97" t="s">
        <v>296</v>
      </c>
      <c r="F35" s="84" t="s">
        <v>614</v>
      </c>
      <c r="G35" s="97" t="s">
        <v>298</v>
      </c>
      <c r="H35" s="84" t="s">
        <v>387</v>
      </c>
      <c r="I35" s="84" t="s">
        <v>142</v>
      </c>
      <c r="J35" s="84"/>
      <c r="K35" s="94">
        <v>0.71999999999999986</v>
      </c>
      <c r="L35" s="97" t="s">
        <v>146</v>
      </c>
      <c r="M35" s="98">
        <v>4.7E-2</v>
      </c>
      <c r="N35" s="98">
        <v>3.0999999999999995E-3</v>
      </c>
      <c r="O35" s="94">
        <v>7252.2800000000016</v>
      </c>
      <c r="P35" s="96">
        <v>124.1</v>
      </c>
      <c r="Q35" s="94">
        <v>9.0000700000000009</v>
      </c>
      <c r="R35" s="95">
        <v>5.0765655406067572E-5</v>
      </c>
      <c r="S35" s="95">
        <v>7.0470365154908204E-5</v>
      </c>
      <c r="T35" s="95">
        <f>Q35/'סכום נכסי הקרן'!$C$42</f>
        <v>1.2429227769864063E-5</v>
      </c>
    </row>
    <row r="36" spans="2:20" s="137" customFormat="1">
      <c r="B36" s="87" t="s">
        <v>619</v>
      </c>
      <c r="C36" s="84" t="s">
        <v>620</v>
      </c>
      <c r="D36" s="97" t="s">
        <v>135</v>
      </c>
      <c r="E36" s="97" t="s">
        <v>296</v>
      </c>
      <c r="F36" s="84" t="s">
        <v>614</v>
      </c>
      <c r="G36" s="97" t="s">
        <v>298</v>
      </c>
      <c r="H36" s="84" t="s">
        <v>387</v>
      </c>
      <c r="I36" s="84" t="s">
        <v>142</v>
      </c>
      <c r="J36" s="84"/>
      <c r="K36" s="94">
        <v>4.66</v>
      </c>
      <c r="L36" s="97" t="s">
        <v>146</v>
      </c>
      <c r="M36" s="98">
        <v>4.2000000000000003E-2</v>
      </c>
      <c r="N36" s="98">
        <v>8.6E-3</v>
      </c>
      <c r="O36" s="94">
        <v>78900</v>
      </c>
      <c r="P36" s="96">
        <v>121</v>
      </c>
      <c r="Q36" s="94">
        <v>95.468980000000002</v>
      </c>
      <c r="R36" s="95">
        <v>7.9079193452363049E-5</v>
      </c>
      <c r="S36" s="95">
        <v>7.4752017279494795E-4</v>
      </c>
      <c r="T36" s="95">
        <f>Q36/'סכום נכסי הקרן'!$C$42</f>
        <v>1.3184405203255049E-4</v>
      </c>
    </row>
    <row r="37" spans="2:20" s="137" customFormat="1">
      <c r="B37" s="87" t="s">
        <v>623</v>
      </c>
      <c r="C37" s="84" t="s">
        <v>624</v>
      </c>
      <c r="D37" s="97" t="s">
        <v>135</v>
      </c>
      <c r="E37" s="97" t="s">
        <v>296</v>
      </c>
      <c r="F37" s="84" t="s">
        <v>614</v>
      </c>
      <c r="G37" s="97" t="s">
        <v>298</v>
      </c>
      <c r="H37" s="84" t="s">
        <v>387</v>
      </c>
      <c r="I37" s="84" t="s">
        <v>142</v>
      </c>
      <c r="J37" s="84"/>
      <c r="K37" s="94">
        <v>2.44</v>
      </c>
      <c r="L37" s="97" t="s">
        <v>146</v>
      </c>
      <c r="M37" s="98">
        <v>4.0999999999999995E-2</v>
      </c>
      <c r="N37" s="98">
        <v>5.5000000000000005E-3</v>
      </c>
      <c r="O37" s="94">
        <v>2284322.4</v>
      </c>
      <c r="P37" s="96">
        <v>130.18</v>
      </c>
      <c r="Q37" s="94">
        <v>2973.7307999999998</v>
      </c>
      <c r="R37" s="95">
        <v>7.3298965975854031E-4</v>
      </c>
      <c r="S37" s="95">
        <v>2.3284251716753007E-2</v>
      </c>
      <c r="T37" s="95">
        <f>Q37/'סכום נכסי הקרן'!$C$42</f>
        <v>4.1067655517634943E-3</v>
      </c>
    </row>
    <row r="38" spans="2:20" s="137" customFormat="1">
      <c r="B38" s="87" t="s">
        <v>324</v>
      </c>
      <c r="C38" s="84" t="s">
        <v>325</v>
      </c>
      <c r="D38" s="97" t="s">
        <v>135</v>
      </c>
      <c r="E38" s="97" t="s">
        <v>296</v>
      </c>
      <c r="F38" s="84" t="s">
        <v>326</v>
      </c>
      <c r="G38" s="97" t="s">
        <v>306</v>
      </c>
      <c r="H38" s="84" t="s">
        <v>327</v>
      </c>
      <c r="I38" s="84" t="s">
        <v>144</v>
      </c>
      <c r="J38" s="84"/>
      <c r="K38" s="94">
        <v>2.5199999999999996</v>
      </c>
      <c r="L38" s="97" t="s">
        <v>146</v>
      </c>
      <c r="M38" s="98">
        <v>1.6399999999999998E-2</v>
      </c>
      <c r="N38" s="98">
        <v>5.899999999999999E-3</v>
      </c>
      <c r="O38" s="94">
        <v>199390.77</v>
      </c>
      <c r="P38" s="96">
        <v>101.17</v>
      </c>
      <c r="Q38" s="94">
        <v>201.72364000000002</v>
      </c>
      <c r="R38" s="95">
        <v>3.2973921348959748E-4</v>
      </c>
      <c r="S38" s="95">
        <v>1.579492000748577E-3</v>
      </c>
      <c r="T38" s="95">
        <f>Q38/'סכום נכסי הקרן'!$C$42</f>
        <v>2.7858328525512144E-4</v>
      </c>
    </row>
    <row r="39" spans="2:20" s="137" customFormat="1">
      <c r="B39" s="87" t="s">
        <v>328</v>
      </c>
      <c r="C39" s="84" t="s">
        <v>329</v>
      </c>
      <c r="D39" s="97" t="s">
        <v>135</v>
      </c>
      <c r="E39" s="97" t="s">
        <v>296</v>
      </c>
      <c r="F39" s="84" t="s">
        <v>326</v>
      </c>
      <c r="G39" s="97" t="s">
        <v>306</v>
      </c>
      <c r="H39" s="84" t="s">
        <v>327</v>
      </c>
      <c r="I39" s="84" t="s">
        <v>144</v>
      </c>
      <c r="J39" s="84"/>
      <c r="K39" s="94">
        <v>6.7499999999999991</v>
      </c>
      <c r="L39" s="97" t="s">
        <v>146</v>
      </c>
      <c r="M39" s="98">
        <v>2.3399999999999997E-2</v>
      </c>
      <c r="N39" s="98">
        <v>1.9900000000000001E-2</v>
      </c>
      <c r="O39" s="94">
        <v>2931012.23</v>
      </c>
      <c r="P39" s="96">
        <v>100.93</v>
      </c>
      <c r="Q39" s="94">
        <v>2958.2706700000003</v>
      </c>
      <c r="R39" s="95">
        <v>1.7048167138462981E-3</v>
      </c>
      <c r="S39" s="95">
        <v>2.3163199213112225E-2</v>
      </c>
      <c r="T39" s="95">
        <f>Q39/'סכום נכסי הקרן'!$C$42</f>
        <v>4.0854148870329192E-3</v>
      </c>
    </row>
    <row r="40" spans="2:20" s="137" customFormat="1">
      <c r="B40" s="87" t="s">
        <v>330</v>
      </c>
      <c r="C40" s="84" t="s">
        <v>331</v>
      </c>
      <c r="D40" s="97" t="s">
        <v>135</v>
      </c>
      <c r="E40" s="97" t="s">
        <v>296</v>
      </c>
      <c r="F40" s="84" t="s">
        <v>326</v>
      </c>
      <c r="G40" s="97" t="s">
        <v>306</v>
      </c>
      <c r="H40" s="84" t="s">
        <v>327</v>
      </c>
      <c r="I40" s="84" t="s">
        <v>144</v>
      </c>
      <c r="J40" s="84"/>
      <c r="K40" s="94">
        <v>3.0100000000000007</v>
      </c>
      <c r="L40" s="97" t="s">
        <v>146</v>
      </c>
      <c r="M40" s="98">
        <v>0.03</v>
      </c>
      <c r="N40" s="98">
        <v>8.8999999999999999E-3</v>
      </c>
      <c r="O40" s="94">
        <v>945564.4600000002</v>
      </c>
      <c r="P40" s="96">
        <v>106.64</v>
      </c>
      <c r="Q40" s="94">
        <v>1008.3499399999999</v>
      </c>
      <c r="R40" s="95">
        <v>1.3100549596747409E-3</v>
      </c>
      <c r="S40" s="95">
        <v>7.8953595333958251E-3</v>
      </c>
      <c r="T40" s="95">
        <f>Q40/'סכום נכסי הקרן'!$C$42</f>
        <v>1.3925459553079875E-3</v>
      </c>
    </row>
    <row r="41" spans="2:20" s="137" customFormat="1">
      <c r="B41" s="87" t="s">
        <v>359</v>
      </c>
      <c r="C41" s="84" t="s">
        <v>360</v>
      </c>
      <c r="D41" s="97" t="s">
        <v>135</v>
      </c>
      <c r="E41" s="97" t="s">
        <v>296</v>
      </c>
      <c r="F41" s="84" t="s">
        <v>361</v>
      </c>
      <c r="G41" s="97" t="s">
        <v>362</v>
      </c>
      <c r="H41" s="84" t="s">
        <v>327</v>
      </c>
      <c r="I41" s="84" t="s">
        <v>142</v>
      </c>
      <c r="J41" s="84"/>
      <c r="K41" s="94">
        <v>3.46</v>
      </c>
      <c r="L41" s="97" t="s">
        <v>146</v>
      </c>
      <c r="M41" s="98">
        <v>3.7000000000000005E-2</v>
      </c>
      <c r="N41" s="98">
        <v>9.1999999999999998E-3</v>
      </c>
      <c r="O41" s="94">
        <v>1742850</v>
      </c>
      <c r="P41" s="96">
        <v>113.69</v>
      </c>
      <c r="Q41" s="94">
        <v>1981.4461399999998</v>
      </c>
      <c r="R41" s="95">
        <v>6.0637075820287522E-4</v>
      </c>
      <c r="S41" s="95">
        <v>1.5514682999197041E-2</v>
      </c>
      <c r="T41" s="95">
        <f>Q41/'סכום נכסי הקרן'!$C$42</f>
        <v>2.7364059821510223E-3</v>
      </c>
    </row>
    <row r="42" spans="2:20" s="137" customFormat="1">
      <c r="B42" s="87" t="s">
        <v>363</v>
      </c>
      <c r="C42" s="84" t="s">
        <v>364</v>
      </c>
      <c r="D42" s="97" t="s">
        <v>135</v>
      </c>
      <c r="E42" s="97" t="s">
        <v>296</v>
      </c>
      <c r="F42" s="84" t="s">
        <v>361</v>
      </c>
      <c r="G42" s="97" t="s">
        <v>362</v>
      </c>
      <c r="H42" s="84" t="s">
        <v>327</v>
      </c>
      <c r="I42" s="84" t="s">
        <v>142</v>
      </c>
      <c r="J42" s="84"/>
      <c r="K42" s="94">
        <v>6.9</v>
      </c>
      <c r="L42" s="97" t="s">
        <v>146</v>
      </c>
      <c r="M42" s="98">
        <v>2.2000000000000002E-2</v>
      </c>
      <c r="N42" s="98">
        <v>1.6199999999999996E-2</v>
      </c>
      <c r="O42" s="94">
        <v>419157</v>
      </c>
      <c r="P42" s="96">
        <v>103.6</v>
      </c>
      <c r="Q42" s="94">
        <v>434.24665999999996</v>
      </c>
      <c r="R42" s="95">
        <v>1.0478925000000001E-3</v>
      </c>
      <c r="S42" s="95">
        <v>3.4001425208358672E-3</v>
      </c>
      <c r="T42" s="95">
        <f>Q42/'סכום נכסי הקרן'!$C$42</f>
        <v>5.9970096293059019E-4</v>
      </c>
    </row>
    <row r="43" spans="2:20" s="137" customFormat="1">
      <c r="B43" s="87" t="s">
        <v>376</v>
      </c>
      <c r="C43" s="84" t="s">
        <v>377</v>
      </c>
      <c r="D43" s="97" t="s">
        <v>135</v>
      </c>
      <c r="E43" s="97" t="s">
        <v>296</v>
      </c>
      <c r="F43" s="84" t="s">
        <v>378</v>
      </c>
      <c r="G43" s="97" t="s">
        <v>298</v>
      </c>
      <c r="H43" s="84" t="s">
        <v>327</v>
      </c>
      <c r="I43" s="84" t="s">
        <v>142</v>
      </c>
      <c r="J43" s="84"/>
      <c r="K43" s="94">
        <v>0.19999999999999998</v>
      </c>
      <c r="L43" s="97" t="s">
        <v>146</v>
      </c>
      <c r="M43" s="98">
        <v>3.85E-2</v>
      </c>
      <c r="N43" s="98">
        <v>3.2000000000000002E-3</v>
      </c>
      <c r="O43" s="94">
        <v>76450</v>
      </c>
      <c r="P43" s="96">
        <v>121.03</v>
      </c>
      <c r="Q43" s="94">
        <v>92.527450000000002</v>
      </c>
      <c r="R43" s="95">
        <v>2.0815068530447993E-4</v>
      </c>
      <c r="S43" s="95">
        <v>7.2448805268764691E-4</v>
      </c>
      <c r="T43" s="95">
        <f>Q43/'סכום נכסי הקרן'!$C$42</f>
        <v>1.2778175625464117E-4</v>
      </c>
    </row>
    <row r="44" spans="2:20" s="137" customFormat="1">
      <c r="B44" s="87" t="s">
        <v>381</v>
      </c>
      <c r="C44" s="84" t="s">
        <v>382</v>
      </c>
      <c r="D44" s="97" t="s">
        <v>135</v>
      </c>
      <c r="E44" s="97" t="s">
        <v>296</v>
      </c>
      <c r="F44" s="84" t="s">
        <v>378</v>
      </c>
      <c r="G44" s="97" t="s">
        <v>298</v>
      </c>
      <c r="H44" s="84" t="s">
        <v>327</v>
      </c>
      <c r="I44" s="84" t="s">
        <v>142</v>
      </c>
      <c r="J44" s="84"/>
      <c r="K44" s="94">
        <v>2.29</v>
      </c>
      <c r="L44" s="97" t="s">
        <v>146</v>
      </c>
      <c r="M44" s="98">
        <v>3.1E-2</v>
      </c>
      <c r="N44" s="98">
        <v>5.8000000000000005E-3</v>
      </c>
      <c r="O44" s="94">
        <v>304633.59999999998</v>
      </c>
      <c r="P44" s="96">
        <v>111.06</v>
      </c>
      <c r="Q44" s="94">
        <v>338.32605999999998</v>
      </c>
      <c r="R44" s="95">
        <v>4.4273660687814138E-4</v>
      </c>
      <c r="S44" s="95">
        <v>2.6490861726210326E-3</v>
      </c>
      <c r="T44" s="95">
        <f>Q44/'סכום נכסי הקרן'!$C$42</f>
        <v>4.6723321709949973E-4</v>
      </c>
    </row>
    <row r="45" spans="2:20" s="137" customFormat="1">
      <c r="B45" s="87" t="s">
        <v>388</v>
      </c>
      <c r="C45" s="84" t="s">
        <v>389</v>
      </c>
      <c r="D45" s="97" t="s">
        <v>135</v>
      </c>
      <c r="E45" s="97" t="s">
        <v>296</v>
      </c>
      <c r="F45" s="84" t="s">
        <v>378</v>
      </c>
      <c r="G45" s="97" t="s">
        <v>298</v>
      </c>
      <c r="H45" s="84" t="s">
        <v>327</v>
      </c>
      <c r="I45" s="84" t="s">
        <v>142</v>
      </c>
      <c r="J45" s="84"/>
      <c r="K45" s="94">
        <v>2.2000000000000002</v>
      </c>
      <c r="L45" s="97" t="s">
        <v>146</v>
      </c>
      <c r="M45" s="98">
        <v>2.7999999999999997E-2</v>
      </c>
      <c r="N45" s="98">
        <v>6.5999999999999991E-3</v>
      </c>
      <c r="O45" s="94">
        <v>681491</v>
      </c>
      <c r="P45" s="96">
        <v>107.46</v>
      </c>
      <c r="Q45" s="94">
        <v>732.33021999999994</v>
      </c>
      <c r="R45" s="95">
        <v>6.9290100077984168E-4</v>
      </c>
      <c r="S45" s="95">
        <v>5.7341307364691882E-3</v>
      </c>
      <c r="T45" s="95">
        <f>Q45/'סכום נכסי הקרן'!$C$42</f>
        <v>1.0113587013361738E-3</v>
      </c>
    </row>
    <row r="46" spans="2:20" s="137" customFormat="1">
      <c r="B46" s="87" t="s">
        <v>390</v>
      </c>
      <c r="C46" s="84" t="s">
        <v>391</v>
      </c>
      <c r="D46" s="97" t="s">
        <v>135</v>
      </c>
      <c r="E46" s="97" t="s">
        <v>296</v>
      </c>
      <c r="F46" s="84" t="s">
        <v>392</v>
      </c>
      <c r="G46" s="97" t="s">
        <v>298</v>
      </c>
      <c r="H46" s="84" t="s">
        <v>327</v>
      </c>
      <c r="I46" s="84" t="s">
        <v>142</v>
      </c>
      <c r="J46" s="84"/>
      <c r="K46" s="94">
        <v>3.5899999999999994</v>
      </c>
      <c r="L46" s="97" t="s">
        <v>146</v>
      </c>
      <c r="M46" s="98">
        <v>0.04</v>
      </c>
      <c r="N46" s="98">
        <v>1.04E-2</v>
      </c>
      <c r="O46" s="94">
        <v>1445715</v>
      </c>
      <c r="P46" s="96">
        <v>119.37</v>
      </c>
      <c r="Q46" s="94">
        <v>1725.7500199999999</v>
      </c>
      <c r="R46" s="95">
        <v>1.070901586520869E-3</v>
      </c>
      <c r="S46" s="95">
        <v>1.3512587577151078E-2</v>
      </c>
      <c r="T46" s="95">
        <f>Q46/'סכום נכסי הקרן'!$C$42</f>
        <v>2.3832859158237057E-3</v>
      </c>
    </row>
    <row r="47" spans="2:20" s="137" customFormat="1">
      <c r="B47" s="87" t="s">
        <v>425</v>
      </c>
      <c r="C47" s="84" t="s">
        <v>426</v>
      </c>
      <c r="D47" s="97" t="s">
        <v>135</v>
      </c>
      <c r="E47" s="97" t="s">
        <v>296</v>
      </c>
      <c r="F47" s="84" t="s">
        <v>427</v>
      </c>
      <c r="G47" s="97" t="s">
        <v>298</v>
      </c>
      <c r="H47" s="84" t="s">
        <v>327</v>
      </c>
      <c r="I47" s="84" t="s">
        <v>144</v>
      </c>
      <c r="J47" s="84"/>
      <c r="K47" s="94">
        <v>3.4699999999999993</v>
      </c>
      <c r="L47" s="97" t="s">
        <v>146</v>
      </c>
      <c r="M47" s="98">
        <v>3.85E-2</v>
      </c>
      <c r="N47" s="98">
        <v>8.0000000000000002E-3</v>
      </c>
      <c r="O47" s="94">
        <v>115264</v>
      </c>
      <c r="P47" s="96">
        <v>119.44</v>
      </c>
      <c r="Q47" s="94">
        <v>137.67129</v>
      </c>
      <c r="R47" s="95">
        <v>2.7061533151927653E-4</v>
      </c>
      <c r="S47" s="95">
        <v>1.0779634022454558E-3</v>
      </c>
      <c r="T47" s="95">
        <f>Q47/'סכום נכסי הקרן'!$C$42</f>
        <v>1.9012605688411405E-4</v>
      </c>
    </row>
    <row r="48" spans="2:20" s="137" customFormat="1">
      <c r="B48" s="87" t="s">
        <v>432</v>
      </c>
      <c r="C48" s="84" t="s">
        <v>433</v>
      </c>
      <c r="D48" s="97" t="s">
        <v>135</v>
      </c>
      <c r="E48" s="97" t="s">
        <v>296</v>
      </c>
      <c r="F48" s="84" t="s">
        <v>427</v>
      </c>
      <c r="G48" s="97" t="s">
        <v>298</v>
      </c>
      <c r="H48" s="84" t="s">
        <v>327</v>
      </c>
      <c r="I48" s="84" t="s">
        <v>142</v>
      </c>
      <c r="J48" s="84"/>
      <c r="K48" s="94">
        <v>2.95</v>
      </c>
      <c r="L48" s="97" t="s">
        <v>146</v>
      </c>
      <c r="M48" s="98">
        <v>4.7500000000000001E-2</v>
      </c>
      <c r="N48" s="98">
        <v>6.4000000000000003E-3</v>
      </c>
      <c r="O48" s="94">
        <v>431304.74</v>
      </c>
      <c r="P48" s="96">
        <v>133.30000000000001</v>
      </c>
      <c r="Q48" s="94">
        <v>574.92921999999999</v>
      </c>
      <c r="R48" s="95">
        <v>9.9068936797331491E-4</v>
      </c>
      <c r="S48" s="95">
        <v>4.5016841059710138E-3</v>
      </c>
      <c r="T48" s="95">
        <f>Q48/'סכום נכסי הקרן'!$C$42</f>
        <v>7.9398562754848397E-4</v>
      </c>
    </row>
    <row r="49" spans="2:20" s="137" customFormat="1">
      <c r="B49" s="87" t="s">
        <v>468</v>
      </c>
      <c r="C49" s="84" t="s">
        <v>469</v>
      </c>
      <c r="D49" s="97" t="s">
        <v>135</v>
      </c>
      <c r="E49" s="97" t="s">
        <v>296</v>
      </c>
      <c r="F49" s="84" t="s">
        <v>461</v>
      </c>
      <c r="G49" s="97" t="s">
        <v>453</v>
      </c>
      <c r="H49" s="84" t="s">
        <v>327</v>
      </c>
      <c r="I49" s="84" t="s">
        <v>144</v>
      </c>
      <c r="J49" s="84"/>
      <c r="K49" s="94">
        <v>2.65</v>
      </c>
      <c r="L49" s="97" t="s">
        <v>146</v>
      </c>
      <c r="M49" s="98">
        <v>4.6500000000000007E-2</v>
      </c>
      <c r="N49" s="98">
        <v>9.0999999999999987E-3</v>
      </c>
      <c r="O49" s="94">
        <v>7063.44</v>
      </c>
      <c r="P49" s="96">
        <v>132.26</v>
      </c>
      <c r="Q49" s="94">
        <v>9.3421000000000003</v>
      </c>
      <c r="R49" s="95">
        <v>5.5765406462251402E-5</v>
      </c>
      <c r="S49" s="95">
        <v>7.3148453102438963E-5</v>
      </c>
      <c r="T49" s="95">
        <f>Q49/'סכום נכסי הקרן'!$C$42</f>
        <v>1.2901576182057145E-5</v>
      </c>
    </row>
    <row r="50" spans="2:20" s="137" customFormat="1">
      <c r="B50" s="87" t="s">
        <v>470</v>
      </c>
      <c r="C50" s="84" t="s">
        <v>471</v>
      </c>
      <c r="D50" s="97" t="s">
        <v>135</v>
      </c>
      <c r="E50" s="97" t="s">
        <v>296</v>
      </c>
      <c r="F50" s="84" t="s">
        <v>472</v>
      </c>
      <c r="G50" s="97" t="s">
        <v>306</v>
      </c>
      <c r="H50" s="84" t="s">
        <v>327</v>
      </c>
      <c r="I50" s="84" t="s">
        <v>144</v>
      </c>
      <c r="J50" s="84"/>
      <c r="K50" s="94">
        <v>2.83</v>
      </c>
      <c r="L50" s="97" t="s">
        <v>146</v>
      </c>
      <c r="M50" s="98">
        <v>3.6400000000000002E-2</v>
      </c>
      <c r="N50" s="98">
        <v>9.7000000000000003E-3</v>
      </c>
      <c r="O50" s="94">
        <v>24000</v>
      </c>
      <c r="P50" s="96">
        <v>116.05</v>
      </c>
      <c r="Q50" s="94">
        <v>27.852</v>
      </c>
      <c r="R50" s="95">
        <v>2.1768707482993198E-4</v>
      </c>
      <c r="S50" s="95">
        <v>2.1808059385032593E-4</v>
      </c>
      <c r="T50" s="95">
        <f>Q50/'סכום נכסי הקרן'!$C$42</f>
        <v>3.8464017707223813E-5</v>
      </c>
    </row>
    <row r="51" spans="2:20" s="137" customFormat="1">
      <c r="B51" s="87" t="s">
        <v>477</v>
      </c>
      <c r="C51" s="84" t="s">
        <v>478</v>
      </c>
      <c r="D51" s="97" t="s">
        <v>135</v>
      </c>
      <c r="E51" s="97" t="s">
        <v>296</v>
      </c>
      <c r="F51" s="84" t="s">
        <v>479</v>
      </c>
      <c r="G51" s="97" t="s">
        <v>335</v>
      </c>
      <c r="H51" s="84" t="s">
        <v>327</v>
      </c>
      <c r="I51" s="84" t="s">
        <v>142</v>
      </c>
      <c r="J51" s="84"/>
      <c r="K51" s="94">
        <v>8.7399999999999984</v>
      </c>
      <c r="L51" s="97" t="s">
        <v>146</v>
      </c>
      <c r="M51" s="98">
        <v>3.85E-2</v>
      </c>
      <c r="N51" s="98">
        <v>2.4200000000000003E-2</v>
      </c>
      <c r="O51" s="94">
        <v>1703520</v>
      </c>
      <c r="P51" s="96">
        <v>114.22</v>
      </c>
      <c r="Q51" s="94">
        <v>1945.76055</v>
      </c>
      <c r="R51" s="95">
        <v>6.1343388225448619E-4</v>
      </c>
      <c r="S51" s="95">
        <v>1.5235265554880684E-2</v>
      </c>
      <c r="T51" s="95">
        <f>Q51/'סכום נכסי הקרן'!$C$42</f>
        <v>2.6871236625455102E-3</v>
      </c>
    </row>
    <row r="52" spans="2:20" s="137" customFormat="1">
      <c r="B52" s="87" t="s">
        <v>480</v>
      </c>
      <c r="C52" s="84" t="s">
        <v>481</v>
      </c>
      <c r="D52" s="97" t="s">
        <v>135</v>
      </c>
      <c r="E52" s="97" t="s">
        <v>296</v>
      </c>
      <c r="F52" s="84" t="s">
        <v>479</v>
      </c>
      <c r="G52" s="97" t="s">
        <v>335</v>
      </c>
      <c r="H52" s="84" t="s">
        <v>327</v>
      </c>
      <c r="I52" s="84" t="s">
        <v>142</v>
      </c>
      <c r="J52" s="84"/>
      <c r="K52" s="94">
        <v>7.2299999999999995</v>
      </c>
      <c r="L52" s="97" t="s">
        <v>146</v>
      </c>
      <c r="M52" s="98">
        <v>4.4999999999999998E-2</v>
      </c>
      <c r="N52" s="98">
        <v>2.0900000000000002E-2</v>
      </c>
      <c r="O52" s="94">
        <v>799000</v>
      </c>
      <c r="P52" s="96">
        <v>118.6</v>
      </c>
      <c r="Q52" s="94">
        <v>947.61401000000001</v>
      </c>
      <c r="R52" s="95">
        <v>8.7465503671033378E-4</v>
      </c>
      <c r="S52" s="95">
        <v>7.4197984360795883E-3</v>
      </c>
      <c r="T52" s="95">
        <f>Q52/'סכום נכסי הקרן'!$C$42</f>
        <v>1.3086687512657391E-3</v>
      </c>
    </row>
    <row r="53" spans="2:20" s="137" customFormat="1">
      <c r="B53" s="87" t="s">
        <v>517</v>
      </c>
      <c r="C53" s="84" t="s">
        <v>518</v>
      </c>
      <c r="D53" s="97" t="s">
        <v>135</v>
      </c>
      <c r="E53" s="97" t="s">
        <v>296</v>
      </c>
      <c r="F53" s="84" t="s">
        <v>392</v>
      </c>
      <c r="G53" s="97" t="s">
        <v>298</v>
      </c>
      <c r="H53" s="84" t="s">
        <v>327</v>
      </c>
      <c r="I53" s="84" t="s">
        <v>142</v>
      </c>
      <c r="J53" s="84"/>
      <c r="K53" s="94">
        <v>3.1199999999999992</v>
      </c>
      <c r="L53" s="97" t="s">
        <v>146</v>
      </c>
      <c r="M53" s="98">
        <v>0.05</v>
      </c>
      <c r="N53" s="98">
        <v>9.499999999999998E-3</v>
      </c>
      <c r="O53" s="94">
        <v>645044</v>
      </c>
      <c r="P53" s="96">
        <v>124</v>
      </c>
      <c r="Q53" s="94">
        <v>799.85459000000014</v>
      </c>
      <c r="R53" s="95">
        <v>6.4504464504464508E-4</v>
      </c>
      <c r="S53" s="95">
        <v>6.2628451809963017E-3</v>
      </c>
      <c r="T53" s="95">
        <f>Q53/'סכום נכסי הקרן'!$C$42</f>
        <v>1.1046108399024935E-3</v>
      </c>
    </row>
    <row r="54" spans="2:20" s="137" customFormat="1">
      <c r="B54" s="87" t="s">
        <v>579</v>
      </c>
      <c r="C54" s="84" t="s">
        <v>580</v>
      </c>
      <c r="D54" s="97" t="s">
        <v>135</v>
      </c>
      <c r="E54" s="97" t="s">
        <v>296</v>
      </c>
      <c r="F54" s="84" t="s">
        <v>427</v>
      </c>
      <c r="G54" s="97" t="s">
        <v>298</v>
      </c>
      <c r="H54" s="84" t="s">
        <v>327</v>
      </c>
      <c r="I54" s="84" t="s">
        <v>142</v>
      </c>
      <c r="J54" s="84"/>
      <c r="K54" s="94">
        <v>1.63</v>
      </c>
      <c r="L54" s="97" t="s">
        <v>146</v>
      </c>
      <c r="M54" s="98">
        <v>5.2499999999999998E-2</v>
      </c>
      <c r="N54" s="98">
        <v>7.4999999999999997E-3</v>
      </c>
      <c r="O54" s="94">
        <v>222000</v>
      </c>
      <c r="P54" s="96">
        <v>133.01</v>
      </c>
      <c r="Q54" s="94">
        <v>295.28221000000002</v>
      </c>
      <c r="R54" s="95">
        <v>6.1666666666666662E-4</v>
      </c>
      <c r="S54" s="95">
        <v>2.312053702076571E-3</v>
      </c>
      <c r="T54" s="95">
        <f>Q54/'סכום נכסי הקרן'!$C$42</f>
        <v>4.077890332496116E-4</v>
      </c>
    </row>
    <row r="55" spans="2:20" s="137" customFormat="1">
      <c r="B55" s="87" t="s">
        <v>581</v>
      </c>
      <c r="C55" s="84" t="s">
        <v>582</v>
      </c>
      <c r="D55" s="97" t="s">
        <v>135</v>
      </c>
      <c r="E55" s="97" t="s">
        <v>296</v>
      </c>
      <c r="F55" s="84" t="s">
        <v>427</v>
      </c>
      <c r="G55" s="97" t="s">
        <v>298</v>
      </c>
      <c r="H55" s="84" t="s">
        <v>327</v>
      </c>
      <c r="I55" s="84" t="s">
        <v>142</v>
      </c>
      <c r="J55" s="84"/>
      <c r="K55" s="94">
        <v>1</v>
      </c>
      <c r="L55" s="97" t="s">
        <v>146</v>
      </c>
      <c r="M55" s="98">
        <v>5.5E-2</v>
      </c>
      <c r="N55" s="98">
        <v>8.199999999999999E-3</v>
      </c>
      <c r="O55" s="94">
        <v>12453.65</v>
      </c>
      <c r="P55" s="96">
        <v>129.05000000000001</v>
      </c>
      <c r="Q55" s="94">
        <v>16.071429999999999</v>
      </c>
      <c r="R55" s="95">
        <v>1.55670625E-4</v>
      </c>
      <c r="S55" s="95">
        <v>1.2583897021484788E-4</v>
      </c>
      <c r="T55" s="95">
        <f>Q55/'סכום נכסי הקרן'!$C$42</f>
        <v>2.2194878935100101E-5</v>
      </c>
    </row>
    <row r="56" spans="2:20" s="137" customFormat="1">
      <c r="B56" s="87" t="s">
        <v>590</v>
      </c>
      <c r="C56" s="84" t="s">
        <v>591</v>
      </c>
      <c r="D56" s="97" t="s">
        <v>135</v>
      </c>
      <c r="E56" s="97" t="s">
        <v>296</v>
      </c>
      <c r="F56" s="84" t="s">
        <v>592</v>
      </c>
      <c r="G56" s="97" t="s">
        <v>306</v>
      </c>
      <c r="H56" s="84" t="s">
        <v>327</v>
      </c>
      <c r="I56" s="84" t="s">
        <v>144</v>
      </c>
      <c r="J56" s="84"/>
      <c r="K56" s="94">
        <v>5.4099999999999993</v>
      </c>
      <c r="L56" s="97" t="s">
        <v>146</v>
      </c>
      <c r="M56" s="98">
        <v>3.0499999999999999E-2</v>
      </c>
      <c r="N56" s="98">
        <v>1.6199999999999999E-2</v>
      </c>
      <c r="O56" s="94">
        <v>337068.74000000005</v>
      </c>
      <c r="P56" s="96">
        <v>109.6</v>
      </c>
      <c r="Q56" s="94">
        <v>369.42733000000004</v>
      </c>
      <c r="R56" s="95">
        <v>1.2709831210156019E-3</v>
      </c>
      <c r="S56" s="95">
        <v>2.8926084845232064E-3</v>
      </c>
      <c r="T56" s="95">
        <f>Q56/'סכום נכסי הקרן'!$C$42</f>
        <v>5.1018452400733937E-4</v>
      </c>
    </row>
    <row r="57" spans="2:20" s="137" customFormat="1">
      <c r="B57" s="87" t="s">
        <v>625</v>
      </c>
      <c r="C57" s="84" t="s">
        <v>626</v>
      </c>
      <c r="D57" s="97" t="s">
        <v>135</v>
      </c>
      <c r="E57" s="97" t="s">
        <v>296</v>
      </c>
      <c r="F57" s="84" t="s">
        <v>614</v>
      </c>
      <c r="G57" s="97" t="s">
        <v>298</v>
      </c>
      <c r="H57" s="84" t="s">
        <v>327</v>
      </c>
      <c r="I57" s="84" t="s">
        <v>144</v>
      </c>
      <c r="J57" s="84"/>
      <c r="K57" s="94">
        <v>2.9899999999999998</v>
      </c>
      <c r="L57" s="97" t="s">
        <v>146</v>
      </c>
      <c r="M57" s="98">
        <v>6.5000000000000002E-2</v>
      </c>
      <c r="N57" s="98">
        <v>9.3999999999999986E-3</v>
      </c>
      <c r="O57" s="94">
        <v>893611</v>
      </c>
      <c r="P57" s="96">
        <v>129.11000000000001</v>
      </c>
      <c r="Q57" s="94">
        <v>1169.6609599999999</v>
      </c>
      <c r="R57" s="95">
        <v>5.6737206349206351E-4</v>
      </c>
      <c r="S57" s="95">
        <v>9.1584215410147312E-3</v>
      </c>
      <c r="T57" s="95">
        <f>Q57/'סכום נכסי הקרן'!$C$42</f>
        <v>1.6153188236711332E-3</v>
      </c>
    </row>
    <row r="58" spans="2:20" s="137" customFormat="1">
      <c r="B58" s="87" t="s">
        <v>635</v>
      </c>
      <c r="C58" s="84" t="s">
        <v>636</v>
      </c>
      <c r="D58" s="97" t="s">
        <v>135</v>
      </c>
      <c r="E58" s="97" t="s">
        <v>296</v>
      </c>
      <c r="F58" s="84" t="s">
        <v>632</v>
      </c>
      <c r="G58" s="97" t="s">
        <v>453</v>
      </c>
      <c r="H58" s="84" t="s">
        <v>327</v>
      </c>
      <c r="I58" s="84" t="s">
        <v>142</v>
      </c>
      <c r="J58" s="84"/>
      <c r="K58" s="94">
        <v>0.92</v>
      </c>
      <c r="L58" s="97" t="s">
        <v>146</v>
      </c>
      <c r="M58" s="98">
        <v>4.4000000000000004E-2</v>
      </c>
      <c r="N58" s="98">
        <v>4.0000000000000001E-3</v>
      </c>
      <c r="O58" s="94">
        <v>2143.3200000000002</v>
      </c>
      <c r="P58" s="96">
        <v>111.85</v>
      </c>
      <c r="Q58" s="94">
        <v>2.3972899999999999</v>
      </c>
      <c r="R58" s="95">
        <v>1.7887105186605384E-5</v>
      </c>
      <c r="S58" s="95">
        <v>1.8770731970107994E-5</v>
      </c>
      <c r="T58" s="95">
        <f>Q58/'סכום נכסי הקרן'!$C$42</f>
        <v>3.3106924102165221E-6</v>
      </c>
    </row>
    <row r="59" spans="2:20" s="137" customFormat="1">
      <c r="B59" s="87" t="s">
        <v>670</v>
      </c>
      <c r="C59" s="84" t="s">
        <v>671</v>
      </c>
      <c r="D59" s="97" t="s">
        <v>135</v>
      </c>
      <c r="E59" s="97" t="s">
        <v>296</v>
      </c>
      <c r="F59" s="84" t="s">
        <v>672</v>
      </c>
      <c r="G59" s="97" t="s">
        <v>673</v>
      </c>
      <c r="H59" s="84" t="s">
        <v>327</v>
      </c>
      <c r="I59" s="84" t="s">
        <v>142</v>
      </c>
      <c r="J59" s="84"/>
      <c r="K59" s="94">
        <v>0.83</v>
      </c>
      <c r="L59" s="97" t="s">
        <v>146</v>
      </c>
      <c r="M59" s="98">
        <v>4.0999999999999995E-2</v>
      </c>
      <c r="N59" s="98">
        <v>5.0000000000000001E-3</v>
      </c>
      <c r="O59" s="94">
        <v>45346.6</v>
      </c>
      <c r="P59" s="96">
        <v>123.68</v>
      </c>
      <c r="Q59" s="94">
        <v>56.084679999999999</v>
      </c>
      <c r="R59" s="95">
        <v>3.0489132784380219E-4</v>
      </c>
      <c r="S59" s="95">
        <v>4.3914190436254122E-4</v>
      </c>
      <c r="T59" s="95">
        <f>Q59/'סכום נכסי הקרן'!$C$42</f>
        <v>7.7453760039637419E-5</v>
      </c>
    </row>
    <row r="60" spans="2:20" s="137" customFormat="1">
      <c r="B60" s="87" t="s">
        <v>310</v>
      </c>
      <c r="C60" s="84" t="s">
        <v>311</v>
      </c>
      <c r="D60" s="97" t="s">
        <v>135</v>
      </c>
      <c r="E60" s="97" t="s">
        <v>296</v>
      </c>
      <c r="F60" s="84" t="s">
        <v>312</v>
      </c>
      <c r="G60" s="97" t="s">
        <v>313</v>
      </c>
      <c r="H60" s="84" t="s">
        <v>314</v>
      </c>
      <c r="I60" s="84" t="s">
        <v>144</v>
      </c>
      <c r="J60" s="84"/>
      <c r="K60" s="94">
        <v>8.83</v>
      </c>
      <c r="L60" s="97" t="s">
        <v>146</v>
      </c>
      <c r="M60" s="98">
        <v>5.1500000000000004E-2</v>
      </c>
      <c r="N60" s="98">
        <v>3.7000000000000005E-2</v>
      </c>
      <c r="O60" s="94">
        <v>2260878</v>
      </c>
      <c r="P60" s="96">
        <v>137</v>
      </c>
      <c r="Q60" s="94">
        <v>3097.4028599999997</v>
      </c>
      <c r="R60" s="95">
        <v>6.3668374907280213E-4</v>
      </c>
      <c r="S60" s="95">
        <v>2.4252601432661853E-2</v>
      </c>
      <c r="T60" s="95">
        <f>Q60/'סכום נכסי הקרן'!$C$42</f>
        <v>4.2775584680972882E-3</v>
      </c>
    </row>
    <row r="61" spans="2:20" s="137" customFormat="1">
      <c r="B61" s="87" t="s">
        <v>336</v>
      </c>
      <c r="C61" s="84" t="s">
        <v>337</v>
      </c>
      <c r="D61" s="97" t="s">
        <v>135</v>
      </c>
      <c r="E61" s="97" t="s">
        <v>296</v>
      </c>
      <c r="F61" s="84" t="s">
        <v>338</v>
      </c>
      <c r="G61" s="97" t="s">
        <v>306</v>
      </c>
      <c r="H61" s="84" t="s">
        <v>314</v>
      </c>
      <c r="I61" s="84" t="s">
        <v>142</v>
      </c>
      <c r="J61" s="84"/>
      <c r="K61" s="94">
        <v>1.23</v>
      </c>
      <c r="L61" s="97" t="s">
        <v>146</v>
      </c>
      <c r="M61" s="98">
        <v>4.9500000000000002E-2</v>
      </c>
      <c r="N61" s="98">
        <v>7.1999999999999998E-3</v>
      </c>
      <c r="O61" s="94">
        <v>45965.5</v>
      </c>
      <c r="P61" s="96">
        <v>127.79</v>
      </c>
      <c r="Q61" s="94">
        <v>58.7393</v>
      </c>
      <c r="R61" s="95">
        <v>1.18788294530053E-4</v>
      </c>
      <c r="S61" s="95">
        <v>4.5992752500188317E-4</v>
      </c>
      <c r="T61" s="95">
        <f>Q61/'סכום נכסי הקרן'!$C$42</f>
        <v>8.111982892826123E-5</v>
      </c>
    </row>
    <row r="62" spans="2:20" s="137" customFormat="1">
      <c r="B62" s="87" t="s">
        <v>339</v>
      </c>
      <c r="C62" s="84" t="s">
        <v>340</v>
      </c>
      <c r="D62" s="97" t="s">
        <v>135</v>
      </c>
      <c r="E62" s="97" t="s">
        <v>296</v>
      </c>
      <c r="F62" s="84" t="s">
        <v>338</v>
      </c>
      <c r="G62" s="97" t="s">
        <v>306</v>
      </c>
      <c r="H62" s="84" t="s">
        <v>314</v>
      </c>
      <c r="I62" s="84" t="s">
        <v>142</v>
      </c>
      <c r="J62" s="84"/>
      <c r="K62" s="94">
        <v>3.7</v>
      </c>
      <c r="L62" s="97" t="s">
        <v>146</v>
      </c>
      <c r="M62" s="98">
        <v>4.8000000000000001E-2</v>
      </c>
      <c r="N62" s="98">
        <v>1.1299999999999998E-2</v>
      </c>
      <c r="O62" s="94">
        <v>2296181</v>
      </c>
      <c r="P62" s="96">
        <v>118.7</v>
      </c>
      <c r="Q62" s="94">
        <v>2725.5667699999999</v>
      </c>
      <c r="R62" s="95">
        <v>1.6889321876567619E-3</v>
      </c>
      <c r="S62" s="95">
        <v>2.1341132406301692E-2</v>
      </c>
      <c r="T62" s="95">
        <f>Q62/'סכום נכסי הקרן'!$C$42</f>
        <v>3.7640474114426547E-3</v>
      </c>
    </row>
    <row r="63" spans="2:20" s="137" customFormat="1">
      <c r="B63" s="87" t="s">
        <v>341</v>
      </c>
      <c r="C63" s="84" t="s">
        <v>342</v>
      </c>
      <c r="D63" s="97" t="s">
        <v>135</v>
      </c>
      <c r="E63" s="97" t="s">
        <v>296</v>
      </c>
      <c r="F63" s="84" t="s">
        <v>338</v>
      </c>
      <c r="G63" s="97" t="s">
        <v>306</v>
      </c>
      <c r="H63" s="84" t="s">
        <v>314</v>
      </c>
      <c r="I63" s="84" t="s">
        <v>142</v>
      </c>
      <c r="J63" s="84"/>
      <c r="K63" s="94">
        <v>7.4899999999999984</v>
      </c>
      <c r="L63" s="97" t="s">
        <v>146</v>
      </c>
      <c r="M63" s="98">
        <v>3.2000000000000001E-2</v>
      </c>
      <c r="N63" s="98">
        <v>2.2099999999999998E-2</v>
      </c>
      <c r="O63" s="94">
        <v>1259587</v>
      </c>
      <c r="P63" s="96">
        <v>108.23</v>
      </c>
      <c r="Q63" s="94">
        <v>1363.25107</v>
      </c>
      <c r="R63" s="95">
        <v>2.7759860185479035E-3</v>
      </c>
      <c r="S63" s="95">
        <v>1.0674228167194178E-2</v>
      </c>
      <c r="T63" s="95">
        <f>Q63/'סכום נכסי הקרן'!$C$42</f>
        <v>1.8826695855188788E-3</v>
      </c>
    </row>
    <row r="64" spans="2:20" s="137" customFormat="1">
      <c r="B64" s="87" t="s">
        <v>343</v>
      </c>
      <c r="C64" s="84" t="s">
        <v>344</v>
      </c>
      <c r="D64" s="97" t="s">
        <v>135</v>
      </c>
      <c r="E64" s="97" t="s">
        <v>296</v>
      </c>
      <c r="F64" s="84" t="s">
        <v>338</v>
      </c>
      <c r="G64" s="97" t="s">
        <v>306</v>
      </c>
      <c r="H64" s="84" t="s">
        <v>314</v>
      </c>
      <c r="I64" s="84" t="s">
        <v>142</v>
      </c>
      <c r="J64" s="84"/>
      <c r="K64" s="94">
        <v>2.19</v>
      </c>
      <c r="L64" s="97" t="s">
        <v>146</v>
      </c>
      <c r="M64" s="98">
        <v>4.9000000000000002E-2</v>
      </c>
      <c r="N64" s="98">
        <v>7.7999999999999988E-3</v>
      </c>
      <c r="O64" s="94">
        <v>457269.56</v>
      </c>
      <c r="P64" s="96">
        <v>117.88</v>
      </c>
      <c r="Q64" s="94">
        <v>539.02936999999997</v>
      </c>
      <c r="R64" s="95">
        <v>1.1541164648320888E-3</v>
      </c>
      <c r="S64" s="95">
        <v>4.220589010209933E-3</v>
      </c>
      <c r="T64" s="95">
        <f>Q64/'סכום נכסי הקרן'!$C$42</f>
        <v>7.4440741176194517E-4</v>
      </c>
    </row>
    <row r="65" spans="2:20" s="137" customFormat="1">
      <c r="B65" s="87" t="s">
        <v>379</v>
      </c>
      <c r="C65" s="84" t="s">
        <v>380</v>
      </c>
      <c r="D65" s="97" t="s">
        <v>135</v>
      </c>
      <c r="E65" s="97" t="s">
        <v>296</v>
      </c>
      <c r="F65" s="84" t="s">
        <v>378</v>
      </c>
      <c r="G65" s="97" t="s">
        <v>298</v>
      </c>
      <c r="H65" s="84" t="s">
        <v>314</v>
      </c>
      <c r="I65" s="84" t="s">
        <v>142</v>
      </c>
      <c r="J65" s="84"/>
      <c r="K65" s="94">
        <v>2.0000000000000004E-2</v>
      </c>
      <c r="L65" s="97" t="s">
        <v>146</v>
      </c>
      <c r="M65" s="98">
        <v>4.2999999999999997E-2</v>
      </c>
      <c r="N65" s="98">
        <v>1.4100000000000003E-2</v>
      </c>
      <c r="O65" s="94">
        <v>67591.990000000005</v>
      </c>
      <c r="P65" s="96">
        <v>117.9</v>
      </c>
      <c r="Q65" s="94">
        <v>79.69095999999999</v>
      </c>
      <c r="R65" s="95">
        <v>9.6559792594700527E-4</v>
      </c>
      <c r="S65" s="95">
        <v>6.239785969159331E-4</v>
      </c>
      <c r="T65" s="95">
        <f>Q65/'סכום נכסי הקרן'!$C$42</f>
        <v>1.1005437658141837E-4</v>
      </c>
    </row>
    <row r="66" spans="2:20" s="137" customFormat="1">
      <c r="B66" s="87" t="s">
        <v>393</v>
      </c>
      <c r="C66" s="84" t="s">
        <v>394</v>
      </c>
      <c r="D66" s="97" t="s">
        <v>135</v>
      </c>
      <c r="E66" s="97" t="s">
        <v>296</v>
      </c>
      <c r="F66" s="84" t="s">
        <v>395</v>
      </c>
      <c r="G66" s="97" t="s">
        <v>306</v>
      </c>
      <c r="H66" s="84" t="s">
        <v>314</v>
      </c>
      <c r="I66" s="84" t="s">
        <v>144</v>
      </c>
      <c r="J66" s="84"/>
      <c r="K66" s="94">
        <v>1.74</v>
      </c>
      <c r="L66" s="97" t="s">
        <v>146</v>
      </c>
      <c r="M66" s="98">
        <v>4.8000000000000001E-2</v>
      </c>
      <c r="N66" s="98">
        <v>1.0800000000000001E-2</v>
      </c>
      <c r="O66" s="94">
        <v>38012.559999999998</v>
      </c>
      <c r="P66" s="96">
        <v>111.69</v>
      </c>
      <c r="Q66" s="94">
        <v>42.456209999999999</v>
      </c>
      <c r="R66" s="95">
        <v>1.662550734779566E-4</v>
      </c>
      <c r="S66" s="95">
        <v>3.3243126128946381E-4</v>
      </c>
      <c r="T66" s="95">
        <f>Q66/'סכום נכסי הקרן'!$C$42</f>
        <v>5.8632644450007638E-5</v>
      </c>
    </row>
    <row r="67" spans="2:20" s="137" customFormat="1">
      <c r="B67" s="87" t="s">
        <v>396</v>
      </c>
      <c r="C67" s="84" t="s">
        <v>397</v>
      </c>
      <c r="D67" s="97" t="s">
        <v>135</v>
      </c>
      <c r="E67" s="97" t="s">
        <v>296</v>
      </c>
      <c r="F67" s="84" t="s">
        <v>395</v>
      </c>
      <c r="G67" s="97" t="s">
        <v>306</v>
      </c>
      <c r="H67" s="84" t="s">
        <v>314</v>
      </c>
      <c r="I67" s="84" t="s">
        <v>144</v>
      </c>
      <c r="J67" s="84"/>
      <c r="K67" s="94">
        <v>4.7899999999999991</v>
      </c>
      <c r="L67" s="97" t="s">
        <v>146</v>
      </c>
      <c r="M67" s="98">
        <v>3.2899999999999999E-2</v>
      </c>
      <c r="N67" s="98">
        <v>1.6399999999999998E-2</v>
      </c>
      <c r="O67" s="94">
        <v>205585.54</v>
      </c>
      <c r="P67" s="96">
        <v>108.7</v>
      </c>
      <c r="Q67" s="94">
        <v>223.47149000000005</v>
      </c>
      <c r="R67" s="95">
        <v>9.7897876190476186E-4</v>
      </c>
      <c r="S67" s="95">
        <v>1.7497772241784138E-3</v>
      </c>
      <c r="T67" s="95">
        <f>Q67/'סכום נכסי הקרן'!$C$42</f>
        <v>3.0861738289601076E-4</v>
      </c>
    </row>
    <row r="68" spans="2:20" s="137" customFormat="1">
      <c r="B68" s="87" t="s">
        <v>398</v>
      </c>
      <c r="C68" s="84" t="s">
        <v>399</v>
      </c>
      <c r="D68" s="97" t="s">
        <v>135</v>
      </c>
      <c r="E68" s="97" t="s">
        <v>296</v>
      </c>
      <c r="F68" s="84" t="s">
        <v>400</v>
      </c>
      <c r="G68" s="97" t="s">
        <v>306</v>
      </c>
      <c r="H68" s="84" t="s">
        <v>314</v>
      </c>
      <c r="I68" s="84" t="s">
        <v>142</v>
      </c>
      <c r="J68" s="84"/>
      <c r="K68" s="94">
        <v>0.99</v>
      </c>
      <c r="L68" s="97" t="s">
        <v>146</v>
      </c>
      <c r="M68" s="98">
        <v>4.5499999999999999E-2</v>
      </c>
      <c r="N68" s="98">
        <v>7.7999999999999988E-3</v>
      </c>
      <c r="O68" s="94">
        <v>32044.800000000003</v>
      </c>
      <c r="P68" s="96">
        <v>124.14</v>
      </c>
      <c r="Q68" s="94">
        <v>39.780410000000003</v>
      </c>
      <c r="R68" s="95">
        <v>2.2658992236002887E-4</v>
      </c>
      <c r="S68" s="95">
        <v>3.114798016806493E-4</v>
      </c>
      <c r="T68" s="95">
        <f>Q68/'סכום נכסי הקרן'!$C$42</f>
        <v>5.493732567286455E-5</v>
      </c>
    </row>
    <row r="69" spans="2:20" s="137" customFormat="1">
      <c r="B69" s="87" t="s">
        <v>401</v>
      </c>
      <c r="C69" s="84" t="s">
        <v>402</v>
      </c>
      <c r="D69" s="97" t="s">
        <v>135</v>
      </c>
      <c r="E69" s="97" t="s">
        <v>296</v>
      </c>
      <c r="F69" s="84" t="s">
        <v>400</v>
      </c>
      <c r="G69" s="97" t="s">
        <v>306</v>
      </c>
      <c r="H69" s="84" t="s">
        <v>314</v>
      </c>
      <c r="I69" s="84" t="s">
        <v>142</v>
      </c>
      <c r="J69" s="84"/>
      <c r="K69" s="94">
        <v>5.7699999999999987</v>
      </c>
      <c r="L69" s="97" t="s">
        <v>146</v>
      </c>
      <c r="M69" s="98">
        <v>4.7500000000000001E-2</v>
      </c>
      <c r="N69" s="98">
        <v>1.7499999999999995E-2</v>
      </c>
      <c r="O69" s="94">
        <v>2400052</v>
      </c>
      <c r="P69" s="96">
        <v>141.58000000000001</v>
      </c>
      <c r="Q69" s="94">
        <v>3397.9936100000009</v>
      </c>
      <c r="R69" s="95">
        <v>1.5145179173053271E-3</v>
      </c>
      <c r="S69" s="95">
        <v>2.6606220895031344E-2</v>
      </c>
      <c r="T69" s="95">
        <f>Q69/'סכום נכסי הקרן'!$C$42</f>
        <v>4.6926786724139522E-3</v>
      </c>
    </row>
    <row r="70" spans="2:20" s="137" customFormat="1">
      <c r="B70" s="87" t="s">
        <v>403</v>
      </c>
      <c r="C70" s="84" t="s">
        <v>404</v>
      </c>
      <c r="D70" s="97" t="s">
        <v>135</v>
      </c>
      <c r="E70" s="97" t="s">
        <v>296</v>
      </c>
      <c r="F70" s="84" t="s">
        <v>405</v>
      </c>
      <c r="G70" s="97" t="s">
        <v>306</v>
      </c>
      <c r="H70" s="84" t="s">
        <v>314</v>
      </c>
      <c r="I70" s="84" t="s">
        <v>142</v>
      </c>
      <c r="J70" s="84"/>
      <c r="K70" s="94">
        <v>0.98000000000000009</v>
      </c>
      <c r="L70" s="97" t="s">
        <v>146</v>
      </c>
      <c r="M70" s="98">
        <v>4.9500000000000002E-2</v>
      </c>
      <c r="N70" s="98">
        <v>8.2000000000000007E-3</v>
      </c>
      <c r="O70" s="94">
        <v>19503.52</v>
      </c>
      <c r="P70" s="96">
        <v>129.13999999999999</v>
      </c>
      <c r="Q70" s="94">
        <v>25.18685</v>
      </c>
      <c r="R70" s="95">
        <v>3.8956441114806504E-5</v>
      </c>
      <c r="S70" s="95">
        <v>1.9721252352502807E-4</v>
      </c>
      <c r="T70" s="95">
        <f>Q70/'סכום נכסי הקרן'!$C$42</f>
        <v>3.4783406735214352E-5</v>
      </c>
    </row>
    <row r="71" spans="2:20" s="137" customFormat="1">
      <c r="B71" s="87" t="s">
        <v>406</v>
      </c>
      <c r="C71" s="84" t="s">
        <v>407</v>
      </c>
      <c r="D71" s="97" t="s">
        <v>135</v>
      </c>
      <c r="E71" s="97" t="s">
        <v>296</v>
      </c>
      <c r="F71" s="84" t="s">
        <v>405</v>
      </c>
      <c r="G71" s="97" t="s">
        <v>306</v>
      </c>
      <c r="H71" s="84" t="s">
        <v>314</v>
      </c>
      <c r="I71" s="84" t="s">
        <v>142</v>
      </c>
      <c r="J71" s="84"/>
      <c r="K71" s="94">
        <v>2.3199999999999998</v>
      </c>
      <c r="L71" s="97" t="s">
        <v>146</v>
      </c>
      <c r="M71" s="98">
        <v>6.5000000000000002E-2</v>
      </c>
      <c r="N71" s="98">
        <v>9.1999999999999998E-3</v>
      </c>
      <c r="O71" s="94">
        <v>457553.44</v>
      </c>
      <c r="P71" s="96">
        <v>126.63</v>
      </c>
      <c r="Q71" s="94">
        <v>579.39992000000007</v>
      </c>
      <c r="R71" s="95">
        <v>6.6243538563630355E-4</v>
      </c>
      <c r="S71" s="95">
        <v>4.5366895960947638E-3</v>
      </c>
      <c r="T71" s="95">
        <f>Q71/'סכום נכסי הקרן'!$C$42</f>
        <v>8.0015972937110675E-4</v>
      </c>
    </row>
    <row r="72" spans="2:20" s="137" customFormat="1">
      <c r="B72" s="87" t="s">
        <v>408</v>
      </c>
      <c r="C72" s="84" t="s">
        <v>409</v>
      </c>
      <c r="D72" s="97" t="s">
        <v>135</v>
      </c>
      <c r="E72" s="97" t="s">
        <v>296</v>
      </c>
      <c r="F72" s="84" t="s">
        <v>405</v>
      </c>
      <c r="G72" s="97" t="s">
        <v>306</v>
      </c>
      <c r="H72" s="84" t="s">
        <v>314</v>
      </c>
      <c r="I72" s="84" t="s">
        <v>142</v>
      </c>
      <c r="J72" s="84"/>
      <c r="K72" s="94">
        <v>1.2100000000000002</v>
      </c>
      <c r="L72" s="97" t="s">
        <v>146</v>
      </c>
      <c r="M72" s="98">
        <v>5.2999999999999999E-2</v>
      </c>
      <c r="N72" s="98">
        <v>1.0800000000000001E-2</v>
      </c>
      <c r="O72" s="94">
        <v>59662.01</v>
      </c>
      <c r="P72" s="96">
        <v>123.49</v>
      </c>
      <c r="Q72" s="94">
        <v>73.676609999999997</v>
      </c>
      <c r="R72" s="95">
        <v>1.2455110374958028E-4</v>
      </c>
      <c r="S72" s="95">
        <v>5.7688635867007257E-4</v>
      </c>
      <c r="T72" s="95">
        <f>Q72/'סכום נכסי הקרן'!$C$42</f>
        <v>1.0174847162315894E-4</v>
      </c>
    </row>
    <row r="73" spans="2:20" s="137" customFormat="1">
      <c r="B73" s="87" t="s">
        <v>415</v>
      </c>
      <c r="C73" s="84" t="s">
        <v>416</v>
      </c>
      <c r="D73" s="97" t="s">
        <v>135</v>
      </c>
      <c r="E73" s="97" t="s">
        <v>296</v>
      </c>
      <c r="F73" s="84" t="s">
        <v>417</v>
      </c>
      <c r="G73" s="97" t="s">
        <v>306</v>
      </c>
      <c r="H73" s="84" t="s">
        <v>314</v>
      </c>
      <c r="I73" s="84" t="s">
        <v>142</v>
      </c>
      <c r="J73" s="84"/>
      <c r="K73" s="94">
        <v>2.77</v>
      </c>
      <c r="L73" s="97" t="s">
        <v>146</v>
      </c>
      <c r="M73" s="98">
        <v>4.9500000000000002E-2</v>
      </c>
      <c r="N73" s="98">
        <v>1.6500000000000001E-2</v>
      </c>
      <c r="O73" s="94">
        <v>916899.54</v>
      </c>
      <c r="P73" s="96">
        <v>110.16</v>
      </c>
      <c r="Q73" s="94">
        <v>1010.05651</v>
      </c>
      <c r="R73" s="95">
        <v>3.2086350083986564E-3</v>
      </c>
      <c r="S73" s="95">
        <v>7.9087219418062498E-3</v>
      </c>
      <c r="T73" s="95">
        <f>Q73/'סכום נכסי הקרן'!$C$42</f>
        <v>1.3949027533368048E-3</v>
      </c>
    </row>
    <row r="74" spans="2:20" s="137" customFormat="1">
      <c r="B74" s="87" t="s">
        <v>434</v>
      </c>
      <c r="C74" s="84" t="s">
        <v>435</v>
      </c>
      <c r="D74" s="97" t="s">
        <v>135</v>
      </c>
      <c r="E74" s="97" t="s">
        <v>296</v>
      </c>
      <c r="F74" s="84" t="s">
        <v>436</v>
      </c>
      <c r="G74" s="97" t="s">
        <v>298</v>
      </c>
      <c r="H74" s="84" t="s">
        <v>314</v>
      </c>
      <c r="I74" s="84" t="s">
        <v>144</v>
      </c>
      <c r="J74" s="84"/>
      <c r="K74" s="94">
        <v>3.18</v>
      </c>
      <c r="L74" s="97" t="s">
        <v>146</v>
      </c>
      <c r="M74" s="98">
        <v>3.5499999999999997E-2</v>
      </c>
      <c r="N74" s="98">
        <v>7.899999999999999E-3</v>
      </c>
      <c r="O74" s="94">
        <v>198716.34</v>
      </c>
      <c r="P74" s="96">
        <v>118.52</v>
      </c>
      <c r="Q74" s="94">
        <v>235.51858999999999</v>
      </c>
      <c r="R74" s="95">
        <v>3.982980821580088E-4</v>
      </c>
      <c r="S74" s="95">
        <v>1.8441057722961163E-3</v>
      </c>
      <c r="T74" s="95">
        <f>Q74/'סכום נכסי הקרן'!$C$42</f>
        <v>3.252546034805538E-4</v>
      </c>
    </row>
    <row r="75" spans="2:20" s="137" customFormat="1">
      <c r="B75" s="87" t="s">
        <v>437</v>
      </c>
      <c r="C75" s="84" t="s">
        <v>438</v>
      </c>
      <c r="D75" s="97" t="s">
        <v>135</v>
      </c>
      <c r="E75" s="97" t="s">
        <v>296</v>
      </c>
      <c r="F75" s="84" t="s">
        <v>436</v>
      </c>
      <c r="G75" s="97" t="s">
        <v>298</v>
      </c>
      <c r="H75" s="84" t="s">
        <v>314</v>
      </c>
      <c r="I75" s="84" t="s">
        <v>144</v>
      </c>
      <c r="J75" s="84"/>
      <c r="K75" s="94">
        <v>2.13</v>
      </c>
      <c r="L75" s="97" t="s">
        <v>146</v>
      </c>
      <c r="M75" s="98">
        <v>4.6500000000000007E-2</v>
      </c>
      <c r="N75" s="98">
        <v>7.0999999999999995E-3</v>
      </c>
      <c r="O75" s="94">
        <v>428877.19999999995</v>
      </c>
      <c r="P75" s="96">
        <v>130.49</v>
      </c>
      <c r="Q75" s="94">
        <v>559.64184999999998</v>
      </c>
      <c r="R75" s="95">
        <v>8.1745978481115062E-4</v>
      </c>
      <c r="S75" s="95">
        <v>4.3819843096185203E-3</v>
      </c>
      <c r="T75" s="95">
        <f>Q75/'סכום נכסי הקרן'!$C$42</f>
        <v>7.7287354689442383E-4</v>
      </c>
    </row>
    <row r="76" spans="2:20" s="137" customFormat="1">
      <c r="B76" s="87" t="s">
        <v>439</v>
      </c>
      <c r="C76" s="84" t="s">
        <v>440</v>
      </c>
      <c r="D76" s="97" t="s">
        <v>135</v>
      </c>
      <c r="E76" s="97" t="s">
        <v>296</v>
      </c>
      <c r="F76" s="84" t="s">
        <v>436</v>
      </c>
      <c r="G76" s="97" t="s">
        <v>298</v>
      </c>
      <c r="H76" s="84" t="s">
        <v>314</v>
      </c>
      <c r="I76" s="84" t="s">
        <v>144</v>
      </c>
      <c r="J76" s="84"/>
      <c r="K76" s="94">
        <v>6.48</v>
      </c>
      <c r="L76" s="97" t="s">
        <v>146</v>
      </c>
      <c r="M76" s="98">
        <v>1.4999999999999999E-2</v>
      </c>
      <c r="N76" s="98">
        <v>1.3000000000000001E-2</v>
      </c>
      <c r="O76" s="94">
        <v>703139.09</v>
      </c>
      <c r="P76" s="96">
        <v>100.1</v>
      </c>
      <c r="Q76" s="94">
        <v>703.84220999999991</v>
      </c>
      <c r="R76" s="95">
        <v>1.1641557339932924E-3</v>
      </c>
      <c r="S76" s="95">
        <v>5.5110701972470848E-3</v>
      </c>
      <c r="T76" s="95">
        <f>Q76/'סכום נכסי הקרן'!$C$42</f>
        <v>9.7201634455448577E-4</v>
      </c>
    </row>
    <row r="77" spans="2:20" s="137" customFormat="1">
      <c r="B77" s="87" t="s">
        <v>459</v>
      </c>
      <c r="C77" s="84" t="s">
        <v>460</v>
      </c>
      <c r="D77" s="97" t="s">
        <v>135</v>
      </c>
      <c r="E77" s="97" t="s">
        <v>296</v>
      </c>
      <c r="F77" s="84" t="s">
        <v>461</v>
      </c>
      <c r="G77" s="97" t="s">
        <v>453</v>
      </c>
      <c r="H77" s="84" t="s">
        <v>314</v>
      </c>
      <c r="I77" s="84" t="s">
        <v>144</v>
      </c>
      <c r="J77" s="84"/>
      <c r="K77" s="94">
        <v>5.54</v>
      </c>
      <c r="L77" s="97" t="s">
        <v>146</v>
      </c>
      <c r="M77" s="98">
        <v>3.85E-2</v>
      </c>
      <c r="N77" s="98">
        <v>1.5100000000000001E-2</v>
      </c>
      <c r="O77" s="94">
        <v>348386</v>
      </c>
      <c r="P77" s="96">
        <v>117.17</v>
      </c>
      <c r="Q77" s="94">
        <v>408.20386999999999</v>
      </c>
      <c r="R77" s="95">
        <v>1.4543541539760402E-3</v>
      </c>
      <c r="S77" s="95">
        <v>3.1962280045095951E-3</v>
      </c>
      <c r="T77" s="95">
        <f>Q77/'סכום נכסי הקרן'!$C$42</f>
        <v>5.6373549058729312E-4</v>
      </c>
    </row>
    <row r="78" spans="2:20" s="137" customFormat="1">
      <c r="B78" s="87" t="s">
        <v>462</v>
      </c>
      <c r="C78" s="84" t="s">
        <v>463</v>
      </c>
      <c r="D78" s="97" t="s">
        <v>135</v>
      </c>
      <c r="E78" s="97" t="s">
        <v>296</v>
      </c>
      <c r="F78" s="84" t="s">
        <v>461</v>
      </c>
      <c r="G78" s="97" t="s">
        <v>453</v>
      </c>
      <c r="H78" s="84" t="s">
        <v>314</v>
      </c>
      <c r="I78" s="84" t="s">
        <v>144</v>
      </c>
      <c r="J78" s="84"/>
      <c r="K78" s="94">
        <v>2.99</v>
      </c>
      <c r="L78" s="97" t="s">
        <v>146</v>
      </c>
      <c r="M78" s="98">
        <v>3.9E-2</v>
      </c>
      <c r="N78" s="98">
        <v>8.8000000000000005E-3</v>
      </c>
      <c r="O78" s="94">
        <v>217407</v>
      </c>
      <c r="P78" s="96">
        <v>118.26</v>
      </c>
      <c r="Q78" s="94">
        <v>257.10552000000001</v>
      </c>
      <c r="R78" s="95">
        <v>1.0923190936153644E-3</v>
      </c>
      <c r="S78" s="95">
        <v>2.0131309953969859E-3</v>
      </c>
      <c r="T78" s="95">
        <f>Q78/'סכום נכסי הקרן'!$C$42</f>
        <v>3.5506646825739577E-4</v>
      </c>
    </row>
    <row r="79" spans="2:20" s="137" customFormat="1">
      <c r="B79" s="87" t="s">
        <v>464</v>
      </c>
      <c r="C79" s="84" t="s">
        <v>465</v>
      </c>
      <c r="D79" s="97" t="s">
        <v>135</v>
      </c>
      <c r="E79" s="97" t="s">
        <v>296</v>
      </c>
      <c r="F79" s="84" t="s">
        <v>461</v>
      </c>
      <c r="G79" s="97" t="s">
        <v>453</v>
      </c>
      <c r="H79" s="84" t="s">
        <v>314</v>
      </c>
      <c r="I79" s="84" t="s">
        <v>144</v>
      </c>
      <c r="J79" s="84"/>
      <c r="K79" s="94">
        <v>3.8600000000000003</v>
      </c>
      <c r="L79" s="97" t="s">
        <v>146</v>
      </c>
      <c r="M79" s="98">
        <v>3.9E-2</v>
      </c>
      <c r="N79" s="98">
        <v>1.1099999999999999E-2</v>
      </c>
      <c r="O79" s="94">
        <v>337059</v>
      </c>
      <c r="P79" s="96">
        <v>120.3</v>
      </c>
      <c r="Q79" s="94">
        <v>405.48196000000002</v>
      </c>
      <c r="R79" s="95">
        <v>8.4469059537756945E-4</v>
      </c>
      <c r="S79" s="95">
        <v>3.1749155045380623E-3</v>
      </c>
      <c r="T79" s="95">
        <f>Q79/'סכום נכסי הקרן'!$C$42</f>
        <v>5.5997649322848692E-4</v>
      </c>
    </row>
    <row r="80" spans="2:20" s="137" customFormat="1">
      <c r="B80" s="87" t="s">
        <v>466</v>
      </c>
      <c r="C80" s="84" t="s">
        <v>467</v>
      </c>
      <c r="D80" s="97" t="s">
        <v>135</v>
      </c>
      <c r="E80" s="97" t="s">
        <v>296</v>
      </c>
      <c r="F80" s="84" t="s">
        <v>461</v>
      </c>
      <c r="G80" s="97" t="s">
        <v>453</v>
      </c>
      <c r="H80" s="84" t="s">
        <v>314</v>
      </c>
      <c r="I80" s="84" t="s">
        <v>144</v>
      </c>
      <c r="J80" s="84"/>
      <c r="K80" s="94">
        <v>6.330000000000001</v>
      </c>
      <c r="L80" s="97" t="s">
        <v>146</v>
      </c>
      <c r="M80" s="98">
        <v>3.85E-2</v>
      </c>
      <c r="N80" s="98">
        <v>1.6900000000000002E-2</v>
      </c>
      <c r="O80" s="94">
        <v>244815</v>
      </c>
      <c r="P80" s="96">
        <v>117.96</v>
      </c>
      <c r="Q80" s="94">
        <v>288.78377999999998</v>
      </c>
      <c r="R80" s="95">
        <v>9.7926000000000003E-4</v>
      </c>
      <c r="S80" s="95">
        <v>2.2611711272706404E-3</v>
      </c>
      <c r="T80" s="95">
        <f>Q80/'סכום נכסי הקרן'!$C$42</f>
        <v>3.9881460675998226E-4</v>
      </c>
    </row>
    <row r="81" spans="2:20" s="137" customFormat="1">
      <c r="B81" s="87" t="s">
        <v>482</v>
      </c>
      <c r="C81" s="84" t="s">
        <v>483</v>
      </c>
      <c r="D81" s="97" t="s">
        <v>135</v>
      </c>
      <c r="E81" s="97" t="s">
        <v>296</v>
      </c>
      <c r="F81" s="84" t="s">
        <v>484</v>
      </c>
      <c r="G81" s="97" t="s">
        <v>449</v>
      </c>
      <c r="H81" s="84" t="s">
        <v>314</v>
      </c>
      <c r="I81" s="84" t="s">
        <v>144</v>
      </c>
      <c r="J81" s="84"/>
      <c r="K81" s="94">
        <v>0.52999999999999992</v>
      </c>
      <c r="L81" s="97" t="s">
        <v>146</v>
      </c>
      <c r="M81" s="98">
        <v>1.2800000000000001E-2</v>
      </c>
      <c r="N81" s="98">
        <v>6.0000000000000001E-3</v>
      </c>
      <c r="O81" s="94">
        <v>36720</v>
      </c>
      <c r="P81" s="96">
        <v>100</v>
      </c>
      <c r="Q81" s="94">
        <v>36.955010000000001</v>
      </c>
      <c r="R81" s="95">
        <v>9.7919999999999995E-4</v>
      </c>
      <c r="S81" s="95">
        <v>2.893569771127651E-4</v>
      </c>
      <c r="T81" s="95">
        <f>Q81/'סכום נכסי הקרן'!$C$42</f>
        <v>5.1035407116567328E-5</v>
      </c>
    </row>
    <row r="82" spans="2:20" s="137" customFormat="1">
      <c r="B82" s="87" t="s">
        <v>503</v>
      </c>
      <c r="C82" s="84" t="s">
        <v>504</v>
      </c>
      <c r="D82" s="97" t="s">
        <v>135</v>
      </c>
      <c r="E82" s="97" t="s">
        <v>296</v>
      </c>
      <c r="F82" s="84" t="s">
        <v>505</v>
      </c>
      <c r="G82" s="97" t="s">
        <v>453</v>
      </c>
      <c r="H82" s="84" t="s">
        <v>314</v>
      </c>
      <c r="I82" s="84" t="s">
        <v>142</v>
      </c>
      <c r="J82" s="84"/>
      <c r="K82" s="94">
        <v>4.04</v>
      </c>
      <c r="L82" s="97" t="s">
        <v>146</v>
      </c>
      <c r="M82" s="98">
        <v>3.7499999999999999E-2</v>
      </c>
      <c r="N82" s="98">
        <v>1.1599999999999999E-2</v>
      </c>
      <c r="O82" s="94">
        <v>1334495</v>
      </c>
      <c r="P82" s="96">
        <v>118.37</v>
      </c>
      <c r="Q82" s="94">
        <v>1579.6416999999999</v>
      </c>
      <c r="R82" s="95">
        <v>1.7225929418048418E-3</v>
      </c>
      <c r="S82" s="95">
        <v>1.2368562401505759E-2</v>
      </c>
      <c r="T82" s="95">
        <f>Q82/'סכום נכסי הקרן'!$C$42</f>
        <v>2.1815081976112711E-3</v>
      </c>
    </row>
    <row r="83" spans="2:20" s="137" customFormat="1">
      <c r="B83" s="87" t="s">
        <v>506</v>
      </c>
      <c r="C83" s="84" t="s">
        <v>507</v>
      </c>
      <c r="D83" s="97" t="s">
        <v>135</v>
      </c>
      <c r="E83" s="97" t="s">
        <v>296</v>
      </c>
      <c r="F83" s="84" t="s">
        <v>505</v>
      </c>
      <c r="G83" s="97" t="s">
        <v>453</v>
      </c>
      <c r="H83" s="84" t="s">
        <v>314</v>
      </c>
      <c r="I83" s="84" t="s">
        <v>142</v>
      </c>
      <c r="J83" s="84"/>
      <c r="K83" s="94">
        <v>7.5699999999999994</v>
      </c>
      <c r="L83" s="97" t="s">
        <v>146</v>
      </c>
      <c r="M83" s="98">
        <v>2.4799999999999999E-2</v>
      </c>
      <c r="N83" s="98">
        <v>0.02</v>
      </c>
      <c r="O83" s="94">
        <v>351376</v>
      </c>
      <c r="P83" s="96">
        <v>102.92</v>
      </c>
      <c r="Q83" s="94">
        <v>361.63620000000003</v>
      </c>
      <c r="R83" s="95">
        <v>8.2972241096180579E-4</v>
      </c>
      <c r="S83" s="95">
        <v>2.8316040949940848E-3</v>
      </c>
      <c r="T83" s="95">
        <f>Q83/'סכום נכסי הקרן'!$C$42</f>
        <v>4.9942485998754607E-4</v>
      </c>
    </row>
    <row r="84" spans="2:20" s="137" customFormat="1">
      <c r="B84" s="87" t="s">
        <v>550</v>
      </c>
      <c r="C84" s="84" t="s">
        <v>551</v>
      </c>
      <c r="D84" s="97" t="s">
        <v>135</v>
      </c>
      <c r="E84" s="97" t="s">
        <v>296</v>
      </c>
      <c r="F84" s="84" t="s">
        <v>552</v>
      </c>
      <c r="G84" s="97" t="s">
        <v>306</v>
      </c>
      <c r="H84" s="84" t="s">
        <v>314</v>
      </c>
      <c r="I84" s="84" t="s">
        <v>144</v>
      </c>
      <c r="J84" s="84"/>
      <c r="K84" s="94">
        <v>2.95</v>
      </c>
      <c r="L84" s="97" t="s">
        <v>146</v>
      </c>
      <c r="M84" s="98">
        <v>5.0999999999999997E-2</v>
      </c>
      <c r="N84" s="98">
        <v>8.1000000000000013E-3</v>
      </c>
      <c r="O84" s="94">
        <v>292392.92</v>
      </c>
      <c r="P84" s="96">
        <v>125.5</v>
      </c>
      <c r="Q84" s="94">
        <v>366.95314000000002</v>
      </c>
      <c r="R84" s="95">
        <v>4.0817523029566106E-4</v>
      </c>
      <c r="S84" s="95">
        <v>2.87323562711625E-3</v>
      </c>
      <c r="T84" s="95">
        <f>Q84/'סכום נכסי הקרן'!$C$42</f>
        <v>5.0676763157695608E-4</v>
      </c>
    </row>
    <row r="85" spans="2:20" s="137" customFormat="1">
      <c r="B85" s="87" t="s">
        <v>553</v>
      </c>
      <c r="C85" s="84" t="s">
        <v>554</v>
      </c>
      <c r="D85" s="97" t="s">
        <v>135</v>
      </c>
      <c r="E85" s="97" t="s">
        <v>296</v>
      </c>
      <c r="F85" s="84" t="s">
        <v>552</v>
      </c>
      <c r="G85" s="97" t="s">
        <v>306</v>
      </c>
      <c r="H85" s="84" t="s">
        <v>314</v>
      </c>
      <c r="I85" s="84" t="s">
        <v>144</v>
      </c>
      <c r="J85" s="84"/>
      <c r="K85" s="94">
        <v>3.2300000000000004</v>
      </c>
      <c r="L85" s="97" t="s">
        <v>146</v>
      </c>
      <c r="M85" s="98">
        <v>3.4000000000000002E-2</v>
      </c>
      <c r="N85" s="98">
        <v>1.1099999999999999E-2</v>
      </c>
      <c r="O85" s="94">
        <v>211120</v>
      </c>
      <c r="P85" s="96">
        <v>109.95</v>
      </c>
      <c r="Q85" s="94">
        <v>232.12644</v>
      </c>
      <c r="R85" s="95">
        <v>6.1748221364156313E-4</v>
      </c>
      <c r="S85" s="95">
        <v>1.8175453067486016E-3</v>
      </c>
      <c r="T85" s="95">
        <f>Q85/'סכום נכסי הקרן'!$C$42</f>
        <v>3.2056999491867109E-4</v>
      </c>
    </row>
    <row r="86" spans="2:20" s="137" customFormat="1">
      <c r="B86" s="87" t="s">
        <v>555</v>
      </c>
      <c r="C86" s="84" t="s">
        <v>556</v>
      </c>
      <c r="D86" s="97" t="s">
        <v>135</v>
      </c>
      <c r="E86" s="97" t="s">
        <v>296</v>
      </c>
      <c r="F86" s="84" t="s">
        <v>552</v>
      </c>
      <c r="G86" s="97" t="s">
        <v>306</v>
      </c>
      <c r="H86" s="84" t="s">
        <v>314</v>
      </c>
      <c r="I86" s="84" t="s">
        <v>144</v>
      </c>
      <c r="J86" s="84"/>
      <c r="K86" s="94">
        <v>4.28</v>
      </c>
      <c r="L86" s="97" t="s">
        <v>146</v>
      </c>
      <c r="M86" s="98">
        <v>2.5499999999999998E-2</v>
      </c>
      <c r="N86" s="98">
        <v>1.23E-2</v>
      </c>
      <c r="O86" s="94">
        <v>305215.55</v>
      </c>
      <c r="P86" s="96">
        <v>106.19</v>
      </c>
      <c r="Q86" s="94">
        <v>324.10840000000002</v>
      </c>
      <c r="R86" s="95">
        <v>3.3680230604955823E-4</v>
      </c>
      <c r="S86" s="95">
        <v>2.5377621838244646E-3</v>
      </c>
      <c r="T86" s="95">
        <f>Q86/'סכום נכסי הקרן'!$C$42</f>
        <v>4.4759842153741132E-4</v>
      </c>
    </row>
    <row r="87" spans="2:20" s="137" customFormat="1">
      <c r="B87" s="87" t="s">
        <v>557</v>
      </c>
      <c r="C87" s="84" t="s">
        <v>558</v>
      </c>
      <c r="D87" s="97" t="s">
        <v>135</v>
      </c>
      <c r="E87" s="97" t="s">
        <v>296</v>
      </c>
      <c r="F87" s="84" t="s">
        <v>552</v>
      </c>
      <c r="G87" s="97" t="s">
        <v>306</v>
      </c>
      <c r="H87" s="84" t="s">
        <v>314</v>
      </c>
      <c r="I87" s="84" t="s">
        <v>559</v>
      </c>
      <c r="J87" s="84"/>
      <c r="K87" s="94">
        <v>0.42000000000000004</v>
      </c>
      <c r="L87" s="97" t="s">
        <v>146</v>
      </c>
      <c r="M87" s="98">
        <v>4.7E-2</v>
      </c>
      <c r="N87" s="98">
        <v>-2.0000000000000001E-4</v>
      </c>
      <c r="O87" s="94">
        <v>100000</v>
      </c>
      <c r="P87" s="96">
        <v>117.94</v>
      </c>
      <c r="Q87" s="94">
        <v>117.94</v>
      </c>
      <c r="R87" s="95">
        <v>6.9941874944710945E-4</v>
      </c>
      <c r="S87" s="95">
        <v>9.2346780262485425E-4</v>
      </c>
      <c r="T87" s="95">
        <f>Q87/'סכום נכסי הקרן'!$C$42</f>
        <v>1.6287685797752321E-4</v>
      </c>
    </row>
    <row r="88" spans="2:20" s="137" customFormat="1">
      <c r="B88" s="87" t="s">
        <v>560</v>
      </c>
      <c r="C88" s="84" t="s">
        <v>561</v>
      </c>
      <c r="D88" s="97" t="s">
        <v>135</v>
      </c>
      <c r="E88" s="97" t="s">
        <v>296</v>
      </c>
      <c r="F88" s="84" t="s">
        <v>552</v>
      </c>
      <c r="G88" s="97" t="s">
        <v>306</v>
      </c>
      <c r="H88" s="84" t="s">
        <v>314</v>
      </c>
      <c r="I88" s="84" t="s">
        <v>144</v>
      </c>
      <c r="J88" s="84"/>
      <c r="K88" s="94">
        <v>3.34</v>
      </c>
      <c r="L88" s="97" t="s">
        <v>146</v>
      </c>
      <c r="M88" s="98">
        <v>4.9000000000000002E-2</v>
      </c>
      <c r="N88" s="98">
        <v>1.3499999999999998E-2</v>
      </c>
      <c r="O88" s="94">
        <v>422773.17</v>
      </c>
      <c r="P88" s="96">
        <v>113.8</v>
      </c>
      <c r="Q88" s="94">
        <v>491.64393999999999</v>
      </c>
      <c r="R88" s="95">
        <v>4.5409745255462619E-4</v>
      </c>
      <c r="S88" s="95">
        <v>3.8495620565170909E-3</v>
      </c>
      <c r="T88" s="95">
        <f>Q88/'סכום נכסי הקרן'!$C$42</f>
        <v>6.7896744269026579E-4</v>
      </c>
    </row>
    <row r="89" spans="2:20" s="137" customFormat="1">
      <c r="B89" s="87" t="s">
        <v>562</v>
      </c>
      <c r="C89" s="84" t="s">
        <v>563</v>
      </c>
      <c r="D89" s="97" t="s">
        <v>135</v>
      </c>
      <c r="E89" s="97" t="s">
        <v>296</v>
      </c>
      <c r="F89" s="84" t="s">
        <v>552</v>
      </c>
      <c r="G89" s="97" t="s">
        <v>306</v>
      </c>
      <c r="H89" s="84" t="s">
        <v>314</v>
      </c>
      <c r="I89" s="84" t="s">
        <v>144</v>
      </c>
      <c r="J89" s="84"/>
      <c r="K89" s="94">
        <v>8.14</v>
      </c>
      <c r="L89" s="97" t="s">
        <v>146</v>
      </c>
      <c r="M89" s="98">
        <v>2.35E-2</v>
      </c>
      <c r="N89" s="98">
        <v>2.4599999999999997E-2</v>
      </c>
      <c r="O89" s="94">
        <v>436000</v>
      </c>
      <c r="P89" s="96">
        <v>99</v>
      </c>
      <c r="Q89" s="94">
        <v>433.85763000000003</v>
      </c>
      <c r="R89" s="95">
        <v>1.7205635161215026E-3</v>
      </c>
      <c r="S89" s="95">
        <v>3.3970964238437093E-3</v>
      </c>
      <c r="T89" s="95">
        <f>Q89/'סכום נכסי הקרן'!$C$42</f>
        <v>5.991637068337699E-4</v>
      </c>
    </row>
    <row r="90" spans="2:20" s="137" customFormat="1">
      <c r="B90" s="87" t="s">
        <v>564</v>
      </c>
      <c r="C90" s="84" t="s">
        <v>565</v>
      </c>
      <c r="D90" s="97" t="s">
        <v>135</v>
      </c>
      <c r="E90" s="97" t="s">
        <v>296</v>
      </c>
      <c r="F90" s="84" t="s">
        <v>552</v>
      </c>
      <c r="G90" s="97" t="s">
        <v>306</v>
      </c>
      <c r="H90" s="84" t="s">
        <v>314</v>
      </c>
      <c r="I90" s="84" t="s">
        <v>144</v>
      </c>
      <c r="J90" s="84"/>
      <c r="K90" s="94">
        <v>7.0499999999999989</v>
      </c>
      <c r="L90" s="97" t="s">
        <v>146</v>
      </c>
      <c r="M90" s="98">
        <v>1.7600000000000001E-2</v>
      </c>
      <c r="N90" s="98">
        <v>2.2400000000000003E-2</v>
      </c>
      <c r="O90" s="94">
        <v>702732.17</v>
      </c>
      <c r="P90" s="96">
        <v>97.35</v>
      </c>
      <c r="Q90" s="94">
        <v>684.10977000000003</v>
      </c>
      <c r="R90" s="95">
        <v>8.2109687521953075E-4</v>
      </c>
      <c r="S90" s="95">
        <v>5.3565655931498597E-3</v>
      </c>
      <c r="T90" s="95">
        <f>Q90/'סכום נכסי הקרן'!$C$42</f>
        <v>9.4476555748114358E-4</v>
      </c>
    </row>
    <row r="91" spans="2:20" s="137" customFormat="1">
      <c r="B91" s="87" t="s">
        <v>566</v>
      </c>
      <c r="C91" s="84" t="s">
        <v>567</v>
      </c>
      <c r="D91" s="97" t="s">
        <v>135</v>
      </c>
      <c r="E91" s="97" t="s">
        <v>296</v>
      </c>
      <c r="F91" s="84" t="s">
        <v>552</v>
      </c>
      <c r="G91" s="97" t="s">
        <v>306</v>
      </c>
      <c r="H91" s="84" t="s">
        <v>314</v>
      </c>
      <c r="I91" s="84" t="s">
        <v>144</v>
      </c>
      <c r="J91" s="84"/>
      <c r="K91" s="94">
        <v>6.9199999999999982</v>
      </c>
      <c r="L91" s="97" t="s">
        <v>146</v>
      </c>
      <c r="M91" s="98">
        <v>2.3E-2</v>
      </c>
      <c r="N91" s="98">
        <v>2.4699999999999996E-2</v>
      </c>
      <c r="O91" s="94">
        <v>257393.35</v>
      </c>
      <c r="P91" s="96">
        <v>99.62</v>
      </c>
      <c r="Q91" s="94">
        <v>256.41524000000004</v>
      </c>
      <c r="R91" s="95">
        <v>2.6725950787232389E-4</v>
      </c>
      <c r="S91" s="95">
        <v>2.0077261170283593E-3</v>
      </c>
      <c r="T91" s="95">
        <f>Q91/'סכום נכסי הקרן'!$C$42</f>
        <v>3.5411318152240575E-4</v>
      </c>
    </row>
    <row r="92" spans="2:20" s="137" customFormat="1">
      <c r="B92" s="87" t="s">
        <v>568</v>
      </c>
      <c r="C92" s="84" t="s">
        <v>569</v>
      </c>
      <c r="D92" s="97" t="s">
        <v>135</v>
      </c>
      <c r="E92" s="97" t="s">
        <v>296</v>
      </c>
      <c r="F92" s="84" t="s">
        <v>552</v>
      </c>
      <c r="G92" s="97" t="s">
        <v>306</v>
      </c>
      <c r="H92" s="84" t="s">
        <v>314</v>
      </c>
      <c r="I92" s="84" t="s">
        <v>144</v>
      </c>
      <c r="J92" s="84"/>
      <c r="K92" s="94">
        <v>0.65999999999999992</v>
      </c>
      <c r="L92" s="97" t="s">
        <v>146</v>
      </c>
      <c r="M92" s="98">
        <v>5.5E-2</v>
      </c>
      <c r="N92" s="98">
        <v>9.7999999999999997E-3</v>
      </c>
      <c r="O92" s="94">
        <v>3169.2</v>
      </c>
      <c r="P92" s="96">
        <v>124.55</v>
      </c>
      <c r="Q92" s="94">
        <v>3.9472300000000002</v>
      </c>
      <c r="R92" s="95">
        <v>7.0615775714028833E-5</v>
      </c>
      <c r="S92" s="95">
        <v>3.090673066436242E-5</v>
      </c>
      <c r="T92" s="95">
        <f>Q92/'סכום נכסי הקרן'!$C$42</f>
        <v>5.4511821274768445E-6</v>
      </c>
    </row>
    <row r="93" spans="2:20" s="137" customFormat="1">
      <c r="B93" s="87" t="s">
        <v>570</v>
      </c>
      <c r="C93" s="84" t="s">
        <v>571</v>
      </c>
      <c r="D93" s="97" t="s">
        <v>135</v>
      </c>
      <c r="E93" s="97" t="s">
        <v>296</v>
      </c>
      <c r="F93" s="84" t="s">
        <v>552</v>
      </c>
      <c r="G93" s="97" t="s">
        <v>306</v>
      </c>
      <c r="H93" s="84" t="s">
        <v>314</v>
      </c>
      <c r="I93" s="84" t="s">
        <v>144</v>
      </c>
      <c r="J93" s="84"/>
      <c r="K93" s="94">
        <v>2.9599999999999995</v>
      </c>
      <c r="L93" s="97" t="s">
        <v>146</v>
      </c>
      <c r="M93" s="98">
        <v>5.8499999999999996E-2</v>
      </c>
      <c r="N93" s="98">
        <v>1.3199999999999998E-2</v>
      </c>
      <c r="O93" s="94">
        <v>248542.71000000005</v>
      </c>
      <c r="P93" s="96">
        <v>123.78</v>
      </c>
      <c r="Q93" s="94">
        <v>307.64616000000001</v>
      </c>
      <c r="R93" s="95">
        <v>1.623844283051708E-4</v>
      </c>
      <c r="S93" s="95">
        <v>2.4088631792536404E-3</v>
      </c>
      <c r="T93" s="95">
        <f>Q93/'סכום נכסי הקרן'!$C$42</f>
        <v>4.2486382829956239E-4</v>
      </c>
    </row>
    <row r="94" spans="2:20" s="137" customFormat="1">
      <c r="B94" s="87" t="s">
        <v>572</v>
      </c>
      <c r="C94" s="84" t="s">
        <v>573</v>
      </c>
      <c r="D94" s="97" t="s">
        <v>135</v>
      </c>
      <c r="E94" s="97" t="s">
        <v>296</v>
      </c>
      <c r="F94" s="84" t="s">
        <v>552</v>
      </c>
      <c r="G94" s="97" t="s">
        <v>306</v>
      </c>
      <c r="H94" s="84" t="s">
        <v>314</v>
      </c>
      <c r="I94" s="84" t="s">
        <v>144</v>
      </c>
      <c r="J94" s="84"/>
      <c r="K94" s="94">
        <v>7.45</v>
      </c>
      <c r="L94" s="97" t="s">
        <v>146</v>
      </c>
      <c r="M94" s="98">
        <v>2.1499999999999998E-2</v>
      </c>
      <c r="N94" s="98">
        <v>2.35E-2</v>
      </c>
      <c r="O94" s="94">
        <v>1059300</v>
      </c>
      <c r="P94" s="96">
        <v>99.94</v>
      </c>
      <c r="Q94" s="94">
        <v>1058.6644799999999</v>
      </c>
      <c r="R94" s="95">
        <v>1.9647411591238355E-3</v>
      </c>
      <c r="S94" s="95">
        <v>8.2893213588484307E-3</v>
      </c>
      <c r="T94" s="95">
        <f>Q94/'סכום נכסי הקרן'!$C$42</f>
        <v>1.4620310679566598E-3</v>
      </c>
    </row>
    <row r="95" spans="2:20" s="137" customFormat="1">
      <c r="B95" s="87" t="s">
        <v>574</v>
      </c>
      <c r="C95" s="84" t="s">
        <v>575</v>
      </c>
      <c r="D95" s="97" t="s">
        <v>135</v>
      </c>
      <c r="E95" s="97" t="s">
        <v>296</v>
      </c>
      <c r="F95" s="84" t="s">
        <v>576</v>
      </c>
      <c r="G95" s="97" t="s">
        <v>453</v>
      </c>
      <c r="H95" s="84" t="s">
        <v>314</v>
      </c>
      <c r="I95" s="84" t="s">
        <v>142</v>
      </c>
      <c r="J95" s="84"/>
      <c r="K95" s="94">
        <v>2.6300000000000003</v>
      </c>
      <c r="L95" s="97" t="s">
        <v>146</v>
      </c>
      <c r="M95" s="98">
        <v>4.0500000000000001E-2</v>
      </c>
      <c r="N95" s="98">
        <v>7.000000000000001E-3</v>
      </c>
      <c r="O95" s="94">
        <v>153981.84</v>
      </c>
      <c r="P95" s="96">
        <v>133.19999999999999</v>
      </c>
      <c r="Q95" s="94">
        <v>205.10382999999999</v>
      </c>
      <c r="R95" s="95">
        <v>7.0574951187540673E-4</v>
      </c>
      <c r="S95" s="95">
        <v>1.6059588197392034E-3</v>
      </c>
      <c r="T95" s="95">
        <f>Q95/'סכום נכסי הקרן'!$C$42</f>
        <v>2.8325137688278842E-4</v>
      </c>
    </row>
    <row r="96" spans="2:20" s="137" customFormat="1">
      <c r="B96" s="87" t="s">
        <v>577</v>
      </c>
      <c r="C96" s="84" t="s">
        <v>578</v>
      </c>
      <c r="D96" s="97" t="s">
        <v>135</v>
      </c>
      <c r="E96" s="97" t="s">
        <v>296</v>
      </c>
      <c r="F96" s="84" t="s">
        <v>576</v>
      </c>
      <c r="G96" s="97" t="s">
        <v>453</v>
      </c>
      <c r="H96" s="84" t="s">
        <v>314</v>
      </c>
      <c r="I96" s="84" t="s">
        <v>142</v>
      </c>
      <c r="J96" s="84"/>
      <c r="K96" s="94">
        <v>1.26</v>
      </c>
      <c r="L96" s="97" t="s">
        <v>146</v>
      </c>
      <c r="M96" s="98">
        <v>4.2800000000000005E-2</v>
      </c>
      <c r="N96" s="98">
        <v>6.4000000000000003E-3</v>
      </c>
      <c r="O96" s="94">
        <v>375000</v>
      </c>
      <c r="P96" s="96">
        <v>127.95</v>
      </c>
      <c r="Q96" s="94">
        <v>479.81251000000003</v>
      </c>
      <c r="R96" s="95">
        <v>1.7475691615874308E-3</v>
      </c>
      <c r="S96" s="95">
        <v>3.7569222001154479E-3</v>
      </c>
      <c r="T96" s="95">
        <f>Q96/'סכום נכסי הקרן'!$C$42</f>
        <v>6.6262806551728795E-4</v>
      </c>
    </row>
    <row r="97" spans="2:20" s="137" customFormat="1">
      <c r="B97" s="87" t="s">
        <v>627</v>
      </c>
      <c r="C97" s="84" t="s">
        <v>628</v>
      </c>
      <c r="D97" s="97" t="s">
        <v>135</v>
      </c>
      <c r="E97" s="97" t="s">
        <v>296</v>
      </c>
      <c r="F97" s="84" t="s">
        <v>629</v>
      </c>
      <c r="G97" s="97" t="s">
        <v>449</v>
      </c>
      <c r="H97" s="84" t="s">
        <v>314</v>
      </c>
      <c r="I97" s="84" t="s">
        <v>144</v>
      </c>
      <c r="J97" s="84"/>
      <c r="K97" s="94">
        <v>5.78</v>
      </c>
      <c r="L97" s="97" t="s">
        <v>146</v>
      </c>
      <c r="M97" s="98">
        <v>1.9400000000000001E-2</v>
      </c>
      <c r="N97" s="98">
        <v>1.3800000000000002E-2</v>
      </c>
      <c r="O97" s="94">
        <v>959595</v>
      </c>
      <c r="P97" s="96">
        <v>103.28</v>
      </c>
      <c r="Q97" s="94">
        <v>991.06969999999978</v>
      </c>
      <c r="R97" s="95">
        <v>1.3279680156766361E-3</v>
      </c>
      <c r="S97" s="95">
        <v>7.7600556054525467E-3</v>
      </c>
      <c r="T97" s="95">
        <f>Q97/'סכום נכסי הקרן'!$C$42</f>
        <v>1.3686816921547101E-3</v>
      </c>
    </row>
    <row r="98" spans="2:20" s="137" customFormat="1">
      <c r="B98" s="87" t="s">
        <v>630</v>
      </c>
      <c r="C98" s="84" t="s">
        <v>631</v>
      </c>
      <c r="D98" s="97" t="s">
        <v>135</v>
      </c>
      <c r="E98" s="97" t="s">
        <v>296</v>
      </c>
      <c r="F98" s="84" t="s">
        <v>632</v>
      </c>
      <c r="G98" s="97" t="s">
        <v>453</v>
      </c>
      <c r="H98" s="84" t="s">
        <v>314</v>
      </c>
      <c r="I98" s="84" t="s">
        <v>142</v>
      </c>
      <c r="J98" s="84"/>
      <c r="K98" s="94">
        <v>2.4199999999999995</v>
      </c>
      <c r="L98" s="97" t="s">
        <v>146</v>
      </c>
      <c r="M98" s="98">
        <v>3.6000000000000004E-2</v>
      </c>
      <c r="N98" s="98">
        <v>8.199999999999999E-3</v>
      </c>
      <c r="O98" s="94">
        <v>776406</v>
      </c>
      <c r="P98" s="96">
        <v>112.34</v>
      </c>
      <c r="Q98" s="94">
        <v>872.21451000000002</v>
      </c>
      <c r="R98" s="95">
        <v>1.8766823297366284E-3</v>
      </c>
      <c r="S98" s="95">
        <v>6.8294218837308294E-3</v>
      </c>
      <c r="T98" s="95">
        <f>Q98/'סכום נכסי הקרן'!$C$42</f>
        <v>1.2045409434560371E-3</v>
      </c>
    </row>
    <row r="99" spans="2:20" s="137" customFormat="1">
      <c r="B99" s="87" t="s">
        <v>633</v>
      </c>
      <c r="C99" s="84" t="s">
        <v>634</v>
      </c>
      <c r="D99" s="97" t="s">
        <v>135</v>
      </c>
      <c r="E99" s="97" t="s">
        <v>296</v>
      </c>
      <c r="F99" s="84" t="s">
        <v>632</v>
      </c>
      <c r="G99" s="97" t="s">
        <v>453</v>
      </c>
      <c r="H99" s="84" t="s">
        <v>314</v>
      </c>
      <c r="I99" s="84" t="s">
        <v>142</v>
      </c>
      <c r="J99" s="84"/>
      <c r="K99" s="94">
        <v>8.6000000000000014</v>
      </c>
      <c r="L99" s="97" t="s">
        <v>146</v>
      </c>
      <c r="M99" s="98">
        <v>2.2499999999999999E-2</v>
      </c>
      <c r="N99" s="98">
        <v>2.2399999999999996E-2</v>
      </c>
      <c r="O99" s="94">
        <v>155673</v>
      </c>
      <c r="P99" s="96">
        <v>101.03</v>
      </c>
      <c r="Q99" s="94">
        <v>157.27645000000001</v>
      </c>
      <c r="R99" s="95">
        <v>3.805105364519539E-4</v>
      </c>
      <c r="S99" s="95">
        <v>1.2314714065299116E-3</v>
      </c>
      <c r="T99" s="95">
        <f>Q99/'סכום נכסי הקרן'!$C$42</f>
        <v>2.1720106842342744E-4</v>
      </c>
    </row>
    <row r="100" spans="2:20" s="137" customFormat="1">
      <c r="B100" s="87" t="s">
        <v>659</v>
      </c>
      <c r="C100" s="84" t="s">
        <v>660</v>
      </c>
      <c r="D100" s="97" t="s">
        <v>135</v>
      </c>
      <c r="E100" s="97" t="s">
        <v>296</v>
      </c>
      <c r="F100" s="84" t="s">
        <v>661</v>
      </c>
      <c r="G100" s="97" t="s">
        <v>306</v>
      </c>
      <c r="H100" s="84" t="s">
        <v>314</v>
      </c>
      <c r="I100" s="84" t="s">
        <v>144</v>
      </c>
      <c r="J100" s="84"/>
      <c r="K100" s="94">
        <v>8.7800000000000011</v>
      </c>
      <c r="L100" s="97" t="s">
        <v>146</v>
      </c>
      <c r="M100" s="98">
        <v>3.5000000000000003E-2</v>
      </c>
      <c r="N100" s="98">
        <v>2.5399999999999999E-2</v>
      </c>
      <c r="O100" s="94">
        <v>162224.85</v>
      </c>
      <c r="P100" s="96">
        <v>109.04</v>
      </c>
      <c r="Q100" s="94">
        <v>176.88998999999998</v>
      </c>
      <c r="R100" s="95">
        <v>9.1123657262389475E-4</v>
      </c>
      <c r="S100" s="95">
        <v>1.385045026044026E-3</v>
      </c>
      <c r="T100" s="95">
        <f>Q100/'סכום נכסי הקרן'!$C$42</f>
        <v>2.4428765286480837E-4</v>
      </c>
    </row>
    <row r="101" spans="2:20" s="137" customFormat="1">
      <c r="B101" s="87" t="s">
        <v>662</v>
      </c>
      <c r="C101" s="84" t="s">
        <v>663</v>
      </c>
      <c r="D101" s="97" t="s">
        <v>135</v>
      </c>
      <c r="E101" s="97" t="s">
        <v>296</v>
      </c>
      <c r="F101" s="84" t="s">
        <v>661</v>
      </c>
      <c r="G101" s="97" t="s">
        <v>306</v>
      </c>
      <c r="H101" s="84" t="s">
        <v>314</v>
      </c>
      <c r="I101" s="84" t="s">
        <v>144</v>
      </c>
      <c r="J101" s="84"/>
      <c r="K101" s="94">
        <v>0.33</v>
      </c>
      <c r="L101" s="97" t="s">
        <v>146</v>
      </c>
      <c r="M101" s="98">
        <v>4.7E-2</v>
      </c>
      <c r="N101" s="98">
        <v>4.451733054E-3</v>
      </c>
      <c r="O101" s="94">
        <v>4259.5</v>
      </c>
      <c r="P101" s="96">
        <v>121.45</v>
      </c>
      <c r="Q101" s="94">
        <v>5.17319</v>
      </c>
      <c r="R101" s="95">
        <v>1.1541512540485388E-4</v>
      </c>
      <c r="S101" s="95">
        <v>4.050597254418238E-5</v>
      </c>
      <c r="T101" s="95">
        <f>Q101/'סכום נכסי הקרן'!$C$42</f>
        <v>7.1442507454700981E-6</v>
      </c>
    </row>
    <row r="102" spans="2:20" s="137" customFormat="1">
      <c r="B102" s="87" t="s">
        <v>664</v>
      </c>
      <c r="C102" s="84" t="s">
        <v>665</v>
      </c>
      <c r="D102" s="97" t="s">
        <v>135</v>
      </c>
      <c r="E102" s="97" t="s">
        <v>296</v>
      </c>
      <c r="F102" s="84" t="s">
        <v>661</v>
      </c>
      <c r="G102" s="97" t="s">
        <v>306</v>
      </c>
      <c r="H102" s="84" t="s">
        <v>314</v>
      </c>
      <c r="I102" s="84" t="s">
        <v>144</v>
      </c>
      <c r="J102" s="84"/>
      <c r="K102" s="94">
        <v>2.29</v>
      </c>
      <c r="L102" s="97" t="s">
        <v>146</v>
      </c>
      <c r="M102" s="98">
        <v>3.9E-2</v>
      </c>
      <c r="N102" s="98">
        <v>8.7000000000000011E-3</v>
      </c>
      <c r="O102" s="94">
        <v>107679.55</v>
      </c>
      <c r="P102" s="96">
        <v>113.7</v>
      </c>
      <c r="Q102" s="94">
        <v>122.43164999999999</v>
      </c>
      <c r="R102" s="95">
        <v>2.5693977781044634E-4</v>
      </c>
      <c r="S102" s="95">
        <v>9.5863733082275084E-4</v>
      </c>
      <c r="T102" s="95">
        <f>Q102/'סכום נכסי הקרן'!$C$42</f>
        <v>1.690798920553148E-4</v>
      </c>
    </row>
    <row r="103" spans="2:20" s="137" customFormat="1">
      <c r="B103" s="87" t="s">
        <v>666</v>
      </c>
      <c r="C103" s="84" t="s">
        <v>667</v>
      </c>
      <c r="D103" s="97" t="s">
        <v>135</v>
      </c>
      <c r="E103" s="97" t="s">
        <v>296</v>
      </c>
      <c r="F103" s="84" t="s">
        <v>661</v>
      </c>
      <c r="G103" s="97" t="s">
        <v>306</v>
      </c>
      <c r="H103" s="84" t="s">
        <v>314</v>
      </c>
      <c r="I103" s="84" t="s">
        <v>144</v>
      </c>
      <c r="J103" s="84"/>
      <c r="K103" s="94">
        <v>5.12</v>
      </c>
      <c r="L103" s="97" t="s">
        <v>146</v>
      </c>
      <c r="M103" s="98">
        <v>0.04</v>
      </c>
      <c r="N103" s="98">
        <v>1.3599999999999999E-2</v>
      </c>
      <c r="O103" s="94">
        <v>465568.26</v>
      </c>
      <c r="P103" s="96">
        <v>112.46</v>
      </c>
      <c r="Q103" s="94">
        <v>523.57808</v>
      </c>
      <c r="R103" s="95">
        <v>7.4303425880644042E-4</v>
      </c>
      <c r="S103" s="95">
        <v>4.0996057235894532E-3</v>
      </c>
      <c r="T103" s="95">
        <f>Q103/'סכום נכסי הקרן'!$C$42</f>
        <v>7.2306895520013817E-4</v>
      </c>
    </row>
    <row r="104" spans="2:20" s="137" customFormat="1">
      <c r="B104" s="87" t="s">
        <v>668</v>
      </c>
      <c r="C104" s="84" t="s">
        <v>669</v>
      </c>
      <c r="D104" s="97" t="s">
        <v>135</v>
      </c>
      <c r="E104" s="97" t="s">
        <v>296</v>
      </c>
      <c r="F104" s="84" t="s">
        <v>661</v>
      </c>
      <c r="G104" s="97" t="s">
        <v>306</v>
      </c>
      <c r="H104" s="84" t="s">
        <v>314</v>
      </c>
      <c r="I104" s="84" t="s">
        <v>144</v>
      </c>
      <c r="J104" s="84"/>
      <c r="K104" s="94">
        <v>7.4499999999999993</v>
      </c>
      <c r="L104" s="97" t="s">
        <v>146</v>
      </c>
      <c r="M104" s="98">
        <v>0.04</v>
      </c>
      <c r="N104" s="98">
        <v>2.0400000000000005E-2</v>
      </c>
      <c r="O104" s="94">
        <v>309899.12999999995</v>
      </c>
      <c r="P104" s="96">
        <v>114.52</v>
      </c>
      <c r="Q104" s="94">
        <v>354.8965</v>
      </c>
      <c r="R104" s="95">
        <v>1.5746915493765456E-3</v>
      </c>
      <c r="S104" s="95">
        <v>2.7788323809924674E-3</v>
      </c>
      <c r="T104" s="95">
        <f>Q104/'סכום נכסי הקרן'!$C$42</f>
        <v>4.9011723611344811E-4</v>
      </c>
    </row>
    <row r="105" spans="2:20" s="137" customFormat="1">
      <c r="B105" s="87" t="s">
        <v>294</v>
      </c>
      <c r="C105" s="84" t="s">
        <v>295</v>
      </c>
      <c r="D105" s="97" t="s">
        <v>135</v>
      </c>
      <c r="E105" s="97" t="s">
        <v>296</v>
      </c>
      <c r="F105" s="84" t="s">
        <v>297</v>
      </c>
      <c r="G105" s="97" t="s">
        <v>298</v>
      </c>
      <c r="H105" s="84" t="s">
        <v>299</v>
      </c>
      <c r="I105" s="84" t="s">
        <v>142</v>
      </c>
      <c r="J105" s="84"/>
      <c r="K105" s="94">
        <v>3.05</v>
      </c>
      <c r="L105" s="97" t="s">
        <v>146</v>
      </c>
      <c r="M105" s="98">
        <v>4.1500000000000002E-2</v>
      </c>
      <c r="N105" s="98">
        <v>9.1000000000000004E-3</v>
      </c>
      <c r="O105" s="94">
        <v>20500</v>
      </c>
      <c r="P105" s="96">
        <v>115.96</v>
      </c>
      <c r="Q105" s="94">
        <v>23.771789999999999</v>
      </c>
      <c r="R105" s="95">
        <v>6.8130078598846778E-5</v>
      </c>
      <c r="S105" s="95">
        <v>1.8613263248905786E-4</v>
      </c>
      <c r="T105" s="95">
        <f>Q105/'סכום נכסי הקרן'!$C$42</f>
        <v>3.282918826268871E-5</v>
      </c>
    </row>
    <row r="106" spans="2:20" s="137" customFormat="1">
      <c r="B106" s="87" t="s">
        <v>365</v>
      </c>
      <c r="C106" s="84" t="s">
        <v>366</v>
      </c>
      <c r="D106" s="97" t="s">
        <v>135</v>
      </c>
      <c r="E106" s="97" t="s">
        <v>296</v>
      </c>
      <c r="F106" s="84" t="s">
        <v>367</v>
      </c>
      <c r="G106" s="97" t="s">
        <v>306</v>
      </c>
      <c r="H106" s="84" t="s">
        <v>299</v>
      </c>
      <c r="I106" s="84" t="s">
        <v>142</v>
      </c>
      <c r="J106" s="84"/>
      <c r="K106" s="94">
        <v>3.95</v>
      </c>
      <c r="L106" s="97" t="s">
        <v>146</v>
      </c>
      <c r="M106" s="98">
        <v>2.8500000000000001E-2</v>
      </c>
      <c r="N106" s="98">
        <v>1.3499999999999998E-2</v>
      </c>
      <c r="O106" s="94">
        <v>240729.35</v>
      </c>
      <c r="P106" s="96">
        <v>106.09</v>
      </c>
      <c r="Q106" s="94">
        <v>255.38975999999994</v>
      </c>
      <c r="R106" s="95">
        <v>4.6308506200727265E-4</v>
      </c>
      <c r="S106" s="95">
        <v>1.9996966294733667E-3</v>
      </c>
      <c r="T106" s="95">
        <f>Q106/'סכום נכסי הקרן'!$C$42</f>
        <v>3.52696978704712E-4</v>
      </c>
    </row>
    <row r="107" spans="2:20" s="137" customFormat="1">
      <c r="B107" s="87" t="s">
        <v>368</v>
      </c>
      <c r="C107" s="84" t="s">
        <v>369</v>
      </c>
      <c r="D107" s="97" t="s">
        <v>135</v>
      </c>
      <c r="E107" s="97" t="s">
        <v>296</v>
      </c>
      <c r="F107" s="84" t="s">
        <v>367</v>
      </c>
      <c r="G107" s="97" t="s">
        <v>306</v>
      </c>
      <c r="H107" s="84" t="s">
        <v>299</v>
      </c>
      <c r="I107" s="84" t="s">
        <v>142</v>
      </c>
      <c r="J107" s="84"/>
      <c r="K107" s="94">
        <v>1.47</v>
      </c>
      <c r="L107" s="97" t="s">
        <v>146</v>
      </c>
      <c r="M107" s="98">
        <v>4.8499999999999995E-2</v>
      </c>
      <c r="N107" s="98">
        <v>8.0000000000000002E-3</v>
      </c>
      <c r="O107" s="94">
        <v>13294</v>
      </c>
      <c r="P107" s="96">
        <v>126.87</v>
      </c>
      <c r="Q107" s="94">
        <v>16.866109999999999</v>
      </c>
      <c r="R107" s="95">
        <v>5.3077215658540403E-5</v>
      </c>
      <c r="S107" s="95">
        <v>1.3206129846132848E-4</v>
      </c>
      <c r="T107" s="95">
        <f>Q107/'סכום נכסי הקרן'!$C$42</f>
        <v>2.3292343590836731E-5</v>
      </c>
    </row>
    <row r="108" spans="2:20" s="137" customFormat="1">
      <c r="B108" s="87" t="s">
        <v>370</v>
      </c>
      <c r="C108" s="84" t="s">
        <v>371</v>
      </c>
      <c r="D108" s="97" t="s">
        <v>135</v>
      </c>
      <c r="E108" s="97" t="s">
        <v>296</v>
      </c>
      <c r="F108" s="84" t="s">
        <v>367</v>
      </c>
      <c r="G108" s="97" t="s">
        <v>306</v>
      </c>
      <c r="H108" s="84" t="s">
        <v>299</v>
      </c>
      <c r="I108" s="84" t="s">
        <v>142</v>
      </c>
      <c r="J108" s="84"/>
      <c r="K108" s="94">
        <v>2.5</v>
      </c>
      <c r="L108" s="97" t="s">
        <v>146</v>
      </c>
      <c r="M108" s="98">
        <v>3.7699999999999997E-2</v>
      </c>
      <c r="N108" s="98">
        <v>8.0000000000000019E-3</v>
      </c>
      <c r="O108" s="94">
        <v>58823.44</v>
      </c>
      <c r="P108" s="96">
        <v>116.66</v>
      </c>
      <c r="Q108" s="94">
        <v>68.623410000000007</v>
      </c>
      <c r="R108" s="95">
        <v>1.5316601122200118E-4</v>
      </c>
      <c r="S108" s="95">
        <v>5.3731990538684468E-4</v>
      </c>
      <c r="T108" s="95">
        <f>Q108/'סכום נכסי הקרן'!$C$42</f>
        <v>9.4769928815527786E-5</v>
      </c>
    </row>
    <row r="109" spans="2:20" s="137" customFormat="1">
      <c r="B109" s="87" t="s">
        <v>372</v>
      </c>
      <c r="C109" s="84" t="s">
        <v>373</v>
      </c>
      <c r="D109" s="97" t="s">
        <v>135</v>
      </c>
      <c r="E109" s="97" t="s">
        <v>296</v>
      </c>
      <c r="F109" s="84" t="s">
        <v>367</v>
      </c>
      <c r="G109" s="97" t="s">
        <v>306</v>
      </c>
      <c r="H109" s="84" t="s">
        <v>299</v>
      </c>
      <c r="I109" s="84" t="s">
        <v>142</v>
      </c>
      <c r="J109" s="84"/>
      <c r="K109" s="94">
        <v>5.7899999999999991</v>
      </c>
      <c r="L109" s="97" t="s">
        <v>146</v>
      </c>
      <c r="M109" s="98">
        <v>2.5000000000000001E-2</v>
      </c>
      <c r="N109" s="98">
        <v>1.7600000000000001E-2</v>
      </c>
      <c r="O109" s="94">
        <v>883050</v>
      </c>
      <c r="P109" s="96">
        <v>104.12</v>
      </c>
      <c r="Q109" s="94">
        <v>919.43162999999993</v>
      </c>
      <c r="R109" s="95">
        <v>2.2738934169337119E-3</v>
      </c>
      <c r="S109" s="95">
        <v>7.1991309735449207E-3</v>
      </c>
      <c r="T109" s="95">
        <f>Q109/'סכום נכסי הקרן'!$C$42</f>
        <v>1.2697484739660223E-3</v>
      </c>
    </row>
    <row r="110" spans="2:20" s="137" customFormat="1">
      <c r="B110" s="87" t="s">
        <v>374</v>
      </c>
      <c r="C110" s="84" t="s">
        <v>375</v>
      </c>
      <c r="D110" s="97" t="s">
        <v>135</v>
      </c>
      <c r="E110" s="97" t="s">
        <v>296</v>
      </c>
      <c r="F110" s="84" t="s">
        <v>367</v>
      </c>
      <c r="G110" s="97" t="s">
        <v>306</v>
      </c>
      <c r="H110" s="84" t="s">
        <v>299</v>
      </c>
      <c r="I110" s="84" t="s">
        <v>142</v>
      </c>
      <c r="J110" s="84"/>
      <c r="K110" s="94">
        <v>6.3800000000000008</v>
      </c>
      <c r="L110" s="97" t="s">
        <v>146</v>
      </c>
      <c r="M110" s="98">
        <v>1.34E-2</v>
      </c>
      <c r="N110" s="98">
        <v>1.7100000000000001E-2</v>
      </c>
      <c r="O110" s="94">
        <v>258913</v>
      </c>
      <c r="P110" s="96">
        <v>97.92</v>
      </c>
      <c r="Q110" s="94">
        <v>253.52760000000001</v>
      </c>
      <c r="R110" s="95">
        <v>6.8062459746848756E-4</v>
      </c>
      <c r="S110" s="95">
        <v>1.9851159545256317E-3</v>
      </c>
      <c r="T110" s="95">
        <f>Q110/'סכום נכסי הקרן'!$C$42</f>
        <v>3.5012530861948718E-4</v>
      </c>
    </row>
    <row r="111" spans="2:20" s="137" customFormat="1">
      <c r="B111" s="87" t="s">
        <v>383</v>
      </c>
      <c r="C111" s="84" t="s">
        <v>384</v>
      </c>
      <c r="D111" s="97" t="s">
        <v>135</v>
      </c>
      <c r="E111" s="97" t="s">
        <v>296</v>
      </c>
      <c r="F111" s="84" t="s">
        <v>378</v>
      </c>
      <c r="G111" s="97" t="s">
        <v>298</v>
      </c>
      <c r="H111" s="84" t="s">
        <v>299</v>
      </c>
      <c r="I111" s="84" t="s">
        <v>144</v>
      </c>
      <c r="J111" s="84"/>
      <c r="K111" s="94">
        <v>3.9799999999999995</v>
      </c>
      <c r="L111" s="97" t="s">
        <v>146</v>
      </c>
      <c r="M111" s="98">
        <v>2.7999999999999997E-2</v>
      </c>
      <c r="N111" s="98">
        <v>2.0099999999999996E-2</v>
      </c>
      <c r="O111" s="94">
        <f>700000/50000</f>
        <v>14</v>
      </c>
      <c r="P111" s="96">
        <f>105.2*50000</f>
        <v>5260000</v>
      </c>
      <c r="Q111" s="94">
        <v>736.39999</v>
      </c>
      <c r="R111" s="95">
        <v>8.0000000000000004E-4</v>
      </c>
      <c r="S111" s="95">
        <v>5.7659969528426709E-3</v>
      </c>
      <c r="T111" s="95">
        <f>Q111/'סכום נכסי הקרן'!$C$42</f>
        <v>1.0169791129886342E-3</v>
      </c>
    </row>
    <row r="112" spans="2:20" s="137" customFormat="1">
      <c r="B112" s="87" t="s">
        <v>428</v>
      </c>
      <c r="C112" s="84" t="s">
        <v>429</v>
      </c>
      <c r="D112" s="97" t="s">
        <v>135</v>
      </c>
      <c r="E112" s="97" t="s">
        <v>296</v>
      </c>
      <c r="F112" s="84" t="s">
        <v>427</v>
      </c>
      <c r="G112" s="97" t="s">
        <v>298</v>
      </c>
      <c r="H112" s="84" t="s">
        <v>299</v>
      </c>
      <c r="I112" s="84" t="s">
        <v>144</v>
      </c>
      <c r="J112" s="84"/>
      <c r="K112" s="94">
        <v>2.7899999999999996</v>
      </c>
      <c r="L112" s="97" t="s">
        <v>146</v>
      </c>
      <c r="M112" s="98">
        <v>6.4000000000000001E-2</v>
      </c>
      <c r="N112" s="98">
        <v>9.1999999999999998E-3</v>
      </c>
      <c r="O112" s="94">
        <v>1548299</v>
      </c>
      <c r="P112" s="96">
        <v>131.51</v>
      </c>
      <c r="Q112" s="94">
        <v>2036.16814</v>
      </c>
      <c r="R112" s="95">
        <v>1.236679804517722E-3</v>
      </c>
      <c r="S112" s="95">
        <v>1.5943155146858883E-2</v>
      </c>
      <c r="T112" s="95">
        <f>Q112/'סכום נכסי הקרן'!$C$42</f>
        <v>2.8119778612611295E-3</v>
      </c>
    </row>
    <row r="113" spans="2:20" s="137" customFormat="1">
      <c r="B113" s="87" t="s">
        <v>485</v>
      </c>
      <c r="C113" s="84" t="s">
        <v>486</v>
      </c>
      <c r="D113" s="97" t="s">
        <v>135</v>
      </c>
      <c r="E113" s="97" t="s">
        <v>296</v>
      </c>
      <c r="F113" s="84" t="s">
        <v>487</v>
      </c>
      <c r="G113" s="97" t="s">
        <v>298</v>
      </c>
      <c r="H113" s="84" t="s">
        <v>299</v>
      </c>
      <c r="I113" s="84" t="s">
        <v>144</v>
      </c>
      <c r="J113" s="84"/>
      <c r="K113" s="94">
        <v>2.6999999999999997</v>
      </c>
      <c r="L113" s="97" t="s">
        <v>146</v>
      </c>
      <c r="M113" s="98">
        <v>0.02</v>
      </c>
      <c r="N113" s="98">
        <v>7.8000000000000005E-3</v>
      </c>
      <c r="O113" s="94">
        <v>302446</v>
      </c>
      <c r="P113" s="96">
        <v>104.19</v>
      </c>
      <c r="Q113" s="94">
        <v>315.11849000000001</v>
      </c>
      <c r="R113" s="95">
        <v>4.2524538579103436E-4</v>
      </c>
      <c r="S113" s="95">
        <v>2.4673713712630332E-3</v>
      </c>
      <c r="T113" s="95">
        <f>Q113/'סכום נכסי הקרן'!$C$42</f>
        <v>4.3518322487554327E-4</v>
      </c>
    </row>
    <row r="114" spans="2:20" s="137" customFormat="1">
      <c r="B114" s="87" t="s">
        <v>493</v>
      </c>
      <c r="C114" s="84" t="s">
        <v>494</v>
      </c>
      <c r="D114" s="97" t="s">
        <v>135</v>
      </c>
      <c r="E114" s="97" t="s">
        <v>296</v>
      </c>
      <c r="F114" s="84" t="s">
        <v>495</v>
      </c>
      <c r="G114" s="97" t="s">
        <v>306</v>
      </c>
      <c r="H114" s="84" t="s">
        <v>299</v>
      </c>
      <c r="I114" s="84" t="s">
        <v>142</v>
      </c>
      <c r="J114" s="84"/>
      <c r="K114" s="94">
        <v>6.82</v>
      </c>
      <c r="L114" s="97" t="s">
        <v>146</v>
      </c>
      <c r="M114" s="98">
        <v>1.5800000000000002E-2</v>
      </c>
      <c r="N114" s="98">
        <v>1.7799999999999996E-2</v>
      </c>
      <c r="O114" s="94">
        <v>512664</v>
      </c>
      <c r="P114" s="96">
        <v>99.31</v>
      </c>
      <c r="Q114" s="94">
        <v>509.12659000000002</v>
      </c>
      <c r="R114" s="95">
        <v>1.1413839166444029E-3</v>
      </c>
      <c r="S114" s="95">
        <v>3.986450850645965E-3</v>
      </c>
      <c r="T114" s="95">
        <f>Q114/'סכום נכסי הקרן'!$C$42</f>
        <v>7.0311123700195601E-4</v>
      </c>
    </row>
    <row r="115" spans="2:20" s="137" customFormat="1">
      <c r="B115" s="87" t="s">
        <v>548</v>
      </c>
      <c r="C115" s="84" t="s">
        <v>549</v>
      </c>
      <c r="D115" s="97" t="s">
        <v>135</v>
      </c>
      <c r="E115" s="97" t="s">
        <v>296</v>
      </c>
      <c r="F115" s="84" t="s">
        <v>535</v>
      </c>
      <c r="G115" s="97" t="s">
        <v>298</v>
      </c>
      <c r="H115" s="84" t="s">
        <v>299</v>
      </c>
      <c r="I115" s="84" t="s">
        <v>144</v>
      </c>
      <c r="J115" s="84"/>
      <c r="K115" s="94">
        <v>4.3500000000000005</v>
      </c>
      <c r="L115" s="97" t="s">
        <v>146</v>
      </c>
      <c r="M115" s="98">
        <v>4.4999999999999998E-2</v>
      </c>
      <c r="N115" s="98">
        <v>1.52E-2</v>
      </c>
      <c r="O115" s="94">
        <v>830204</v>
      </c>
      <c r="P115" s="96">
        <v>135.13999999999999</v>
      </c>
      <c r="Q115" s="94">
        <v>1133.04314</v>
      </c>
      <c r="R115" s="95">
        <v>4.8778593258729127E-4</v>
      </c>
      <c r="S115" s="95">
        <v>8.8717047547478816E-3</v>
      </c>
      <c r="T115" s="95">
        <f>Q115/'סכום נכסי הקרן'!$C$42</f>
        <v>1.5647490808562571E-3</v>
      </c>
    </row>
    <row r="116" spans="2:20" s="137" customFormat="1">
      <c r="B116" s="87" t="s">
        <v>583</v>
      </c>
      <c r="C116" s="84" t="s">
        <v>584</v>
      </c>
      <c r="D116" s="97" t="s">
        <v>135</v>
      </c>
      <c r="E116" s="97" t="s">
        <v>296</v>
      </c>
      <c r="F116" s="84" t="s">
        <v>585</v>
      </c>
      <c r="G116" s="97" t="s">
        <v>306</v>
      </c>
      <c r="H116" s="84" t="s">
        <v>299</v>
      </c>
      <c r="I116" s="84" t="s">
        <v>142</v>
      </c>
      <c r="J116" s="84"/>
      <c r="K116" s="94">
        <v>3.48</v>
      </c>
      <c r="L116" s="97" t="s">
        <v>146</v>
      </c>
      <c r="M116" s="98">
        <v>4.9500000000000002E-2</v>
      </c>
      <c r="N116" s="98">
        <v>1.6500000000000001E-2</v>
      </c>
      <c r="O116" s="94">
        <v>191087.2</v>
      </c>
      <c r="P116" s="96">
        <v>113.56</v>
      </c>
      <c r="Q116" s="94">
        <v>216.99864000000002</v>
      </c>
      <c r="R116" s="95">
        <v>2.2074283196576186E-4</v>
      </c>
      <c r="S116" s="95">
        <v>1.6990949402525166E-3</v>
      </c>
      <c r="T116" s="95">
        <f>Q116/'סכום נכסי הקרן'!$C$42</f>
        <v>2.9967828275899352E-4</v>
      </c>
    </row>
    <row r="117" spans="2:20" s="137" customFormat="1">
      <c r="B117" s="87" t="s">
        <v>593</v>
      </c>
      <c r="C117" s="84" t="s">
        <v>594</v>
      </c>
      <c r="D117" s="97" t="s">
        <v>135</v>
      </c>
      <c r="E117" s="97" t="s">
        <v>296</v>
      </c>
      <c r="F117" s="84" t="s">
        <v>595</v>
      </c>
      <c r="G117" s="97" t="s">
        <v>306</v>
      </c>
      <c r="H117" s="84" t="s">
        <v>299</v>
      </c>
      <c r="I117" s="84" t="s">
        <v>142</v>
      </c>
      <c r="J117" s="84"/>
      <c r="K117" s="94">
        <v>7.0500000000000007</v>
      </c>
      <c r="L117" s="97" t="s">
        <v>146</v>
      </c>
      <c r="M117" s="98">
        <v>1.9599999999999999E-2</v>
      </c>
      <c r="N117" s="98">
        <v>2.0500000000000004E-2</v>
      </c>
      <c r="O117" s="94">
        <v>300000</v>
      </c>
      <c r="P117" s="96">
        <v>99.86</v>
      </c>
      <c r="Q117" s="94">
        <v>299.57999000000001</v>
      </c>
      <c r="R117" s="95">
        <v>1.2131750813838284E-3</v>
      </c>
      <c r="S117" s="95">
        <v>2.3457052321152775E-3</v>
      </c>
      <c r="T117" s="95">
        <f>Q117/'סכום נכסי הקרן'!$C$42</f>
        <v>4.1372433003338839E-4</v>
      </c>
    </row>
    <row r="118" spans="2:20" s="137" customFormat="1">
      <c r="B118" s="87" t="s">
        <v>596</v>
      </c>
      <c r="C118" s="84" t="s">
        <v>597</v>
      </c>
      <c r="D118" s="97" t="s">
        <v>135</v>
      </c>
      <c r="E118" s="97" t="s">
        <v>296</v>
      </c>
      <c r="F118" s="84" t="s">
        <v>595</v>
      </c>
      <c r="G118" s="97" t="s">
        <v>306</v>
      </c>
      <c r="H118" s="84" t="s">
        <v>299</v>
      </c>
      <c r="I118" s="84" t="s">
        <v>142</v>
      </c>
      <c r="J118" s="84"/>
      <c r="K118" s="94">
        <v>5.12</v>
      </c>
      <c r="L118" s="97" t="s">
        <v>146</v>
      </c>
      <c r="M118" s="98">
        <v>2.75E-2</v>
      </c>
      <c r="N118" s="98">
        <v>1.5099999999999997E-2</v>
      </c>
      <c r="O118" s="94">
        <v>162391.31</v>
      </c>
      <c r="P118" s="96">
        <v>105.4</v>
      </c>
      <c r="Q118" s="94">
        <v>171.16043999999999</v>
      </c>
      <c r="R118" s="95">
        <v>3.258233924493266E-4</v>
      </c>
      <c r="S118" s="95">
        <v>1.3401827660090148E-3</v>
      </c>
      <c r="T118" s="95">
        <f>Q118/'סכום נכסי הקרן'!$C$42</f>
        <v>2.3637506085509905E-4</v>
      </c>
    </row>
    <row r="119" spans="2:20" s="137" customFormat="1">
      <c r="B119" s="87" t="s">
        <v>598</v>
      </c>
      <c r="C119" s="84" t="s">
        <v>599</v>
      </c>
      <c r="D119" s="97" t="s">
        <v>135</v>
      </c>
      <c r="E119" s="97" t="s">
        <v>296</v>
      </c>
      <c r="F119" s="84" t="s">
        <v>600</v>
      </c>
      <c r="G119" s="97" t="s">
        <v>362</v>
      </c>
      <c r="H119" s="84" t="s">
        <v>299</v>
      </c>
      <c r="I119" s="84" t="s">
        <v>144</v>
      </c>
      <c r="J119" s="84"/>
      <c r="K119" s="94">
        <v>0.25</v>
      </c>
      <c r="L119" s="97" t="s">
        <v>146</v>
      </c>
      <c r="M119" s="98">
        <v>5.1900000000000002E-2</v>
      </c>
      <c r="N119" s="98">
        <v>5.1000000000000004E-3</v>
      </c>
      <c r="O119" s="94">
        <v>145247.96</v>
      </c>
      <c r="P119" s="96">
        <v>121.76</v>
      </c>
      <c r="Q119" s="94">
        <v>176.85392000000002</v>
      </c>
      <c r="R119" s="95">
        <v>4.8480381865087876E-4</v>
      </c>
      <c r="S119" s="95">
        <v>1.3847625986772238E-3</v>
      </c>
      <c r="T119" s="95">
        <f>Q119/'סכום נכסי הקרן'!$C$42</f>
        <v>2.4423783966939338E-4</v>
      </c>
    </row>
    <row r="120" spans="2:20" s="137" customFormat="1">
      <c r="B120" s="87" t="s">
        <v>601</v>
      </c>
      <c r="C120" s="84" t="s">
        <v>602</v>
      </c>
      <c r="D120" s="97" t="s">
        <v>135</v>
      </c>
      <c r="E120" s="97" t="s">
        <v>296</v>
      </c>
      <c r="F120" s="84" t="s">
        <v>600</v>
      </c>
      <c r="G120" s="97" t="s">
        <v>362</v>
      </c>
      <c r="H120" s="84" t="s">
        <v>299</v>
      </c>
      <c r="I120" s="84" t="s">
        <v>144</v>
      </c>
      <c r="J120" s="84"/>
      <c r="K120" s="94">
        <v>1.7099999999999997</v>
      </c>
      <c r="L120" s="97" t="s">
        <v>146</v>
      </c>
      <c r="M120" s="98">
        <v>4.5999999999999999E-2</v>
      </c>
      <c r="N120" s="98">
        <v>0.01</v>
      </c>
      <c r="O120" s="94">
        <v>25693.199999999997</v>
      </c>
      <c r="P120" s="96">
        <v>109.32</v>
      </c>
      <c r="Q120" s="94">
        <v>28.087810000000001</v>
      </c>
      <c r="R120" s="95">
        <v>3.9938332573216073E-5</v>
      </c>
      <c r="S120" s="95">
        <v>2.1992698135699855E-4</v>
      </c>
      <c r="T120" s="95">
        <f>Q120/'סכום נכסי הקרן'!$C$42</f>
        <v>3.8789674752159207E-5</v>
      </c>
    </row>
    <row r="121" spans="2:20" s="137" customFormat="1">
      <c r="B121" s="87" t="s">
        <v>603</v>
      </c>
      <c r="C121" s="84" t="s">
        <v>604</v>
      </c>
      <c r="D121" s="97" t="s">
        <v>135</v>
      </c>
      <c r="E121" s="97" t="s">
        <v>296</v>
      </c>
      <c r="F121" s="84" t="s">
        <v>600</v>
      </c>
      <c r="G121" s="97" t="s">
        <v>362</v>
      </c>
      <c r="H121" s="84" t="s">
        <v>299</v>
      </c>
      <c r="I121" s="84" t="s">
        <v>144</v>
      </c>
      <c r="J121" s="84"/>
      <c r="K121" s="94">
        <v>4.3099999999999996</v>
      </c>
      <c r="L121" s="97" t="s">
        <v>146</v>
      </c>
      <c r="M121" s="98">
        <v>1.9799999999999998E-2</v>
      </c>
      <c r="N121" s="98">
        <v>1.3199999999999998E-2</v>
      </c>
      <c r="O121" s="94">
        <v>849715</v>
      </c>
      <c r="P121" s="96">
        <v>102.01</v>
      </c>
      <c r="Q121" s="94">
        <v>866.79428000000007</v>
      </c>
      <c r="R121" s="95">
        <v>8.9479128588754338E-4</v>
      </c>
      <c r="S121" s="95">
        <v>6.7869815930082476E-3</v>
      </c>
      <c r="T121" s="95">
        <f>Q121/'סכום נכסי הקרן'!$C$42</f>
        <v>1.1970555268720495E-3</v>
      </c>
    </row>
    <row r="122" spans="2:20" s="137" customFormat="1">
      <c r="B122" s="87" t="s">
        <v>637</v>
      </c>
      <c r="C122" s="84" t="s">
        <v>638</v>
      </c>
      <c r="D122" s="97" t="s">
        <v>135</v>
      </c>
      <c r="E122" s="97" t="s">
        <v>296</v>
      </c>
      <c r="F122" s="84" t="s">
        <v>632</v>
      </c>
      <c r="G122" s="97" t="s">
        <v>453</v>
      </c>
      <c r="H122" s="84" t="s">
        <v>299</v>
      </c>
      <c r="I122" s="84" t="s">
        <v>144</v>
      </c>
      <c r="J122" s="84"/>
      <c r="K122" s="94">
        <v>1.4700000000000002</v>
      </c>
      <c r="L122" s="97" t="s">
        <v>146</v>
      </c>
      <c r="M122" s="98">
        <v>4.4999999999999998E-2</v>
      </c>
      <c r="N122" s="98">
        <v>8.9000000000000017E-3</v>
      </c>
      <c r="O122" s="94">
        <v>5218</v>
      </c>
      <c r="P122" s="96">
        <v>126.08</v>
      </c>
      <c r="Q122" s="94">
        <v>6.5788599999999997</v>
      </c>
      <c r="R122" s="95">
        <v>5.0013937383355525E-5</v>
      </c>
      <c r="S122" s="95">
        <v>5.1512340071023815E-5</v>
      </c>
      <c r="T122" s="95">
        <f>Q122/'סכום נכסי הקרן'!$C$42</f>
        <v>9.0855014912159435E-6</v>
      </c>
    </row>
    <row r="123" spans="2:20" s="137" customFormat="1">
      <c r="B123" s="87" t="s">
        <v>643</v>
      </c>
      <c r="C123" s="84" t="s">
        <v>644</v>
      </c>
      <c r="D123" s="97" t="s">
        <v>135</v>
      </c>
      <c r="E123" s="97" t="s">
        <v>296</v>
      </c>
      <c r="F123" s="84" t="s">
        <v>645</v>
      </c>
      <c r="G123" s="97" t="s">
        <v>362</v>
      </c>
      <c r="H123" s="84" t="s">
        <v>299</v>
      </c>
      <c r="I123" s="84" t="s">
        <v>144</v>
      </c>
      <c r="J123" s="84"/>
      <c r="K123" s="94">
        <v>1.23</v>
      </c>
      <c r="L123" s="97" t="s">
        <v>146</v>
      </c>
      <c r="M123" s="98">
        <v>3.3500000000000002E-2</v>
      </c>
      <c r="N123" s="98">
        <v>6.9000000000000008E-3</v>
      </c>
      <c r="O123" s="94">
        <v>236293.99</v>
      </c>
      <c r="P123" s="96">
        <v>112.2</v>
      </c>
      <c r="Q123" s="94">
        <v>265.12185999999997</v>
      </c>
      <c r="R123" s="95">
        <v>6.0137962744029891E-4</v>
      </c>
      <c r="S123" s="95">
        <v>2.0758987746482467E-3</v>
      </c>
      <c r="T123" s="95">
        <f>Q123/'סכום נכסי הקרן'!$C$42</f>
        <v>3.6613715056771909E-4</v>
      </c>
    </row>
    <row r="124" spans="2:20" s="137" customFormat="1">
      <c r="B124" s="87" t="s">
        <v>652</v>
      </c>
      <c r="C124" s="84" t="s">
        <v>653</v>
      </c>
      <c r="D124" s="97" t="s">
        <v>135</v>
      </c>
      <c r="E124" s="97" t="s">
        <v>296</v>
      </c>
      <c r="F124" s="84" t="s">
        <v>654</v>
      </c>
      <c r="G124" s="97" t="s">
        <v>306</v>
      </c>
      <c r="H124" s="84" t="s">
        <v>299</v>
      </c>
      <c r="I124" s="84" t="s">
        <v>142</v>
      </c>
      <c r="J124" s="84"/>
      <c r="K124" s="94">
        <v>1.7</v>
      </c>
      <c r="L124" s="97" t="s">
        <v>146</v>
      </c>
      <c r="M124" s="98">
        <v>4.4999999999999998E-2</v>
      </c>
      <c r="N124" s="98">
        <v>9.3999999999999986E-3</v>
      </c>
      <c r="O124" s="94">
        <v>344060</v>
      </c>
      <c r="P124" s="96">
        <v>114.2</v>
      </c>
      <c r="Q124" s="94">
        <v>392.91651000000002</v>
      </c>
      <c r="R124" s="95">
        <v>4.9505035971223019E-4</v>
      </c>
      <c r="S124" s="95">
        <v>3.0765282864568984E-3</v>
      </c>
      <c r="T124" s="95">
        <f>Q124/'סכום נכסי הקרן'!$C$42</f>
        <v>5.4262342374337871E-4</v>
      </c>
    </row>
    <row r="125" spans="2:20" s="137" customFormat="1">
      <c r="B125" s="87" t="s">
        <v>655</v>
      </c>
      <c r="C125" s="84" t="s">
        <v>656</v>
      </c>
      <c r="D125" s="97" t="s">
        <v>135</v>
      </c>
      <c r="E125" s="97" t="s">
        <v>296</v>
      </c>
      <c r="F125" s="84" t="s">
        <v>654</v>
      </c>
      <c r="G125" s="97" t="s">
        <v>306</v>
      </c>
      <c r="H125" s="84" t="s">
        <v>299</v>
      </c>
      <c r="I125" s="84" t="s">
        <v>142</v>
      </c>
      <c r="J125" s="84"/>
      <c r="K125" s="94">
        <v>1.0599999999999998</v>
      </c>
      <c r="L125" s="97" t="s">
        <v>146</v>
      </c>
      <c r="M125" s="98">
        <v>4.2000000000000003E-2</v>
      </c>
      <c r="N125" s="98">
        <v>1.09E-2</v>
      </c>
      <c r="O125" s="94">
        <v>38370.590000000004</v>
      </c>
      <c r="P125" s="96">
        <v>112.46</v>
      </c>
      <c r="Q125" s="94">
        <v>43.151559999999996</v>
      </c>
      <c r="R125" s="95">
        <v>2.3254903030303032E-4</v>
      </c>
      <c r="S125" s="95">
        <v>3.3787583765503264E-4</v>
      </c>
      <c r="T125" s="95">
        <f>Q125/'סכום נכסי הקרן'!$C$42</f>
        <v>5.9592932928850019E-5</v>
      </c>
    </row>
    <row r="126" spans="2:20" s="137" customFormat="1">
      <c r="B126" s="87" t="s">
        <v>657</v>
      </c>
      <c r="C126" s="84" t="s">
        <v>658</v>
      </c>
      <c r="D126" s="97" t="s">
        <v>135</v>
      </c>
      <c r="E126" s="97" t="s">
        <v>296</v>
      </c>
      <c r="F126" s="84" t="s">
        <v>654</v>
      </c>
      <c r="G126" s="97" t="s">
        <v>306</v>
      </c>
      <c r="H126" s="84" t="s">
        <v>299</v>
      </c>
      <c r="I126" s="84" t="s">
        <v>142</v>
      </c>
      <c r="J126" s="84"/>
      <c r="K126" s="94">
        <v>4.42</v>
      </c>
      <c r="L126" s="97" t="s">
        <v>146</v>
      </c>
      <c r="M126" s="98">
        <v>3.3000000000000002E-2</v>
      </c>
      <c r="N126" s="98">
        <v>1.5999999999999997E-2</v>
      </c>
      <c r="O126" s="94">
        <v>636.38</v>
      </c>
      <c r="P126" s="96">
        <v>107.16</v>
      </c>
      <c r="Q126" s="94">
        <v>0.68195000000000006</v>
      </c>
      <c r="R126" s="95">
        <v>9.8105202791553817E-7</v>
      </c>
      <c r="S126" s="95">
        <v>5.3396546379516656E-6</v>
      </c>
      <c r="T126" s="95">
        <f>Q126/'סכום נכסי הקרן'!$C$42</f>
        <v>9.4178288365077127E-7</v>
      </c>
    </row>
    <row r="127" spans="2:20" s="137" customFormat="1">
      <c r="B127" s="87" t="s">
        <v>300</v>
      </c>
      <c r="C127" s="84" t="s">
        <v>301</v>
      </c>
      <c r="D127" s="97" t="s">
        <v>135</v>
      </c>
      <c r="E127" s="97" t="s">
        <v>296</v>
      </c>
      <c r="F127" s="84" t="s">
        <v>297</v>
      </c>
      <c r="G127" s="97" t="s">
        <v>298</v>
      </c>
      <c r="H127" s="84" t="s">
        <v>302</v>
      </c>
      <c r="I127" s="84" t="s">
        <v>142</v>
      </c>
      <c r="J127" s="84"/>
      <c r="K127" s="94">
        <v>3.1899999999999995</v>
      </c>
      <c r="L127" s="97" t="s">
        <v>146</v>
      </c>
      <c r="M127" s="98">
        <v>5.2999999999999999E-2</v>
      </c>
      <c r="N127" s="98">
        <v>1.1200000000000002E-2</v>
      </c>
      <c r="O127" s="94">
        <v>134671</v>
      </c>
      <c r="P127" s="96">
        <v>123.04</v>
      </c>
      <c r="Q127" s="94">
        <v>165.69920000000002</v>
      </c>
      <c r="R127" s="95">
        <v>5.1795343184388057E-4</v>
      </c>
      <c r="S127" s="95">
        <v>1.2974213678200463E-3</v>
      </c>
      <c r="T127" s="95">
        <f>Q127/'סכום נכסי הקרן'!$C$42</f>
        <v>2.2883300886373766E-4</v>
      </c>
    </row>
    <row r="128" spans="2:20" s="137" customFormat="1">
      <c r="B128" s="87" t="s">
        <v>319</v>
      </c>
      <c r="C128" s="84" t="s">
        <v>320</v>
      </c>
      <c r="D128" s="97" t="s">
        <v>135</v>
      </c>
      <c r="E128" s="97" t="s">
        <v>296</v>
      </c>
      <c r="F128" s="84" t="s">
        <v>321</v>
      </c>
      <c r="G128" s="97" t="s">
        <v>306</v>
      </c>
      <c r="H128" s="84" t="s">
        <v>302</v>
      </c>
      <c r="I128" s="84" t="s">
        <v>142</v>
      </c>
      <c r="J128" s="84"/>
      <c r="K128" s="94">
        <v>2.59</v>
      </c>
      <c r="L128" s="97" t="s">
        <v>146</v>
      </c>
      <c r="M128" s="98">
        <v>5.3499999999999999E-2</v>
      </c>
      <c r="N128" s="98">
        <v>1.6199999999999999E-2</v>
      </c>
      <c r="O128" s="94">
        <v>168622.49</v>
      </c>
      <c r="P128" s="96">
        <v>111.7</v>
      </c>
      <c r="Q128" s="94">
        <v>188.35133999999999</v>
      </c>
      <c r="R128" s="95">
        <v>5.7418427375674908E-4</v>
      </c>
      <c r="S128" s="95">
        <v>1.4747871635683127E-3</v>
      </c>
      <c r="T128" s="95">
        <f>Q128/'סכום נכסי הקרן'!$C$42</f>
        <v>2.6011594416700174E-4</v>
      </c>
    </row>
    <row r="129" spans="2:20" s="137" customFormat="1">
      <c r="B129" s="87" t="s">
        <v>348</v>
      </c>
      <c r="C129" s="84" t="s">
        <v>349</v>
      </c>
      <c r="D129" s="97" t="s">
        <v>135</v>
      </c>
      <c r="E129" s="97" t="s">
        <v>296</v>
      </c>
      <c r="F129" s="84" t="s">
        <v>350</v>
      </c>
      <c r="G129" s="97" t="s">
        <v>306</v>
      </c>
      <c r="H129" s="84" t="s">
        <v>302</v>
      </c>
      <c r="I129" s="84" t="s">
        <v>144</v>
      </c>
      <c r="J129" s="84"/>
      <c r="K129" s="94">
        <v>2.1700000000000004</v>
      </c>
      <c r="L129" s="97" t="s">
        <v>146</v>
      </c>
      <c r="M129" s="98">
        <v>4.2500000000000003E-2</v>
      </c>
      <c r="N129" s="98">
        <v>1.3000000000000001E-2</v>
      </c>
      <c r="O129" s="94">
        <v>4231.5599999999995</v>
      </c>
      <c r="P129" s="96">
        <v>114.13</v>
      </c>
      <c r="Q129" s="94">
        <v>4.8294699999999997</v>
      </c>
      <c r="R129" s="95">
        <v>1.8324704482332814E-5</v>
      </c>
      <c r="S129" s="95">
        <v>3.7814651931004366E-5</v>
      </c>
      <c r="T129" s="95">
        <f>Q129/'סכום נכסי הקרן'!$C$42</f>
        <v>6.6695684186595643E-6</v>
      </c>
    </row>
    <row r="130" spans="2:20" s="137" customFormat="1">
      <c r="B130" s="87" t="s">
        <v>351</v>
      </c>
      <c r="C130" s="84" t="s">
        <v>352</v>
      </c>
      <c r="D130" s="97" t="s">
        <v>135</v>
      </c>
      <c r="E130" s="97" t="s">
        <v>296</v>
      </c>
      <c r="F130" s="84" t="s">
        <v>350</v>
      </c>
      <c r="G130" s="97" t="s">
        <v>306</v>
      </c>
      <c r="H130" s="84" t="s">
        <v>302</v>
      </c>
      <c r="I130" s="84" t="s">
        <v>144</v>
      </c>
      <c r="J130" s="84"/>
      <c r="K130" s="94">
        <v>2.76</v>
      </c>
      <c r="L130" s="97" t="s">
        <v>146</v>
      </c>
      <c r="M130" s="98">
        <v>4.5999999999999999E-2</v>
      </c>
      <c r="N130" s="98">
        <v>1.4699999999999998E-2</v>
      </c>
      <c r="O130" s="94">
        <v>466666.07</v>
      </c>
      <c r="P130" s="96">
        <v>110.28</v>
      </c>
      <c r="Q130" s="94">
        <v>514.63936000000012</v>
      </c>
      <c r="R130" s="95">
        <v>9.9128405301391058E-4</v>
      </c>
      <c r="S130" s="95">
        <v>4.02961572768748E-3</v>
      </c>
      <c r="T130" s="95">
        <f>Q130/'סכום נכסי הקרן'!$C$42</f>
        <v>7.1072445267393136E-4</v>
      </c>
    </row>
    <row r="131" spans="2:20" s="137" customFormat="1">
      <c r="B131" s="87" t="s">
        <v>353</v>
      </c>
      <c r="C131" s="84" t="s">
        <v>354</v>
      </c>
      <c r="D131" s="97" t="s">
        <v>135</v>
      </c>
      <c r="E131" s="97" t="s">
        <v>296</v>
      </c>
      <c r="F131" s="84" t="s">
        <v>350</v>
      </c>
      <c r="G131" s="97" t="s">
        <v>306</v>
      </c>
      <c r="H131" s="84" t="s">
        <v>302</v>
      </c>
      <c r="I131" s="84" t="s">
        <v>144</v>
      </c>
      <c r="J131" s="84"/>
      <c r="K131" s="94">
        <v>6.43</v>
      </c>
      <c r="L131" s="97" t="s">
        <v>146</v>
      </c>
      <c r="M131" s="98">
        <v>3.0600000000000002E-2</v>
      </c>
      <c r="N131" s="98">
        <v>2.6000000000000002E-2</v>
      </c>
      <c r="O131" s="94">
        <v>200000</v>
      </c>
      <c r="P131" s="96">
        <v>103.31</v>
      </c>
      <c r="Q131" s="94">
        <v>206.62</v>
      </c>
      <c r="R131" s="95">
        <v>1.6193020808031738E-3</v>
      </c>
      <c r="S131" s="95">
        <v>1.6178304000199033E-3</v>
      </c>
      <c r="T131" s="95">
        <f>Q131/'סכום נכסי הקרן'!$C$42</f>
        <v>2.8534522973813677E-4</v>
      </c>
    </row>
    <row r="132" spans="2:20" s="137" customFormat="1">
      <c r="B132" s="87" t="s">
        <v>410</v>
      </c>
      <c r="C132" s="84" t="s">
        <v>411</v>
      </c>
      <c r="D132" s="97" t="s">
        <v>135</v>
      </c>
      <c r="E132" s="97" t="s">
        <v>296</v>
      </c>
      <c r="F132" s="84" t="s">
        <v>412</v>
      </c>
      <c r="G132" s="97" t="s">
        <v>306</v>
      </c>
      <c r="H132" s="84" t="s">
        <v>302</v>
      </c>
      <c r="I132" s="84" t="s">
        <v>142</v>
      </c>
      <c r="J132" s="84"/>
      <c r="K132" s="96">
        <v>1.4</v>
      </c>
      <c r="L132" s="97" t="s">
        <v>146</v>
      </c>
      <c r="M132" s="98">
        <v>4.4500000000000005E-2</v>
      </c>
      <c r="N132" s="95">
        <v>1.7100000000000001E-2</v>
      </c>
      <c r="O132" s="94">
        <v>57735.759999999987</v>
      </c>
      <c r="P132" s="96">
        <v>108.11</v>
      </c>
      <c r="Q132" s="94">
        <v>62.418129999999998</v>
      </c>
      <c r="R132" s="95">
        <v>5.80412403344788E-4</v>
      </c>
      <c r="S132" s="95">
        <v>4.887326891220323E-4</v>
      </c>
      <c r="T132" s="95">
        <f>Q132/'סכום נכסי הקרן'!$C$42</f>
        <v>8.6200346746079205E-5</v>
      </c>
    </row>
    <row r="133" spans="2:20" s="137" customFormat="1">
      <c r="B133" s="87" t="s">
        <v>413</v>
      </c>
      <c r="C133" s="84" t="s">
        <v>414</v>
      </c>
      <c r="D133" s="97" t="s">
        <v>135</v>
      </c>
      <c r="E133" s="97" t="s">
        <v>296</v>
      </c>
      <c r="F133" s="84" t="s">
        <v>412</v>
      </c>
      <c r="G133" s="97" t="s">
        <v>306</v>
      </c>
      <c r="H133" s="84" t="s">
        <v>302</v>
      </c>
      <c r="I133" s="84" t="s">
        <v>142</v>
      </c>
      <c r="J133" s="84"/>
      <c r="K133" s="94">
        <v>4.42</v>
      </c>
      <c r="L133" s="97" t="s">
        <v>146</v>
      </c>
      <c r="M133" s="98">
        <v>3.2500000000000001E-2</v>
      </c>
      <c r="N133" s="98">
        <v>1.6899999999999998E-2</v>
      </c>
      <c r="O133" s="94">
        <v>119000</v>
      </c>
      <c r="P133" s="96">
        <v>105.87</v>
      </c>
      <c r="Q133" s="94">
        <v>125.98531</v>
      </c>
      <c r="R133" s="95">
        <v>9.0363973174809108E-4</v>
      </c>
      <c r="S133" s="95">
        <v>9.8646241638723981E-4</v>
      </c>
      <c r="T133" s="95">
        <f>Q133/'סכום נכסי הקרן'!$C$42</f>
        <v>1.7398754827983921E-4</v>
      </c>
    </row>
    <row r="134" spans="2:20" s="137" customFormat="1">
      <c r="B134" s="87" t="s">
        <v>430</v>
      </c>
      <c r="C134" s="84" t="s">
        <v>431</v>
      </c>
      <c r="D134" s="97" t="s">
        <v>135</v>
      </c>
      <c r="E134" s="97" t="s">
        <v>296</v>
      </c>
      <c r="F134" s="84" t="s">
        <v>427</v>
      </c>
      <c r="G134" s="97" t="s">
        <v>298</v>
      </c>
      <c r="H134" s="84" t="s">
        <v>302</v>
      </c>
      <c r="I134" s="84" t="s">
        <v>144</v>
      </c>
      <c r="J134" s="84"/>
      <c r="K134" s="94">
        <v>4.3</v>
      </c>
      <c r="L134" s="97" t="s">
        <v>146</v>
      </c>
      <c r="M134" s="98">
        <v>5.0999999999999997E-2</v>
      </c>
      <c r="N134" s="98">
        <v>1.5900000000000001E-2</v>
      </c>
      <c r="O134" s="94">
        <v>1435443</v>
      </c>
      <c r="P134" s="96">
        <v>138.27000000000001</v>
      </c>
      <c r="Q134" s="94">
        <v>2006.59123</v>
      </c>
      <c r="R134" s="95">
        <v>1.2512116129628121E-3</v>
      </c>
      <c r="S134" s="95">
        <v>1.5711568542770931E-2</v>
      </c>
      <c r="T134" s="95">
        <f>Q134/'סכום נכסי הקרן'!$C$42</f>
        <v>2.7711317177179381E-3</v>
      </c>
    </row>
    <row r="135" spans="2:20" s="137" customFormat="1">
      <c r="B135" s="87" t="s">
        <v>441</v>
      </c>
      <c r="C135" s="84" t="s">
        <v>442</v>
      </c>
      <c r="D135" s="97" t="s">
        <v>135</v>
      </c>
      <c r="E135" s="97" t="s">
        <v>296</v>
      </c>
      <c r="F135" s="84" t="s">
        <v>443</v>
      </c>
      <c r="G135" s="97" t="s">
        <v>306</v>
      </c>
      <c r="H135" s="84" t="s">
        <v>302</v>
      </c>
      <c r="I135" s="84" t="s">
        <v>142</v>
      </c>
      <c r="J135" s="84"/>
      <c r="K135" s="94">
        <v>2.16</v>
      </c>
      <c r="L135" s="97" t="s">
        <v>146</v>
      </c>
      <c r="M135" s="98">
        <v>4.5999999999999999E-2</v>
      </c>
      <c r="N135" s="98">
        <v>1.3999999999999999E-2</v>
      </c>
      <c r="O135" s="94">
        <v>190830.61</v>
      </c>
      <c r="P135" s="96">
        <v>131.18</v>
      </c>
      <c r="Q135" s="94">
        <v>250.33160999999998</v>
      </c>
      <c r="R135" s="95">
        <v>3.9743298557360566E-4</v>
      </c>
      <c r="S135" s="95">
        <v>1.9600914177907579E-3</v>
      </c>
      <c r="T135" s="95">
        <f>Q135/'סכום נכסי הקרן'!$C$42</f>
        <v>3.4571159987497653E-4</v>
      </c>
    </row>
    <row r="136" spans="2:20" s="137" customFormat="1">
      <c r="B136" s="87" t="s">
        <v>490</v>
      </c>
      <c r="C136" s="84" t="s">
        <v>491</v>
      </c>
      <c r="D136" s="97" t="s">
        <v>135</v>
      </c>
      <c r="E136" s="97" t="s">
        <v>296</v>
      </c>
      <c r="F136" s="84" t="s">
        <v>492</v>
      </c>
      <c r="G136" s="97" t="s">
        <v>306</v>
      </c>
      <c r="H136" s="84" t="s">
        <v>302</v>
      </c>
      <c r="I136" s="84" t="s">
        <v>144</v>
      </c>
      <c r="J136" s="84"/>
      <c r="K136" s="94">
        <v>2.16</v>
      </c>
      <c r="L136" s="97" t="s">
        <v>146</v>
      </c>
      <c r="M136" s="98">
        <v>5.4000000000000006E-2</v>
      </c>
      <c r="N136" s="98">
        <v>1.2500000000000001E-2</v>
      </c>
      <c r="O136" s="94">
        <v>157185.58000000002</v>
      </c>
      <c r="P136" s="96">
        <v>131.22999999999999</v>
      </c>
      <c r="Q136" s="94">
        <v>206.27465000000001</v>
      </c>
      <c r="R136" s="95">
        <v>7.7135802299015805E-4</v>
      </c>
      <c r="S136" s="95">
        <v>1.6151263165398585E-3</v>
      </c>
      <c r="T136" s="95">
        <f>Q136/'סכום נכסי הקרן'!$C$42</f>
        <v>2.8486829635758276E-4</v>
      </c>
    </row>
    <row r="137" spans="2:20" s="137" customFormat="1">
      <c r="B137" s="87" t="s">
        <v>530</v>
      </c>
      <c r="C137" s="84" t="s">
        <v>531</v>
      </c>
      <c r="D137" s="97" t="s">
        <v>135</v>
      </c>
      <c r="E137" s="97" t="s">
        <v>296</v>
      </c>
      <c r="F137" s="84" t="s">
        <v>532</v>
      </c>
      <c r="G137" s="97" t="s">
        <v>306</v>
      </c>
      <c r="H137" s="84" t="s">
        <v>302</v>
      </c>
      <c r="I137" s="84" t="s">
        <v>144</v>
      </c>
      <c r="J137" s="84"/>
      <c r="K137" s="94">
        <v>2.56</v>
      </c>
      <c r="L137" s="97" t="s">
        <v>146</v>
      </c>
      <c r="M137" s="98">
        <v>4.4000000000000004E-2</v>
      </c>
      <c r="N137" s="98">
        <v>7.7000000000000002E-3</v>
      </c>
      <c r="O137" s="94">
        <v>150539.17000000001</v>
      </c>
      <c r="P137" s="96">
        <v>110.63</v>
      </c>
      <c r="Q137" s="94">
        <v>166.54148999999998</v>
      </c>
      <c r="R137" s="95">
        <v>8.508340242794803E-4</v>
      </c>
      <c r="S137" s="95">
        <v>1.3040164813987547E-3</v>
      </c>
      <c r="T137" s="95">
        <f>Q137/'סכום נכסי הקרן'!$C$42</f>
        <v>2.2999622362298712E-4</v>
      </c>
    </row>
    <row r="138" spans="2:20" s="137" customFormat="1">
      <c r="B138" s="87" t="s">
        <v>586</v>
      </c>
      <c r="C138" s="84" t="s">
        <v>587</v>
      </c>
      <c r="D138" s="97" t="s">
        <v>135</v>
      </c>
      <c r="E138" s="97" t="s">
        <v>296</v>
      </c>
      <c r="F138" s="84" t="s">
        <v>585</v>
      </c>
      <c r="G138" s="97" t="s">
        <v>306</v>
      </c>
      <c r="H138" s="84" t="s">
        <v>302</v>
      </c>
      <c r="I138" s="84" t="s">
        <v>144</v>
      </c>
      <c r="J138" s="84"/>
      <c r="K138" s="94">
        <v>5.47</v>
      </c>
      <c r="L138" s="97" t="s">
        <v>146</v>
      </c>
      <c r="M138" s="98">
        <v>4.9500000000000002E-2</v>
      </c>
      <c r="N138" s="98">
        <v>2.2400000000000003E-2</v>
      </c>
      <c r="O138" s="94">
        <v>93330</v>
      </c>
      <c r="P138" s="96">
        <v>139.35</v>
      </c>
      <c r="Q138" s="94">
        <v>130.05536000000001</v>
      </c>
      <c r="R138" s="95">
        <v>5.7765924430428263E-5</v>
      </c>
      <c r="S138" s="95">
        <v>1.0183308251550311E-3</v>
      </c>
      <c r="T138" s="95">
        <f>Q138/'סכום נכסי הקרן'!$C$42</f>
        <v>1.7960834661637828E-4</v>
      </c>
    </row>
    <row r="139" spans="2:20" s="137" customFormat="1">
      <c r="B139" s="87" t="s">
        <v>588</v>
      </c>
      <c r="C139" s="84" t="s">
        <v>589</v>
      </c>
      <c r="D139" s="97" t="s">
        <v>135</v>
      </c>
      <c r="E139" s="97" t="s">
        <v>296</v>
      </c>
      <c r="F139" s="84" t="s">
        <v>585</v>
      </c>
      <c r="G139" s="97" t="s">
        <v>306</v>
      </c>
      <c r="H139" s="84" t="s">
        <v>302</v>
      </c>
      <c r="I139" s="84" t="s">
        <v>144</v>
      </c>
      <c r="J139" s="84"/>
      <c r="K139" s="94">
        <v>0.64999999999999991</v>
      </c>
      <c r="L139" s="97" t="s">
        <v>146</v>
      </c>
      <c r="M139" s="98">
        <v>0.05</v>
      </c>
      <c r="N139" s="98">
        <v>1.1999999999999999E-3</v>
      </c>
      <c r="O139" s="94">
        <v>112263.3</v>
      </c>
      <c r="P139" s="96">
        <v>124.51</v>
      </c>
      <c r="Q139" s="94">
        <v>139.77904000000001</v>
      </c>
      <c r="R139" s="95">
        <v>3.9921985643699308E-4</v>
      </c>
      <c r="S139" s="95">
        <v>1.0944670419010651E-3</v>
      </c>
      <c r="T139" s="95">
        <f>Q139/'סכום נכסי הקרן'!$C$42</f>
        <v>1.9303689033673511E-4</v>
      </c>
    </row>
    <row r="140" spans="2:20" s="137" customFormat="1">
      <c r="B140" s="87" t="s">
        <v>674</v>
      </c>
      <c r="C140" s="84" t="s">
        <v>675</v>
      </c>
      <c r="D140" s="97" t="s">
        <v>135</v>
      </c>
      <c r="E140" s="97" t="s">
        <v>296</v>
      </c>
      <c r="F140" s="84" t="s">
        <v>676</v>
      </c>
      <c r="G140" s="97" t="s">
        <v>306</v>
      </c>
      <c r="H140" s="84" t="s">
        <v>302</v>
      </c>
      <c r="I140" s="84" t="s">
        <v>144</v>
      </c>
      <c r="J140" s="84"/>
      <c r="K140" s="94">
        <v>5.1800000000000006</v>
      </c>
      <c r="L140" s="97" t="s">
        <v>146</v>
      </c>
      <c r="M140" s="98">
        <v>4.3400000000000001E-2</v>
      </c>
      <c r="N140" s="98">
        <v>2.3800000000000002E-2</v>
      </c>
      <c r="O140" s="94">
        <v>60805.440000000002</v>
      </c>
      <c r="P140" s="96">
        <v>108.88</v>
      </c>
      <c r="Q140" s="94">
        <v>67.524450000000002</v>
      </c>
      <c r="R140" s="95">
        <v>3.6097555854524495E-5</v>
      </c>
      <c r="S140" s="95">
        <v>5.2871507092548621E-4</v>
      </c>
      <c r="T140" s="95">
        <f>Q140/'סכום נכסי הקרן'!$C$42</f>
        <v>9.3252249047484886E-5</v>
      </c>
    </row>
    <row r="141" spans="2:20" s="137" customFormat="1">
      <c r="B141" s="87" t="s">
        <v>303</v>
      </c>
      <c r="C141" s="84" t="s">
        <v>304</v>
      </c>
      <c r="D141" s="97" t="s">
        <v>135</v>
      </c>
      <c r="E141" s="97" t="s">
        <v>296</v>
      </c>
      <c r="F141" s="84" t="s">
        <v>305</v>
      </c>
      <c r="G141" s="97" t="s">
        <v>306</v>
      </c>
      <c r="H141" s="84" t="s">
        <v>307</v>
      </c>
      <c r="I141" s="84" t="s">
        <v>142</v>
      </c>
      <c r="J141" s="84"/>
      <c r="K141" s="94">
        <v>0.08</v>
      </c>
      <c r="L141" s="97" t="s">
        <v>146</v>
      </c>
      <c r="M141" s="98">
        <v>6.0999999999999999E-2</v>
      </c>
      <c r="N141" s="98">
        <v>1.66E-2</v>
      </c>
      <c r="O141" s="94">
        <v>28673</v>
      </c>
      <c r="P141" s="96">
        <v>110.87</v>
      </c>
      <c r="Q141" s="94">
        <v>31.789759999999998</v>
      </c>
      <c r="R141" s="95">
        <v>5.7346000000000003E-4</v>
      </c>
      <c r="S141" s="95">
        <v>2.4891317460718572E-4</v>
      </c>
      <c r="T141" s="95">
        <f>Q141/'סכום נכסי הקרן'!$C$42</f>
        <v>4.3902121626755536E-5</v>
      </c>
    </row>
    <row r="142" spans="2:20" s="137" customFormat="1">
      <c r="B142" s="87" t="s">
        <v>308</v>
      </c>
      <c r="C142" s="84" t="s">
        <v>309</v>
      </c>
      <c r="D142" s="97" t="s">
        <v>135</v>
      </c>
      <c r="E142" s="97" t="s">
        <v>296</v>
      </c>
      <c r="F142" s="84" t="s">
        <v>305</v>
      </c>
      <c r="G142" s="97" t="s">
        <v>306</v>
      </c>
      <c r="H142" s="84" t="s">
        <v>307</v>
      </c>
      <c r="I142" s="84" t="s">
        <v>142</v>
      </c>
      <c r="J142" s="84"/>
      <c r="K142" s="94">
        <v>1.6900000000000002</v>
      </c>
      <c r="L142" s="97" t="s">
        <v>146</v>
      </c>
      <c r="M142" s="98">
        <v>5.5999999999999994E-2</v>
      </c>
      <c r="N142" s="98">
        <v>1.2500000000000002E-2</v>
      </c>
      <c r="O142" s="94">
        <v>185562.69</v>
      </c>
      <c r="P142" s="96">
        <v>113.71</v>
      </c>
      <c r="Q142" s="94">
        <v>211.00332999999998</v>
      </c>
      <c r="R142" s="95">
        <v>9.7703655146269032E-4</v>
      </c>
      <c r="S142" s="95">
        <v>1.6521517848196283E-3</v>
      </c>
      <c r="T142" s="95">
        <f>Q142/'סכום נכסי הקרן'!$C$42</f>
        <v>2.9139867231808088E-4</v>
      </c>
    </row>
    <row r="143" spans="2:20" s="137" customFormat="1">
      <c r="B143" s="87" t="s">
        <v>322</v>
      </c>
      <c r="C143" s="84" t="s">
        <v>323</v>
      </c>
      <c r="D143" s="97" t="s">
        <v>135</v>
      </c>
      <c r="E143" s="97" t="s">
        <v>296</v>
      </c>
      <c r="F143" s="84" t="s">
        <v>321</v>
      </c>
      <c r="G143" s="97" t="s">
        <v>306</v>
      </c>
      <c r="H143" s="84" t="s">
        <v>307</v>
      </c>
      <c r="I143" s="84" t="s">
        <v>144</v>
      </c>
      <c r="J143" s="84"/>
      <c r="K143" s="94">
        <v>0.73999999999999977</v>
      </c>
      <c r="L143" s="97" t="s">
        <v>146</v>
      </c>
      <c r="M143" s="98">
        <v>5.5E-2</v>
      </c>
      <c r="N143" s="98">
        <v>1.3099999999999999E-2</v>
      </c>
      <c r="O143" s="94">
        <v>18485.400000000001</v>
      </c>
      <c r="P143" s="96">
        <v>124.15</v>
      </c>
      <c r="Q143" s="94">
        <v>22.949620000000007</v>
      </c>
      <c r="R143" s="95">
        <v>3.0821842434347645E-4</v>
      </c>
      <c r="S143" s="95">
        <v>1.7969505810136861E-4</v>
      </c>
      <c r="T143" s="95">
        <f>Q143/'סכום נכסי הקרן'!$C$42</f>
        <v>3.1693759516517953E-5</v>
      </c>
    </row>
    <row r="144" spans="2:20" s="137" customFormat="1">
      <c r="B144" s="87" t="s">
        <v>332</v>
      </c>
      <c r="C144" s="84" t="s">
        <v>333</v>
      </c>
      <c r="D144" s="97" t="s">
        <v>135</v>
      </c>
      <c r="E144" s="97" t="s">
        <v>296</v>
      </c>
      <c r="F144" s="84" t="s">
        <v>334</v>
      </c>
      <c r="G144" s="97" t="s">
        <v>335</v>
      </c>
      <c r="H144" s="84" t="s">
        <v>307</v>
      </c>
      <c r="I144" s="84" t="s">
        <v>142</v>
      </c>
      <c r="J144" s="84"/>
      <c r="K144" s="94">
        <v>1.0099999999999998</v>
      </c>
      <c r="L144" s="97" t="s">
        <v>146</v>
      </c>
      <c r="M144" s="98">
        <v>4.2000000000000003E-2</v>
      </c>
      <c r="N144" s="98">
        <v>1.4899999999999998E-2</v>
      </c>
      <c r="O144" s="94">
        <v>136238.22</v>
      </c>
      <c r="P144" s="96">
        <v>103.89</v>
      </c>
      <c r="Q144" s="94">
        <v>141.53789</v>
      </c>
      <c r="R144" s="95">
        <v>3.3678356003092745E-4</v>
      </c>
      <c r="S144" s="95">
        <v>1.1082388016487904E-3</v>
      </c>
      <c r="T144" s="95">
        <f>Q144/'סכום נכסי הקרן'!$C$42</f>
        <v>1.9546588780709095E-4</v>
      </c>
    </row>
    <row r="145" spans="2:20" s="137" customFormat="1">
      <c r="B145" s="87" t="s">
        <v>345</v>
      </c>
      <c r="C145" s="84" t="s">
        <v>346</v>
      </c>
      <c r="D145" s="97" t="s">
        <v>135</v>
      </c>
      <c r="E145" s="97" t="s">
        <v>296</v>
      </c>
      <c r="F145" s="84" t="s">
        <v>347</v>
      </c>
      <c r="G145" s="97" t="s">
        <v>306</v>
      </c>
      <c r="H145" s="84" t="s">
        <v>307</v>
      </c>
      <c r="I145" s="84" t="s">
        <v>142</v>
      </c>
      <c r="J145" s="84"/>
      <c r="K145" s="94">
        <v>2.25</v>
      </c>
      <c r="L145" s="97" t="s">
        <v>146</v>
      </c>
      <c r="M145" s="98">
        <v>4.8000000000000001E-2</v>
      </c>
      <c r="N145" s="98">
        <v>1.3399999999999999E-2</v>
      </c>
      <c r="O145" s="94">
        <v>96900</v>
      </c>
      <c r="P145" s="96">
        <v>107.56</v>
      </c>
      <c r="Q145" s="94">
        <v>104.22564999999999</v>
      </c>
      <c r="R145" s="95">
        <v>3.6611684908278096E-4</v>
      </c>
      <c r="S145" s="95">
        <v>8.1608472089746587E-4</v>
      </c>
      <c r="T145" s="95">
        <f>Q145/'סכום נכסי הקרן'!$C$42</f>
        <v>1.4393714085691911E-4</v>
      </c>
    </row>
    <row r="146" spans="2:20" s="137" customFormat="1">
      <c r="B146" s="87" t="s">
        <v>418</v>
      </c>
      <c r="C146" s="84" t="s">
        <v>419</v>
      </c>
      <c r="D146" s="97" t="s">
        <v>135</v>
      </c>
      <c r="E146" s="97" t="s">
        <v>296</v>
      </c>
      <c r="F146" s="84" t="s">
        <v>420</v>
      </c>
      <c r="G146" s="97" t="s">
        <v>306</v>
      </c>
      <c r="H146" s="84" t="s">
        <v>307</v>
      </c>
      <c r="I146" s="84" t="s">
        <v>144</v>
      </c>
      <c r="J146" s="84"/>
      <c r="K146" s="94">
        <v>2.2200000000000002</v>
      </c>
      <c r="L146" s="97" t="s">
        <v>146</v>
      </c>
      <c r="M146" s="98">
        <v>5.4000000000000006E-2</v>
      </c>
      <c r="N146" s="98">
        <v>2.4300000000000006E-2</v>
      </c>
      <c r="O146" s="94">
        <v>53057</v>
      </c>
      <c r="P146" s="96">
        <v>107.17</v>
      </c>
      <c r="Q146" s="94">
        <v>56.86117999999999</v>
      </c>
      <c r="R146" s="95">
        <v>6.9355555555555555E-4</v>
      </c>
      <c r="S146" s="95">
        <v>4.4522188357856794E-4</v>
      </c>
      <c r="T146" s="95">
        <f>Q146/'סכום נכסי הקרן'!$C$42</f>
        <v>7.8526117850554361E-5</v>
      </c>
    </row>
    <row r="147" spans="2:20" s="137" customFormat="1">
      <c r="B147" s="87" t="s">
        <v>421</v>
      </c>
      <c r="C147" s="84" t="s">
        <v>422</v>
      </c>
      <c r="D147" s="97" t="s">
        <v>135</v>
      </c>
      <c r="E147" s="97" t="s">
        <v>296</v>
      </c>
      <c r="F147" s="84" t="s">
        <v>420</v>
      </c>
      <c r="G147" s="97" t="s">
        <v>306</v>
      </c>
      <c r="H147" s="84" t="s">
        <v>307</v>
      </c>
      <c r="I147" s="84" t="s">
        <v>144</v>
      </c>
      <c r="J147" s="84"/>
      <c r="K147" s="94">
        <v>1.1399999999999999</v>
      </c>
      <c r="L147" s="97" t="s">
        <v>146</v>
      </c>
      <c r="M147" s="98">
        <v>6.4000000000000001E-2</v>
      </c>
      <c r="N147" s="98">
        <v>2.8600000000000007E-2</v>
      </c>
      <c r="O147" s="94">
        <v>56008.87</v>
      </c>
      <c r="P147" s="96">
        <v>114.43</v>
      </c>
      <c r="Q147" s="94">
        <v>64.090949999999992</v>
      </c>
      <c r="R147" s="95">
        <v>5.4406912857814509E-4</v>
      </c>
      <c r="S147" s="95">
        <v>5.018308357184958E-4</v>
      </c>
      <c r="T147" s="95">
        <f>Q147/'סכום נכסי הקרן'!$C$42</f>
        <v>8.8510535533275743E-5</v>
      </c>
    </row>
    <row r="148" spans="2:20" s="137" customFormat="1">
      <c r="B148" s="87" t="s">
        <v>423</v>
      </c>
      <c r="C148" s="84" t="s">
        <v>424</v>
      </c>
      <c r="D148" s="97" t="s">
        <v>135</v>
      </c>
      <c r="E148" s="97" t="s">
        <v>296</v>
      </c>
      <c r="F148" s="84" t="s">
        <v>420</v>
      </c>
      <c r="G148" s="97" t="s">
        <v>306</v>
      </c>
      <c r="H148" s="84" t="s">
        <v>307</v>
      </c>
      <c r="I148" s="84" t="s">
        <v>144</v>
      </c>
      <c r="J148" s="84"/>
      <c r="K148" s="94">
        <v>3.34</v>
      </c>
      <c r="L148" s="97" t="s">
        <v>146</v>
      </c>
      <c r="M148" s="98">
        <v>2.5000000000000001E-2</v>
      </c>
      <c r="N148" s="98">
        <v>4.0900000000000006E-2</v>
      </c>
      <c r="O148" s="94">
        <v>221511</v>
      </c>
      <c r="P148" s="96">
        <v>94.95</v>
      </c>
      <c r="Q148" s="94">
        <v>210.32469</v>
      </c>
      <c r="R148" s="95">
        <v>7.3160025893730021E-4</v>
      </c>
      <c r="S148" s="95">
        <v>1.6468380474143943E-3</v>
      </c>
      <c r="T148" s="95">
        <f>Q148/'סכום נכסי הקרן'!$C$42</f>
        <v>2.904614605926454E-4</v>
      </c>
    </row>
    <row r="149" spans="2:20" s="137" customFormat="1">
      <c r="B149" s="87" t="s">
        <v>455</v>
      </c>
      <c r="C149" s="84" t="s">
        <v>456</v>
      </c>
      <c r="D149" s="97" t="s">
        <v>135</v>
      </c>
      <c r="E149" s="97" t="s">
        <v>296</v>
      </c>
      <c r="F149" s="84" t="s">
        <v>448</v>
      </c>
      <c r="G149" s="97" t="s">
        <v>449</v>
      </c>
      <c r="H149" s="84" t="s">
        <v>307</v>
      </c>
      <c r="I149" s="84" t="s">
        <v>144</v>
      </c>
      <c r="J149" s="84"/>
      <c r="K149" s="94">
        <v>2.3899999999999997</v>
      </c>
      <c r="L149" s="97" t="s">
        <v>146</v>
      </c>
      <c r="M149" s="98">
        <v>0.05</v>
      </c>
      <c r="N149" s="98">
        <v>1.2500000000000001E-2</v>
      </c>
      <c r="O149" s="94">
        <v>122</v>
      </c>
      <c r="P149" s="96">
        <v>107.57</v>
      </c>
      <c r="Q149" s="94">
        <v>0.13124</v>
      </c>
      <c r="R149" s="95">
        <v>5.9295549431588971E-7</v>
      </c>
      <c r="S149" s="95">
        <v>1.0276065322747657E-6</v>
      </c>
      <c r="T149" s="95">
        <f>Q149/'סכום נכסי הקרן'!$C$42</f>
        <v>1.8124435171248217E-7</v>
      </c>
    </row>
    <row r="150" spans="2:20" s="137" customFormat="1">
      <c r="B150" s="87" t="s">
        <v>488</v>
      </c>
      <c r="C150" s="84" t="s">
        <v>489</v>
      </c>
      <c r="D150" s="97" t="s">
        <v>135</v>
      </c>
      <c r="E150" s="97" t="s">
        <v>296</v>
      </c>
      <c r="F150" s="84" t="s">
        <v>487</v>
      </c>
      <c r="G150" s="97" t="s">
        <v>298</v>
      </c>
      <c r="H150" s="84" t="s">
        <v>307</v>
      </c>
      <c r="I150" s="84" t="s">
        <v>144</v>
      </c>
      <c r="J150" s="84"/>
      <c r="K150" s="94">
        <v>3.1299999999999994</v>
      </c>
      <c r="L150" s="97" t="s">
        <v>146</v>
      </c>
      <c r="M150" s="98">
        <v>2.4E-2</v>
      </c>
      <c r="N150" s="98">
        <v>1.0200000000000001E-2</v>
      </c>
      <c r="O150" s="94">
        <v>101781</v>
      </c>
      <c r="P150" s="96">
        <v>105.4</v>
      </c>
      <c r="Q150" s="94">
        <v>107.27717999999999</v>
      </c>
      <c r="R150" s="95">
        <v>7.7962635291954868E-4</v>
      </c>
      <c r="S150" s="95">
        <v>8.3997813876878879E-4</v>
      </c>
      <c r="T150" s="95">
        <f>Q150/'סכום נכסי הקרן'!$C$42</f>
        <v>1.4815134823714763E-4</v>
      </c>
    </row>
    <row r="151" spans="2:20" s="137" customFormat="1">
      <c r="B151" s="87" t="s">
        <v>519</v>
      </c>
      <c r="C151" s="84" t="s">
        <v>520</v>
      </c>
      <c r="D151" s="97" t="s">
        <v>135</v>
      </c>
      <c r="E151" s="97" t="s">
        <v>296</v>
      </c>
      <c r="F151" s="84" t="s">
        <v>521</v>
      </c>
      <c r="G151" s="97" t="s">
        <v>306</v>
      </c>
      <c r="H151" s="84" t="s">
        <v>307</v>
      </c>
      <c r="I151" s="84" t="s">
        <v>144</v>
      </c>
      <c r="J151" s="84"/>
      <c r="K151" s="94">
        <v>0.90999999999999992</v>
      </c>
      <c r="L151" s="97" t="s">
        <v>146</v>
      </c>
      <c r="M151" s="98">
        <v>4.6500000000000007E-2</v>
      </c>
      <c r="N151" s="98">
        <v>8.1000000000000013E-3</v>
      </c>
      <c r="O151" s="94">
        <v>199569.61</v>
      </c>
      <c r="P151" s="96">
        <v>124.61</v>
      </c>
      <c r="Q151" s="94">
        <v>248.68373</v>
      </c>
      <c r="R151" s="95">
        <v>8.6043432992147619E-4</v>
      </c>
      <c r="S151" s="95">
        <v>1.9471885508873371E-3</v>
      </c>
      <c r="T151" s="95">
        <f>Q151/'סכום נכסי הקרן'!$C$42</f>
        <v>3.4343585359106942E-4</v>
      </c>
    </row>
    <row r="152" spans="2:20" s="137" customFormat="1">
      <c r="B152" s="87" t="s">
        <v>522</v>
      </c>
      <c r="C152" s="84" t="s">
        <v>523</v>
      </c>
      <c r="D152" s="97" t="s">
        <v>135</v>
      </c>
      <c r="E152" s="97" t="s">
        <v>296</v>
      </c>
      <c r="F152" s="84" t="s">
        <v>521</v>
      </c>
      <c r="G152" s="97" t="s">
        <v>306</v>
      </c>
      <c r="H152" s="84" t="s">
        <v>307</v>
      </c>
      <c r="I152" s="84" t="s">
        <v>144</v>
      </c>
      <c r="J152" s="84"/>
      <c r="K152" s="94">
        <v>1.6099999999999999</v>
      </c>
      <c r="L152" s="97" t="s">
        <v>146</v>
      </c>
      <c r="M152" s="98">
        <v>6.0999999999999999E-2</v>
      </c>
      <c r="N152" s="98">
        <v>1.3100000000000001E-2</v>
      </c>
      <c r="O152" s="94">
        <v>898590.88</v>
      </c>
      <c r="P152" s="96">
        <v>110.3</v>
      </c>
      <c r="Q152" s="94">
        <v>991.14571999999998</v>
      </c>
      <c r="R152" s="95">
        <v>1.1240657001879374E-3</v>
      </c>
      <c r="S152" s="95">
        <v>7.7606508405072836E-3</v>
      </c>
      <c r="T152" s="95">
        <f>Q152/'סכום נכסי הקרן'!$C$42</f>
        <v>1.3687866768820585E-3</v>
      </c>
    </row>
    <row r="153" spans="2:20" s="137" customFormat="1">
      <c r="B153" s="87" t="s">
        <v>524</v>
      </c>
      <c r="C153" s="84" t="s">
        <v>525</v>
      </c>
      <c r="D153" s="97" t="s">
        <v>135</v>
      </c>
      <c r="E153" s="97" t="s">
        <v>296</v>
      </c>
      <c r="F153" s="84" t="s">
        <v>521</v>
      </c>
      <c r="G153" s="97" t="s">
        <v>306</v>
      </c>
      <c r="H153" s="84" t="s">
        <v>307</v>
      </c>
      <c r="I153" s="84" t="s">
        <v>144</v>
      </c>
      <c r="J153" s="84"/>
      <c r="K153" s="94">
        <v>5.7800000000000011</v>
      </c>
      <c r="L153" s="97" t="s">
        <v>146</v>
      </c>
      <c r="M153" s="98">
        <v>3.7000000000000005E-2</v>
      </c>
      <c r="N153" s="98">
        <v>2.7900000000000001E-2</v>
      </c>
      <c r="O153" s="94">
        <v>1100419</v>
      </c>
      <c r="P153" s="96">
        <v>104.97</v>
      </c>
      <c r="Q153" s="94">
        <v>1155.1098299999999</v>
      </c>
      <c r="R153" s="95">
        <v>1.6555521119810317E-3</v>
      </c>
      <c r="S153" s="95">
        <v>9.0444864888966324E-3</v>
      </c>
      <c r="T153" s="95">
        <f>Q153/'סכום נכסי הקרן'!$C$42</f>
        <v>1.5952235011815411E-3</v>
      </c>
    </row>
    <row r="154" spans="2:20" s="137" customFormat="1">
      <c r="B154" s="87" t="s">
        <v>526</v>
      </c>
      <c r="C154" s="84" t="s">
        <v>527</v>
      </c>
      <c r="D154" s="97" t="s">
        <v>135</v>
      </c>
      <c r="E154" s="97" t="s">
        <v>296</v>
      </c>
      <c r="F154" s="84" t="s">
        <v>521</v>
      </c>
      <c r="G154" s="97" t="s">
        <v>306</v>
      </c>
      <c r="H154" s="84" t="s">
        <v>307</v>
      </c>
      <c r="I154" s="84" t="s">
        <v>144</v>
      </c>
      <c r="J154" s="84"/>
      <c r="K154" s="94">
        <v>6.15</v>
      </c>
      <c r="L154" s="97" t="s">
        <v>146</v>
      </c>
      <c r="M154" s="98">
        <v>2.8500000000000001E-2</v>
      </c>
      <c r="N154" s="98">
        <v>1.7500000000000002E-2</v>
      </c>
      <c r="O154" s="94">
        <v>591517</v>
      </c>
      <c r="P154" s="96">
        <v>108.86</v>
      </c>
      <c r="Q154" s="94">
        <v>643.92537000000004</v>
      </c>
      <c r="R154" s="95">
        <v>8.6605710102489021E-4</v>
      </c>
      <c r="S154" s="95">
        <v>5.0419225579811456E-3</v>
      </c>
      <c r="T154" s="95">
        <f>Q154/'סכום נכסי הקרן'!$C$42</f>
        <v>8.8927031573354332E-4</v>
      </c>
    </row>
    <row r="155" spans="2:20" s="137" customFormat="1">
      <c r="B155" s="87" t="s">
        <v>528</v>
      </c>
      <c r="C155" s="84" t="s">
        <v>529</v>
      </c>
      <c r="D155" s="97" t="s">
        <v>135</v>
      </c>
      <c r="E155" s="97" t="s">
        <v>296</v>
      </c>
      <c r="F155" s="84" t="s">
        <v>521</v>
      </c>
      <c r="G155" s="97" t="s">
        <v>306</v>
      </c>
      <c r="H155" s="84" t="s">
        <v>307</v>
      </c>
      <c r="I155" s="84" t="s">
        <v>144</v>
      </c>
      <c r="J155" s="84"/>
      <c r="K155" s="94">
        <v>0.75000000000000011</v>
      </c>
      <c r="L155" s="97" t="s">
        <v>146</v>
      </c>
      <c r="M155" s="98">
        <v>5.0499999999999996E-2</v>
      </c>
      <c r="N155" s="98">
        <v>8.6999999999999994E-3</v>
      </c>
      <c r="O155" s="94">
        <v>54217.33</v>
      </c>
      <c r="P155" s="96">
        <v>124.34</v>
      </c>
      <c r="Q155" s="94">
        <v>67.413830000000004</v>
      </c>
      <c r="R155" s="95">
        <v>3.3447032729175448E-4</v>
      </c>
      <c r="S155" s="95">
        <v>5.2784891857406721E-4</v>
      </c>
      <c r="T155" s="95">
        <f>Q155/'סכום נכסי הקרן'!$C$42</f>
        <v>9.3099481216134429E-5</v>
      </c>
    </row>
    <row r="156" spans="2:20" s="137" customFormat="1">
      <c r="B156" s="87" t="s">
        <v>355</v>
      </c>
      <c r="C156" s="84" t="s">
        <v>356</v>
      </c>
      <c r="D156" s="97" t="s">
        <v>135</v>
      </c>
      <c r="E156" s="97" t="s">
        <v>296</v>
      </c>
      <c r="F156" s="84" t="s">
        <v>357</v>
      </c>
      <c r="G156" s="97" t="s">
        <v>313</v>
      </c>
      <c r="H156" s="84" t="s">
        <v>358</v>
      </c>
      <c r="I156" s="84" t="s">
        <v>144</v>
      </c>
      <c r="J156" s="84"/>
      <c r="K156" s="94">
        <v>1.6900000000000002</v>
      </c>
      <c r="L156" s="97" t="s">
        <v>146</v>
      </c>
      <c r="M156" s="98">
        <v>4.8000000000000001E-2</v>
      </c>
      <c r="N156" s="98">
        <v>1.6299999999999999E-2</v>
      </c>
      <c r="O156" s="94">
        <v>282155.26</v>
      </c>
      <c r="P156" s="96">
        <v>124.07</v>
      </c>
      <c r="Q156" s="94">
        <v>350.07004000000001</v>
      </c>
      <c r="R156" s="95">
        <v>3.9404494791604971E-4</v>
      </c>
      <c r="S156" s="95">
        <v>2.7410412973002786E-3</v>
      </c>
      <c r="T156" s="95">
        <f>Q156/'סכום נכסי הקרן'!$C$42</f>
        <v>4.8345182454863383E-4</v>
      </c>
    </row>
    <row r="157" spans="2:20" s="137" customFormat="1">
      <c r="B157" s="87" t="s">
        <v>446</v>
      </c>
      <c r="C157" s="84" t="s">
        <v>447</v>
      </c>
      <c r="D157" s="97" t="s">
        <v>135</v>
      </c>
      <c r="E157" s="97" t="s">
        <v>296</v>
      </c>
      <c r="F157" s="84" t="s">
        <v>448</v>
      </c>
      <c r="G157" s="97" t="s">
        <v>449</v>
      </c>
      <c r="H157" s="84" t="s">
        <v>358</v>
      </c>
      <c r="I157" s="84" t="s">
        <v>142</v>
      </c>
      <c r="J157" s="84"/>
      <c r="K157" s="94">
        <v>0.57999999999999996</v>
      </c>
      <c r="L157" s="97" t="s">
        <v>146</v>
      </c>
      <c r="M157" s="98">
        <v>5.2999999999999999E-2</v>
      </c>
      <c r="N157" s="98">
        <v>1.3100000000000001E-2</v>
      </c>
      <c r="O157" s="94">
        <v>29044.66</v>
      </c>
      <c r="P157" s="96">
        <v>124.8</v>
      </c>
      <c r="Q157" s="94">
        <v>36.247720000000001</v>
      </c>
      <c r="R157" s="95">
        <v>2.8694539841829736E-4</v>
      </c>
      <c r="S157" s="95">
        <v>2.8381891078990148E-4</v>
      </c>
      <c r="T157" s="95">
        <f>Q157/'סכום נכסי הקרן'!$C$42</f>
        <v>5.0058629323800477E-5</v>
      </c>
    </row>
    <row r="158" spans="2:20" s="137" customFormat="1">
      <c r="B158" s="87" t="s">
        <v>457</v>
      </c>
      <c r="C158" s="84" t="s">
        <v>458</v>
      </c>
      <c r="D158" s="97" t="s">
        <v>135</v>
      </c>
      <c r="E158" s="97" t="s">
        <v>296</v>
      </c>
      <c r="F158" s="84" t="s">
        <v>448</v>
      </c>
      <c r="G158" s="97" t="s">
        <v>449</v>
      </c>
      <c r="H158" s="84" t="s">
        <v>358</v>
      </c>
      <c r="I158" s="84" t="s">
        <v>142</v>
      </c>
      <c r="J158" s="84"/>
      <c r="K158" s="94">
        <v>0.44</v>
      </c>
      <c r="L158" s="97" t="s">
        <v>146</v>
      </c>
      <c r="M158" s="98">
        <v>5.2499999999999998E-2</v>
      </c>
      <c r="N158" s="98">
        <v>2.2000000000000001E-3</v>
      </c>
      <c r="O158" s="94">
        <v>10464.200000000001</v>
      </c>
      <c r="P158" s="96">
        <v>122.31</v>
      </c>
      <c r="Q158" s="94">
        <v>12.798769999999998</v>
      </c>
      <c r="R158" s="95">
        <v>3.0676591182900051E-4</v>
      </c>
      <c r="S158" s="95">
        <v>1.0021410893845094E-4</v>
      </c>
      <c r="T158" s="95">
        <f>Q158/'סכום נכסי הקרן'!$C$42</f>
        <v>1.7675287803772973E-5</v>
      </c>
    </row>
    <row r="159" spans="2:20" s="137" customFormat="1">
      <c r="B159" s="87" t="s">
        <v>496</v>
      </c>
      <c r="C159" s="84" t="s">
        <v>497</v>
      </c>
      <c r="D159" s="97" t="s">
        <v>135</v>
      </c>
      <c r="E159" s="97" t="s">
        <v>296</v>
      </c>
      <c r="F159" s="84" t="s">
        <v>498</v>
      </c>
      <c r="G159" s="97" t="s">
        <v>306</v>
      </c>
      <c r="H159" s="84" t="s">
        <v>358</v>
      </c>
      <c r="I159" s="84" t="s">
        <v>142</v>
      </c>
      <c r="J159" s="84"/>
      <c r="K159" s="94">
        <v>3.08</v>
      </c>
      <c r="L159" s="97" t="s">
        <v>146</v>
      </c>
      <c r="M159" s="98">
        <v>7.0000000000000007E-2</v>
      </c>
      <c r="N159" s="98">
        <v>1.9700000000000002E-2</v>
      </c>
      <c r="O159" s="94">
        <v>520762.69</v>
      </c>
      <c r="P159" s="96">
        <v>118.86</v>
      </c>
      <c r="Q159" s="94">
        <v>618.97851000000003</v>
      </c>
      <c r="R159" s="95">
        <v>9.1909203776763281E-4</v>
      </c>
      <c r="S159" s="95">
        <v>4.8465891512778228E-3</v>
      </c>
      <c r="T159" s="95">
        <f>Q159/'סכום נכסי הקרן'!$C$42</f>
        <v>8.5481833868415247E-4</v>
      </c>
    </row>
    <row r="160" spans="2:20" s="137" customFormat="1">
      <c r="B160" s="87" t="s">
        <v>499</v>
      </c>
      <c r="C160" s="84" t="s">
        <v>500</v>
      </c>
      <c r="D160" s="97" t="s">
        <v>135</v>
      </c>
      <c r="E160" s="97" t="s">
        <v>296</v>
      </c>
      <c r="F160" s="84" t="s">
        <v>498</v>
      </c>
      <c r="G160" s="97" t="s">
        <v>306</v>
      </c>
      <c r="H160" s="84" t="s">
        <v>358</v>
      </c>
      <c r="I160" s="84" t="s">
        <v>142</v>
      </c>
      <c r="J160" s="84"/>
      <c r="K160" s="94">
        <v>4.41</v>
      </c>
      <c r="L160" s="97" t="s">
        <v>146</v>
      </c>
      <c r="M160" s="98">
        <v>4.9000000000000002E-2</v>
      </c>
      <c r="N160" s="98">
        <v>2.2099999999999998E-2</v>
      </c>
      <c r="O160" s="94">
        <v>16965.100000000002</v>
      </c>
      <c r="P160" s="96">
        <v>112.11</v>
      </c>
      <c r="Q160" s="94">
        <v>19.019569999999998</v>
      </c>
      <c r="R160" s="95">
        <v>1.0465920412588643E-4</v>
      </c>
      <c r="S160" s="95">
        <v>1.4892284648778699E-4</v>
      </c>
      <c r="T160" s="95">
        <f>Q160/'סכום נכסי הקרן'!$C$42</f>
        <v>2.6266303219294226E-5</v>
      </c>
    </row>
    <row r="161" spans="2:20" s="137" customFormat="1">
      <c r="B161" s="87" t="s">
        <v>501</v>
      </c>
      <c r="C161" s="84" t="s">
        <v>502</v>
      </c>
      <c r="D161" s="97" t="s">
        <v>135</v>
      </c>
      <c r="E161" s="97" t="s">
        <v>296</v>
      </c>
      <c r="F161" s="84" t="s">
        <v>498</v>
      </c>
      <c r="G161" s="97" t="s">
        <v>306</v>
      </c>
      <c r="H161" s="84" t="s">
        <v>358</v>
      </c>
      <c r="I161" s="84" t="s">
        <v>142</v>
      </c>
      <c r="J161" s="84"/>
      <c r="K161" s="94">
        <v>0.75</v>
      </c>
      <c r="L161" s="97" t="s">
        <v>146</v>
      </c>
      <c r="M161" s="98">
        <v>5.3499999999999999E-2</v>
      </c>
      <c r="N161" s="98">
        <v>8.6999999999999994E-3</v>
      </c>
      <c r="O161" s="94">
        <v>37325.160000000003</v>
      </c>
      <c r="P161" s="96">
        <v>124.69</v>
      </c>
      <c r="Q161" s="94">
        <v>46.540750000000003</v>
      </c>
      <c r="R161" s="95">
        <v>2.0772655780086768E-4</v>
      </c>
      <c r="S161" s="95">
        <v>3.6441312646271569E-4</v>
      </c>
      <c r="T161" s="95">
        <f>Q161/'סכום נכסי הקרן'!$C$42</f>
        <v>6.4273453687615863E-5</v>
      </c>
    </row>
    <row r="162" spans="2:20" s="137" customFormat="1">
      <c r="B162" s="87" t="s">
        <v>450</v>
      </c>
      <c r="C162" s="84" t="s">
        <v>451</v>
      </c>
      <c r="D162" s="97" t="s">
        <v>135</v>
      </c>
      <c r="E162" s="97" t="s">
        <v>296</v>
      </c>
      <c r="F162" s="84" t="s">
        <v>452</v>
      </c>
      <c r="G162" s="97" t="s">
        <v>453</v>
      </c>
      <c r="H162" s="84" t="s">
        <v>454</v>
      </c>
      <c r="I162" s="84" t="s">
        <v>142</v>
      </c>
      <c r="J162" s="84"/>
      <c r="K162" s="94">
        <v>1.85</v>
      </c>
      <c r="L162" s="97" t="s">
        <v>146</v>
      </c>
      <c r="M162" s="98">
        <v>3.85E-2</v>
      </c>
      <c r="N162" s="98">
        <v>1.9300000000000001E-2</v>
      </c>
      <c r="O162" s="94">
        <v>10039</v>
      </c>
      <c r="P162" s="96">
        <v>102.57</v>
      </c>
      <c r="Q162" s="94">
        <v>10.297009999999998</v>
      </c>
      <c r="R162" s="95">
        <v>2.5097500000000002E-4</v>
      </c>
      <c r="S162" s="95">
        <v>8.0625378991912406E-5</v>
      </c>
      <c r="T162" s="95">
        <f>Q162/'סכום נכסי הקרן'!$C$42</f>
        <v>1.42203208017902E-5</v>
      </c>
    </row>
    <row r="163" spans="2:20" s="137" customFormat="1">
      <c r="B163" s="87" t="s">
        <v>646</v>
      </c>
      <c r="C163" s="84" t="s">
        <v>647</v>
      </c>
      <c r="D163" s="97" t="s">
        <v>135</v>
      </c>
      <c r="E163" s="97" t="s">
        <v>296</v>
      </c>
      <c r="F163" s="84" t="s">
        <v>648</v>
      </c>
      <c r="G163" s="97" t="s">
        <v>449</v>
      </c>
      <c r="H163" s="84" t="s">
        <v>649</v>
      </c>
      <c r="I163" s="84" t="s">
        <v>144</v>
      </c>
      <c r="J163" s="84"/>
      <c r="K163" s="94">
        <v>0.91000000000000014</v>
      </c>
      <c r="L163" s="97" t="s">
        <v>146</v>
      </c>
      <c r="M163" s="98">
        <v>4.4500000000000005E-2</v>
      </c>
      <c r="N163" s="98">
        <v>0.57530000000000003</v>
      </c>
      <c r="O163" s="94">
        <v>0.5</v>
      </c>
      <c r="P163" s="96">
        <v>84</v>
      </c>
      <c r="Q163" s="94">
        <v>4.0999999999999999E-4</v>
      </c>
      <c r="R163" s="95">
        <v>1.680672268907563E-9</v>
      </c>
      <c r="S163" s="95">
        <v>3.210291665899527E-9</v>
      </c>
      <c r="T163" s="95">
        <f>Q163/'סכום נכסי הקרן'!$C$42</f>
        <v>5.6621597228068954E-10</v>
      </c>
    </row>
    <row r="164" spans="2:20" s="137" customFormat="1">
      <c r="B164" s="87" t="s">
        <v>650</v>
      </c>
      <c r="C164" s="84" t="s">
        <v>651</v>
      </c>
      <c r="D164" s="97" t="s">
        <v>135</v>
      </c>
      <c r="E164" s="97" t="s">
        <v>296</v>
      </c>
      <c r="F164" s="84" t="s">
        <v>648</v>
      </c>
      <c r="G164" s="97" t="s">
        <v>449</v>
      </c>
      <c r="H164" s="84" t="s">
        <v>649</v>
      </c>
      <c r="I164" s="84" t="s">
        <v>144</v>
      </c>
      <c r="J164" s="84"/>
      <c r="K164" s="94">
        <v>1.7800000000000005</v>
      </c>
      <c r="L164" s="97" t="s">
        <v>146</v>
      </c>
      <c r="M164" s="98">
        <v>4.9000000000000002E-2</v>
      </c>
      <c r="N164" s="98">
        <v>0.40720000000000006</v>
      </c>
      <c r="O164" s="94">
        <v>170435.04</v>
      </c>
      <c r="P164" s="96">
        <v>72.040000000000006</v>
      </c>
      <c r="Q164" s="94">
        <v>122.78137999999997</v>
      </c>
      <c r="R164" s="95">
        <v>1.7887163101971274E-4</v>
      </c>
      <c r="S164" s="95">
        <v>9.6137570961376292E-4</v>
      </c>
      <c r="T164" s="95">
        <f>Q164/'סכום נכסי הקרן'!$C$42</f>
        <v>1.6956287427967023E-4</v>
      </c>
    </row>
    <row r="165" spans="2:20" s="137" customFormat="1">
      <c r="B165" s="87" t="s">
        <v>315</v>
      </c>
      <c r="C165" s="84" t="s">
        <v>316</v>
      </c>
      <c r="D165" s="97" t="s">
        <v>135</v>
      </c>
      <c r="E165" s="97" t="s">
        <v>296</v>
      </c>
      <c r="F165" s="84" t="s">
        <v>317</v>
      </c>
      <c r="G165" s="97" t="s">
        <v>306</v>
      </c>
      <c r="H165" s="84" t="s">
        <v>318</v>
      </c>
      <c r="I165" s="84" t="s">
        <v>144</v>
      </c>
      <c r="J165" s="84"/>
      <c r="K165" s="94">
        <v>0.27999999999999997</v>
      </c>
      <c r="L165" s="97" t="s">
        <v>146</v>
      </c>
      <c r="M165" s="98">
        <v>5.3499999999999999E-2</v>
      </c>
      <c r="N165" s="98">
        <v>0.11209999999999999</v>
      </c>
      <c r="O165" s="94">
        <v>48145.599999999999</v>
      </c>
      <c r="P165" s="96">
        <v>103.22</v>
      </c>
      <c r="Q165" s="94">
        <v>49.695869999999999</v>
      </c>
      <c r="R165" s="95">
        <v>5.0169936362555196E-4</v>
      </c>
      <c r="S165" s="95">
        <v>3.8911765192835691E-4</v>
      </c>
      <c r="T165" s="95">
        <f>Q165/'סכום נכסי הקרן'!$C$42</f>
        <v>6.8630720366792068E-5</v>
      </c>
    </row>
    <row r="166" spans="2:20" s="137" customFormat="1">
      <c r="B166" s="87" t="s">
        <v>473</v>
      </c>
      <c r="C166" s="84" t="s">
        <v>474</v>
      </c>
      <c r="D166" s="97" t="s">
        <v>135</v>
      </c>
      <c r="E166" s="97" t="s">
        <v>296</v>
      </c>
      <c r="F166" s="84" t="s">
        <v>475</v>
      </c>
      <c r="G166" s="97" t="s">
        <v>362</v>
      </c>
      <c r="H166" s="84" t="s">
        <v>476</v>
      </c>
      <c r="I166" s="84"/>
      <c r="J166" s="84"/>
      <c r="K166" s="94">
        <v>2.78</v>
      </c>
      <c r="L166" s="97" t="s">
        <v>146</v>
      </c>
      <c r="M166" s="98">
        <v>3.85E-2</v>
      </c>
      <c r="N166" s="98">
        <v>1.5899999999999997E-2</v>
      </c>
      <c r="O166" s="94">
        <v>190000</v>
      </c>
      <c r="P166" s="96">
        <v>106.3</v>
      </c>
      <c r="Q166" s="94">
        <v>201.97001</v>
      </c>
      <c r="R166" s="95">
        <v>6.8345323741007195E-4</v>
      </c>
      <c r="S166" s="95">
        <v>1.5814210728405955E-3</v>
      </c>
      <c r="T166" s="95">
        <f>Q166/'סכום נכסי הקרן'!$C$42</f>
        <v>2.7892352581387946E-4</v>
      </c>
    </row>
    <row r="167" spans="2:20" s="137" customFormat="1">
      <c r="B167" s="83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94"/>
      <c r="P167" s="96"/>
      <c r="Q167" s="84"/>
      <c r="R167" s="84"/>
      <c r="S167" s="95"/>
      <c r="T167" s="84"/>
    </row>
    <row r="168" spans="2:20" s="137" customFormat="1">
      <c r="B168" s="102" t="s">
        <v>57</v>
      </c>
      <c r="C168" s="82"/>
      <c r="D168" s="82"/>
      <c r="E168" s="82"/>
      <c r="F168" s="82"/>
      <c r="G168" s="82"/>
      <c r="H168" s="82"/>
      <c r="I168" s="82"/>
      <c r="J168" s="82"/>
      <c r="K168" s="91">
        <v>4.1458513240713488</v>
      </c>
      <c r="L168" s="82"/>
      <c r="M168" s="82"/>
      <c r="N168" s="104">
        <v>2.4588962894688367E-2</v>
      </c>
      <c r="O168" s="91"/>
      <c r="P168" s="93"/>
      <c r="Q168" s="91">
        <v>25061.049449999984</v>
      </c>
      <c r="R168" s="82"/>
      <c r="S168" s="92">
        <v>0.19622750777568507</v>
      </c>
      <c r="T168" s="92">
        <f>Q168/'סכום נכסי הקרן'!$C$42</f>
        <v>3.4609674343185806E-2</v>
      </c>
    </row>
    <row r="169" spans="2:20" s="137" customFormat="1">
      <c r="B169" s="87" t="s">
        <v>774</v>
      </c>
      <c r="C169" s="84" t="s">
        <v>775</v>
      </c>
      <c r="D169" s="97" t="s">
        <v>135</v>
      </c>
      <c r="E169" s="97" t="s">
        <v>296</v>
      </c>
      <c r="F169" s="84" t="s">
        <v>392</v>
      </c>
      <c r="G169" s="97" t="s">
        <v>298</v>
      </c>
      <c r="H169" s="84" t="s">
        <v>510</v>
      </c>
      <c r="I169" s="84" t="s">
        <v>142</v>
      </c>
      <c r="J169" s="84"/>
      <c r="K169" s="94">
        <v>6.3900000000000006</v>
      </c>
      <c r="L169" s="97" t="s">
        <v>146</v>
      </c>
      <c r="M169" s="98">
        <v>3.0099999999999998E-2</v>
      </c>
      <c r="N169" s="98">
        <v>2.3099999999999999E-2</v>
      </c>
      <c r="O169" s="94">
        <v>1137900</v>
      </c>
      <c r="P169" s="96">
        <v>104.57</v>
      </c>
      <c r="Q169" s="94">
        <v>1189.9020399999999</v>
      </c>
      <c r="R169" s="95">
        <v>9.8947826086956511E-4</v>
      </c>
      <c r="S169" s="95">
        <v>9.3169087859727943E-3</v>
      </c>
      <c r="T169" s="95">
        <f>Q169/'סכום נכסי הקרן'!$C$42</f>
        <v>1.6432720499935996E-3</v>
      </c>
    </row>
    <row r="170" spans="2:20" s="137" customFormat="1">
      <c r="B170" s="87" t="s">
        <v>792</v>
      </c>
      <c r="C170" s="84" t="s">
        <v>793</v>
      </c>
      <c r="D170" s="97" t="s">
        <v>135</v>
      </c>
      <c r="E170" s="97" t="s">
        <v>296</v>
      </c>
      <c r="F170" s="84" t="s">
        <v>535</v>
      </c>
      <c r="G170" s="97" t="s">
        <v>298</v>
      </c>
      <c r="H170" s="84" t="s">
        <v>510</v>
      </c>
      <c r="I170" s="84" t="s">
        <v>144</v>
      </c>
      <c r="J170" s="84"/>
      <c r="K170" s="94">
        <v>7.2299999999999995</v>
      </c>
      <c r="L170" s="97" t="s">
        <v>146</v>
      </c>
      <c r="M170" s="98">
        <v>2.98E-2</v>
      </c>
      <c r="N170" s="98">
        <v>2.7199999999999998E-2</v>
      </c>
      <c r="O170" s="94">
        <v>323797</v>
      </c>
      <c r="P170" s="96">
        <v>104.31</v>
      </c>
      <c r="Q170" s="94">
        <v>337.75264000000004</v>
      </c>
      <c r="R170" s="95">
        <v>2.4559808009999985E-4</v>
      </c>
      <c r="S170" s="95">
        <v>2.6445963056769841E-3</v>
      </c>
      <c r="T170" s="95">
        <f>Q170/'סכום נכסי הקרן'!$C$42</f>
        <v>4.6644131572675545E-4</v>
      </c>
    </row>
    <row r="171" spans="2:20" s="137" customFormat="1">
      <c r="B171" s="87" t="s">
        <v>804</v>
      </c>
      <c r="C171" s="84" t="s">
        <v>805</v>
      </c>
      <c r="D171" s="97" t="s">
        <v>135</v>
      </c>
      <c r="E171" s="97" t="s">
        <v>296</v>
      </c>
      <c r="F171" s="84" t="s">
        <v>614</v>
      </c>
      <c r="G171" s="97" t="s">
        <v>298</v>
      </c>
      <c r="H171" s="84" t="s">
        <v>510</v>
      </c>
      <c r="I171" s="84" t="s">
        <v>142</v>
      </c>
      <c r="J171" s="84"/>
      <c r="K171" s="94">
        <v>1.1400000000000001</v>
      </c>
      <c r="L171" s="97" t="s">
        <v>146</v>
      </c>
      <c r="M171" s="98">
        <v>5.9000000000000004E-2</v>
      </c>
      <c r="N171" s="98">
        <v>6.1999999999999998E-3</v>
      </c>
      <c r="O171" s="94">
        <v>750098</v>
      </c>
      <c r="P171" s="96">
        <v>108.09</v>
      </c>
      <c r="Q171" s="94">
        <v>810.78089999999997</v>
      </c>
      <c r="R171" s="95">
        <v>4.6351472517476859E-4</v>
      </c>
      <c r="S171" s="95">
        <v>6.3483979661963855E-3</v>
      </c>
      <c r="T171" s="95">
        <f>Q171/'סכום נכסי הקרן'!$C$42</f>
        <v>1.1197002331710061E-3</v>
      </c>
    </row>
    <row r="172" spans="2:20" s="137" customFormat="1">
      <c r="B172" s="87" t="s">
        <v>806</v>
      </c>
      <c r="C172" s="84" t="s">
        <v>807</v>
      </c>
      <c r="D172" s="97" t="s">
        <v>135</v>
      </c>
      <c r="E172" s="97" t="s">
        <v>296</v>
      </c>
      <c r="F172" s="84" t="s">
        <v>614</v>
      </c>
      <c r="G172" s="97" t="s">
        <v>298</v>
      </c>
      <c r="H172" s="84" t="s">
        <v>510</v>
      </c>
      <c r="I172" s="84" t="s">
        <v>142</v>
      </c>
      <c r="J172" s="84"/>
      <c r="K172" s="94">
        <v>1.6400000000000001</v>
      </c>
      <c r="L172" s="97" t="s">
        <v>146</v>
      </c>
      <c r="M172" s="98">
        <v>1.8500000000000003E-2</v>
      </c>
      <c r="N172" s="98">
        <v>5.6999999999999993E-3</v>
      </c>
      <c r="O172" s="94">
        <v>39358</v>
      </c>
      <c r="P172" s="96">
        <v>102.26</v>
      </c>
      <c r="Q172" s="94">
        <v>40.247489999999999</v>
      </c>
      <c r="R172" s="95">
        <v>6.2639756940299809E-5</v>
      </c>
      <c r="S172" s="95">
        <v>3.151370285862794E-4</v>
      </c>
      <c r="T172" s="95">
        <f>Q172/'סכום נכסי הקרן'!$C$42</f>
        <v>5.5582369956603239E-5</v>
      </c>
    </row>
    <row r="173" spans="2:20" s="137" customFormat="1">
      <c r="B173" s="87" t="s">
        <v>689</v>
      </c>
      <c r="C173" s="84" t="s">
        <v>690</v>
      </c>
      <c r="D173" s="97" t="s">
        <v>135</v>
      </c>
      <c r="E173" s="97" t="s">
        <v>296</v>
      </c>
      <c r="F173" s="84" t="s">
        <v>691</v>
      </c>
      <c r="G173" s="97" t="s">
        <v>692</v>
      </c>
      <c r="H173" s="84" t="s">
        <v>387</v>
      </c>
      <c r="I173" s="84" t="s">
        <v>142</v>
      </c>
      <c r="J173" s="84"/>
      <c r="K173" s="94">
        <v>1.7</v>
      </c>
      <c r="L173" s="97" t="s">
        <v>146</v>
      </c>
      <c r="M173" s="98">
        <v>4.8399999999999999E-2</v>
      </c>
      <c r="N173" s="98">
        <v>8.8999999999999982E-3</v>
      </c>
      <c r="O173" s="94">
        <v>170444.25</v>
      </c>
      <c r="P173" s="96">
        <v>108.04</v>
      </c>
      <c r="Q173" s="94">
        <v>184.14797000000002</v>
      </c>
      <c r="R173" s="95">
        <v>2.0290982142857143E-4</v>
      </c>
      <c r="S173" s="95">
        <v>1.4418748619105274E-3</v>
      </c>
      <c r="T173" s="95">
        <f>Q173/'סכום נכסי הקרן'!$C$42</f>
        <v>2.5431102896845184E-4</v>
      </c>
    </row>
    <row r="174" spans="2:20" s="137" customFormat="1">
      <c r="B174" s="87" t="s">
        <v>712</v>
      </c>
      <c r="C174" s="84" t="s">
        <v>713</v>
      </c>
      <c r="D174" s="97" t="s">
        <v>135</v>
      </c>
      <c r="E174" s="97" t="s">
        <v>296</v>
      </c>
      <c r="F174" s="84" t="s">
        <v>378</v>
      </c>
      <c r="G174" s="97" t="s">
        <v>298</v>
      </c>
      <c r="H174" s="84" t="s">
        <v>387</v>
      </c>
      <c r="I174" s="84" t="s">
        <v>142</v>
      </c>
      <c r="J174" s="84"/>
      <c r="K174" s="94">
        <v>2.73</v>
      </c>
      <c r="L174" s="97" t="s">
        <v>146</v>
      </c>
      <c r="M174" s="98">
        <v>1.95E-2</v>
      </c>
      <c r="N174" s="98">
        <v>1.18E-2</v>
      </c>
      <c r="O174" s="94">
        <v>400000</v>
      </c>
      <c r="P174" s="96">
        <v>102.51</v>
      </c>
      <c r="Q174" s="94">
        <v>410.04</v>
      </c>
      <c r="R174" s="95">
        <v>5.8394160583941611E-4</v>
      </c>
      <c r="S174" s="95">
        <v>3.2106048650864445E-3</v>
      </c>
      <c r="T174" s="95">
        <f>Q174/'סכום נכסי הקרן'!$C$42</f>
        <v>5.662712128633511E-4</v>
      </c>
    </row>
    <row r="175" spans="2:20" s="137" customFormat="1">
      <c r="B175" s="87" t="s">
        <v>778</v>
      </c>
      <c r="C175" s="84" t="s">
        <v>779</v>
      </c>
      <c r="D175" s="97" t="s">
        <v>135</v>
      </c>
      <c r="E175" s="97" t="s">
        <v>296</v>
      </c>
      <c r="F175" s="84" t="s">
        <v>392</v>
      </c>
      <c r="G175" s="97" t="s">
        <v>298</v>
      </c>
      <c r="H175" s="84" t="s">
        <v>387</v>
      </c>
      <c r="I175" s="84" t="s">
        <v>142</v>
      </c>
      <c r="J175" s="84"/>
      <c r="K175" s="94">
        <v>0.45</v>
      </c>
      <c r="L175" s="97" t="s">
        <v>146</v>
      </c>
      <c r="M175" s="98">
        <v>5.4000000000000006E-2</v>
      </c>
      <c r="N175" s="98">
        <v>2.5999999999999999E-3</v>
      </c>
      <c r="O175" s="94">
        <v>512565</v>
      </c>
      <c r="P175" s="96">
        <v>105.28</v>
      </c>
      <c r="Q175" s="94">
        <v>539.62843000000009</v>
      </c>
      <c r="R175" s="95">
        <v>2.3234630031472697E-4</v>
      </c>
      <c r="S175" s="95">
        <v>4.2252796378327972E-3</v>
      </c>
      <c r="T175" s="95">
        <f>Q175/'סכום נכסי הקרן'!$C$42</f>
        <v>7.4523472234817574E-4</v>
      </c>
    </row>
    <row r="176" spans="2:20" s="137" customFormat="1">
      <c r="B176" s="87" t="s">
        <v>797</v>
      </c>
      <c r="C176" s="84" t="s">
        <v>798</v>
      </c>
      <c r="D176" s="97" t="s">
        <v>135</v>
      </c>
      <c r="E176" s="97" t="s">
        <v>296</v>
      </c>
      <c r="F176" s="84" t="s">
        <v>799</v>
      </c>
      <c r="G176" s="97" t="s">
        <v>298</v>
      </c>
      <c r="H176" s="84" t="s">
        <v>387</v>
      </c>
      <c r="I176" s="84" t="s">
        <v>144</v>
      </c>
      <c r="J176" s="84"/>
      <c r="K176" s="94">
        <v>4.8100000000000005</v>
      </c>
      <c r="L176" s="97" t="s">
        <v>146</v>
      </c>
      <c r="M176" s="98">
        <v>2.07E-2</v>
      </c>
      <c r="N176" s="98">
        <v>1.7599999999999998E-2</v>
      </c>
      <c r="O176" s="94">
        <v>410000</v>
      </c>
      <c r="P176" s="96">
        <v>101.48</v>
      </c>
      <c r="Q176" s="94">
        <v>416.06801000000002</v>
      </c>
      <c r="R176" s="95">
        <v>1.6175931003736246E-3</v>
      </c>
      <c r="S176" s="95">
        <v>3.2578040608546373E-3</v>
      </c>
      <c r="T176" s="95">
        <f>Q176/'סכום נכסי הקרן'!$C$42</f>
        <v>5.7459598248058941E-4</v>
      </c>
    </row>
    <row r="177" spans="2:20" s="137" customFormat="1">
      <c r="B177" s="87" t="s">
        <v>817</v>
      </c>
      <c r="C177" s="84" t="s">
        <v>818</v>
      </c>
      <c r="D177" s="97" t="s">
        <v>135</v>
      </c>
      <c r="E177" s="97" t="s">
        <v>296</v>
      </c>
      <c r="F177" s="84" t="s">
        <v>614</v>
      </c>
      <c r="G177" s="97" t="s">
        <v>298</v>
      </c>
      <c r="H177" s="84" t="s">
        <v>387</v>
      </c>
      <c r="I177" s="84" t="s">
        <v>142</v>
      </c>
      <c r="J177" s="84"/>
      <c r="K177" s="94">
        <v>2.41</v>
      </c>
      <c r="L177" s="97" t="s">
        <v>146</v>
      </c>
      <c r="M177" s="98">
        <v>6.0999999999999999E-2</v>
      </c>
      <c r="N177" s="98">
        <v>1.09E-2</v>
      </c>
      <c r="O177" s="94">
        <v>271925.59999999998</v>
      </c>
      <c r="P177" s="96">
        <v>112.27</v>
      </c>
      <c r="Q177" s="94">
        <v>305.29086999999998</v>
      </c>
      <c r="R177" s="95">
        <v>1.9842678065395657E-4</v>
      </c>
      <c r="S177" s="95">
        <v>2.3904213064297949E-3</v>
      </c>
      <c r="T177" s="95">
        <f>Q177/'סכום נכסי הקרן'!$C$42</f>
        <v>4.2161113850114042E-4</v>
      </c>
    </row>
    <row r="178" spans="2:20" s="137" customFormat="1">
      <c r="B178" s="87" t="s">
        <v>706</v>
      </c>
      <c r="C178" s="84" t="s">
        <v>707</v>
      </c>
      <c r="D178" s="97" t="s">
        <v>135</v>
      </c>
      <c r="E178" s="97" t="s">
        <v>296</v>
      </c>
      <c r="F178" s="84" t="s">
        <v>361</v>
      </c>
      <c r="G178" s="97" t="s">
        <v>362</v>
      </c>
      <c r="H178" s="84" t="s">
        <v>327</v>
      </c>
      <c r="I178" s="84" t="s">
        <v>142</v>
      </c>
      <c r="J178" s="84"/>
      <c r="K178" s="94">
        <v>0.17</v>
      </c>
      <c r="L178" s="97" t="s">
        <v>146</v>
      </c>
      <c r="M178" s="98">
        <v>5.7000000000000002E-2</v>
      </c>
      <c r="N178" s="98">
        <v>1.1000000000000001E-3</v>
      </c>
      <c r="O178" s="94">
        <v>716.11</v>
      </c>
      <c r="P178" s="96">
        <v>102.83</v>
      </c>
      <c r="Q178" s="94">
        <v>0.73638000000000003</v>
      </c>
      <c r="R178" s="95">
        <v>1.615736575250902E-6</v>
      </c>
      <c r="S178" s="95">
        <v>5.7658404315490101E-6</v>
      </c>
      <c r="T178" s="95">
        <f>Q178/'סכום נכסי הקרן'!$C$42</f>
        <v>1.0169515065074492E-6</v>
      </c>
    </row>
    <row r="179" spans="2:20" s="137" customFormat="1">
      <c r="B179" s="87" t="s">
        <v>708</v>
      </c>
      <c r="C179" s="84" t="s">
        <v>709</v>
      </c>
      <c r="D179" s="97" t="s">
        <v>135</v>
      </c>
      <c r="E179" s="97" t="s">
        <v>296</v>
      </c>
      <c r="F179" s="84" t="s">
        <v>361</v>
      </c>
      <c r="G179" s="97" t="s">
        <v>362</v>
      </c>
      <c r="H179" s="84" t="s">
        <v>327</v>
      </c>
      <c r="I179" s="84" t="s">
        <v>142</v>
      </c>
      <c r="J179" s="84"/>
      <c r="K179" s="94">
        <v>6.549999999999998</v>
      </c>
      <c r="L179" s="97" t="s">
        <v>146</v>
      </c>
      <c r="M179" s="98">
        <v>3.6499999999999998E-2</v>
      </c>
      <c r="N179" s="98">
        <v>2.9199999999999993E-2</v>
      </c>
      <c r="O179" s="94">
        <v>959144</v>
      </c>
      <c r="P179" s="96">
        <v>106.19</v>
      </c>
      <c r="Q179" s="94">
        <v>1018.5149700000002</v>
      </c>
      <c r="R179" s="95">
        <v>8.6997109299674104E-4</v>
      </c>
      <c r="S179" s="95">
        <v>7.9749515116705055E-3</v>
      </c>
      <c r="T179" s="95">
        <f>Q179/'סכום נכסי הקרן'!$C$42</f>
        <v>1.4065840098072863E-3</v>
      </c>
    </row>
    <row r="180" spans="2:20" s="137" customFormat="1">
      <c r="B180" s="87" t="s">
        <v>714</v>
      </c>
      <c r="C180" s="84" t="s">
        <v>715</v>
      </c>
      <c r="D180" s="97" t="s">
        <v>135</v>
      </c>
      <c r="E180" s="97" t="s">
        <v>296</v>
      </c>
      <c r="F180" s="84" t="s">
        <v>392</v>
      </c>
      <c r="G180" s="97" t="s">
        <v>298</v>
      </c>
      <c r="H180" s="84" t="s">
        <v>327</v>
      </c>
      <c r="I180" s="84" t="s">
        <v>142</v>
      </c>
      <c r="J180" s="84"/>
      <c r="K180" s="94">
        <v>3.7399999999999998</v>
      </c>
      <c r="L180" s="97" t="s">
        <v>146</v>
      </c>
      <c r="M180" s="98">
        <v>1.5600000000000001E-2</v>
      </c>
      <c r="N180" s="98">
        <v>1.2799999999999995E-2</v>
      </c>
      <c r="O180" s="94">
        <v>315191</v>
      </c>
      <c r="P180" s="96">
        <v>101.24</v>
      </c>
      <c r="Q180" s="94">
        <v>319.09938</v>
      </c>
      <c r="R180" s="95">
        <v>3.3178E-4</v>
      </c>
      <c r="S180" s="95">
        <v>2.4985416590431859E-3</v>
      </c>
      <c r="T180" s="95">
        <f>Q180/'סכום נכסי הקרן'!$C$42</f>
        <v>4.4068089195332976E-4</v>
      </c>
    </row>
    <row r="181" spans="2:20" s="137" customFormat="1">
      <c r="B181" s="87" t="s">
        <v>731</v>
      </c>
      <c r="C181" s="84" t="s">
        <v>732</v>
      </c>
      <c r="D181" s="97" t="s">
        <v>135</v>
      </c>
      <c r="E181" s="97" t="s">
        <v>296</v>
      </c>
      <c r="F181" s="84" t="s">
        <v>427</v>
      </c>
      <c r="G181" s="97" t="s">
        <v>298</v>
      </c>
      <c r="H181" s="84" t="s">
        <v>327</v>
      </c>
      <c r="I181" s="84" t="s">
        <v>144</v>
      </c>
      <c r="J181" s="84"/>
      <c r="K181" s="94">
        <v>3.35</v>
      </c>
      <c r="L181" s="97" t="s">
        <v>146</v>
      </c>
      <c r="M181" s="98">
        <v>6.4000000000000001E-2</v>
      </c>
      <c r="N181" s="98">
        <v>1.3900000000000001E-2</v>
      </c>
      <c r="O181" s="94">
        <v>64987</v>
      </c>
      <c r="P181" s="96">
        <v>119.91</v>
      </c>
      <c r="Q181" s="94">
        <v>77.925910000000002</v>
      </c>
      <c r="R181" s="95">
        <v>1.9970437839565355E-4</v>
      </c>
      <c r="S181" s="95">
        <v>6.1015829129423566E-4</v>
      </c>
      <c r="T181" s="95">
        <f>Q181/'סכום נכסי הקרן'!$C$42</f>
        <v>1.0761681682075002E-4</v>
      </c>
    </row>
    <row r="182" spans="2:20" s="137" customFormat="1">
      <c r="B182" s="87" t="s">
        <v>733</v>
      </c>
      <c r="C182" s="84" t="s">
        <v>734</v>
      </c>
      <c r="D182" s="97" t="s">
        <v>135</v>
      </c>
      <c r="E182" s="97" t="s">
        <v>296</v>
      </c>
      <c r="F182" s="84" t="s">
        <v>427</v>
      </c>
      <c r="G182" s="97" t="s">
        <v>298</v>
      </c>
      <c r="H182" s="84" t="s">
        <v>327</v>
      </c>
      <c r="I182" s="84" t="s">
        <v>142</v>
      </c>
      <c r="J182" s="84"/>
      <c r="K182" s="94">
        <v>0.42000000000000004</v>
      </c>
      <c r="L182" s="97" t="s">
        <v>146</v>
      </c>
      <c r="M182" s="98">
        <v>2.1700000000000001E-2</v>
      </c>
      <c r="N182" s="98">
        <v>2.5000000000000001E-3</v>
      </c>
      <c r="O182" s="94">
        <v>228080</v>
      </c>
      <c r="P182" s="96">
        <v>100.97</v>
      </c>
      <c r="Q182" s="94">
        <v>230.29235999999997</v>
      </c>
      <c r="R182" s="95">
        <v>2.9822136738837947E-4</v>
      </c>
      <c r="S182" s="95">
        <v>1.8031844976300819E-3</v>
      </c>
      <c r="T182" s="95">
        <f>Q182/'סכום נכסי הקרן'!$C$42</f>
        <v>3.1803710372247453E-4</v>
      </c>
    </row>
    <row r="183" spans="2:20" s="137" customFormat="1">
      <c r="B183" s="87" t="s">
        <v>751</v>
      </c>
      <c r="C183" s="84" t="s">
        <v>752</v>
      </c>
      <c r="D183" s="97" t="s">
        <v>135</v>
      </c>
      <c r="E183" s="97" t="s">
        <v>296</v>
      </c>
      <c r="F183" s="84" t="s">
        <v>472</v>
      </c>
      <c r="G183" s="97" t="s">
        <v>306</v>
      </c>
      <c r="H183" s="84" t="s">
        <v>327</v>
      </c>
      <c r="I183" s="84" t="s">
        <v>144</v>
      </c>
      <c r="J183" s="84"/>
      <c r="K183" s="94">
        <v>0.92</v>
      </c>
      <c r="L183" s="97" t="s">
        <v>146</v>
      </c>
      <c r="M183" s="98">
        <v>5.2499999999999998E-2</v>
      </c>
      <c r="N183" s="98">
        <v>8.8999999999999999E-3</v>
      </c>
      <c r="O183" s="94">
        <v>8212</v>
      </c>
      <c r="P183" s="96">
        <v>104.4</v>
      </c>
      <c r="Q183" s="94">
        <v>8.5733199999999989</v>
      </c>
      <c r="R183" s="95">
        <v>1.8073313078399115E-4</v>
      </c>
      <c r="S183" s="95">
        <v>6.7128921329487147E-5</v>
      </c>
      <c r="T183" s="95">
        <f>Q183/'סכום נכסי הקרן'!$C$42</f>
        <v>1.1839879803593854E-5</v>
      </c>
    </row>
    <row r="184" spans="2:20" s="137" customFormat="1">
      <c r="B184" s="87" t="s">
        <v>753</v>
      </c>
      <c r="C184" s="84" t="s">
        <v>754</v>
      </c>
      <c r="D184" s="97" t="s">
        <v>135</v>
      </c>
      <c r="E184" s="97" t="s">
        <v>296</v>
      </c>
      <c r="F184" s="84" t="s">
        <v>479</v>
      </c>
      <c r="G184" s="97" t="s">
        <v>335</v>
      </c>
      <c r="H184" s="84" t="s">
        <v>327</v>
      </c>
      <c r="I184" s="84" t="s">
        <v>142</v>
      </c>
      <c r="J184" s="84"/>
      <c r="K184" s="94">
        <v>4.58</v>
      </c>
      <c r="L184" s="97" t="s">
        <v>146</v>
      </c>
      <c r="M184" s="98">
        <v>4.8000000000000001E-2</v>
      </c>
      <c r="N184" s="98">
        <v>2.07E-2</v>
      </c>
      <c r="O184" s="94">
        <v>1185455.3599999999</v>
      </c>
      <c r="P184" s="96">
        <v>115.52</v>
      </c>
      <c r="Q184" s="94">
        <v>1369.4380900000001</v>
      </c>
      <c r="R184" s="95">
        <v>5.4090466922386028E-4</v>
      </c>
      <c r="S184" s="95">
        <v>1.0722672408030164E-2</v>
      </c>
      <c r="T184" s="95">
        <f>Q184/'סכום נכסי הקרן'!$C$42</f>
        <v>1.8912139502623424E-3</v>
      </c>
    </row>
    <row r="185" spans="2:20" s="137" customFormat="1">
      <c r="B185" s="87" t="s">
        <v>770</v>
      </c>
      <c r="C185" s="84" t="s">
        <v>771</v>
      </c>
      <c r="D185" s="97" t="s">
        <v>135</v>
      </c>
      <c r="E185" s="97" t="s">
        <v>296</v>
      </c>
      <c r="F185" s="84" t="s">
        <v>427</v>
      </c>
      <c r="G185" s="97" t="s">
        <v>298</v>
      </c>
      <c r="H185" s="84" t="s">
        <v>327</v>
      </c>
      <c r="I185" s="84" t="s">
        <v>142</v>
      </c>
      <c r="J185" s="84"/>
      <c r="K185" s="94">
        <v>1.4200000000000002</v>
      </c>
      <c r="L185" s="97" t="s">
        <v>146</v>
      </c>
      <c r="M185" s="98">
        <v>6.0999999999999999E-2</v>
      </c>
      <c r="N185" s="98">
        <v>8.9000000000000017E-3</v>
      </c>
      <c r="O185" s="94">
        <v>11524.8</v>
      </c>
      <c r="P185" s="96">
        <v>107.79</v>
      </c>
      <c r="Q185" s="94">
        <v>12.42258</v>
      </c>
      <c r="R185" s="95">
        <v>3.8415999999999999E-5</v>
      </c>
      <c r="S185" s="95">
        <v>9.7268548885293043E-5</v>
      </c>
      <c r="T185" s="95">
        <f>Q185/'סכום נכסי הקרן'!$C$42</f>
        <v>1.7155763933986945E-5</v>
      </c>
    </row>
    <row r="186" spans="2:20" s="137" customFormat="1">
      <c r="B186" s="87" t="s">
        <v>776</v>
      </c>
      <c r="C186" s="84" t="s">
        <v>777</v>
      </c>
      <c r="D186" s="97" t="s">
        <v>135</v>
      </c>
      <c r="E186" s="97" t="s">
        <v>296</v>
      </c>
      <c r="F186" s="84" t="s">
        <v>392</v>
      </c>
      <c r="G186" s="97" t="s">
        <v>298</v>
      </c>
      <c r="H186" s="84" t="s">
        <v>327</v>
      </c>
      <c r="I186" s="84" t="s">
        <v>144</v>
      </c>
      <c r="J186" s="84"/>
      <c r="K186" s="94">
        <v>3.61</v>
      </c>
      <c r="L186" s="97" t="s">
        <v>146</v>
      </c>
      <c r="M186" s="98">
        <v>3.2500000000000001E-2</v>
      </c>
      <c r="N186" s="98">
        <v>2.4000000000000004E-2</v>
      </c>
      <c r="O186" s="94">
        <f>500000/50000</f>
        <v>10</v>
      </c>
      <c r="P186" s="96">
        <f>103.1534*50000</f>
        <v>5157670</v>
      </c>
      <c r="Q186" s="94">
        <v>515.76679000000001</v>
      </c>
      <c r="R186" s="95">
        <v>5.0000000000000001E-4</v>
      </c>
      <c r="S186" s="95">
        <v>4.0384434816701257E-3</v>
      </c>
      <c r="T186" s="95">
        <f>Q186/'סכום נכסי הקרן'!$C$42</f>
        <v>7.1228144992668341E-4</v>
      </c>
    </row>
    <row r="187" spans="2:20" s="137" customFormat="1">
      <c r="B187" s="87" t="s">
        <v>780</v>
      </c>
      <c r="C187" s="84" t="s">
        <v>781</v>
      </c>
      <c r="D187" s="97" t="s">
        <v>135</v>
      </c>
      <c r="E187" s="97" t="s">
        <v>296</v>
      </c>
      <c r="F187" s="84" t="s">
        <v>392</v>
      </c>
      <c r="G187" s="97" t="s">
        <v>298</v>
      </c>
      <c r="H187" s="84" t="s">
        <v>327</v>
      </c>
      <c r="I187" s="84" t="s">
        <v>142</v>
      </c>
      <c r="J187" s="84"/>
      <c r="K187" s="94">
        <v>3.25</v>
      </c>
      <c r="L187" s="97" t="s">
        <v>146</v>
      </c>
      <c r="M187" s="98">
        <v>2.1700000000000001E-2</v>
      </c>
      <c r="N187" s="98">
        <v>1.2500000000000001E-2</v>
      </c>
      <c r="O187" s="94">
        <v>28931</v>
      </c>
      <c r="P187" s="96">
        <v>103.25</v>
      </c>
      <c r="Q187" s="94">
        <v>29.871259999999999</v>
      </c>
      <c r="R187" s="95">
        <v>2.893102893102893E-5</v>
      </c>
      <c r="S187" s="95">
        <v>2.3389135860467784E-4</v>
      </c>
      <c r="T187" s="95">
        <f>Q187/'סכום נכסי הקרן'!$C$42</f>
        <v>4.1252645180851877E-5</v>
      </c>
    </row>
    <row r="188" spans="2:20" s="137" customFormat="1">
      <c r="B188" s="87" t="s">
        <v>700</v>
      </c>
      <c r="C188" s="84" t="s">
        <v>701</v>
      </c>
      <c r="D188" s="97" t="s">
        <v>135</v>
      </c>
      <c r="E188" s="97" t="s">
        <v>296</v>
      </c>
      <c r="F188" s="84" t="s">
        <v>338</v>
      </c>
      <c r="G188" s="97" t="s">
        <v>306</v>
      </c>
      <c r="H188" s="84" t="s">
        <v>314</v>
      </c>
      <c r="I188" s="84" t="s">
        <v>142</v>
      </c>
      <c r="J188" s="84"/>
      <c r="K188" s="94">
        <v>6.03</v>
      </c>
      <c r="L188" s="97" t="s">
        <v>146</v>
      </c>
      <c r="M188" s="98">
        <v>3.39E-2</v>
      </c>
      <c r="N188" s="98">
        <v>2.81E-2</v>
      </c>
      <c r="O188" s="94">
        <v>43185</v>
      </c>
      <c r="P188" s="96">
        <v>104.23</v>
      </c>
      <c r="Q188" s="94">
        <v>45.01173</v>
      </c>
      <c r="R188" s="95">
        <v>1.0695207031569249E-4</v>
      </c>
      <c r="S188" s="95">
        <v>3.5244093094321887E-4</v>
      </c>
      <c r="T188" s="95">
        <f>Q188/'סכום נכסי הקרן'!$C$42</f>
        <v>6.2161854795087513E-5</v>
      </c>
    </row>
    <row r="189" spans="2:20" s="137" customFormat="1">
      <c r="B189" s="87" t="s">
        <v>716</v>
      </c>
      <c r="C189" s="84" t="s">
        <v>717</v>
      </c>
      <c r="D189" s="97" t="s">
        <v>135</v>
      </c>
      <c r="E189" s="97" t="s">
        <v>296</v>
      </c>
      <c r="F189" s="84" t="s">
        <v>400</v>
      </c>
      <c r="G189" s="97" t="s">
        <v>306</v>
      </c>
      <c r="H189" s="84" t="s">
        <v>314</v>
      </c>
      <c r="I189" s="84" t="s">
        <v>142</v>
      </c>
      <c r="J189" s="84"/>
      <c r="K189" s="94">
        <v>0.57000000000000006</v>
      </c>
      <c r="L189" s="97" t="s">
        <v>146</v>
      </c>
      <c r="M189" s="98">
        <v>6.4100000000000004E-2</v>
      </c>
      <c r="N189" s="98">
        <v>7.7000000000000002E-3</v>
      </c>
      <c r="O189" s="94">
        <v>3558.2</v>
      </c>
      <c r="P189" s="96">
        <v>105.95</v>
      </c>
      <c r="Q189" s="94">
        <v>3.7699099999999999</v>
      </c>
      <c r="R189" s="95">
        <v>3.3152579010137149E-5</v>
      </c>
      <c r="S189" s="95">
        <v>2.9518318668759235E-5</v>
      </c>
      <c r="T189" s="95">
        <f>Q189/'סכום נכסי הקרן'!$C$42</f>
        <v>5.2063006245382786E-6</v>
      </c>
    </row>
    <row r="190" spans="2:20" s="137" customFormat="1">
      <c r="B190" s="87" t="s">
        <v>718</v>
      </c>
      <c r="C190" s="84" t="s">
        <v>719</v>
      </c>
      <c r="D190" s="97" t="s">
        <v>135</v>
      </c>
      <c r="E190" s="97" t="s">
        <v>296</v>
      </c>
      <c r="F190" s="84" t="s">
        <v>405</v>
      </c>
      <c r="G190" s="97" t="s">
        <v>306</v>
      </c>
      <c r="H190" s="84" t="s">
        <v>314</v>
      </c>
      <c r="I190" s="84" t="s">
        <v>142</v>
      </c>
      <c r="J190" s="84"/>
      <c r="K190" s="94">
        <v>0.5</v>
      </c>
      <c r="L190" s="97" t="s">
        <v>146</v>
      </c>
      <c r="M190" s="98">
        <v>8.1000000000000013E-3</v>
      </c>
      <c r="N190" s="98">
        <v>9.1999999999999998E-3</v>
      </c>
      <c r="O190" s="94">
        <v>89896</v>
      </c>
      <c r="P190" s="96">
        <v>100.14</v>
      </c>
      <c r="Q190" s="94">
        <v>90.021850000000001</v>
      </c>
      <c r="R190" s="95">
        <v>1.618089584935164E-4</v>
      </c>
      <c r="S190" s="95">
        <v>7.0486925561916429E-4</v>
      </c>
      <c r="T190" s="95">
        <f>Q190/'סכום נכסי הקרן'!$C$42</f>
        <v>1.2432148615672289E-4</v>
      </c>
    </row>
    <row r="191" spans="2:20" s="137" customFormat="1">
      <c r="B191" s="87" t="s">
        <v>720</v>
      </c>
      <c r="C191" s="84" t="s">
        <v>721</v>
      </c>
      <c r="D191" s="97" t="s">
        <v>135</v>
      </c>
      <c r="E191" s="97" t="s">
        <v>296</v>
      </c>
      <c r="F191" s="84" t="s">
        <v>417</v>
      </c>
      <c r="G191" s="97" t="s">
        <v>306</v>
      </c>
      <c r="H191" s="84" t="s">
        <v>314</v>
      </c>
      <c r="I191" s="84" t="s">
        <v>142</v>
      </c>
      <c r="J191" s="84"/>
      <c r="K191" s="94">
        <v>3.5999999999999996</v>
      </c>
      <c r="L191" s="97" t="s">
        <v>146</v>
      </c>
      <c r="M191" s="98">
        <v>5.0499999999999996E-2</v>
      </c>
      <c r="N191" s="98">
        <v>2.7399999999999997E-2</v>
      </c>
      <c r="O191" s="94">
        <v>153461.6</v>
      </c>
      <c r="P191" s="96">
        <v>109.51</v>
      </c>
      <c r="Q191" s="94">
        <v>168.05581000000001</v>
      </c>
      <c r="R191" s="95">
        <v>2.6337688691971362E-4</v>
      </c>
      <c r="S191" s="95">
        <v>1.3158735762170597E-3</v>
      </c>
      <c r="T191" s="95">
        <f>Q191/'סכום נכסי הקרן'!$C$42</f>
        <v>2.3208752160138737E-4</v>
      </c>
    </row>
    <row r="192" spans="2:20" s="137" customFormat="1">
      <c r="B192" s="87" t="s">
        <v>722</v>
      </c>
      <c r="C192" s="84" t="s">
        <v>723</v>
      </c>
      <c r="D192" s="97" t="s">
        <v>135</v>
      </c>
      <c r="E192" s="97" t="s">
        <v>296</v>
      </c>
      <c r="F192" s="84" t="s">
        <v>417</v>
      </c>
      <c r="G192" s="97" t="s">
        <v>306</v>
      </c>
      <c r="H192" s="84" t="s">
        <v>314</v>
      </c>
      <c r="I192" s="84" t="s">
        <v>142</v>
      </c>
      <c r="J192" s="84"/>
      <c r="K192" s="94">
        <v>5.48</v>
      </c>
      <c r="L192" s="97" t="s">
        <v>146</v>
      </c>
      <c r="M192" s="98">
        <v>4.3499999999999997E-2</v>
      </c>
      <c r="N192" s="98">
        <v>3.78E-2</v>
      </c>
      <c r="O192" s="94">
        <v>246734</v>
      </c>
      <c r="P192" s="96">
        <v>104.98</v>
      </c>
      <c r="Q192" s="94">
        <v>259.02136999999999</v>
      </c>
      <c r="R192" s="95">
        <v>4.8776312251901755E-4</v>
      </c>
      <c r="S192" s="95">
        <v>2.0281320619533606E-3</v>
      </c>
      <c r="T192" s="95">
        <f>Q192/'סכום נכסי הקרן'!$C$42</f>
        <v>3.5771228501469809E-4</v>
      </c>
    </row>
    <row r="193" spans="2:20" s="137" customFormat="1">
      <c r="B193" s="87" t="s">
        <v>737</v>
      </c>
      <c r="C193" s="84" t="s">
        <v>738</v>
      </c>
      <c r="D193" s="97" t="s">
        <v>135</v>
      </c>
      <c r="E193" s="97" t="s">
        <v>296</v>
      </c>
      <c r="F193" s="84" t="s">
        <v>436</v>
      </c>
      <c r="G193" s="97" t="s">
        <v>298</v>
      </c>
      <c r="H193" s="84" t="s">
        <v>314</v>
      </c>
      <c r="I193" s="84" t="s">
        <v>144</v>
      </c>
      <c r="J193" s="84"/>
      <c r="K193" s="94">
        <v>0.01</v>
      </c>
      <c r="L193" s="97" t="s">
        <v>146</v>
      </c>
      <c r="M193" s="98">
        <v>1.3100000000000001E-2</v>
      </c>
      <c r="N193" s="98">
        <v>7.060000000000001E-2</v>
      </c>
      <c r="O193" s="94">
        <v>63879.44</v>
      </c>
      <c r="P193" s="96">
        <v>100.29</v>
      </c>
      <c r="Q193" s="94">
        <v>64.271029999999996</v>
      </c>
      <c r="R193" s="95">
        <v>8.7034337009172038E-4</v>
      </c>
      <c r="S193" s="95">
        <v>5.0324085845799627E-4</v>
      </c>
      <c r="T193" s="95">
        <f>Q193/'סכום נכסי הקרן'!$C$42</f>
        <v>8.8759228636417953E-5</v>
      </c>
    </row>
    <row r="194" spans="2:20" s="137" customFormat="1">
      <c r="B194" s="87" t="s">
        <v>739</v>
      </c>
      <c r="C194" s="84" t="s">
        <v>740</v>
      </c>
      <c r="D194" s="97" t="s">
        <v>135</v>
      </c>
      <c r="E194" s="97" t="s">
        <v>296</v>
      </c>
      <c r="F194" s="84" t="s">
        <v>436</v>
      </c>
      <c r="G194" s="97" t="s">
        <v>298</v>
      </c>
      <c r="H194" s="84" t="s">
        <v>314</v>
      </c>
      <c r="I194" s="84" t="s">
        <v>144</v>
      </c>
      <c r="J194" s="84"/>
      <c r="K194" s="94">
        <v>2.9600000000000004</v>
      </c>
      <c r="L194" s="97" t="s">
        <v>146</v>
      </c>
      <c r="M194" s="98">
        <v>1.0500000000000001E-2</v>
      </c>
      <c r="N194" s="98">
        <v>1.0700000000000001E-2</v>
      </c>
      <c r="O194" s="94">
        <v>147500</v>
      </c>
      <c r="P194" s="96">
        <v>99.95</v>
      </c>
      <c r="Q194" s="94">
        <v>147.80813000000001</v>
      </c>
      <c r="R194" s="95">
        <v>4.9166666666666662E-4</v>
      </c>
      <c r="S194" s="95">
        <v>1.1573346533931559E-3</v>
      </c>
      <c r="T194" s="95">
        <f>Q194/'סכום נכסי הקרן'!$C$42</f>
        <v>2.0412518058278184E-4</v>
      </c>
    </row>
    <row r="195" spans="2:20" s="137" customFormat="1">
      <c r="B195" s="87" t="s">
        <v>741</v>
      </c>
      <c r="C195" s="84" t="s">
        <v>742</v>
      </c>
      <c r="D195" s="97" t="s">
        <v>135</v>
      </c>
      <c r="E195" s="97" t="s">
        <v>296</v>
      </c>
      <c r="F195" s="84" t="s">
        <v>632</v>
      </c>
      <c r="G195" s="97" t="s">
        <v>453</v>
      </c>
      <c r="H195" s="84" t="s">
        <v>314</v>
      </c>
      <c r="I195" s="84" t="s">
        <v>142</v>
      </c>
      <c r="J195" s="84"/>
      <c r="K195" s="94">
        <v>0.5</v>
      </c>
      <c r="L195" s="97" t="s">
        <v>146</v>
      </c>
      <c r="M195" s="98">
        <v>0.06</v>
      </c>
      <c r="N195" s="98">
        <v>7.1999999999999998E-3</v>
      </c>
      <c r="O195" s="94">
        <v>132341</v>
      </c>
      <c r="P195" s="96">
        <v>102.63</v>
      </c>
      <c r="Q195" s="94">
        <v>135.82157000000001</v>
      </c>
      <c r="R195" s="95">
        <v>8.4410606469104989E-4</v>
      </c>
      <c r="S195" s="95">
        <v>1.0634801322448519E-3</v>
      </c>
      <c r="T195" s="95">
        <f>Q195/'סכום נכסי הקרן'!$C$42</f>
        <v>1.8757156662009691E-4</v>
      </c>
    </row>
    <row r="196" spans="2:20" s="137" customFormat="1">
      <c r="B196" s="87" t="s">
        <v>743</v>
      </c>
      <c r="C196" s="84" t="s">
        <v>744</v>
      </c>
      <c r="D196" s="97" t="s">
        <v>135</v>
      </c>
      <c r="E196" s="97" t="s">
        <v>296</v>
      </c>
      <c r="F196" s="84" t="s">
        <v>632</v>
      </c>
      <c r="G196" s="97" t="s">
        <v>453</v>
      </c>
      <c r="H196" s="84" t="s">
        <v>314</v>
      </c>
      <c r="I196" s="84" t="s">
        <v>142</v>
      </c>
      <c r="J196" s="84"/>
      <c r="K196" s="94">
        <v>7.2399999999999984</v>
      </c>
      <c r="L196" s="97" t="s">
        <v>146</v>
      </c>
      <c r="M196" s="98">
        <v>3.61E-2</v>
      </c>
      <c r="N196" s="98">
        <v>3.3399999999999999E-2</v>
      </c>
      <c r="O196" s="94">
        <v>855480</v>
      </c>
      <c r="P196" s="96">
        <v>102.89</v>
      </c>
      <c r="Q196" s="94">
        <v>880.20338000000004</v>
      </c>
      <c r="R196" s="95">
        <v>1.8597391304347826E-3</v>
      </c>
      <c r="S196" s="95">
        <v>6.8919745734404752E-3</v>
      </c>
      <c r="T196" s="95">
        <f>Q196/'סכום נכסי הקרן'!$C$42</f>
        <v>1.2155736892962177E-3</v>
      </c>
    </row>
    <row r="197" spans="2:20" s="137" customFormat="1">
      <c r="B197" s="87" t="s">
        <v>745</v>
      </c>
      <c r="C197" s="84" t="s">
        <v>746</v>
      </c>
      <c r="D197" s="97" t="s">
        <v>135</v>
      </c>
      <c r="E197" s="97" t="s">
        <v>296</v>
      </c>
      <c r="F197" s="84" t="s">
        <v>461</v>
      </c>
      <c r="G197" s="97" t="s">
        <v>453</v>
      </c>
      <c r="H197" s="84" t="s">
        <v>314</v>
      </c>
      <c r="I197" s="84" t="s">
        <v>144</v>
      </c>
      <c r="J197" s="84"/>
      <c r="K197" s="94">
        <v>9.4600000000000026</v>
      </c>
      <c r="L197" s="97" t="s">
        <v>146</v>
      </c>
      <c r="M197" s="98">
        <v>3.95E-2</v>
      </c>
      <c r="N197" s="98">
        <v>3.7500000000000006E-2</v>
      </c>
      <c r="O197" s="94">
        <v>285401</v>
      </c>
      <c r="P197" s="96">
        <v>103.14</v>
      </c>
      <c r="Q197" s="94">
        <v>294.36259999999999</v>
      </c>
      <c r="R197" s="95">
        <v>1.1891214203836437E-3</v>
      </c>
      <c r="S197" s="95">
        <v>2.3048531744695516E-3</v>
      </c>
      <c r="T197" s="95">
        <f>Q197/'סכום נכסי הקרן'!$C$42</f>
        <v>4.0651903844407728E-4</v>
      </c>
    </row>
    <row r="198" spans="2:20" s="137" customFormat="1">
      <c r="B198" s="87" t="s">
        <v>747</v>
      </c>
      <c r="C198" s="84" t="s">
        <v>748</v>
      </c>
      <c r="D198" s="97" t="s">
        <v>135</v>
      </c>
      <c r="E198" s="97" t="s">
        <v>296</v>
      </c>
      <c r="F198" s="84" t="s">
        <v>461</v>
      </c>
      <c r="G198" s="97" t="s">
        <v>453</v>
      </c>
      <c r="H198" s="84" t="s">
        <v>314</v>
      </c>
      <c r="I198" s="84" t="s">
        <v>144</v>
      </c>
      <c r="J198" s="84"/>
      <c r="K198" s="94">
        <v>10.08</v>
      </c>
      <c r="L198" s="97" t="s">
        <v>146</v>
      </c>
      <c r="M198" s="98">
        <v>3.95E-2</v>
      </c>
      <c r="N198" s="98">
        <v>3.8200000000000005E-2</v>
      </c>
      <c r="O198" s="94">
        <v>107000</v>
      </c>
      <c r="P198" s="96">
        <v>102.58</v>
      </c>
      <c r="Q198" s="94">
        <v>109.76061999999999</v>
      </c>
      <c r="R198" s="95">
        <v>4.4581480787050459E-4</v>
      </c>
      <c r="S198" s="95">
        <v>8.5942342348771939E-4</v>
      </c>
      <c r="T198" s="95">
        <f>Q198/'סכום נכסי הקרן'!$C$42</f>
        <v>1.5158101505227144E-4</v>
      </c>
    </row>
    <row r="199" spans="2:20" s="137" customFormat="1">
      <c r="B199" s="87" t="s">
        <v>749</v>
      </c>
      <c r="C199" s="84" t="s">
        <v>750</v>
      </c>
      <c r="D199" s="97" t="s">
        <v>135</v>
      </c>
      <c r="E199" s="97" t="s">
        <v>296</v>
      </c>
      <c r="F199" s="84"/>
      <c r="G199" s="97" t="s">
        <v>306</v>
      </c>
      <c r="H199" s="84" t="s">
        <v>314</v>
      </c>
      <c r="I199" s="84" t="s">
        <v>142</v>
      </c>
      <c r="J199" s="84"/>
      <c r="K199" s="94">
        <v>4.4400000000000004</v>
      </c>
      <c r="L199" s="97" t="s">
        <v>146</v>
      </c>
      <c r="M199" s="98">
        <v>3.9E-2</v>
      </c>
      <c r="N199" s="98">
        <v>3.7700000000000004E-2</v>
      </c>
      <c r="O199" s="94">
        <v>581000</v>
      </c>
      <c r="P199" s="96">
        <v>101.15</v>
      </c>
      <c r="Q199" s="94">
        <v>587.68148999999994</v>
      </c>
      <c r="R199" s="95">
        <v>6.4688886538365187E-4</v>
      </c>
      <c r="S199" s="95">
        <v>4.6015341208546735E-3</v>
      </c>
      <c r="T199" s="95">
        <f>Q199/'סכום נכסי הקרן'!$C$42</f>
        <v>8.1159669817491289E-4</v>
      </c>
    </row>
    <row r="200" spans="2:20" s="137" customFormat="1">
      <c r="B200" s="87" t="s">
        <v>766</v>
      </c>
      <c r="C200" s="84" t="s">
        <v>767</v>
      </c>
      <c r="D200" s="97" t="s">
        <v>135</v>
      </c>
      <c r="E200" s="97" t="s">
        <v>296</v>
      </c>
      <c r="F200" s="84" t="s">
        <v>505</v>
      </c>
      <c r="G200" s="97" t="s">
        <v>453</v>
      </c>
      <c r="H200" s="84" t="s">
        <v>314</v>
      </c>
      <c r="I200" s="84" t="s">
        <v>142</v>
      </c>
      <c r="J200" s="84"/>
      <c r="K200" s="94">
        <v>0.34</v>
      </c>
      <c r="L200" s="97" t="s">
        <v>146</v>
      </c>
      <c r="M200" s="98">
        <v>5.7000000000000002E-2</v>
      </c>
      <c r="N200" s="98">
        <v>9.5000000000000015E-3</v>
      </c>
      <c r="O200" s="94">
        <v>6159.46</v>
      </c>
      <c r="P200" s="96">
        <v>102.52</v>
      </c>
      <c r="Q200" s="94">
        <v>6.3146899999999997</v>
      </c>
      <c r="R200" s="95">
        <v>2.1005196309063453E-4</v>
      </c>
      <c r="S200" s="95">
        <v>4.9443894340827037E-5</v>
      </c>
      <c r="T200" s="95">
        <f>Q200/'סכום נכסי הקרן'!$C$42</f>
        <v>8.7206788731735301E-6</v>
      </c>
    </row>
    <row r="201" spans="2:20" s="137" customFormat="1">
      <c r="B201" s="87" t="s">
        <v>768</v>
      </c>
      <c r="C201" s="84" t="s">
        <v>769</v>
      </c>
      <c r="D201" s="97" t="s">
        <v>135</v>
      </c>
      <c r="E201" s="97" t="s">
        <v>296</v>
      </c>
      <c r="F201" s="84" t="s">
        <v>505</v>
      </c>
      <c r="G201" s="97" t="s">
        <v>453</v>
      </c>
      <c r="H201" s="84" t="s">
        <v>314</v>
      </c>
      <c r="I201" s="84" t="s">
        <v>142</v>
      </c>
      <c r="J201" s="84"/>
      <c r="K201" s="94">
        <v>6.44</v>
      </c>
      <c r="L201" s="97" t="s">
        <v>146</v>
      </c>
      <c r="M201" s="98">
        <v>3.9199999999999999E-2</v>
      </c>
      <c r="N201" s="98">
        <v>3.1200000000000009E-2</v>
      </c>
      <c r="O201" s="94">
        <v>510580.81</v>
      </c>
      <c r="P201" s="96">
        <v>105.98</v>
      </c>
      <c r="Q201" s="94">
        <v>541.11355999999989</v>
      </c>
      <c r="R201" s="95">
        <v>5.3193590900282753E-4</v>
      </c>
      <c r="S201" s="95">
        <v>4.2369081755444472E-3</v>
      </c>
      <c r="T201" s="95">
        <f>Q201/'סכום נכסי הקרן'!$C$42</f>
        <v>7.4728570851137846E-4</v>
      </c>
    </row>
    <row r="202" spans="2:20" s="137" customFormat="1">
      <c r="B202" s="87" t="s">
        <v>789</v>
      </c>
      <c r="C202" s="84" t="s">
        <v>790</v>
      </c>
      <c r="D202" s="97" t="s">
        <v>135</v>
      </c>
      <c r="E202" s="97" t="s">
        <v>296</v>
      </c>
      <c r="F202" s="84"/>
      <c r="G202" s="97" t="s">
        <v>791</v>
      </c>
      <c r="H202" s="84" t="s">
        <v>314</v>
      </c>
      <c r="I202" s="84" t="s">
        <v>142</v>
      </c>
      <c r="J202" s="84"/>
      <c r="K202" s="94">
        <v>3.3699999999999992</v>
      </c>
      <c r="L202" s="97" t="s">
        <v>146</v>
      </c>
      <c r="M202" s="98">
        <v>4.2000000000000003E-2</v>
      </c>
      <c r="N202" s="98">
        <v>3.6099999999999993E-2</v>
      </c>
      <c r="O202" s="94">
        <v>1180255</v>
      </c>
      <c r="P202" s="96">
        <v>103.15</v>
      </c>
      <c r="Q202" s="94">
        <v>1217.4329900000002</v>
      </c>
      <c r="R202" s="95">
        <v>8.4303928571428574E-4</v>
      </c>
      <c r="S202" s="95">
        <v>9.5324755648491296E-3</v>
      </c>
      <c r="T202" s="95">
        <f>Q202/'סכום נכסי הקרן'!$C$42</f>
        <v>1.6812926929742368E-3</v>
      </c>
    </row>
    <row r="203" spans="2:20" s="137" customFormat="1">
      <c r="B203" s="87" t="s">
        <v>808</v>
      </c>
      <c r="C203" s="84" t="s">
        <v>809</v>
      </c>
      <c r="D203" s="97" t="s">
        <v>135</v>
      </c>
      <c r="E203" s="97" t="s">
        <v>296</v>
      </c>
      <c r="F203" s="84" t="s">
        <v>629</v>
      </c>
      <c r="G203" s="97" t="s">
        <v>449</v>
      </c>
      <c r="H203" s="84" t="s">
        <v>314</v>
      </c>
      <c r="I203" s="84" t="s">
        <v>144</v>
      </c>
      <c r="J203" s="84"/>
      <c r="K203" s="94">
        <v>2.11</v>
      </c>
      <c r="L203" s="97" t="s">
        <v>146</v>
      </c>
      <c r="M203" s="98">
        <v>2.3E-2</v>
      </c>
      <c r="N203" s="98">
        <v>1.21E-2</v>
      </c>
      <c r="O203" s="94">
        <v>1802635</v>
      </c>
      <c r="P203" s="96">
        <v>102.32</v>
      </c>
      <c r="Q203" s="94">
        <v>1844.4561100000001</v>
      </c>
      <c r="R203" s="95">
        <v>6.0574511003860354E-4</v>
      </c>
      <c r="S203" s="95">
        <v>1.4442053848903565E-2</v>
      </c>
      <c r="T203" s="95">
        <f>Q203/'סכום נכסי הקרן'!$C$42</f>
        <v>2.5472207552505082E-3</v>
      </c>
    </row>
    <row r="204" spans="2:20" s="137" customFormat="1">
      <c r="B204" s="87" t="s">
        <v>810</v>
      </c>
      <c r="C204" s="84" t="s">
        <v>811</v>
      </c>
      <c r="D204" s="97" t="s">
        <v>135</v>
      </c>
      <c r="E204" s="97" t="s">
        <v>296</v>
      </c>
      <c r="F204" s="84" t="s">
        <v>629</v>
      </c>
      <c r="G204" s="97" t="s">
        <v>449</v>
      </c>
      <c r="H204" s="84" t="s">
        <v>314</v>
      </c>
      <c r="I204" s="84" t="s">
        <v>144</v>
      </c>
      <c r="J204" s="84"/>
      <c r="K204" s="94">
        <v>6.75</v>
      </c>
      <c r="L204" s="97" t="s">
        <v>146</v>
      </c>
      <c r="M204" s="98">
        <v>1.7500000000000002E-2</v>
      </c>
      <c r="N204" s="98">
        <v>1.8100000000000002E-2</v>
      </c>
      <c r="O204" s="94">
        <v>1694968</v>
      </c>
      <c r="P204" s="96">
        <v>99.81</v>
      </c>
      <c r="Q204" s="94">
        <v>1691.7475499999998</v>
      </c>
      <c r="R204" s="95">
        <v>1.1733146522423538E-3</v>
      </c>
      <c r="S204" s="95">
        <v>1.3246348928221813E-2</v>
      </c>
      <c r="T204" s="95">
        <f>Q204/'סכום נכסי הקרן'!$C$42</f>
        <v>2.3363280094554251E-3</v>
      </c>
    </row>
    <row r="205" spans="2:20" s="137" customFormat="1">
      <c r="B205" s="87" t="s">
        <v>812</v>
      </c>
      <c r="C205" s="84" t="s">
        <v>813</v>
      </c>
      <c r="D205" s="97" t="s">
        <v>135</v>
      </c>
      <c r="E205" s="97" t="s">
        <v>296</v>
      </c>
      <c r="F205" s="84" t="s">
        <v>629</v>
      </c>
      <c r="G205" s="97" t="s">
        <v>449</v>
      </c>
      <c r="H205" s="84" t="s">
        <v>314</v>
      </c>
      <c r="I205" s="84" t="s">
        <v>144</v>
      </c>
      <c r="J205" s="84"/>
      <c r="K205" s="94">
        <v>5.2200000000000006</v>
      </c>
      <c r="L205" s="97" t="s">
        <v>146</v>
      </c>
      <c r="M205" s="98">
        <v>2.9600000000000001E-2</v>
      </c>
      <c r="N205" s="98">
        <v>2.3600000000000003E-2</v>
      </c>
      <c r="O205" s="94">
        <v>545000</v>
      </c>
      <c r="P205" s="96">
        <v>104.21</v>
      </c>
      <c r="Q205" s="94">
        <v>567.94448999999997</v>
      </c>
      <c r="R205" s="95">
        <v>1.3344956096318751E-3</v>
      </c>
      <c r="S205" s="95">
        <v>4.4469938120501396E-3</v>
      </c>
      <c r="T205" s="95">
        <f>Q205/'סכום נכסי הקרן'!$C$42</f>
        <v>7.8433961367514716E-4</v>
      </c>
    </row>
    <row r="206" spans="2:20" s="137" customFormat="1">
      <c r="B206" s="87" t="s">
        <v>710</v>
      </c>
      <c r="C206" s="84" t="s">
        <v>711</v>
      </c>
      <c r="D206" s="97" t="s">
        <v>135</v>
      </c>
      <c r="E206" s="97" t="s">
        <v>296</v>
      </c>
      <c r="F206" s="84" t="s">
        <v>367</v>
      </c>
      <c r="G206" s="97" t="s">
        <v>306</v>
      </c>
      <c r="H206" s="84" t="s">
        <v>299</v>
      </c>
      <c r="I206" s="84" t="s">
        <v>142</v>
      </c>
      <c r="J206" s="84"/>
      <c r="K206" s="94">
        <v>4.67</v>
      </c>
      <c r="L206" s="97" t="s">
        <v>146</v>
      </c>
      <c r="M206" s="98">
        <v>3.5000000000000003E-2</v>
      </c>
      <c r="N206" s="98">
        <v>2.2500000000000006E-2</v>
      </c>
      <c r="O206" s="94">
        <v>131400</v>
      </c>
      <c r="P206" s="96">
        <v>106.82</v>
      </c>
      <c r="Q206" s="94">
        <v>140.36147999999997</v>
      </c>
      <c r="R206" s="95">
        <v>1.2995682940940851E-3</v>
      </c>
      <c r="S206" s="95">
        <v>1.0990275352617635E-3</v>
      </c>
      <c r="T206" s="95">
        <f>Q206/'סכום נכסי הקרן'!$C$42</f>
        <v>1.938412484608696E-4</v>
      </c>
    </row>
    <row r="207" spans="2:20" s="137" customFormat="1">
      <c r="B207" s="87" t="s">
        <v>729</v>
      </c>
      <c r="C207" s="84" t="s">
        <v>730</v>
      </c>
      <c r="D207" s="97" t="s">
        <v>135</v>
      </c>
      <c r="E207" s="97" t="s">
        <v>296</v>
      </c>
      <c r="F207" s="84" t="s">
        <v>427</v>
      </c>
      <c r="G207" s="97" t="s">
        <v>298</v>
      </c>
      <c r="H207" s="84" t="s">
        <v>299</v>
      </c>
      <c r="I207" s="84" t="s">
        <v>142</v>
      </c>
      <c r="J207" s="84"/>
      <c r="K207" s="94">
        <v>4.45</v>
      </c>
      <c r="L207" s="97" t="s">
        <v>146</v>
      </c>
      <c r="M207" s="98">
        <v>3.6000000000000004E-2</v>
      </c>
      <c r="N207" s="98">
        <v>2.9999999999999995E-2</v>
      </c>
      <c r="O207" s="94">
        <f>800000/50000</f>
        <v>16</v>
      </c>
      <c r="P207" s="96">
        <f>103.4025*50000</f>
        <v>5170125</v>
      </c>
      <c r="Q207" s="94">
        <v>827.21998999999994</v>
      </c>
      <c r="R207" s="95">
        <v>1E-3</v>
      </c>
      <c r="S207" s="95">
        <v>6.4771157067377806E-3</v>
      </c>
      <c r="T207" s="95">
        <f>Q207/'סכום נכסי הקרן'!$C$42</f>
        <v>1.1424028559216396E-3</v>
      </c>
    </row>
    <row r="208" spans="2:20" s="137" customFormat="1">
      <c r="B208" s="87" t="s">
        <v>755</v>
      </c>
      <c r="C208" s="84" t="s">
        <v>756</v>
      </c>
      <c r="D208" s="97" t="s">
        <v>135</v>
      </c>
      <c r="E208" s="97" t="s">
        <v>296</v>
      </c>
      <c r="F208" s="84" t="s">
        <v>757</v>
      </c>
      <c r="G208" s="97" t="s">
        <v>673</v>
      </c>
      <c r="H208" s="84" t="s">
        <v>299</v>
      </c>
      <c r="I208" s="84" t="s">
        <v>142</v>
      </c>
      <c r="J208" s="84"/>
      <c r="K208" s="94">
        <v>1.8500000000000003</v>
      </c>
      <c r="L208" s="97" t="s">
        <v>146</v>
      </c>
      <c r="M208" s="98">
        <v>5.5500000000000001E-2</v>
      </c>
      <c r="N208" s="98">
        <v>1.54E-2</v>
      </c>
      <c r="O208" s="94">
        <v>7636.8</v>
      </c>
      <c r="P208" s="96">
        <v>108</v>
      </c>
      <c r="Q208" s="94">
        <v>8.2477400000000003</v>
      </c>
      <c r="R208" s="95">
        <v>2.1213333333333333E-4</v>
      </c>
      <c r="S208" s="95">
        <v>6.4579636547576022E-5</v>
      </c>
      <c r="T208" s="95">
        <f>Q208/'סכום נכסי הקרן'!$C$42</f>
        <v>1.1390249081020327E-5</v>
      </c>
    </row>
    <row r="209" spans="2:20" s="137" customFormat="1">
      <c r="B209" s="87" t="s">
        <v>772</v>
      </c>
      <c r="C209" s="84" t="s">
        <v>773</v>
      </c>
      <c r="D209" s="97" t="s">
        <v>135</v>
      </c>
      <c r="E209" s="97" t="s">
        <v>296</v>
      </c>
      <c r="F209" s="84" t="s">
        <v>297</v>
      </c>
      <c r="G209" s="97" t="s">
        <v>298</v>
      </c>
      <c r="H209" s="84" t="s">
        <v>299</v>
      </c>
      <c r="I209" s="84" t="s">
        <v>142</v>
      </c>
      <c r="J209" s="84"/>
      <c r="K209" s="94">
        <v>2.62</v>
      </c>
      <c r="L209" s="97" t="s">
        <v>146</v>
      </c>
      <c r="M209" s="98">
        <v>1.55E-2</v>
      </c>
      <c r="N209" s="98">
        <v>1.06E-2</v>
      </c>
      <c r="O209" s="94">
        <v>202321</v>
      </c>
      <c r="P209" s="96">
        <v>101.39</v>
      </c>
      <c r="Q209" s="94">
        <v>205.13326999999998</v>
      </c>
      <c r="R209" s="95">
        <v>3.9311584346947502E-4</v>
      </c>
      <c r="S209" s="95">
        <v>1.6061893343407743E-3</v>
      </c>
      <c r="T209" s="95">
        <f>Q209/'סכום נכסי הקרן'!$C$42</f>
        <v>2.832920339516273E-4</v>
      </c>
    </row>
    <row r="210" spans="2:20" s="137" customFormat="1">
      <c r="B210" s="87" t="s">
        <v>782</v>
      </c>
      <c r="C210" s="84" t="s">
        <v>783</v>
      </c>
      <c r="D210" s="97" t="s">
        <v>135</v>
      </c>
      <c r="E210" s="97" t="s">
        <v>296</v>
      </c>
      <c r="F210" s="84" t="s">
        <v>784</v>
      </c>
      <c r="G210" s="97" t="s">
        <v>306</v>
      </c>
      <c r="H210" s="84" t="s">
        <v>299</v>
      </c>
      <c r="I210" s="84" t="s">
        <v>142</v>
      </c>
      <c r="J210" s="84"/>
      <c r="K210" s="94">
        <v>3.6599999999999997</v>
      </c>
      <c r="L210" s="97" t="s">
        <v>146</v>
      </c>
      <c r="M210" s="98">
        <v>6.0499999999999998E-2</v>
      </c>
      <c r="N210" s="98">
        <v>4.2499999999999989E-2</v>
      </c>
      <c r="O210" s="94">
        <v>438005</v>
      </c>
      <c r="P210" s="96">
        <v>108.85</v>
      </c>
      <c r="Q210" s="94">
        <v>476.76843000000002</v>
      </c>
      <c r="R210" s="95">
        <v>4.6941194500441005E-4</v>
      </c>
      <c r="S210" s="95">
        <v>3.7330871155926881E-3</v>
      </c>
      <c r="T210" s="95">
        <f>Q210/'סכום נכסי הקרן'!$C$42</f>
        <v>6.5842414669558017E-4</v>
      </c>
    </row>
    <row r="211" spans="2:20" s="137" customFormat="1">
      <c r="B211" s="87" t="s">
        <v>794</v>
      </c>
      <c r="C211" s="84" t="s">
        <v>795</v>
      </c>
      <c r="D211" s="97" t="s">
        <v>135</v>
      </c>
      <c r="E211" s="97" t="s">
        <v>296</v>
      </c>
      <c r="F211" s="84" t="s">
        <v>796</v>
      </c>
      <c r="G211" s="97" t="s">
        <v>335</v>
      </c>
      <c r="H211" s="84" t="s">
        <v>299</v>
      </c>
      <c r="I211" s="84" t="s">
        <v>144</v>
      </c>
      <c r="J211" s="84"/>
      <c r="K211" s="94">
        <v>3.7600000000000011</v>
      </c>
      <c r="L211" s="97" t="s">
        <v>146</v>
      </c>
      <c r="M211" s="98">
        <v>2.9500000000000002E-2</v>
      </c>
      <c r="N211" s="98">
        <v>2.0300000000000002E-2</v>
      </c>
      <c r="O211" s="94">
        <v>410352.95</v>
      </c>
      <c r="P211" s="96">
        <v>104.25</v>
      </c>
      <c r="Q211" s="94">
        <v>427.79296999999997</v>
      </c>
      <c r="R211" s="95">
        <v>1.4344057168404758E-3</v>
      </c>
      <c r="S211" s="95">
        <v>3.3496102593205033E-3</v>
      </c>
      <c r="T211" s="95">
        <f>Q211/'סכום נכסי הקרן'!$C$42</f>
        <v>5.9078832303266786E-4</v>
      </c>
    </row>
    <row r="212" spans="2:20" s="137" customFormat="1">
      <c r="B212" s="87" t="s">
        <v>800</v>
      </c>
      <c r="C212" s="84" t="s">
        <v>801</v>
      </c>
      <c r="D212" s="97" t="s">
        <v>135</v>
      </c>
      <c r="E212" s="97" t="s">
        <v>296</v>
      </c>
      <c r="F212" s="84" t="s">
        <v>585</v>
      </c>
      <c r="G212" s="97" t="s">
        <v>306</v>
      </c>
      <c r="H212" s="84" t="s">
        <v>299</v>
      </c>
      <c r="I212" s="84" t="s">
        <v>142</v>
      </c>
      <c r="J212" s="84"/>
      <c r="K212" s="94">
        <v>4.17</v>
      </c>
      <c r="L212" s="97" t="s">
        <v>146</v>
      </c>
      <c r="M212" s="98">
        <v>7.0499999999999993E-2</v>
      </c>
      <c r="N212" s="98">
        <v>2.6600000000000006E-2</v>
      </c>
      <c r="O212" s="94">
        <v>260.8</v>
      </c>
      <c r="P212" s="96">
        <v>120.94</v>
      </c>
      <c r="Q212" s="94">
        <v>0.31539999999999996</v>
      </c>
      <c r="R212" s="95">
        <v>4.3867603622836323E-7</v>
      </c>
      <c r="S212" s="95">
        <v>2.4695755888407581E-6</v>
      </c>
      <c r="T212" s="95">
        <f>Q212/'סכום נכסי הקרן'!$C$42</f>
        <v>4.355719942861694E-7</v>
      </c>
    </row>
    <row r="213" spans="2:20" s="137" customFormat="1">
      <c r="B213" s="87" t="s">
        <v>802</v>
      </c>
      <c r="C213" s="84" t="s">
        <v>803</v>
      </c>
      <c r="D213" s="97" t="s">
        <v>135</v>
      </c>
      <c r="E213" s="97" t="s">
        <v>296</v>
      </c>
      <c r="F213" s="84" t="s">
        <v>600</v>
      </c>
      <c r="G213" s="97" t="s">
        <v>362</v>
      </c>
      <c r="H213" s="84" t="s">
        <v>299</v>
      </c>
      <c r="I213" s="84" t="s">
        <v>144</v>
      </c>
      <c r="J213" s="84"/>
      <c r="K213" s="94">
        <v>4.58</v>
      </c>
      <c r="L213" s="97" t="s">
        <v>146</v>
      </c>
      <c r="M213" s="98">
        <v>4.1399999999999999E-2</v>
      </c>
      <c r="N213" s="98">
        <v>2.5299999999999993E-2</v>
      </c>
      <c r="O213" s="94">
        <v>168858.51</v>
      </c>
      <c r="P213" s="96">
        <v>108.57</v>
      </c>
      <c r="Q213" s="94">
        <v>183.32969</v>
      </c>
      <c r="R213" s="95">
        <v>2.1002043056876605E-4</v>
      </c>
      <c r="S213" s="95">
        <v>1.4354677461437656E-3</v>
      </c>
      <c r="T213" s="95">
        <f>Q213/'סכום נכסי הקרן'!$C$42</f>
        <v>2.531809723689449E-4</v>
      </c>
    </row>
    <row r="214" spans="2:20" s="137" customFormat="1">
      <c r="B214" s="87" t="s">
        <v>819</v>
      </c>
      <c r="C214" s="84" t="s">
        <v>820</v>
      </c>
      <c r="D214" s="97" t="s">
        <v>135</v>
      </c>
      <c r="E214" s="97" t="s">
        <v>296</v>
      </c>
      <c r="F214" s="84" t="s">
        <v>645</v>
      </c>
      <c r="G214" s="97" t="s">
        <v>362</v>
      </c>
      <c r="H214" s="84" t="s">
        <v>299</v>
      </c>
      <c r="I214" s="84" t="s">
        <v>144</v>
      </c>
      <c r="J214" s="84"/>
      <c r="K214" s="94">
        <v>2.6999999999999993</v>
      </c>
      <c r="L214" s="97" t="s">
        <v>146</v>
      </c>
      <c r="M214" s="98">
        <v>1.34E-2</v>
      </c>
      <c r="N214" s="98">
        <v>1.2E-2</v>
      </c>
      <c r="O214" s="94">
        <v>501756</v>
      </c>
      <c r="P214" s="96">
        <v>100.39</v>
      </c>
      <c r="Q214" s="94">
        <v>503.71285</v>
      </c>
      <c r="R214" s="95">
        <v>9.1872809635589283E-4</v>
      </c>
      <c r="S214" s="95">
        <v>3.94406137649146E-3</v>
      </c>
      <c r="T214" s="95">
        <f>Q214/'סכום נכסי הקרן'!$C$42</f>
        <v>6.9563478320250512E-4</v>
      </c>
    </row>
    <row r="215" spans="2:20" s="137" customFormat="1">
      <c r="B215" s="87" t="s">
        <v>821</v>
      </c>
      <c r="C215" s="84" t="s">
        <v>822</v>
      </c>
      <c r="D215" s="97" t="s">
        <v>135</v>
      </c>
      <c r="E215" s="97" t="s">
        <v>296</v>
      </c>
      <c r="F215" s="84" t="s">
        <v>645</v>
      </c>
      <c r="G215" s="97" t="s">
        <v>362</v>
      </c>
      <c r="H215" s="84" t="s">
        <v>299</v>
      </c>
      <c r="I215" s="84" t="s">
        <v>144</v>
      </c>
      <c r="J215" s="84"/>
      <c r="K215" s="94">
        <v>0.74</v>
      </c>
      <c r="L215" s="97" t="s">
        <v>146</v>
      </c>
      <c r="M215" s="98">
        <v>5.5E-2</v>
      </c>
      <c r="N215" s="98">
        <v>9.300000000000001E-3</v>
      </c>
      <c r="O215" s="94">
        <v>5492.2</v>
      </c>
      <c r="P215" s="96">
        <v>104.78</v>
      </c>
      <c r="Q215" s="94">
        <v>5.7547199999999998</v>
      </c>
      <c r="R215" s="95">
        <v>4.5286249508368955E-5</v>
      </c>
      <c r="S215" s="95">
        <v>4.5059340623378844E-5</v>
      </c>
      <c r="T215" s="95">
        <f>Q215/'סכום נכסי הקרן'!$C$42</f>
        <v>7.9473521463490955E-6</v>
      </c>
    </row>
    <row r="216" spans="2:20" s="137" customFormat="1">
      <c r="B216" s="87" t="s">
        <v>826</v>
      </c>
      <c r="C216" s="84" t="s">
        <v>827</v>
      </c>
      <c r="D216" s="97" t="s">
        <v>135</v>
      </c>
      <c r="E216" s="97" t="s">
        <v>296</v>
      </c>
      <c r="F216" s="84" t="s">
        <v>828</v>
      </c>
      <c r="G216" s="97" t="s">
        <v>141</v>
      </c>
      <c r="H216" s="84" t="s">
        <v>299</v>
      </c>
      <c r="I216" s="84" t="s">
        <v>142</v>
      </c>
      <c r="J216" s="84"/>
      <c r="K216" s="94">
        <v>3.4999999999999996</v>
      </c>
      <c r="L216" s="97" t="s">
        <v>146</v>
      </c>
      <c r="M216" s="98">
        <v>2.4E-2</v>
      </c>
      <c r="N216" s="98">
        <v>1.8799999999999994E-2</v>
      </c>
      <c r="O216" s="94">
        <v>210740.59999999998</v>
      </c>
      <c r="P216" s="96">
        <v>102.07</v>
      </c>
      <c r="Q216" s="94">
        <v>215.10295000000002</v>
      </c>
      <c r="R216" s="95">
        <v>7.2666666666666658E-4</v>
      </c>
      <c r="S216" s="95">
        <v>1.6842517260863483E-3</v>
      </c>
      <c r="T216" s="95">
        <f>Q216/'סכום נכסי הקרן'!$C$42</f>
        <v>2.9706030725535254E-4</v>
      </c>
    </row>
    <row r="217" spans="2:20" s="137" customFormat="1">
      <c r="B217" s="87" t="s">
        <v>829</v>
      </c>
      <c r="C217" s="84" t="s">
        <v>830</v>
      </c>
      <c r="D217" s="97" t="s">
        <v>135</v>
      </c>
      <c r="E217" s="97" t="s">
        <v>296</v>
      </c>
      <c r="F217" s="84"/>
      <c r="G217" s="97" t="s">
        <v>306</v>
      </c>
      <c r="H217" s="84" t="s">
        <v>299</v>
      </c>
      <c r="I217" s="84" t="s">
        <v>144</v>
      </c>
      <c r="J217" s="84"/>
      <c r="K217" s="94">
        <v>3.0399999999999996</v>
      </c>
      <c r="L217" s="97" t="s">
        <v>146</v>
      </c>
      <c r="M217" s="98">
        <v>5.0999999999999997E-2</v>
      </c>
      <c r="N217" s="98">
        <v>3.3799999999999997E-2</v>
      </c>
      <c r="O217" s="94">
        <v>1143914</v>
      </c>
      <c r="P217" s="96">
        <v>105.31</v>
      </c>
      <c r="Q217" s="94">
        <v>1204.6558</v>
      </c>
      <c r="R217" s="95">
        <v>1.3505478158205432E-3</v>
      </c>
      <c r="S217" s="95">
        <v>9.432430426872019E-3</v>
      </c>
      <c r="T217" s="95">
        <f>Q217/'סכום נכסי הקרן'!$C$42</f>
        <v>1.6636472074648093E-3</v>
      </c>
    </row>
    <row r="218" spans="2:20" s="137" customFormat="1">
      <c r="B218" s="87" t="s">
        <v>831</v>
      </c>
      <c r="C218" s="84" t="s">
        <v>832</v>
      </c>
      <c r="D218" s="97" t="s">
        <v>135</v>
      </c>
      <c r="E218" s="97" t="s">
        <v>296</v>
      </c>
      <c r="F218" s="84" t="s">
        <v>833</v>
      </c>
      <c r="G218" s="97" t="s">
        <v>306</v>
      </c>
      <c r="H218" s="84" t="s">
        <v>299</v>
      </c>
      <c r="I218" s="84" t="s">
        <v>144</v>
      </c>
      <c r="J218" s="84"/>
      <c r="K218" s="94">
        <v>4.1900000000000004</v>
      </c>
      <c r="L218" s="97" t="s">
        <v>146</v>
      </c>
      <c r="M218" s="98">
        <v>3.3500000000000002E-2</v>
      </c>
      <c r="N218" s="98">
        <v>2.3899999999999998E-2</v>
      </c>
      <c r="O218" s="94">
        <v>337500</v>
      </c>
      <c r="P218" s="96">
        <v>104.05</v>
      </c>
      <c r="Q218" s="94">
        <v>356.82188000000002</v>
      </c>
      <c r="R218" s="95">
        <v>5.4571490107280273E-4</v>
      </c>
      <c r="S218" s="95">
        <v>2.793908067255125E-3</v>
      </c>
      <c r="T218" s="95">
        <f>Q218/'סכום נכסי הקרן'!$C$42</f>
        <v>4.9277621393956962E-4</v>
      </c>
    </row>
    <row r="219" spans="2:20" s="137" customFormat="1">
      <c r="B219" s="87" t="s">
        <v>677</v>
      </c>
      <c r="C219" s="84" t="s">
        <v>678</v>
      </c>
      <c r="D219" s="97" t="s">
        <v>135</v>
      </c>
      <c r="E219" s="97" t="s">
        <v>296</v>
      </c>
      <c r="F219" s="84" t="s">
        <v>679</v>
      </c>
      <c r="G219" s="97" t="s">
        <v>680</v>
      </c>
      <c r="H219" s="84" t="s">
        <v>302</v>
      </c>
      <c r="I219" s="84" t="s">
        <v>144</v>
      </c>
      <c r="J219" s="84"/>
      <c r="K219" s="94">
        <v>1.2100000000000002</v>
      </c>
      <c r="L219" s="97" t="s">
        <v>146</v>
      </c>
      <c r="M219" s="98">
        <v>6.3E-2</v>
      </c>
      <c r="N219" s="98">
        <v>1.0100000000000003E-2</v>
      </c>
      <c r="O219" s="94">
        <v>67000</v>
      </c>
      <c r="P219" s="96">
        <v>108.12</v>
      </c>
      <c r="Q219" s="94">
        <v>72.440399999999997</v>
      </c>
      <c r="R219" s="95">
        <v>3.5733333333333331E-4</v>
      </c>
      <c r="S219" s="95">
        <v>5.672068594986051E-4</v>
      </c>
      <c r="T219" s="95">
        <f>Q219/'סכום נכסי הקרן'!$C$42</f>
        <v>1.0004124760585868E-4</v>
      </c>
    </row>
    <row r="220" spans="2:20" s="137" customFormat="1">
      <c r="B220" s="87" t="s">
        <v>681</v>
      </c>
      <c r="C220" s="84" t="s">
        <v>682</v>
      </c>
      <c r="D220" s="97" t="s">
        <v>135</v>
      </c>
      <c r="E220" s="97" t="s">
        <v>296</v>
      </c>
      <c r="F220" s="84" t="s">
        <v>679</v>
      </c>
      <c r="G220" s="97" t="s">
        <v>680</v>
      </c>
      <c r="H220" s="84" t="s">
        <v>302</v>
      </c>
      <c r="I220" s="84" t="s">
        <v>144</v>
      </c>
      <c r="J220" s="84"/>
      <c r="K220" s="94">
        <v>4.6899999999999995</v>
      </c>
      <c r="L220" s="97" t="s">
        <v>146</v>
      </c>
      <c r="M220" s="98">
        <v>4.7500000000000001E-2</v>
      </c>
      <c r="N220" s="98">
        <v>2.69E-2</v>
      </c>
      <c r="O220" s="94">
        <v>186790</v>
      </c>
      <c r="P220" s="96">
        <v>111.21</v>
      </c>
      <c r="Q220" s="94">
        <v>207.72917000000001</v>
      </c>
      <c r="R220" s="95">
        <v>3.7210645842463845E-4</v>
      </c>
      <c r="S220" s="95">
        <v>1.6265151785737223E-3</v>
      </c>
      <c r="T220" s="95">
        <f>Q220/'סכום נכסי הקרן'!$C$42</f>
        <v>2.8687700966490402E-4</v>
      </c>
    </row>
    <row r="221" spans="2:20" s="137" customFormat="1">
      <c r="B221" s="87" t="s">
        <v>683</v>
      </c>
      <c r="C221" s="84" t="s">
        <v>684</v>
      </c>
      <c r="D221" s="97" t="s">
        <v>135</v>
      </c>
      <c r="E221" s="97" t="s">
        <v>296</v>
      </c>
      <c r="F221" s="84" t="s">
        <v>297</v>
      </c>
      <c r="G221" s="97" t="s">
        <v>298</v>
      </c>
      <c r="H221" s="84" t="s">
        <v>302</v>
      </c>
      <c r="I221" s="84" t="s">
        <v>142</v>
      </c>
      <c r="J221" s="84"/>
      <c r="K221" s="94">
        <v>3.31</v>
      </c>
      <c r="L221" s="97" t="s">
        <v>146</v>
      </c>
      <c r="M221" s="98">
        <v>2.64E-2</v>
      </c>
      <c r="N221" s="98">
        <v>1.43E-2</v>
      </c>
      <c r="O221" s="94">
        <v>24253</v>
      </c>
      <c r="P221" s="96">
        <v>104.23</v>
      </c>
      <c r="Q221" s="94">
        <v>25.27891</v>
      </c>
      <c r="R221" s="95">
        <v>2.5125352229404937E-4</v>
      </c>
      <c r="S221" s="95">
        <v>1.979333514537176E-4</v>
      </c>
      <c r="T221" s="95">
        <f>Q221/'סכום נכסי הקרן'!$C$42</f>
        <v>3.4910542936209862E-5</v>
      </c>
    </row>
    <row r="222" spans="2:20" s="137" customFormat="1">
      <c r="B222" s="87" t="s">
        <v>685</v>
      </c>
      <c r="C222" s="84" t="s">
        <v>686</v>
      </c>
      <c r="D222" s="97" t="s">
        <v>135</v>
      </c>
      <c r="E222" s="97" t="s">
        <v>296</v>
      </c>
      <c r="F222" s="84" t="s">
        <v>321</v>
      </c>
      <c r="G222" s="97" t="s">
        <v>306</v>
      </c>
      <c r="H222" s="84" t="s">
        <v>302</v>
      </c>
      <c r="I222" s="84" t="s">
        <v>142</v>
      </c>
      <c r="J222" s="84"/>
      <c r="K222" s="94">
        <v>2.56</v>
      </c>
      <c r="L222" s="97" t="s">
        <v>146</v>
      </c>
      <c r="M222" s="98">
        <v>0.05</v>
      </c>
      <c r="N222" s="98">
        <v>2.2200000000000001E-2</v>
      </c>
      <c r="O222" s="94">
        <v>181545.07</v>
      </c>
      <c r="P222" s="96">
        <v>108.49</v>
      </c>
      <c r="Q222" s="94">
        <v>196.95824999999999</v>
      </c>
      <c r="R222" s="95">
        <v>8.74916E-4</v>
      </c>
      <c r="S222" s="95">
        <v>1.5421790939150134E-3</v>
      </c>
      <c r="T222" s="95">
        <f>Q222/'סכום נכסי הקרן'!$C$42</f>
        <v>2.7200221224988561E-4</v>
      </c>
    </row>
    <row r="223" spans="2:20" s="137" customFormat="1">
      <c r="B223" s="87" t="s">
        <v>687</v>
      </c>
      <c r="C223" s="84" t="s">
        <v>688</v>
      </c>
      <c r="D223" s="97" t="s">
        <v>135</v>
      </c>
      <c r="E223" s="97" t="s">
        <v>296</v>
      </c>
      <c r="F223" s="84" t="s">
        <v>321</v>
      </c>
      <c r="G223" s="97" t="s">
        <v>306</v>
      </c>
      <c r="H223" s="84" t="s">
        <v>302</v>
      </c>
      <c r="I223" s="84" t="s">
        <v>142</v>
      </c>
      <c r="J223" s="84"/>
      <c r="K223" s="94">
        <v>3.41</v>
      </c>
      <c r="L223" s="97" t="s">
        <v>146</v>
      </c>
      <c r="M223" s="98">
        <v>4.6500000000000007E-2</v>
      </c>
      <c r="N223" s="98">
        <v>2.5000000000000001E-2</v>
      </c>
      <c r="O223" s="94">
        <v>104</v>
      </c>
      <c r="P223" s="96">
        <v>108.7</v>
      </c>
      <c r="Q223" s="94">
        <v>0.11304</v>
      </c>
      <c r="R223" s="95">
        <v>5.361794840200469E-7</v>
      </c>
      <c r="S223" s="95">
        <v>8.8510090222751844E-7</v>
      </c>
      <c r="T223" s="95">
        <f>Q223/'סכום נכסי הקרן'!$C$42</f>
        <v>1.5610988660148572E-7</v>
      </c>
    </row>
    <row r="224" spans="2:20" s="137" customFormat="1">
      <c r="B224" s="87" t="s">
        <v>761</v>
      </c>
      <c r="C224" s="84" t="s">
        <v>762</v>
      </c>
      <c r="D224" s="97" t="s">
        <v>135</v>
      </c>
      <c r="E224" s="97" t="s">
        <v>296</v>
      </c>
      <c r="F224" s="84" t="s">
        <v>763</v>
      </c>
      <c r="G224" s="97" t="s">
        <v>335</v>
      </c>
      <c r="H224" s="84" t="s">
        <v>302</v>
      </c>
      <c r="I224" s="84" t="s">
        <v>144</v>
      </c>
      <c r="J224" s="84"/>
      <c r="K224" s="94">
        <v>3.0300000000000002</v>
      </c>
      <c r="L224" s="97" t="s">
        <v>146</v>
      </c>
      <c r="M224" s="98">
        <v>3.4000000000000002E-2</v>
      </c>
      <c r="N224" s="98">
        <v>3.0000000000000006E-2</v>
      </c>
      <c r="O224" s="94">
        <v>381592.53</v>
      </c>
      <c r="P224" s="96">
        <v>101.76</v>
      </c>
      <c r="Q224" s="94">
        <v>388.30853999999999</v>
      </c>
      <c r="R224" s="95">
        <v>7.0639909739384247E-4</v>
      </c>
      <c r="S224" s="95">
        <v>3.0404479750234469E-3</v>
      </c>
      <c r="T224" s="95">
        <f>Q224/'סכום נכסי הקרן'!$C$42</f>
        <v>5.3625975005120732E-4</v>
      </c>
    </row>
    <row r="225" spans="2:20" s="137" customFormat="1">
      <c r="B225" s="87" t="s">
        <v>787</v>
      </c>
      <c r="C225" s="84" t="s">
        <v>788</v>
      </c>
      <c r="D225" s="97" t="s">
        <v>135</v>
      </c>
      <c r="E225" s="97" t="s">
        <v>296</v>
      </c>
      <c r="F225" s="84" t="s">
        <v>532</v>
      </c>
      <c r="G225" s="97" t="s">
        <v>306</v>
      </c>
      <c r="H225" s="84" t="s">
        <v>302</v>
      </c>
      <c r="I225" s="84" t="s">
        <v>144</v>
      </c>
      <c r="J225" s="84"/>
      <c r="K225" s="94">
        <v>4.68</v>
      </c>
      <c r="L225" s="97" t="s">
        <v>146</v>
      </c>
      <c r="M225" s="98">
        <v>3.7000000000000005E-2</v>
      </c>
      <c r="N225" s="98">
        <v>2.3900000000000001E-2</v>
      </c>
      <c r="O225" s="94">
        <v>96013.74</v>
      </c>
      <c r="P225" s="96">
        <v>107.21</v>
      </c>
      <c r="Q225" s="94">
        <v>102.93633</v>
      </c>
      <c r="R225" s="95">
        <v>3.8608448102537857E-4</v>
      </c>
      <c r="S225" s="95">
        <v>8.0598937150556948E-4</v>
      </c>
      <c r="T225" s="95">
        <f>Q225/'סכום נכסי הקרן'!$C$42</f>
        <v>1.4215657115599002E-4</v>
      </c>
    </row>
    <row r="226" spans="2:20" s="137" customFormat="1">
      <c r="B226" s="87" t="s">
        <v>823</v>
      </c>
      <c r="C226" s="84" t="s">
        <v>824</v>
      </c>
      <c r="D226" s="97" t="s">
        <v>135</v>
      </c>
      <c r="E226" s="97" t="s">
        <v>296</v>
      </c>
      <c r="F226" s="84" t="s">
        <v>825</v>
      </c>
      <c r="G226" s="97" t="s">
        <v>449</v>
      </c>
      <c r="H226" s="84" t="s">
        <v>302</v>
      </c>
      <c r="I226" s="84" t="s">
        <v>142</v>
      </c>
      <c r="J226" s="84"/>
      <c r="K226" s="94">
        <v>0.52999999999999992</v>
      </c>
      <c r="L226" s="97" t="s">
        <v>146</v>
      </c>
      <c r="M226" s="98">
        <v>8.5000000000000006E-2</v>
      </c>
      <c r="N226" s="98">
        <v>8.6E-3</v>
      </c>
      <c r="O226" s="94">
        <v>22282</v>
      </c>
      <c r="P226" s="96">
        <v>108.01</v>
      </c>
      <c r="Q226" s="94">
        <v>24.066790000000001</v>
      </c>
      <c r="R226" s="95">
        <v>8.1646811422874798E-5</v>
      </c>
      <c r="S226" s="95">
        <v>1.8844247649257094E-4</v>
      </c>
      <c r="T226" s="95">
        <f>Q226/'סכום נכסי הקרן'!$C$42</f>
        <v>3.3236587559817503E-5</v>
      </c>
    </row>
    <row r="227" spans="2:20" s="137" customFormat="1">
      <c r="B227" s="87" t="s">
        <v>693</v>
      </c>
      <c r="C227" s="84" t="s">
        <v>694</v>
      </c>
      <c r="D227" s="97" t="s">
        <v>135</v>
      </c>
      <c r="E227" s="97" t="s">
        <v>296</v>
      </c>
      <c r="F227" s="84" t="s">
        <v>334</v>
      </c>
      <c r="G227" s="97" t="s">
        <v>335</v>
      </c>
      <c r="H227" s="84" t="s">
        <v>307</v>
      </c>
      <c r="I227" s="84" t="s">
        <v>142</v>
      </c>
      <c r="J227" s="84"/>
      <c r="K227" s="94">
        <v>2.27</v>
      </c>
      <c r="L227" s="97" t="s">
        <v>146</v>
      </c>
      <c r="M227" s="98">
        <v>3.3000000000000002E-2</v>
      </c>
      <c r="N227" s="98">
        <v>2.5099999999999997E-2</v>
      </c>
      <c r="O227" s="94">
        <v>116407.11</v>
      </c>
      <c r="P227" s="96">
        <v>102.25</v>
      </c>
      <c r="Q227" s="94">
        <v>119.02625999999999</v>
      </c>
      <c r="R227" s="95">
        <v>1.6130672650492466E-4</v>
      </c>
      <c r="S227" s="95">
        <v>9.3197319634436644E-4</v>
      </c>
      <c r="T227" s="95">
        <f>Q227/'סכום נכסי הקרן'!$C$42</f>
        <v>1.6437699886057106E-4</v>
      </c>
    </row>
    <row r="228" spans="2:20" s="137" customFormat="1">
      <c r="B228" s="87" t="s">
        <v>724</v>
      </c>
      <c r="C228" s="84" t="s">
        <v>725</v>
      </c>
      <c r="D228" s="97" t="s">
        <v>135</v>
      </c>
      <c r="E228" s="97" t="s">
        <v>296</v>
      </c>
      <c r="F228" s="84" t="s">
        <v>420</v>
      </c>
      <c r="G228" s="97" t="s">
        <v>306</v>
      </c>
      <c r="H228" s="84" t="s">
        <v>307</v>
      </c>
      <c r="I228" s="84" t="s">
        <v>144</v>
      </c>
      <c r="J228" s="84"/>
      <c r="K228" s="94">
        <v>5.2299999999999995</v>
      </c>
      <c r="L228" s="97" t="s">
        <v>146</v>
      </c>
      <c r="M228" s="98">
        <v>6.9000000000000006E-2</v>
      </c>
      <c r="N228" s="98">
        <v>5.8900000000000008E-2</v>
      </c>
      <c r="O228" s="94">
        <v>433600</v>
      </c>
      <c r="P228" s="96">
        <v>108.39</v>
      </c>
      <c r="Q228" s="94">
        <v>469.97903000000002</v>
      </c>
      <c r="R228" s="95">
        <v>9.3942079161800937E-4</v>
      </c>
      <c r="S228" s="95">
        <v>3.6799262516013266E-3</v>
      </c>
      <c r="T228" s="95">
        <f>Q228/'סכום נכסי הקרן'!$C$42</f>
        <v>6.4904788639752529E-4</v>
      </c>
    </row>
    <row r="229" spans="2:20" s="137" customFormat="1">
      <c r="B229" s="87" t="s">
        <v>726</v>
      </c>
      <c r="C229" s="84" t="s">
        <v>727</v>
      </c>
      <c r="D229" s="97" t="s">
        <v>135</v>
      </c>
      <c r="E229" s="97" t="s">
        <v>296</v>
      </c>
      <c r="F229" s="84" t="s">
        <v>728</v>
      </c>
      <c r="G229" s="97" t="s">
        <v>335</v>
      </c>
      <c r="H229" s="84" t="s">
        <v>307</v>
      </c>
      <c r="I229" s="84" t="s">
        <v>142</v>
      </c>
      <c r="J229" s="84"/>
      <c r="K229" s="94">
        <v>0.42000000000000004</v>
      </c>
      <c r="L229" s="97" t="s">
        <v>146</v>
      </c>
      <c r="M229" s="98">
        <v>2.4E-2</v>
      </c>
      <c r="N229" s="98">
        <v>1.0599999999999998E-2</v>
      </c>
      <c r="O229" s="94">
        <v>1790.6</v>
      </c>
      <c r="P229" s="96">
        <v>100.75</v>
      </c>
      <c r="Q229" s="94">
        <v>1.8040399999999999</v>
      </c>
      <c r="R229" s="95">
        <v>8.7774509803921561E-5</v>
      </c>
      <c r="S229" s="95">
        <v>1.4125596529144836E-5</v>
      </c>
      <c r="T229" s="95">
        <f>Q229/'סכום נכסי הקרן'!$C$42</f>
        <v>2.4914055186176953E-6</v>
      </c>
    </row>
    <row r="230" spans="2:20" s="137" customFormat="1">
      <c r="B230" s="87" t="s">
        <v>735</v>
      </c>
      <c r="C230" s="84" t="s">
        <v>736</v>
      </c>
      <c r="D230" s="97" t="s">
        <v>135</v>
      </c>
      <c r="E230" s="97" t="s">
        <v>296</v>
      </c>
      <c r="F230" s="84"/>
      <c r="G230" s="97" t="s">
        <v>306</v>
      </c>
      <c r="H230" s="84" t="s">
        <v>307</v>
      </c>
      <c r="I230" s="84" t="s">
        <v>142</v>
      </c>
      <c r="J230" s="84"/>
      <c r="K230" s="94">
        <v>4.83</v>
      </c>
      <c r="L230" s="97" t="s">
        <v>146</v>
      </c>
      <c r="M230" s="98">
        <v>4.5999999999999999E-2</v>
      </c>
      <c r="N230" s="98">
        <v>4.41E-2</v>
      </c>
      <c r="O230" s="94">
        <v>216901</v>
      </c>
      <c r="P230" s="96">
        <v>101.11</v>
      </c>
      <c r="Q230" s="94">
        <v>219.30859999999998</v>
      </c>
      <c r="R230" s="95">
        <v>8.3423461538461533E-4</v>
      </c>
      <c r="S230" s="95">
        <v>1.7171818800977877E-3</v>
      </c>
      <c r="T230" s="95">
        <f>Q230/'סכום נכסי הקרן'!$C$42</f>
        <v>3.0286837116711416E-4</v>
      </c>
    </row>
    <row r="231" spans="2:20" s="137" customFormat="1">
      <c r="B231" s="87" t="s">
        <v>785</v>
      </c>
      <c r="C231" s="84" t="s">
        <v>786</v>
      </c>
      <c r="D231" s="97" t="s">
        <v>135</v>
      </c>
      <c r="E231" s="97" t="s">
        <v>296</v>
      </c>
      <c r="F231" s="84" t="s">
        <v>521</v>
      </c>
      <c r="G231" s="97" t="s">
        <v>306</v>
      </c>
      <c r="H231" s="84" t="s">
        <v>307</v>
      </c>
      <c r="I231" s="84" t="s">
        <v>144</v>
      </c>
      <c r="J231" s="84"/>
      <c r="K231" s="94">
        <v>3.8199999999999994</v>
      </c>
      <c r="L231" s="97" t="s">
        <v>146</v>
      </c>
      <c r="M231" s="98">
        <v>5.74E-2</v>
      </c>
      <c r="N231" s="98">
        <v>2.75E-2</v>
      </c>
      <c r="O231" s="94">
        <v>145008.95999999999</v>
      </c>
      <c r="P231" s="96">
        <v>111.7</v>
      </c>
      <c r="Q231" s="94">
        <v>166.49929</v>
      </c>
      <c r="R231" s="95">
        <v>3.599572367437927E-4</v>
      </c>
      <c r="S231" s="95">
        <v>1.3036860562565574E-3</v>
      </c>
      <c r="T231" s="95">
        <f>Q231/'סכום נכסי הקרן'!$C$42</f>
        <v>2.2993794480827924E-4</v>
      </c>
    </row>
    <row r="232" spans="2:20" s="137" customFormat="1">
      <c r="B232" s="87" t="s">
        <v>695</v>
      </c>
      <c r="C232" s="84" t="s">
        <v>696</v>
      </c>
      <c r="D232" s="97" t="s">
        <v>135</v>
      </c>
      <c r="E232" s="97" t="s">
        <v>296</v>
      </c>
      <c r="F232" s="84" t="s">
        <v>697</v>
      </c>
      <c r="G232" s="97" t="s">
        <v>335</v>
      </c>
      <c r="H232" s="84" t="s">
        <v>358</v>
      </c>
      <c r="I232" s="84" t="s">
        <v>142</v>
      </c>
      <c r="J232" s="84"/>
      <c r="K232" s="94">
        <v>2.0700000000000003</v>
      </c>
      <c r="L232" s="97" t="s">
        <v>146</v>
      </c>
      <c r="M232" s="98">
        <v>4.2999999999999997E-2</v>
      </c>
      <c r="N232" s="98">
        <v>3.2199999999999999E-2</v>
      </c>
      <c r="O232" s="94">
        <v>567104.24</v>
      </c>
      <c r="P232" s="96">
        <v>102.65</v>
      </c>
      <c r="Q232" s="94">
        <v>582.13252999999997</v>
      </c>
      <c r="R232" s="95">
        <v>9.8201906406663697E-4</v>
      </c>
      <c r="S232" s="95">
        <v>4.5580858768487966E-3</v>
      </c>
      <c r="T232" s="95">
        <f>Q232/'סכום נכסי הקרן'!$C$42</f>
        <v>8.039335035857747E-4</v>
      </c>
    </row>
    <row r="233" spans="2:20" s="137" customFormat="1">
      <c r="B233" s="87" t="s">
        <v>698</v>
      </c>
      <c r="C233" s="84" t="s">
        <v>699</v>
      </c>
      <c r="D233" s="97" t="s">
        <v>135</v>
      </c>
      <c r="E233" s="97" t="s">
        <v>296</v>
      </c>
      <c r="F233" s="84" t="s">
        <v>697</v>
      </c>
      <c r="G233" s="97" t="s">
        <v>335</v>
      </c>
      <c r="H233" s="84" t="s">
        <v>358</v>
      </c>
      <c r="I233" s="84" t="s">
        <v>142</v>
      </c>
      <c r="J233" s="84"/>
      <c r="K233" s="94">
        <v>2.4899999999999998</v>
      </c>
      <c r="L233" s="97" t="s">
        <v>146</v>
      </c>
      <c r="M233" s="98">
        <v>4.2500000000000003E-2</v>
      </c>
      <c r="N233" s="98">
        <v>3.7699999999999997E-2</v>
      </c>
      <c r="O233" s="94">
        <v>374782</v>
      </c>
      <c r="P233" s="96">
        <v>102.98</v>
      </c>
      <c r="Q233" s="94">
        <v>385.95049999999998</v>
      </c>
      <c r="R233" s="95">
        <v>5.1876890282305228E-4</v>
      </c>
      <c r="S233" s="95">
        <v>3.0219845697555012E-3</v>
      </c>
      <c r="T233" s="95">
        <f>Q233/'סכום נכסי הקרן'!$C$42</f>
        <v>5.3300326246272743E-4</v>
      </c>
    </row>
    <row r="234" spans="2:20" s="137" customFormat="1">
      <c r="B234" s="87" t="s">
        <v>702</v>
      </c>
      <c r="C234" s="84" t="s">
        <v>703</v>
      </c>
      <c r="D234" s="97" t="s">
        <v>135</v>
      </c>
      <c r="E234" s="97" t="s">
        <v>296</v>
      </c>
      <c r="F234" s="84" t="s">
        <v>357</v>
      </c>
      <c r="G234" s="97" t="s">
        <v>313</v>
      </c>
      <c r="H234" s="84" t="s">
        <v>358</v>
      </c>
      <c r="I234" s="84" t="s">
        <v>144</v>
      </c>
      <c r="J234" s="84"/>
      <c r="K234" s="94">
        <v>2.7499999999999991</v>
      </c>
      <c r="L234" s="97" t="s">
        <v>146</v>
      </c>
      <c r="M234" s="98">
        <v>0.06</v>
      </c>
      <c r="N234" s="98">
        <v>2.4399999999999995E-2</v>
      </c>
      <c r="O234" s="94">
        <v>365425.19999999995</v>
      </c>
      <c r="P234" s="96">
        <v>111.6</v>
      </c>
      <c r="Q234" s="94">
        <v>407.81451000000004</v>
      </c>
      <c r="R234" s="95">
        <v>5.9371877159576202E-4</v>
      </c>
      <c r="S234" s="95">
        <v>3.1931793236241453E-3</v>
      </c>
      <c r="T234" s="95">
        <f>Q234/'סכום נכסי הקרן'!$C$42</f>
        <v>5.6319777875566584E-4</v>
      </c>
    </row>
    <row r="235" spans="2:20" s="137" customFormat="1">
      <c r="B235" s="87" t="s">
        <v>704</v>
      </c>
      <c r="C235" s="84" t="s">
        <v>705</v>
      </c>
      <c r="D235" s="97" t="s">
        <v>135</v>
      </c>
      <c r="E235" s="97" t="s">
        <v>296</v>
      </c>
      <c r="F235" s="84" t="s">
        <v>357</v>
      </c>
      <c r="G235" s="97" t="s">
        <v>313</v>
      </c>
      <c r="H235" s="84" t="s">
        <v>358</v>
      </c>
      <c r="I235" s="84" t="s">
        <v>144</v>
      </c>
      <c r="J235" s="84"/>
      <c r="K235" s="94">
        <v>4.7999999999999989</v>
      </c>
      <c r="L235" s="97" t="s">
        <v>146</v>
      </c>
      <c r="M235" s="98">
        <v>5.9000000000000004E-2</v>
      </c>
      <c r="N235" s="98">
        <v>3.3399999999999992E-2</v>
      </c>
      <c r="O235" s="94">
        <v>503331</v>
      </c>
      <c r="P235" s="96">
        <v>114.39</v>
      </c>
      <c r="Q235" s="94">
        <v>575.76034000000004</v>
      </c>
      <c r="R235" s="95">
        <v>7.0559958953539555E-4</v>
      </c>
      <c r="S235" s="95">
        <v>4.5081917586767767E-3</v>
      </c>
      <c r="T235" s="95">
        <f>Q235/'סכום נכסי הקרן'!$C$42</f>
        <v>7.9513341637502534E-4</v>
      </c>
    </row>
    <row r="236" spans="2:20" s="137" customFormat="1">
      <c r="B236" s="87" t="s">
        <v>758</v>
      </c>
      <c r="C236" s="84" t="s">
        <v>759</v>
      </c>
      <c r="D236" s="97" t="s">
        <v>135</v>
      </c>
      <c r="E236" s="97" t="s">
        <v>296</v>
      </c>
      <c r="F236" s="84" t="s">
        <v>760</v>
      </c>
      <c r="G236" s="97" t="s">
        <v>335</v>
      </c>
      <c r="H236" s="84" t="s">
        <v>358</v>
      </c>
      <c r="I236" s="84" t="s">
        <v>144</v>
      </c>
      <c r="J236" s="84"/>
      <c r="K236" s="94">
        <v>2.34</v>
      </c>
      <c r="L236" s="97" t="s">
        <v>146</v>
      </c>
      <c r="M236" s="98">
        <v>4.7E-2</v>
      </c>
      <c r="N236" s="98">
        <v>1.6900000000000002E-2</v>
      </c>
      <c r="O236" s="94">
        <v>56000</v>
      </c>
      <c r="P236" s="96">
        <v>108.8</v>
      </c>
      <c r="Q236" s="94">
        <v>60.927999999999997</v>
      </c>
      <c r="R236" s="95">
        <v>5.0842533410807667E-4</v>
      </c>
      <c r="S236" s="95">
        <v>4.770650015120156E-4</v>
      </c>
      <c r="T236" s="95">
        <f>Q236/'סכום נכסי הקרן'!$C$42</f>
        <v>8.4142455510043538E-5</v>
      </c>
    </row>
    <row r="237" spans="2:20" s="137" customFormat="1">
      <c r="B237" s="87" t="s">
        <v>764</v>
      </c>
      <c r="C237" s="84" t="s">
        <v>765</v>
      </c>
      <c r="D237" s="97" t="s">
        <v>135</v>
      </c>
      <c r="E237" s="97" t="s">
        <v>296</v>
      </c>
      <c r="F237" s="84" t="s">
        <v>498</v>
      </c>
      <c r="G237" s="97" t="s">
        <v>306</v>
      </c>
      <c r="H237" s="84" t="s">
        <v>358</v>
      </c>
      <c r="I237" s="84" t="s">
        <v>142</v>
      </c>
      <c r="J237" s="84"/>
      <c r="K237" s="94">
        <v>1.1500000000000001</v>
      </c>
      <c r="L237" s="97" t="s">
        <v>146</v>
      </c>
      <c r="M237" s="98">
        <v>3.5499999999999997E-2</v>
      </c>
      <c r="N237" s="98">
        <v>1.3300000000000003E-2</v>
      </c>
      <c r="O237" s="94">
        <v>14216</v>
      </c>
      <c r="P237" s="96">
        <v>102.85</v>
      </c>
      <c r="Q237" s="94">
        <v>14.62115</v>
      </c>
      <c r="R237" s="95">
        <v>8.5276488739376432E-5</v>
      </c>
      <c r="S237" s="95">
        <v>1.1448330729479726E-4</v>
      </c>
      <c r="T237" s="95">
        <f>Q237/'סכום נכסי הקרן'!$C$42</f>
        <v>2.0192021129540984E-5</v>
      </c>
    </row>
    <row r="238" spans="2:20" s="137" customFormat="1">
      <c r="B238" s="87" t="s">
        <v>814</v>
      </c>
      <c r="C238" s="84" t="s">
        <v>815</v>
      </c>
      <c r="D238" s="97" t="s">
        <v>135</v>
      </c>
      <c r="E238" s="97" t="s">
        <v>296</v>
      </c>
      <c r="F238" s="84" t="s">
        <v>816</v>
      </c>
      <c r="G238" s="97" t="s">
        <v>313</v>
      </c>
      <c r="H238" s="84" t="s">
        <v>476</v>
      </c>
      <c r="I238" s="84"/>
      <c r="J238" s="84"/>
      <c r="K238" s="94">
        <v>5.47</v>
      </c>
      <c r="L238" s="97" t="s">
        <v>146</v>
      </c>
      <c r="M238" s="98">
        <v>3.4500000000000003E-2</v>
      </c>
      <c r="N238" s="98">
        <v>0.31759999999999999</v>
      </c>
      <c r="O238" s="94">
        <v>42168.72</v>
      </c>
      <c r="P238" s="96">
        <v>30.54</v>
      </c>
      <c r="Q238" s="94">
        <v>12.87833</v>
      </c>
      <c r="R238" s="95">
        <v>7.2229321590589122E-5</v>
      </c>
      <c r="S238" s="95">
        <v>1.0083706212122892E-4</v>
      </c>
      <c r="T238" s="95">
        <f>Q238/'סכום נכסי הקרן'!$C$42</f>
        <v>1.778516132268676E-5</v>
      </c>
    </row>
    <row r="239" spans="2:20" s="137" customFormat="1">
      <c r="B239" s="83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94"/>
      <c r="P239" s="96"/>
      <c r="Q239" s="84"/>
      <c r="R239" s="84"/>
      <c r="S239" s="95"/>
      <c r="T239" s="84"/>
    </row>
    <row r="240" spans="2:20" s="137" customFormat="1">
      <c r="B240" s="102" t="s">
        <v>58</v>
      </c>
      <c r="C240" s="82"/>
      <c r="D240" s="82"/>
      <c r="E240" s="82"/>
      <c r="F240" s="82"/>
      <c r="G240" s="82"/>
      <c r="H240" s="82"/>
      <c r="I240" s="82"/>
      <c r="J240" s="82"/>
      <c r="K240" s="91">
        <v>4.37</v>
      </c>
      <c r="L240" s="82"/>
      <c r="M240" s="82"/>
      <c r="N240" s="104">
        <v>4.3899999999999995E-2</v>
      </c>
      <c r="O240" s="91"/>
      <c r="P240" s="93"/>
      <c r="Q240" s="91">
        <v>422.50200000000001</v>
      </c>
      <c r="R240" s="82"/>
      <c r="S240" s="92">
        <v>3.308182071770444E-3</v>
      </c>
      <c r="T240" s="92">
        <f>Q240/'סכום נכסי הקרן'!$C$42</f>
        <v>5.8348141639155097E-4</v>
      </c>
    </row>
    <row r="241" spans="2:20" s="137" customFormat="1">
      <c r="B241" s="87" t="s">
        <v>834</v>
      </c>
      <c r="C241" s="84" t="s">
        <v>835</v>
      </c>
      <c r="D241" s="97" t="s">
        <v>135</v>
      </c>
      <c r="E241" s="97" t="s">
        <v>296</v>
      </c>
      <c r="F241" s="84" t="s">
        <v>357</v>
      </c>
      <c r="G241" s="97" t="s">
        <v>313</v>
      </c>
      <c r="H241" s="84" t="s">
        <v>358</v>
      </c>
      <c r="I241" s="84" t="s">
        <v>144</v>
      </c>
      <c r="J241" s="84"/>
      <c r="K241" s="94">
        <v>4.37</v>
      </c>
      <c r="L241" s="97" t="s">
        <v>146</v>
      </c>
      <c r="M241" s="98">
        <v>6.7000000000000004E-2</v>
      </c>
      <c r="N241" s="98">
        <v>4.3899999999999995E-2</v>
      </c>
      <c r="O241" s="94">
        <v>402000</v>
      </c>
      <c r="P241" s="96">
        <v>105.1</v>
      </c>
      <c r="Q241" s="94">
        <v>422.50200000000001</v>
      </c>
      <c r="R241" s="95">
        <v>3.338047009998364E-4</v>
      </c>
      <c r="S241" s="95">
        <v>3.308182071770444E-3</v>
      </c>
      <c r="T241" s="95">
        <f>Q241/'סכום נכסי הקרן'!$C$42</f>
        <v>5.8348141639155097E-4</v>
      </c>
    </row>
    <row r="242" spans="2:20" s="137" customFormat="1">
      <c r="B242" s="138"/>
    </row>
    <row r="243" spans="2:20" s="137" customFormat="1">
      <c r="B243" s="138"/>
    </row>
    <row r="244" spans="2:20">
      <c r="C244" s="1"/>
      <c r="D244" s="1"/>
      <c r="E244" s="1"/>
      <c r="F244" s="1"/>
    </row>
    <row r="245" spans="2:20">
      <c r="B245" s="99" t="s">
        <v>56</v>
      </c>
      <c r="C245" s="1"/>
      <c r="D245" s="1"/>
      <c r="E245" s="1"/>
      <c r="F245" s="1"/>
    </row>
    <row r="246" spans="2:20">
      <c r="B246" s="99" t="s">
        <v>127</v>
      </c>
      <c r="C246" s="1"/>
      <c r="D246" s="1"/>
      <c r="E246" s="1"/>
      <c r="F246" s="1"/>
    </row>
    <row r="247" spans="2:20">
      <c r="C247" s="1"/>
      <c r="D247" s="1"/>
      <c r="E247" s="1"/>
      <c r="F247" s="1"/>
    </row>
    <row r="248" spans="2:20">
      <c r="C248" s="1"/>
      <c r="D248" s="1"/>
      <c r="E248" s="1"/>
      <c r="F248" s="1"/>
    </row>
    <row r="249" spans="2:20">
      <c r="C249" s="1"/>
      <c r="D249" s="1"/>
      <c r="E249" s="1"/>
      <c r="F249" s="1"/>
    </row>
    <row r="250" spans="2:20">
      <c r="C250" s="1"/>
      <c r="D250" s="1"/>
      <c r="E250" s="1"/>
      <c r="F250" s="1"/>
    </row>
    <row r="251" spans="2:20">
      <c r="C251" s="1"/>
      <c r="D251" s="1"/>
      <c r="E251" s="1"/>
      <c r="F251" s="1"/>
    </row>
    <row r="252" spans="2:20">
      <c r="C252" s="1"/>
      <c r="D252" s="1"/>
      <c r="E252" s="1"/>
      <c r="F252" s="1"/>
    </row>
    <row r="253" spans="2:20">
      <c r="C253" s="1"/>
      <c r="D253" s="1"/>
      <c r="E253" s="1"/>
      <c r="F253" s="1"/>
    </row>
    <row r="254" spans="2:20">
      <c r="C254" s="1"/>
      <c r="D254" s="1"/>
      <c r="E254" s="1"/>
      <c r="F254" s="1"/>
    </row>
    <row r="255" spans="2:20">
      <c r="C255" s="1"/>
      <c r="D255" s="1"/>
      <c r="E255" s="1"/>
      <c r="F255" s="1"/>
    </row>
    <row r="256" spans="2:20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2:6">
      <c r="C369" s="1"/>
      <c r="D369" s="1"/>
      <c r="E369" s="1"/>
      <c r="F369" s="1"/>
    </row>
    <row r="370" spans="2:6">
      <c r="C370" s="1"/>
      <c r="D370" s="1"/>
      <c r="E370" s="1"/>
      <c r="F370" s="1"/>
    </row>
    <row r="371" spans="2:6">
      <c r="C371" s="1"/>
      <c r="D371" s="1"/>
      <c r="E371" s="1"/>
      <c r="F371" s="1"/>
    </row>
    <row r="372" spans="2:6">
      <c r="C372" s="1"/>
      <c r="D372" s="1"/>
      <c r="E372" s="1"/>
      <c r="F372" s="1"/>
    </row>
    <row r="373" spans="2:6">
      <c r="C373" s="1"/>
      <c r="D373" s="1"/>
      <c r="E373" s="1"/>
      <c r="F373" s="1"/>
    </row>
    <row r="374" spans="2:6">
      <c r="C374" s="1"/>
      <c r="D374" s="1"/>
      <c r="E374" s="1"/>
      <c r="F374" s="1"/>
    </row>
    <row r="375" spans="2:6">
      <c r="C375" s="1"/>
      <c r="D375" s="1"/>
      <c r="E375" s="1"/>
      <c r="F375" s="1"/>
    </row>
    <row r="376" spans="2:6">
      <c r="C376" s="1"/>
      <c r="D376" s="1"/>
      <c r="E376" s="1"/>
      <c r="F376" s="1"/>
    </row>
    <row r="377" spans="2:6">
      <c r="C377" s="1"/>
      <c r="D377" s="1"/>
      <c r="E377" s="1"/>
      <c r="F377" s="1"/>
    </row>
    <row r="378" spans="2:6">
      <c r="C378" s="1"/>
      <c r="D378" s="1"/>
      <c r="E378" s="1"/>
      <c r="F378" s="1"/>
    </row>
    <row r="379" spans="2:6">
      <c r="B379" s="42"/>
      <c r="C379" s="1"/>
      <c r="D379" s="1"/>
      <c r="E379" s="1"/>
      <c r="F379" s="1"/>
    </row>
    <row r="380" spans="2:6">
      <c r="B380" s="42"/>
      <c r="C380" s="1"/>
      <c r="D380" s="1"/>
      <c r="E380" s="1"/>
      <c r="F380" s="1"/>
    </row>
    <row r="381" spans="2:6">
      <c r="B381" s="3"/>
      <c r="C381" s="1"/>
      <c r="D381" s="1"/>
      <c r="E381" s="1"/>
      <c r="F381" s="1"/>
    </row>
    <row r="382" spans="2:6">
      <c r="C382" s="1"/>
      <c r="D382" s="1"/>
      <c r="E382" s="1"/>
      <c r="F382" s="1"/>
    </row>
    <row r="383" spans="2:6">
      <c r="C383" s="1"/>
      <c r="D383" s="1"/>
      <c r="E383" s="1"/>
      <c r="F383" s="1"/>
    </row>
    <row r="384" spans="2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</sheetData>
  <sheetProtection password="CC13" sheet="1" objects="1" scenarios="1"/>
  <mergeCells count="2">
    <mergeCell ref="B6:T6"/>
    <mergeCell ref="B7:T7"/>
  </mergeCells>
  <phoneticPr fontId="6" type="noConversion"/>
  <conditionalFormatting sqref="B12:B241">
    <cfRule type="cellIs" dxfId="111" priority="2" operator="equal">
      <formula>"NR3"</formula>
    </cfRule>
  </conditionalFormatting>
  <conditionalFormatting sqref="B12:B241">
    <cfRule type="containsText" dxfId="110" priority="1" operator="containsText" text="הפרשה ">
      <formula>NOT(ISERROR(SEARCH("הפרשה ",B12)))</formula>
    </cfRule>
  </conditionalFormatting>
  <dataValidations count="5">
    <dataValidation type="list" allowBlank="1" showInputMessage="1" showErrorMessage="1" sqref="G11:G411">
      <formula1>$BA$7:$BA$10</formula1>
    </dataValidation>
    <dataValidation allowBlank="1" showInputMessage="1" showErrorMessage="1" sqref="H2"/>
    <dataValidation type="list" allowBlank="1" showInputMessage="1" showErrorMessage="1" sqref="I11:I411">
      <formula1>$BC$7:$BC$10</formula1>
    </dataValidation>
    <dataValidation type="list" allowBlank="1" showInputMessage="1" showErrorMessage="1" sqref="E11:E405">
      <formula1>$AY$7:$AY$10</formula1>
    </dataValidation>
    <dataValidation type="list" allowBlank="1" showInputMessage="1" showErrorMessage="1" sqref="L11:L411">
      <formula1>$BD$7:$BD$10</formula1>
    </dataValidation>
  </dataValidations>
  <pageMargins left="0" right="0" top="0.51181102362204722" bottom="0.51181102362204722" header="0" footer="0.23622047244094491"/>
  <pageSetup paperSize="9" scale="61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Z363"/>
  <sheetViews>
    <sheetView rightToLeft="1" zoomScaleNormal="100" workbookViewId="0">
      <selection activeCell="A18" sqref="A18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10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5" t="s">
        <v>159</v>
      </c>
      <c r="C1" s="78" t="s" vm="1">
        <v>214</v>
      </c>
    </row>
    <row r="2" spans="2:52">
      <c r="B2" s="55" t="s">
        <v>158</v>
      </c>
      <c r="C2" s="78" t="s">
        <v>215</v>
      </c>
    </row>
    <row r="3" spans="2:52">
      <c r="B3" s="55" t="s">
        <v>160</v>
      </c>
      <c r="C3" s="78" t="s">
        <v>216</v>
      </c>
    </row>
    <row r="4" spans="2:52">
      <c r="B4" s="55" t="s">
        <v>161</v>
      </c>
      <c r="C4" s="78">
        <v>659</v>
      </c>
    </row>
    <row r="6" spans="2:52" ht="26.25" customHeight="1">
      <c r="B6" s="172" t="s">
        <v>187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4"/>
      <c r="AZ6" s="3"/>
    </row>
    <row r="7" spans="2:52" ht="26.25" customHeight="1">
      <c r="B7" s="172" t="s">
        <v>105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4"/>
      <c r="AV7" s="3"/>
      <c r="AZ7" s="3"/>
    </row>
    <row r="8" spans="2:52" s="3" customFormat="1" ht="63">
      <c r="B8" s="21" t="s">
        <v>130</v>
      </c>
      <c r="C8" s="29" t="s">
        <v>55</v>
      </c>
      <c r="D8" s="70" t="s">
        <v>134</v>
      </c>
      <c r="E8" s="70" t="s">
        <v>204</v>
      </c>
      <c r="F8" s="70" t="s">
        <v>132</v>
      </c>
      <c r="G8" s="29" t="s">
        <v>76</v>
      </c>
      <c r="H8" s="29" t="s">
        <v>117</v>
      </c>
      <c r="I8" s="29" t="s">
        <v>0</v>
      </c>
      <c r="J8" s="13" t="s">
        <v>121</v>
      </c>
      <c r="K8" s="13" t="s">
        <v>72</v>
      </c>
      <c r="L8" s="13" t="s">
        <v>69</v>
      </c>
      <c r="M8" s="74" t="s">
        <v>162</v>
      </c>
      <c r="N8" s="14" t="s">
        <v>164</v>
      </c>
      <c r="AV8" s="1"/>
      <c r="AW8" s="1"/>
      <c r="AX8" s="1"/>
      <c r="AZ8" s="4"/>
    </row>
    <row r="9" spans="2:52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73</v>
      </c>
      <c r="K9" s="16" t="s">
        <v>23</v>
      </c>
      <c r="L9" s="16" t="s">
        <v>20</v>
      </c>
      <c r="M9" s="16" t="s">
        <v>20</v>
      </c>
      <c r="N9" s="17" t="s">
        <v>20</v>
      </c>
      <c r="AV9" s="1"/>
      <c r="AX9" s="1"/>
      <c r="AZ9" s="4"/>
    </row>
    <row r="10" spans="2:5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V10" s="1"/>
      <c r="AW10" s="3"/>
      <c r="AX10" s="1"/>
      <c r="AZ10" s="1"/>
    </row>
    <row r="11" spans="2:52" s="4" customFormat="1" ht="18" customHeight="1">
      <c r="B11" s="105" t="s">
        <v>34</v>
      </c>
      <c r="C11" s="80"/>
      <c r="D11" s="80"/>
      <c r="E11" s="80"/>
      <c r="F11" s="80"/>
      <c r="G11" s="80"/>
      <c r="H11" s="80"/>
      <c r="I11" s="88"/>
      <c r="J11" s="90"/>
      <c r="K11" s="88">
        <v>97949.961610000042</v>
      </c>
      <c r="L11" s="80"/>
      <c r="M11" s="89">
        <v>1</v>
      </c>
      <c r="N11" s="89">
        <f>K11/'סכום נכסי הקרן'!$C$42</f>
        <v>0.13527032377527412</v>
      </c>
      <c r="AV11" s="1"/>
      <c r="AW11" s="3"/>
      <c r="AX11" s="1"/>
      <c r="AZ11" s="1"/>
    </row>
    <row r="12" spans="2:52" ht="20.25">
      <c r="B12" s="106" t="s">
        <v>210</v>
      </c>
      <c r="C12" s="82"/>
      <c r="D12" s="82"/>
      <c r="E12" s="82"/>
      <c r="F12" s="82"/>
      <c r="G12" s="82"/>
      <c r="H12" s="82"/>
      <c r="I12" s="91"/>
      <c r="J12" s="93"/>
      <c r="K12" s="91">
        <v>78711.89271</v>
      </c>
      <c r="L12" s="82"/>
      <c r="M12" s="92">
        <v>0.80359288984105159</v>
      </c>
      <c r="N12" s="92">
        <f>K12/'סכום נכסי הקרן'!$C$42</f>
        <v>0.10870227039230723</v>
      </c>
      <c r="AW12" s="4"/>
    </row>
    <row r="13" spans="2:52">
      <c r="B13" s="107" t="s">
        <v>836</v>
      </c>
      <c r="C13" s="82"/>
      <c r="D13" s="82"/>
      <c r="E13" s="82"/>
      <c r="F13" s="82"/>
      <c r="G13" s="82"/>
      <c r="H13" s="82"/>
      <c r="I13" s="91"/>
      <c r="J13" s="93"/>
      <c r="K13" s="91">
        <v>59655.837290000003</v>
      </c>
      <c r="L13" s="82"/>
      <c r="M13" s="92">
        <v>0.60904400889432853</v>
      </c>
      <c r="N13" s="92">
        <f>K13/'סכום נכסי הקרן'!$C$42</f>
        <v>8.2385580276526746E-2</v>
      </c>
    </row>
    <row r="14" spans="2:52">
      <c r="B14" s="108" t="s">
        <v>837</v>
      </c>
      <c r="C14" s="84" t="s">
        <v>838</v>
      </c>
      <c r="D14" s="97" t="s">
        <v>135</v>
      </c>
      <c r="E14" s="97" t="s">
        <v>296</v>
      </c>
      <c r="F14" s="84" t="s">
        <v>839</v>
      </c>
      <c r="G14" s="97" t="s">
        <v>840</v>
      </c>
      <c r="H14" s="97" t="s">
        <v>146</v>
      </c>
      <c r="I14" s="94">
        <v>692100</v>
      </c>
      <c r="J14" s="96">
        <v>246</v>
      </c>
      <c r="K14" s="94">
        <v>1702.566</v>
      </c>
      <c r="L14" s="95">
        <v>2.0753676356937087E-4</v>
      </c>
      <c r="M14" s="95">
        <v>1.7381997624245922E-2</v>
      </c>
      <c r="N14" s="95">
        <f>K14/'סכום נכסי הקרן'!$C$42</f>
        <v>2.3512684464927912E-3</v>
      </c>
    </row>
    <row r="15" spans="2:52">
      <c r="B15" s="108" t="s">
        <v>841</v>
      </c>
      <c r="C15" s="84" t="s">
        <v>842</v>
      </c>
      <c r="D15" s="97" t="s">
        <v>135</v>
      </c>
      <c r="E15" s="97" t="s">
        <v>296</v>
      </c>
      <c r="F15" s="84" t="s">
        <v>843</v>
      </c>
      <c r="G15" s="97" t="s">
        <v>168</v>
      </c>
      <c r="H15" s="97" t="s">
        <v>146</v>
      </c>
      <c r="I15" s="94">
        <v>550</v>
      </c>
      <c r="J15" s="96">
        <v>2932</v>
      </c>
      <c r="K15" s="94">
        <v>16.126000000000001</v>
      </c>
      <c r="L15" s="95">
        <v>9.8660598248197837E-7</v>
      </c>
      <c r="M15" s="95">
        <v>1.6463508239245337E-4</v>
      </c>
      <c r="N15" s="95">
        <f>K15/'סכום נכסי הקרן'!$C$42</f>
        <v>2.2270240899996096E-5</v>
      </c>
    </row>
    <row r="16" spans="2:52" ht="20.25">
      <c r="B16" s="108" t="s">
        <v>844</v>
      </c>
      <c r="C16" s="84" t="s">
        <v>845</v>
      </c>
      <c r="D16" s="97" t="s">
        <v>135</v>
      </c>
      <c r="E16" s="97" t="s">
        <v>296</v>
      </c>
      <c r="F16" s="84" t="s">
        <v>846</v>
      </c>
      <c r="G16" s="97" t="s">
        <v>847</v>
      </c>
      <c r="H16" s="97" t="s">
        <v>146</v>
      </c>
      <c r="I16" s="94">
        <v>10998.25</v>
      </c>
      <c r="J16" s="96">
        <v>20560</v>
      </c>
      <c r="K16" s="94">
        <v>2261.2394599999998</v>
      </c>
      <c r="L16" s="95">
        <v>2.2143827311871343E-4</v>
      </c>
      <c r="M16" s="95">
        <v>2.3085659481964945E-2</v>
      </c>
      <c r="N16" s="95">
        <f>K16/'סכום נכסי הקרן'!$C$42</f>
        <v>3.1228046326911246E-3</v>
      </c>
      <c r="AV16" s="4"/>
    </row>
    <row r="17" spans="2:14">
      <c r="B17" s="108" t="s">
        <v>848</v>
      </c>
      <c r="C17" s="84" t="s">
        <v>849</v>
      </c>
      <c r="D17" s="97" t="s">
        <v>135</v>
      </c>
      <c r="E17" s="97" t="s">
        <v>296</v>
      </c>
      <c r="F17" s="84" t="s">
        <v>326</v>
      </c>
      <c r="G17" s="97" t="s">
        <v>306</v>
      </c>
      <c r="H17" s="97" t="s">
        <v>146</v>
      </c>
      <c r="I17" s="94">
        <v>5193.8399999999992</v>
      </c>
      <c r="J17" s="96">
        <v>4661</v>
      </c>
      <c r="K17" s="94">
        <v>242.08488</v>
      </c>
      <c r="L17" s="95">
        <v>4.8141330988640486E-5</v>
      </c>
      <c r="M17" s="95">
        <v>2.471515823190325E-3</v>
      </c>
      <c r="N17" s="95">
        <f>K17/'סכום נכסי הקרן'!$C$42</f>
        <v>3.3432274561866839E-4</v>
      </c>
    </row>
    <row r="18" spans="2:14">
      <c r="B18" s="108" t="s">
        <v>850</v>
      </c>
      <c r="C18" s="84" t="s">
        <v>851</v>
      </c>
      <c r="D18" s="97" t="s">
        <v>135</v>
      </c>
      <c r="E18" s="97" t="s">
        <v>296</v>
      </c>
      <c r="F18" s="84" t="s">
        <v>691</v>
      </c>
      <c r="G18" s="97" t="s">
        <v>692</v>
      </c>
      <c r="H18" s="97" t="s">
        <v>146</v>
      </c>
      <c r="I18" s="94">
        <v>5552</v>
      </c>
      <c r="J18" s="96">
        <v>41460</v>
      </c>
      <c r="K18" s="94">
        <v>2301.8592000000003</v>
      </c>
      <c r="L18" s="95">
        <v>1.2987777359927335E-4</v>
      </c>
      <c r="M18" s="95">
        <v>2.3500358368338511E-2</v>
      </c>
      <c r="N18" s="95">
        <f>K18/'סכום נכסי הקרן'!$C$42</f>
        <v>3.1789010853201225E-3</v>
      </c>
    </row>
    <row r="19" spans="2:14">
      <c r="B19" s="108" t="s">
        <v>852</v>
      </c>
      <c r="C19" s="84" t="s">
        <v>853</v>
      </c>
      <c r="D19" s="97" t="s">
        <v>135</v>
      </c>
      <c r="E19" s="97" t="s">
        <v>296</v>
      </c>
      <c r="F19" s="84" t="s">
        <v>854</v>
      </c>
      <c r="G19" s="97" t="s">
        <v>306</v>
      </c>
      <c r="H19" s="97" t="s">
        <v>146</v>
      </c>
      <c r="I19" s="94">
        <v>39214</v>
      </c>
      <c r="J19" s="96">
        <v>3412</v>
      </c>
      <c r="K19" s="94">
        <v>1376.5346800000004</v>
      </c>
      <c r="L19" s="95">
        <v>2.5261256300884222E-4</v>
      </c>
      <c r="M19" s="95">
        <v>1.4053447876588706E-2</v>
      </c>
      <c r="N19" s="95">
        <f>K19/'סכום נכסי הקרן'!$C$42</f>
        <v>1.9010144444250928E-3</v>
      </c>
    </row>
    <row r="20" spans="2:14">
      <c r="B20" s="108" t="s">
        <v>855</v>
      </c>
      <c r="C20" s="84" t="s">
        <v>856</v>
      </c>
      <c r="D20" s="97" t="s">
        <v>135</v>
      </c>
      <c r="E20" s="97" t="s">
        <v>296</v>
      </c>
      <c r="F20" s="84" t="s">
        <v>361</v>
      </c>
      <c r="G20" s="97" t="s">
        <v>362</v>
      </c>
      <c r="H20" s="97" t="s">
        <v>146</v>
      </c>
      <c r="I20" s="94">
        <v>463868</v>
      </c>
      <c r="J20" s="96">
        <v>651</v>
      </c>
      <c r="K20" s="94">
        <v>3019.7806800000003</v>
      </c>
      <c r="L20" s="95">
        <v>1.6773472779485333E-4</v>
      </c>
      <c r="M20" s="95">
        <v>3.082983015372311E-2</v>
      </c>
      <c r="N20" s="95">
        <f>K20/'סכום נכסי הקרן'!$C$42</f>
        <v>4.1703611068308341E-3</v>
      </c>
    </row>
    <row r="21" spans="2:14">
      <c r="B21" s="108" t="s">
        <v>857</v>
      </c>
      <c r="C21" s="84" t="s">
        <v>858</v>
      </c>
      <c r="D21" s="97" t="s">
        <v>135</v>
      </c>
      <c r="E21" s="97" t="s">
        <v>296</v>
      </c>
      <c r="F21" s="84" t="s">
        <v>378</v>
      </c>
      <c r="G21" s="97" t="s">
        <v>298</v>
      </c>
      <c r="H21" s="97" t="s">
        <v>146</v>
      </c>
      <c r="I21" s="94">
        <v>15398</v>
      </c>
      <c r="J21" s="96">
        <v>5895</v>
      </c>
      <c r="K21" s="94">
        <v>917.96127000000001</v>
      </c>
      <c r="L21" s="95">
        <v>1.5347347613934968E-4</v>
      </c>
      <c r="M21" s="95">
        <v>9.3717369043489467E-3</v>
      </c>
      <c r="N21" s="95">
        <f>K21/'סכום נכסי הקרן'!$C$42</f>
        <v>1.2677178853879672E-3</v>
      </c>
    </row>
    <row r="22" spans="2:14">
      <c r="B22" s="108" t="s">
        <v>859</v>
      </c>
      <c r="C22" s="84" t="s">
        <v>860</v>
      </c>
      <c r="D22" s="97" t="s">
        <v>135</v>
      </c>
      <c r="E22" s="97" t="s">
        <v>296</v>
      </c>
      <c r="F22" s="84" t="s">
        <v>357</v>
      </c>
      <c r="G22" s="97" t="s">
        <v>313</v>
      </c>
      <c r="H22" s="97" t="s">
        <v>146</v>
      </c>
      <c r="I22" s="94">
        <v>491442.13</v>
      </c>
      <c r="J22" s="96">
        <v>143.4</v>
      </c>
      <c r="K22" s="94">
        <v>704.72801000000004</v>
      </c>
      <c r="L22" s="95">
        <v>1.5370307764711895E-4</v>
      </c>
      <c r="M22" s="95">
        <v>7.1947757652622906E-3</v>
      </c>
      <c r="N22" s="95">
        <f>K22/'סכום נכסי הקרן'!$C$42</f>
        <v>9.7323964725752555E-4</v>
      </c>
    </row>
    <row r="23" spans="2:14">
      <c r="B23" s="108" t="s">
        <v>861</v>
      </c>
      <c r="C23" s="84" t="s">
        <v>862</v>
      </c>
      <c r="D23" s="97" t="s">
        <v>135</v>
      </c>
      <c r="E23" s="97" t="s">
        <v>296</v>
      </c>
      <c r="F23" s="84" t="s">
        <v>405</v>
      </c>
      <c r="G23" s="97" t="s">
        <v>306</v>
      </c>
      <c r="H23" s="97" t="s">
        <v>146</v>
      </c>
      <c r="I23" s="94">
        <v>21120</v>
      </c>
      <c r="J23" s="96">
        <v>3725</v>
      </c>
      <c r="K23" s="94">
        <v>786.72</v>
      </c>
      <c r="L23" s="95">
        <v>1.0802166865572476E-4</v>
      </c>
      <c r="M23" s="95">
        <v>8.0318561341802628E-3</v>
      </c>
      <c r="N23" s="95">
        <f>K23/'סכום נכסי הקרן'!$C$42</f>
        <v>1.0864717797869855E-3</v>
      </c>
    </row>
    <row r="24" spans="2:14">
      <c r="B24" s="108" t="s">
        <v>863</v>
      </c>
      <c r="C24" s="84" t="s">
        <v>864</v>
      </c>
      <c r="D24" s="97" t="s">
        <v>135</v>
      </c>
      <c r="E24" s="97" t="s">
        <v>296</v>
      </c>
      <c r="F24" s="84" t="s">
        <v>427</v>
      </c>
      <c r="G24" s="97" t="s">
        <v>298</v>
      </c>
      <c r="H24" s="97" t="s">
        <v>146</v>
      </c>
      <c r="I24" s="94">
        <v>158895.32</v>
      </c>
      <c r="J24" s="96">
        <v>851</v>
      </c>
      <c r="K24" s="94">
        <v>1352.1991699999999</v>
      </c>
      <c r="L24" s="95">
        <v>1.3732436518492779E-4</v>
      </c>
      <c r="M24" s="95">
        <v>1.3804999489269318E-2</v>
      </c>
      <c r="N24" s="95">
        <f>K24/'סכום נכסי הקרן'!$C$42</f>
        <v>1.8674067506309544E-3</v>
      </c>
    </row>
    <row r="25" spans="2:14">
      <c r="B25" s="108" t="s">
        <v>865</v>
      </c>
      <c r="C25" s="84" t="s">
        <v>866</v>
      </c>
      <c r="D25" s="97" t="s">
        <v>135</v>
      </c>
      <c r="E25" s="97" t="s">
        <v>296</v>
      </c>
      <c r="F25" s="84" t="s">
        <v>867</v>
      </c>
      <c r="G25" s="97" t="s">
        <v>840</v>
      </c>
      <c r="H25" s="97" t="s">
        <v>146</v>
      </c>
      <c r="I25" s="94">
        <v>33410</v>
      </c>
      <c r="J25" s="96">
        <v>1319</v>
      </c>
      <c r="K25" s="94">
        <v>440.67790000000002</v>
      </c>
      <c r="L25" s="95">
        <v>6.1082310047256961E-5</v>
      </c>
      <c r="M25" s="95">
        <v>4.4990104412150145E-3</v>
      </c>
      <c r="N25" s="95">
        <f>K25/'סכום נכסי הקרן'!$C$42</f>
        <v>6.0858259905149383E-4</v>
      </c>
    </row>
    <row r="26" spans="2:14">
      <c r="B26" s="108" t="s">
        <v>868</v>
      </c>
      <c r="C26" s="84" t="s">
        <v>869</v>
      </c>
      <c r="D26" s="97" t="s">
        <v>135</v>
      </c>
      <c r="E26" s="97" t="s">
        <v>296</v>
      </c>
      <c r="F26" s="84" t="s">
        <v>461</v>
      </c>
      <c r="G26" s="97" t="s">
        <v>453</v>
      </c>
      <c r="H26" s="97" t="s">
        <v>146</v>
      </c>
      <c r="I26" s="94">
        <v>37590</v>
      </c>
      <c r="J26" s="96">
        <v>1910</v>
      </c>
      <c r="K26" s="94">
        <v>736.76400000000001</v>
      </c>
      <c r="L26" s="95">
        <v>1.754664515846609E-4</v>
      </c>
      <c r="M26" s="95">
        <v>7.5218406203518239E-3</v>
      </c>
      <c r="N26" s="95">
        <f>K26/'סכום נכסי הקרן'!$C$42</f>
        <v>1.0174818161009999E-3</v>
      </c>
    </row>
    <row r="27" spans="2:14">
      <c r="B27" s="108" t="s">
        <v>870</v>
      </c>
      <c r="C27" s="84" t="s">
        <v>871</v>
      </c>
      <c r="D27" s="97" t="s">
        <v>135</v>
      </c>
      <c r="E27" s="97" t="s">
        <v>296</v>
      </c>
      <c r="F27" s="84" t="s">
        <v>872</v>
      </c>
      <c r="G27" s="97" t="s">
        <v>873</v>
      </c>
      <c r="H27" s="97" t="s">
        <v>146</v>
      </c>
      <c r="I27" s="94">
        <v>11405.2</v>
      </c>
      <c r="J27" s="96">
        <v>8381</v>
      </c>
      <c r="K27" s="94">
        <v>955.86981000000003</v>
      </c>
      <c r="L27" s="95">
        <v>1.2188553064369191E-4</v>
      </c>
      <c r="M27" s="95">
        <v>9.7587563515942419E-3</v>
      </c>
      <c r="N27" s="95">
        <f>K27/'סכום נכסי הקרן'!$C$42</f>
        <v>1.3200701313241657E-3</v>
      </c>
    </row>
    <row r="28" spans="2:14">
      <c r="B28" s="108" t="s">
        <v>874</v>
      </c>
      <c r="C28" s="84" t="s">
        <v>875</v>
      </c>
      <c r="D28" s="97" t="s">
        <v>135</v>
      </c>
      <c r="E28" s="97" t="s">
        <v>296</v>
      </c>
      <c r="F28" s="84" t="s">
        <v>876</v>
      </c>
      <c r="G28" s="97" t="s">
        <v>313</v>
      </c>
      <c r="H28" s="97" t="s">
        <v>146</v>
      </c>
      <c r="I28" s="94">
        <v>20930</v>
      </c>
      <c r="J28" s="96">
        <v>11910</v>
      </c>
      <c r="K28" s="94">
        <v>2492.7629999999999</v>
      </c>
      <c r="L28" s="95">
        <v>2.06336821054248E-5</v>
      </c>
      <c r="M28" s="95">
        <v>2.5449351475248617E-2</v>
      </c>
      <c r="N28" s="95">
        <f>K28/'סכום נכסי הקרן'!$C$42</f>
        <v>3.4425420139276301E-3</v>
      </c>
    </row>
    <row r="29" spans="2:14">
      <c r="B29" s="108" t="s">
        <v>877</v>
      </c>
      <c r="C29" s="84" t="s">
        <v>878</v>
      </c>
      <c r="D29" s="97" t="s">
        <v>135</v>
      </c>
      <c r="E29" s="97" t="s">
        <v>296</v>
      </c>
      <c r="F29" s="84" t="s">
        <v>879</v>
      </c>
      <c r="G29" s="97" t="s">
        <v>840</v>
      </c>
      <c r="H29" s="97" t="s">
        <v>146</v>
      </c>
      <c r="I29" s="94">
        <v>6352072.9500000002</v>
      </c>
      <c r="J29" s="96">
        <v>63.4</v>
      </c>
      <c r="K29" s="94">
        <v>4027.21425</v>
      </c>
      <c r="L29" s="95">
        <v>4.9042102938930739E-4</v>
      </c>
      <c r="M29" s="95">
        <v>4.1115016114399869E-2</v>
      </c>
      <c r="N29" s="95">
        <f>K29/'סכום נכסי הקרן'!$C$42</f>
        <v>5.5616415418204826E-3</v>
      </c>
    </row>
    <row r="30" spans="2:14">
      <c r="B30" s="108" t="s">
        <v>880</v>
      </c>
      <c r="C30" s="84" t="s">
        <v>881</v>
      </c>
      <c r="D30" s="97" t="s">
        <v>135</v>
      </c>
      <c r="E30" s="97" t="s">
        <v>296</v>
      </c>
      <c r="F30" s="84" t="s">
        <v>882</v>
      </c>
      <c r="G30" s="97" t="s">
        <v>313</v>
      </c>
      <c r="H30" s="97" t="s">
        <v>146</v>
      </c>
      <c r="I30" s="94">
        <v>157791</v>
      </c>
      <c r="J30" s="96">
        <v>1540</v>
      </c>
      <c r="K30" s="94">
        <v>2455.0218100000002</v>
      </c>
      <c r="L30" s="95">
        <v>1.2362288289388676E-4</v>
      </c>
      <c r="M30" s="95">
        <v>2.5064040553430485E-2</v>
      </c>
      <c r="N30" s="95">
        <f>K30/'סכום נכסי הקרן'!$C$42</f>
        <v>3.3904208807791422E-3</v>
      </c>
    </row>
    <row r="31" spans="2:14">
      <c r="B31" s="108" t="s">
        <v>883</v>
      </c>
      <c r="C31" s="84" t="s">
        <v>884</v>
      </c>
      <c r="D31" s="97" t="s">
        <v>135</v>
      </c>
      <c r="E31" s="97" t="s">
        <v>296</v>
      </c>
      <c r="F31" s="84" t="s">
        <v>392</v>
      </c>
      <c r="G31" s="97" t="s">
        <v>298</v>
      </c>
      <c r="H31" s="97" t="s">
        <v>146</v>
      </c>
      <c r="I31" s="94">
        <v>259402</v>
      </c>
      <c r="J31" s="96">
        <v>1600</v>
      </c>
      <c r="K31" s="94">
        <v>4150.4319999999998</v>
      </c>
      <c r="L31" s="95">
        <v>1.7032694736283458E-4</v>
      </c>
      <c r="M31" s="95">
        <v>4.2372982406317435E-2</v>
      </c>
      <c r="N31" s="95">
        <f>K31/'סכום נכסי הקרן'!$C$42</f>
        <v>5.7318070494265525E-3</v>
      </c>
    </row>
    <row r="32" spans="2:14">
      <c r="B32" s="108" t="s">
        <v>885</v>
      </c>
      <c r="C32" s="84" t="s">
        <v>886</v>
      </c>
      <c r="D32" s="97" t="s">
        <v>135</v>
      </c>
      <c r="E32" s="97" t="s">
        <v>296</v>
      </c>
      <c r="F32" s="84" t="s">
        <v>535</v>
      </c>
      <c r="G32" s="97" t="s">
        <v>298</v>
      </c>
      <c r="H32" s="97" t="s">
        <v>146</v>
      </c>
      <c r="I32" s="94">
        <v>39625</v>
      </c>
      <c r="J32" s="96">
        <v>6144</v>
      </c>
      <c r="K32" s="94">
        <v>2434.56</v>
      </c>
      <c r="L32" s="95">
        <v>1.705879002340311E-4</v>
      </c>
      <c r="M32" s="95">
        <v>2.4855139910044104E-2</v>
      </c>
      <c r="N32" s="95">
        <f>K32/'סכום נכסי הקרן'!$C$42</f>
        <v>3.3621628231114034E-3</v>
      </c>
    </row>
    <row r="33" spans="2:14" s="137" customFormat="1">
      <c r="B33" s="108" t="s">
        <v>887</v>
      </c>
      <c r="C33" s="84" t="s">
        <v>888</v>
      </c>
      <c r="D33" s="97" t="s">
        <v>135</v>
      </c>
      <c r="E33" s="97" t="s">
        <v>296</v>
      </c>
      <c r="F33" s="84"/>
      <c r="G33" s="97" t="s">
        <v>889</v>
      </c>
      <c r="H33" s="97" t="s">
        <v>146</v>
      </c>
      <c r="I33" s="94">
        <v>27254</v>
      </c>
      <c r="J33" s="96">
        <v>14640</v>
      </c>
      <c r="K33" s="94">
        <v>3989.9856</v>
      </c>
      <c r="L33" s="95">
        <v>5.5423719224276253E-5</v>
      </c>
      <c r="M33" s="95">
        <v>4.0734937864362053E-2</v>
      </c>
      <c r="N33" s="95">
        <f>K33/'סכום נכסי הקרן'!$C$42</f>
        <v>5.5102282338779273E-3</v>
      </c>
    </row>
    <row r="34" spans="2:14">
      <c r="B34" s="108" t="s">
        <v>890</v>
      </c>
      <c r="C34" s="84" t="s">
        <v>891</v>
      </c>
      <c r="D34" s="97" t="s">
        <v>135</v>
      </c>
      <c r="E34" s="97" t="s">
        <v>296</v>
      </c>
      <c r="F34" s="84" t="s">
        <v>552</v>
      </c>
      <c r="G34" s="97" t="s">
        <v>306</v>
      </c>
      <c r="H34" s="97" t="s">
        <v>146</v>
      </c>
      <c r="I34" s="94">
        <v>14051.71</v>
      </c>
      <c r="J34" s="96">
        <v>20150</v>
      </c>
      <c r="K34" s="94">
        <v>2831.41957</v>
      </c>
      <c r="L34" s="95">
        <v>3.160402319511483E-4</v>
      </c>
      <c r="M34" s="95">
        <v>2.8906796117732534E-2</v>
      </c>
      <c r="N34" s="95">
        <f>K34/'סכום נכסי הקרן'!$C$42</f>
        <v>3.9102316701515169E-3</v>
      </c>
    </row>
    <row r="35" spans="2:14">
      <c r="B35" s="108" t="s">
        <v>892</v>
      </c>
      <c r="C35" s="84" t="s">
        <v>893</v>
      </c>
      <c r="D35" s="97" t="s">
        <v>135</v>
      </c>
      <c r="E35" s="97" t="s">
        <v>296</v>
      </c>
      <c r="F35" s="84" t="s">
        <v>894</v>
      </c>
      <c r="G35" s="97" t="s">
        <v>170</v>
      </c>
      <c r="H35" s="97" t="s">
        <v>146</v>
      </c>
      <c r="I35" s="94">
        <v>11011</v>
      </c>
      <c r="J35" s="96">
        <v>24340</v>
      </c>
      <c r="K35" s="94">
        <v>2680.0774000000001</v>
      </c>
      <c r="L35" s="95">
        <v>1.8337422767907981E-4</v>
      </c>
      <c r="M35" s="95">
        <v>2.7361699340639475E-2</v>
      </c>
      <c r="N35" s="95">
        <f>K35/'סכום נכסי הקרן'!$C$42</f>
        <v>3.7012259288500059E-3</v>
      </c>
    </row>
    <row r="36" spans="2:14">
      <c r="B36" s="108" t="s">
        <v>895</v>
      </c>
      <c r="C36" s="84" t="s">
        <v>896</v>
      </c>
      <c r="D36" s="97" t="s">
        <v>135</v>
      </c>
      <c r="E36" s="97" t="s">
        <v>296</v>
      </c>
      <c r="F36" s="84" t="s">
        <v>600</v>
      </c>
      <c r="G36" s="97" t="s">
        <v>362</v>
      </c>
      <c r="H36" s="97" t="s">
        <v>146</v>
      </c>
      <c r="I36" s="94">
        <v>9457</v>
      </c>
      <c r="J36" s="96">
        <v>3755</v>
      </c>
      <c r="K36" s="94">
        <v>355.11034999999998</v>
      </c>
      <c r="L36" s="95">
        <v>9.4001686483889425E-5</v>
      </c>
      <c r="M36" s="95">
        <v>3.6254261274130564E-3</v>
      </c>
      <c r="N36" s="95">
        <f>K36/'סכום נכסי הקרן'!$C$42</f>
        <v>4.9041256607850229E-4</v>
      </c>
    </row>
    <row r="37" spans="2:14">
      <c r="B37" s="108" t="s">
        <v>897</v>
      </c>
      <c r="C37" s="84" t="s">
        <v>898</v>
      </c>
      <c r="D37" s="97" t="s">
        <v>135</v>
      </c>
      <c r="E37" s="97" t="s">
        <v>296</v>
      </c>
      <c r="F37" s="84" t="s">
        <v>614</v>
      </c>
      <c r="G37" s="97" t="s">
        <v>298</v>
      </c>
      <c r="H37" s="97" t="s">
        <v>146</v>
      </c>
      <c r="I37" s="94">
        <v>218410</v>
      </c>
      <c r="J37" s="96">
        <v>2208</v>
      </c>
      <c r="K37" s="94">
        <v>4822.4928</v>
      </c>
      <c r="L37" s="95">
        <v>1.6378080995164867E-4</v>
      </c>
      <c r="M37" s="95">
        <v>4.9234249005643875E-2</v>
      </c>
      <c r="N37" s="95">
        <f>K37/'סכום נכסי הקרן'!$C$42</f>
        <v>6.6599328038259142E-3</v>
      </c>
    </row>
    <row r="38" spans="2:14">
      <c r="B38" s="108" t="s">
        <v>899</v>
      </c>
      <c r="C38" s="84" t="s">
        <v>900</v>
      </c>
      <c r="D38" s="97" t="s">
        <v>135</v>
      </c>
      <c r="E38" s="97" t="s">
        <v>296</v>
      </c>
      <c r="F38" s="84" t="s">
        <v>629</v>
      </c>
      <c r="G38" s="97" t="s">
        <v>449</v>
      </c>
      <c r="H38" s="97" t="s">
        <v>146</v>
      </c>
      <c r="I38" s="94">
        <v>3045</v>
      </c>
      <c r="J38" s="96">
        <v>60000</v>
      </c>
      <c r="K38" s="94">
        <v>1827</v>
      </c>
      <c r="L38" s="95">
        <v>3.0000727111218655E-4</v>
      </c>
      <c r="M38" s="95">
        <v>1.8652380970545224E-2</v>
      </c>
      <c r="N38" s="95">
        <f>K38/'סכום נכסי הקרן'!$C$42</f>
        <v>2.523113613065414E-3</v>
      </c>
    </row>
    <row r="39" spans="2:14">
      <c r="B39" s="108" t="s">
        <v>901</v>
      </c>
      <c r="C39" s="84" t="s">
        <v>902</v>
      </c>
      <c r="D39" s="97" t="s">
        <v>135</v>
      </c>
      <c r="E39" s="97" t="s">
        <v>296</v>
      </c>
      <c r="F39" s="84" t="s">
        <v>903</v>
      </c>
      <c r="G39" s="97" t="s">
        <v>673</v>
      </c>
      <c r="H39" s="97" t="s">
        <v>146</v>
      </c>
      <c r="I39" s="94">
        <v>11775</v>
      </c>
      <c r="J39" s="96">
        <v>20250</v>
      </c>
      <c r="K39" s="94">
        <v>2384.4375</v>
      </c>
      <c r="L39" s="95">
        <v>1.9871347747539277E-4</v>
      </c>
      <c r="M39" s="95">
        <v>2.4343424548688795E-2</v>
      </c>
      <c r="N39" s="95">
        <f>K39/'סכום נכסי הקרן'!$C$42</f>
        <v>3.292942920500089E-3</v>
      </c>
    </row>
    <row r="40" spans="2:14">
      <c r="B40" s="108" t="s">
        <v>904</v>
      </c>
      <c r="C40" s="84" t="s">
        <v>905</v>
      </c>
      <c r="D40" s="97" t="s">
        <v>135</v>
      </c>
      <c r="E40" s="97" t="s">
        <v>296</v>
      </c>
      <c r="F40" s="84" t="s">
        <v>645</v>
      </c>
      <c r="G40" s="97" t="s">
        <v>362</v>
      </c>
      <c r="H40" s="97" t="s">
        <v>146</v>
      </c>
      <c r="I40" s="94">
        <v>27157</v>
      </c>
      <c r="J40" s="96">
        <v>1905</v>
      </c>
      <c r="K40" s="94">
        <v>517.34084999999993</v>
      </c>
      <c r="L40" s="95">
        <v>1.7060257064156984E-4</v>
      </c>
      <c r="M40" s="95">
        <v>5.2816850716068363E-3</v>
      </c>
      <c r="N40" s="95">
        <f>K40/'סכום נכסי הקרן'!$C$42</f>
        <v>7.144552497152885E-4</v>
      </c>
    </row>
    <row r="41" spans="2:14">
      <c r="B41" s="108" t="s">
        <v>906</v>
      </c>
      <c r="C41" s="84" t="s">
        <v>907</v>
      </c>
      <c r="D41" s="97" t="s">
        <v>135</v>
      </c>
      <c r="E41" s="97" t="s">
        <v>296</v>
      </c>
      <c r="F41" s="84" t="s">
        <v>908</v>
      </c>
      <c r="G41" s="97" t="s">
        <v>313</v>
      </c>
      <c r="H41" s="97" t="s">
        <v>146</v>
      </c>
      <c r="I41" s="94">
        <v>7050</v>
      </c>
      <c r="J41" s="96">
        <v>24480</v>
      </c>
      <c r="K41" s="94">
        <v>1725.84</v>
      </c>
      <c r="L41" s="95">
        <v>5.0154706282159393E-5</v>
      </c>
      <c r="M41" s="95">
        <v>1.7619608743407646E-2</v>
      </c>
      <c r="N41" s="95">
        <f>K41/'סכום נכסי הקרן'!$C$42</f>
        <v>2.3834101795144028E-3</v>
      </c>
    </row>
    <row r="42" spans="2:14">
      <c r="B42" s="108" t="s">
        <v>909</v>
      </c>
      <c r="C42" s="84" t="s">
        <v>910</v>
      </c>
      <c r="D42" s="97" t="s">
        <v>135</v>
      </c>
      <c r="E42" s="97" t="s">
        <v>296</v>
      </c>
      <c r="F42" s="84" t="s">
        <v>607</v>
      </c>
      <c r="G42" s="97" t="s">
        <v>306</v>
      </c>
      <c r="H42" s="97" t="s">
        <v>146</v>
      </c>
      <c r="I42" s="94">
        <v>24094</v>
      </c>
      <c r="J42" s="96">
        <v>19220</v>
      </c>
      <c r="K42" s="94">
        <v>4630.8667999999998</v>
      </c>
      <c r="L42" s="95">
        <v>1.9867610830329912E-4</v>
      </c>
      <c r="M42" s="95">
        <v>4.7277882746277859E-2</v>
      </c>
      <c r="N42" s="95">
        <f>K42/'סכום נכסי הקרן'!$C$42</f>
        <v>6.3952945064984518E-3</v>
      </c>
    </row>
    <row r="43" spans="2:14">
      <c r="B43" s="108" t="s">
        <v>911</v>
      </c>
      <c r="C43" s="84" t="s">
        <v>912</v>
      </c>
      <c r="D43" s="97" t="s">
        <v>135</v>
      </c>
      <c r="E43" s="97" t="s">
        <v>296</v>
      </c>
      <c r="F43" s="84" t="s">
        <v>672</v>
      </c>
      <c r="G43" s="97" t="s">
        <v>673</v>
      </c>
      <c r="H43" s="97" t="s">
        <v>146</v>
      </c>
      <c r="I43" s="94">
        <v>24474</v>
      </c>
      <c r="J43" s="96">
        <v>6195</v>
      </c>
      <c r="K43" s="94">
        <v>1516.1643000000001</v>
      </c>
      <c r="L43" s="95">
        <v>2.2794624291055891E-4</v>
      </c>
      <c r="M43" s="95">
        <v>1.5478967781904775E-2</v>
      </c>
      <c r="N43" s="95">
        <f>K43/'סכום נכסי הקרן'!$C$42</f>
        <v>2.0938449835652953E-3</v>
      </c>
    </row>
    <row r="44" spans="2:14">
      <c r="B44" s="109"/>
      <c r="C44" s="84"/>
      <c r="D44" s="84"/>
      <c r="E44" s="84"/>
      <c r="F44" s="84"/>
      <c r="G44" s="84"/>
      <c r="H44" s="84"/>
      <c r="I44" s="94"/>
      <c r="J44" s="96"/>
      <c r="K44" s="84"/>
      <c r="L44" s="84"/>
      <c r="M44" s="95"/>
      <c r="N44" s="84"/>
    </row>
    <row r="45" spans="2:14">
      <c r="B45" s="107" t="s">
        <v>913</v>
      </c>
      <c r="C45" s="82"/>
      <c r="D45" s="82"/>
      <c r="E45" s="82"/>
      <c r="F45" s="82"/>
      <c r="G45" s="82"/>
      <c r="H45" s="82"/>
      <c r="I45" s="91"/>
      <c r="J45" s="93"/>
      <c r="K45" s="91">
        <v>16446.025959999995</v>
      </c>
      <c r="L45" s="82"/>
      <c r="M45" s="92">
        <v>0.16790232165155811</v>
      </c>
      <c r="N45" s="92">
        <f>K45/'סכום נכסי הקרן'!$C$42</f>
        <v>2.271220141242648E-2</v>
      </c>
    </row>
    <row r="46" spans="2:14">
      <c r="B46" s="108" t="s">
        <v>914</v>
      </c>
      <c r="C46" s="84" t="s">
        <v>915</v>
      </c>
      <c r="D46" s="97" t="s">
        <v>135</v>
      </c>
      <c r="E46" s="97" t="s">
        <v>296</v>
      </c>
      <c r="F46" s="84" t="s">
        <v>679</v>
      </c>
      <c r="G46" s="97" t="s">
        <v>680</v>
      </c>
      <c r="H46" s="97" t="s">
        <v>146</v>
      </c>
      <c r="I46" s="94">
        <v>94701</v>
      </c>
      <c r="J46" s="96">
        <v>459.2</v>
      </c>
      <c r="K46" s="94">
        <v>434.86698999999999</v>
      </c>
      <c r="L46" s="95">
        <v>3.2244481272299997E-4</v>
      </c>
      <c r="M46" s="95">
        <v>4.4396851499695017E-3</v>
      </c>
      <c r="N46" s="95">
        <f>K46/'סכום נכסי הקרן'!$C$42</f>
        <v>6.0055764769665091E-4</v>
      </c>
    </row>
    <row r="47" spans="2:14">
      <c r="B47" s="108" t="s">
        <v>916</v>
      </c>
      <c r="C47" s="84" t="s">
        <v>917</v>
      </c>
      <c r="D47" s="97" t="s">
        <v>135</v>
      </c>
      <c r="E47" s="97" t="s">
        <v>296</v>
      </c>
      <c r="F47" s="84" t="s">
        <v>321</v>
      </c>
      <c r="G47" s="97" t="s">
        <v>306</v>
      </c>
      <c r="H47" s="97" t="s">
        <v>146</v>
      </c>
      <c r="I47" s="94">
        <v>32886.92</v>
      </c>
      <c r="J47" s="96">
        <v>386.2</v>
      </c>
      <c r="K47" s="94">
        <v>127.00928999999999</v>
      </c>
      <c r="L47" s="95">
        <v>1.5620247421768276E-4</v>
      </c>
      <c r="M47" s="95">
        <v>1.2966752402180952E-3</v>
      </c>
      <c r="N47" s="95">
        <f>K47/'סכום נכסי הקרן'!$C$42</f>
        <v>1.7540167957568305E-4</v>
      </c>
    </row>
    <row r="48" spans="2:14">
      <c r="B48" s="108" t="s">
        <v>918</v>
      </c>
      <c r="C48" s="84" t="s">
        <v>919</v>
      </c>
      <c r="D48" s="97" t="s">
        <v>135</v>
      </c>
      <c r="E48" s="97" t="s">
        <v>296</v>
      </c>
      <c r="F48" s="84" t="s">
        <v>920</v>
      </c>
      <c r="G48" s="97" t="s">
        <v>453</v>
      </c>
      <c r="H48" s="97" t="s">
        <v>146</v>
      </c>
      <c r="I48" s="94">
        <v>2478</v>
      </c>
      <c r="J48" s="96">
        <v>17980</v>
      </c>
      <c r="K48" s="94">
        <v>453.98737</v>
      </c>
      <c r="L48" s="95">
        <v>1.6885960414211656E-4</v>
      </c>
      <c r="M48" s="95">
        <v>4.6348907394941838E-3</v>
      </c>
      <c r="N48" s="95">
        <f>K48/'סכום נכסי הקרן'!$C$42</f>
        <v>6.2696317099439792E-4</v>
      </c>
    </row>
    <row r="49" spans="2:14">
      <c r="B49" s="108" t="s">
        <v>921</v>
      </c>
      <c r="C49" s="84" t="s">
        <v>922</v>
      </c>
      <c r="D49" s="97" t="s">
        <v>135</v>
      </c>
      <c r="E49" s="97" t="s">
        <v>296</v>
      </c>
      <c r="F49" s="84" t="s">
        <v>923</v>
      </c>
      <c r="G49" s="97" t="s">
        <v>924</v>
      </c>
      <c r="H49" s="97" t="s">
        <v>146</v>
      </c>
      <c r="I49" s="94">
        <v>26265</v>
      </c>
      <c r="J49" s="96">
        <v>1439</v>
      </c>
      <c r="K49" s="94">
        <v>377.95335</v>
      </c>
      <c r="L49" s="95">
        <v>2.4137328302402814E-4</v>
      </c>
      <c r="M49" s="95">
        <v>3.8586370406643779E-3</v>
      </c>
      <c r="N49" s="95">
        <f>K49/'סכום נכסי הקרן'!$C$42</f>
        <v>5.2195908182193595E-4</v>
      </c>
    </row>
    <row r="50" spans="2:14">
      <c r="B50" s="108" t="s">
        <v>925</v>
      </c>
      <c r="C50" s="84" t="s">
        <v>926</v>
      </c>
      <c r="D50" s="97" t="s">
        <v>135</v>
      </c>
      <c r="E50" s="97" t="s">
        <v>296</v>
      </c>
      <c r="F50" s="84" t="s">
        <v>728</v>
      </c>
      <c r="G50" s="97" t="s">
        <v>335</v>
      </c>
      <c r="H50" s="97" t="s">
        <v>146</v>
      </c>
      <c r="I50" s="94">
        <v>1657</v>
      </c>
      <c r="J50" s="96">
        <v>5798</v>
      </c>
      <c r="K50" s="94">
        <v>96.072860000000006</v>
      </c>
      <c r="L50" s="95">
        <v>1.0435940143427732E-4</v>
      </c>
      <c r="M50" s="95">
        <v>9.8083611694026033E-4</v>
      </c>
      <c r="N50" s="95">
        <f>K50/'סכום נכסי הקרן'!$C$42</f>
        <v>1.3267801910899163E-4</v>
      </c>
    </row>
    <row r="51" spans="2:14">
      <c r="B51" s="108" t="s">
        <v>927</v>
      </c>
      <c r="C51" s="84" t="s">
        <v>928</v>
      </c>
      <c r="D51" s="97" t="s">
        <v>135</v>
      </c>
      <c r="E51" s="97" t="s">
        <v>296</v>
      </c>
      <c r="F51" s="84" t="s">
        <v>929</v>
      </c>
      <c r="G51" s="97" t="s">
        <v>141</v>
      </c>
      <c r="H51" s="97" t="s">
        <v>146</v>
      </c>
      <c r="I51" s="94">
        <v>2093</v>
      </c>
      <c r="J51" s="96">
        <v>7495</v>
      </c>
      <c r="K51" s="94">
        <v>156.87035</v>
      </c>
      <c r="L51" s="95">
        <v>9.6753658205891321E-5</v>
      </c>
      <c r="M51" s="95">
        <v>1.6015355945171149E-3</v>
      </c>
      <c r="N51" s="95">
        <f>K51/'סכום נכסי הקרן'!$C$42</f>
        <v>2.1664023840795626E-4</v>
      </c>
    </row>
    <row r="52" spans="2:14">
      <c r="B52" s="108" t="s">
        <v>930</v>
      </c>
      <c r="C52" s="84" t="s">
        <v>931</v>
      </c>
      <c r="D52" s="97" t="s">
        <v>135</v>
      </c>
      <c r="E52" s="97" t="s">
        <v>296</v>
      </c>
      <c r="F52" s="84" t="s">
        <v>932</v>
      </c>
      <c r="G52" s="97" t="s">
        <v>449</v>
      </c>
      <c r="H52" s="97" t="s">
        <v>146</v>
      </c>
      <c r="I52" s="94">
        <v>1292</v>
      </c>
      <c r="J52" s="96">
        <v>72300</v>
      </c>
      <c r="K52" s="94">
        <v>934.11599999999999</v>
      </c>
      <c r="L52" s="95">
        <v>3.6042831828387022E-4</v>
      </c>
      <c r="M52" s="95">
        <v>9.5366652997711122E-3</v>
      </c>
      <c r="N52" s="95">
        <f>K52/'סכום נכסי הקרן'!$C$42</f>
        <v>1.2900278028364599E-3</v>
      </c>
    </row>
    <row r="53" spans="2:14">
      <c r="B53" s="108" t="s">
        <v>933</v>
      </c>
      <c r="C53" s="84" t="s">
        <v>934</v>
      </c>
      <c r="D53" s="97" t="s">
        <v>135</v>
      </c>
      <c r="E53" s="97" t="s">
        <v>296</v>
      </c>
      <c r="F53" s="84" t="s">
        <v>935</v>
      </c>
      <c r="G53" s="97" t="s">
        <v>936</v>
      </c>
      <c r="H53" s="97" t="s">
        <v>146</v>
      </c>
      <c r="I53" s="94">
        <v>959</v>
      </c>
      <c r="J53" s="96">
        <v>15090</v>
      </c>
      <c r="K53" s="94">
        <v>144.7131</v>
      </c>
      <c r="L53" s="95">
        <v>2.0938695473420848E-4</v>
      </c>
      <c r="M53" s="95">
        <v>1.4774186494956804E-3</v>
      </c>
      <c r="N53" s="95">
        <f>K53/'סכום נכסי הקרן'!$C$42</f>
        <v>1.998508990689089E-4</v>
      </c>
    </row>
    <row r="54" spans="2:14">
      <c r="B54" s="108" t="s">
        <v>937</v>
      </c>
      <c r="C54" s="84" t="s">
        <v>938</v>
      </c>
      <c r="D54" s="97" t="s">
        <v>135</v>
      </c>
      <c r="E54" s="97" t="s">
        <v>296</v>
      </c>
      <c r="F54" s="84" t="s">
        <v>939</v>
      </c>
      <c r="G54" s="97" t="s">
        <v>306</v>
      </c>
      <c r="H54" s="97" t="s">
        <v>146</v>
      </c>
      <c r="I54" s="94">
        <v>771</v>
      </c>
      <c r="J54" s="96">
        <v>7585</v>
      </c>
      <c r="K54" s="94">
        <v>58.480350000000001</v>
      </c>
      <c r="L54" s="95">
        <v>6.0990398639890382E-5</v>
      </c>
      <c r="M54" s="95">
        <v>5.9704311302179766E-4</v>
      </c>
      <c r="N54" s="95">
        <f>K54/'סכום נכסי הקרן'!$C$42</f>
        <v>8.0762215206256146E-5</v>
      </c>
    </row>
    <row r="55" spans="2:14">
      <c r="B55" s="108" t="s">
        <v>940</v>
      </c>
      <c r="C55" s="84" t="s">
        <v>941</v>
      </c>
      <c r="D55" s="97" t="s">
        <v>135</v>
      </c>
      <c r="E55" s="97" t="s">
        <v>296</v>
      </c>
      <c r="F55" s="84" t="s">
        <v>942</v>
      </c>
      <c r="G55" s="97" t="s">
        <v>943</v>
      </c>
      <c r="H55" s="97" t="s">
        <v>146</v>
      </c>
      <c r="I55" s="94">
        <v>10333</v>
      </c>
      <c r="J55" s="96">
        <v>3893</v>
      </c>
      <c r="K55" s="94">
        <v>404.07988</v>
      </c>
      <c r="L55" s="95">
        <v>4.1782029222916524E-4</v>
      </c>
      <c r="M55" s="95">
        <v>4.1253704785397909E-3</v>
      </c>
      <c r="N55" s="95">
        <f>K55/'סכום נכסי הקרן'!$C$42</f>
        <v>5.5804020032503498E-4</v>
      </c>
    </row>
    <row r="56" spans="2:14">
      <c r="B56" s="108" t="s">
        <v>944</v>
      </c>
      <c r="C56" s="84" t="s">
        <v>945</v>
      </c>
      <c r="D56" s="97" t="s">
        <v>135</v>
      </c>
      <c r="E56" s="97" t="s">
        <v>296</v>
      </c>
      <c r="F56" s="84" t="s">
        <v>400</v>
      </c>
      <c r="G56" s="97" t="s">
        <v>306</v>
      </c>
      <c r="H56" s="97" t="s">
        <v>146</v>
      </c>
      <c r="I56" s="94">
        <v>813</v>
      </c>
      <c r="J56" s="96">
        <v>168500</v>
      </c>
      <c r="K56" s="94">
        <v>1369.905</v>
      </c>
      <c r="L56" s="95">
        <v>4.0523667466672646E-4</v>
      </c>
      <c r="M56" s="95">
        <v>1.3985763521321705E-2</v>
      </c>
      <c r="N56" s="95">
        <f>K56/'סכום נכסי הקרן'!$C$42</f>
        <v>1.8918587597736047E-3</v>
      </c>
    </row>
    <row r="57" spans="2:14">
      <c r="B57" s="108" t="s">
        <v>946</v>
      </c>
      <c r="C57" s="84" t="s">
        <v>947</v>
      </c>
      <c r="D57" s="97" t="s">
        <v>135</v>
      </c>
      <c r="E57" s="97" t="s">
        <v>296</v>
      </c>
      <c r="F57" s="84" t="s">
        <v>948</v>
      </c>
      <c r="G57" s="97" t="s">
        <v>141</v>
      </c>
      <c r="H57" s="97" t="s">
        <v>146</v>
      </c>
      <c r="I57" s="94">
        <v>10883</v>
      </c>
      <c r="J57" s="96">
        <v>3306</v>
      </c>
      <c r="K57" s="94">
        <v>359.79197999999997</v>
      </c>
      <c r="L57" s="95">
        <v>1.1676918474626425E-4</v>
      </c>
      <c r="M57" s="95">
        <v>3.673222266615647E-3</v>
      </c>
      <c r="N57" s="95">
        <f>K57/'סכום נכסי הקרן'!$C$42</f>
        <v>4.968779653036448E-4</v>
      </c>
    </row>
    <row r="58" spans="2:14">
      <c r="B58" s="108" t="s">
        <v>949</v>
      </c>
      <c r="C58" s="84" t="s">
        <v>950</v>
      </c>
      <c r="D58" s="97" t="s">
        <v>135</v>
      </c>
      <c r="E58" s="97" t="s">
        <v>296</v>
      </c>
      <c r="F58" s="84" t="s">
        <v>951</v>
      </c>
      <c r="G58" s="97" t="s">
        <v>167</v>
      </c>
      <c r="H58" s="97" t="s">
        <v>146</v>
      </c>
      <c r="I58" s="94">
        <v>2885</v>
      </c>
      <c r="J58" s="96">
        <v>9880</v>
      </c>
      <c r="K58" s="94">
        <v>285.03800000000001</v>
      </c>
      <c r="L58" s="95">
        <v>1.1379055997458665E-4</v>
      </c>
      <c r="M58" s="95">
        <v>2.910036873060903E-3</v>
      </c>
      <c r="N58" s="95">
        <f>K58/'סכום נכסי הקרן'!$C$42</f>
        <v>3.9364163001693458E-4</v>
      </c>
    </row>
    <row r="59" spans="2:14">
      <c r="B59" s="108" t="s">
        <v>952</v>
      </c>
      <c r="C59" s="84" t="s">
        <v>953</v>
      </c>
      <c r="D59" s="97" t="s">
        <v>135</v>
      </c>
      <c r="E59" s="97" t="s">
        <v>296</v>
      </c>
      <c r="F59" s="84" t="s">
        <v>954</v>
      </c>
      <c r="G59" s="97" t="s">
        <v>306</v>
      </c>
      <c r="H59" s="97" t="s">
        <v>146</v>
      </c>
      <c r="I59" s="94">
        <v>2371</v>
      </c>
      <c r="J59" s="96">
        <v>6306</v>
      </c>
      <c r="K59" s="94">
        <v>149.51526000000001</v>
      </c>
      <c r="L59" s="95">
        <v>1.3219809865568864E-4</v>
      </c>
      <c r="M59" s="95">
        <v>1.5264453149590157E-3</v>
      </c>
      <c r="N59" s="95">
        <f>K59/'סכום נכסי הקרן'!$C$42</f>
        <v>2.0648275197975632E-4</v>
      </c>
    </row>
    <row r="60" spans="2:14">
      <c r="B60" s="108" t="s">
        <v>955</v>
      </c>
      <c r="C60" s="84" t="s">
        <v>956</v>
      </c>
      <c r="D60" s="97" t="s">
        <v>135</v>
      </c>
      <c r="E60" s="97" t="s">
        <v>296</v>
      </c>
      <c r="F60" s="84" t="s">
        <v>957</v>
      </c>
      <c r="G60" s="97" t="s">
        <v>335</v>
      </c>
      <c r="H60" s="97" t="s">
        <v>146</v>
      </c>
      <c r="I60" s="94">
        <v>2166</v>
      </c>
      <c r="J60" s="96">
        <v>16550</v>
      </c>
      <c r="K60" s="94">
        <v>363.88799999999998</v>
      </c>
      <c r="L60" s="95">
        <v>4.4816791192238376E-4</v>
      </c>
      <c r="M60" s="95">
        <v>3.7150397408920416E-3</v>
      </c>
      <c r="N60" s="95">
        <f>K60/'סכום נכסי הקרן'!$C$42</f>
        <v>5.0253462858847685E-4</v>
      </c>
    </row>
    <row r="61" spans="2:14">
      <c r="B61" s="108" t="s">
        <v>958</v>
      </c>
      <c r="C61" s="84" t="s">
        <v>959</v>
      </c>
      <c r="D61" s="97" t="s">
        <v>135</v>
      </c>
      <c r="E61" s="97" t="s">
        <v>296</v>
      </c>
      <c r="F61" s="84" t="s">
        <v>960</v>
      </c>
      <c r="G61" s="97" t="s">
        <v>924</v>
      </c>
      <c r="H61" s="97" t="s">
        <v>146</v>
      </c>
      <c r="I61" s="94">
        <v>3641</v>
      </c>
      <c r="J61" s="96">
        <v>5802</v>
      </c>
      <c r="K61" s="94">
        <v>211.25082</v>
      </c>
      <c r="L61" s="95">
        <v>2.6061751534375778E-4</v>
      </c>
      <c r="M61" s="95">
        <v>2.1567218253859192E-3</v>
      </c>
      <c r="N61" s="95">
        <f>K61/'סכום נכסי הקרן'!$C$42</f>
        <v>2.9174045961315349E-4</v>
      </c>
    </row>
    <row r="62" spans="2:14">
      <c r="B62" s="108" t="s">
        <v>961</v>
      </c>
      <c r="C62" s="84" t="s">
        <v>962</v>
      </c>
      <c r="D62" s="97" t="s">
        <v>135</v>
      </c>
      <c r="E62" s="97" t="s">
        <v>296</v>
      </c>
      <c r="F62" s="84" t="s">
        <v>632</v>
      </c>
      <c r="G62" s="97" t="s">
        <v>453</v>
      </c>
      <c r="H62" s="97" t="s">
        <v>146</v>
      </c>
      <c r="I62" s="94">
        <v>38684.25</v>
      </c>
      <c r="J62" s="96">
        <v>1451</v>
      </c>
      <c r="K62" s="94">
        <v>561.30846999999994</v>
      </c>
      <c r="L62" s="95">
        <v>1.5486137226529371E-4</v>
      </c>
      <c r="M62" s="95">
        <v>5.7305634507027114E-3</v>
      </c>
      <c r="N62" s="95">
        <f>K62/'סכום נכסי הקרן'!$C$42</f>
        <v>7.7517517339130784E-4</v>
      </c>
    </row>
    <row r="63" spans="2:14">
      <c r="B63" s="108" t="s">
        <v>963</v>
      </c>
      <c r="C63" s="84" t="s">
        <v>964</v>
      </c>
      <c r="D63" s="97" t="s">
        <v>135</v>
      </c>
      <c r="E63" s="97" t="s">
        <v>296</v>
      </c>
      <c r="F63" s="84" t="s">
        <v>965</v>
      </c>
      <c r="G63" s="97" t="s">
        <v>966</v>
      </c>
      <c r="H63" s="97" t="s">
        <v>146</v>
      </c>
      <c r="I63" s="94">
        <v>1050</v>
      </c>
      <c r="J63" s="96">
        <v>12980</v>
      </c>
      <c r="K63" s="94">
        <v>138.24453</v>
      </c>
      <c r="L63" s="95">
        <v>1.5458644739143468E-4</v>
      </c>
      <c r="M63" s="95">
        <v>1.4113791136584391E-3</v>
      </c>
      <c r="N63" s="95">
        <f>K63/'סכום נכסי הקרן'!$C$42</f>
        <v>1.9091770967423645E-4</v>
      </c>
    </row>
    <row r="64" spans="2:14">
      <c r="B64" s="108" t="s">
        <v>967</v>
      </c>
      <c r="C64" s="84" t="s">
        <v>968</v>
      </c>
      <c r="D64" s="97" t="s">
        <v>135</v>
      </c>
      <c r="E64" s="97" t="s">
        <v>296</v>
      </c>
      <c r="F64" s="84" t="s">
        <v>472</v>
      </c>
      <c r="G64" s="97" t="s">
        <v>306</v>
      </c>
      <c r="H64" s="97" t="s">
        <v>146</v>
      </c>
      <c r="I64" s="94">
        <v>900</v>
      </c>
      <c r="J64" s="96">
        <v>9000</v>
      </c>
      <c r="K64" s="94">
        <v>81</v>
      </c>
      <c r="L64" s="95">
        <v>5.0668172449687915E-5</v>
      </c>
      <c r="M64" s="95">
        <v>8.2695285091087198E-4</v>
      </c>
      <c r="N64" s="95">
        <f>K64/'סכום נכסי הקרן'!$C$42</f>
        <v>1.1186217988959963E-4</v>
      </c>
    </row>
    <row r="65" spans="2:14">
      <c r="B65" s="108" t="s">
        <v>969</v>
      </c>
      <c r="C65" s="84" t="s">
        <v>970</v>
      </c>
      <c r="D65" s="97" t="s">
        <v>135</v>
      </c>
      <c r="E65" s="97" t="s">
        <v>296</v>
      </c>
      <c r="F65" s="84" t="s">
        <v>971</v>
      </c>
      <c r="G65" s="97" t="s">
        <v>966</v>
      </c>
      <c r="H65" s="97" t="s">
        <v>146</v>
      </c>
      <c r="I65" s="94">
        <v>10049</v>
      </c>
      <c r="J65" s="96">
        <v>6400</v>
      </c>
      <c r="K65" s="94">
        <v>643.13599999999997</v>
      </c>
      <c r="L65" s="95">
        <v>4.4696634657874593E-4</v>
      </c>
      <c r="M65" s="95">
        <v>6.5659647990545002E-3</v>
      </c>
      <c r="N65" s="95">
        <f>K65/'סכום נכסי הקרן'!$C$42</f>
        <v>8.8818018426515492E-4</v>
      </c>
    </row>
    <row r="66" spans="2:14">
      <c r="B66" s="108" t="s">
        <v>972</v>
      </c>
      <c r="C66" s="84" t="s">
        <v>973</v>
      </c>
      <c r="D66" s="97" t="s">
        <v>135</v>
      </c>
      <c r="E66" s="97" t="s">
        <v>296</v>
      </c>
      <c r="F66" s="84" t="s">
        <v>484</v>
      </c>
      <c r="G66" s="97" t="s">
        <v>449</v>
      </c>
      <c r="H66" s="97" t="s">
        <v>146</v>
      </c>
      <c r="I66" s="94">
        <v>1825.25</v>
      </c>
      <c r="J66" s="96">
        <v>18450</v>
      </c>
      <c r="K66" s="94">
        <v>336.75862999999998</v>
      </c>
      <c r="L66" s="95">
        <v>1.0567461539708528E-4</v>
      </c>
      <c r="M66" s="95">
        <v>3.4380680141646849E-3</v>
      </c>
      <c r="N66" s="95">
        <f>K66/'סכום נכסי הקרן'!$C$42</f>
        <v>4.6506857343747064E-4</v>
      </c>
    </row>
    <row r="67" spans="2:14">
      <c r="B67" s="108" t="s">
        <v>974</v>
      </c>
      <c r="C67" s="84" t="s">
        <v>975</v>
      </c>
      <c r="D67" s="97" t="s">
        <v>135</v>
      </c>
      <c r="E67" s="97" t="s">
        <v>296</v>
      </c>
      <c r="F67" s="84" t="s">
        <v>495</v>
      </c>
      <c r="G67" s="97" t="s">
        <v>306</v>
      </c>
      <c r="H67" s="97" t="s">
        <v>146</v>
      </c>
      <c r="I67" s="94">
        <v>297</v>
      </c>
      <c r="J67" s="96">
        <v>41060</v>
      </c>
      <c r="K67" s="94">
        <v>122.83919999999999</v>
      </c>
      <c r="L67" s="95">
        <v>5.9167047500580717E-5</v>
      </c>
      <c r="M67" s="95">
        <v>1.2541015635013676E-3</v>
      </c>
      <c r="N67" s="95">
        <f>K67/'סכום נכסי הקרן'!$C$42</f>
        <v>1.696427245419075E-4</v>
      </c>
    </row>
    <row r="68" spans="2:14">
      <c r="B68" s="108" t="s">
        <v>976</v>
      </c>
      <c r="C68" s="84" t="s">
        <v>977</v>
      </c>
      <c r="D68" s="97" t="s">
        <v>135</v>
      </c>
      <c r="E68" s="97" t="s">
        <v>296</v>
      </c>
      <c r="F68" s="84" t="s">
        <v>978</v>
      </c>
      <c r="G68" s="97" t="s">
        <v>453</v>
      </c>
      <c r="H68" s="97" t="s">
        <v>146</v>
      </c>
      <c r="I68" s="94">
        <v>6666</v>
      </c>
      <c r="J68" s="96">
        <v>5705</v>
      </c>
      <c r="K68" s="94">
        <v>380.2953</v>
      </c>
      <c r="L68" s="95">
        <v>1.2026807331358442E-4</v>
      </c>
      <c r="M68" s="95">
        <v>3.8825466978148807E-3</v>
      </c>
      <c r="N68" s="95">
        <f>K68/'סכום נכסי הקרן'!$C$42</f>
        <v>5.2519334888604025E-4</v>
      </c>
    </row>
    <row r="69" spans="2:14">
      <c r="B69" s="108" t="s">
        <v>979</v>
      </c>
      <c r="C69" s="84" t="s">
        <v>980</v>
      </c>
      <c r="D69" s="97" t="s">
        <v>135</v>
      </c>
      <c r="E69" s="97" t="s">
        <v>296</v>
      </c>
      <c r="F69" s="84" t="s">
        <v>981</v>
      </c>
      <c r="G69" s="97" t="s">
        <v>170</v>
      </c>
      <c r="H69" s="97" t="s">
        <v>146</v>
      </c>
      <c r="I69" s="94">
        <v>5673</v>
      </c>
      <c r="J69" s="96">
        <v>2515</v>
      </c>
      <c r="K69" s="94">
        <v>142.67594999999997</v>
      </c>
      <c r="L69" s="95">
        <v>1.0207095361673121E-4</v>
      </c>
      <c r="M69" s="95">
        <v>1.4566207852952716E-3</v>
      </c>
      <c r="N69" s="95">
        <f>K69/'סכום נכסי הקרן'!$C$42</f>
        <v>1.9703756524468543E-4</v>
      </c>
    </row>
    <row r="70" spans="2:14">
      <c r="B70" s="108" t="s">
        <v>982</v>
      </c>
      <c r="C70" s="84" t="s">
        <v>983</v>
      </c>
      <c r="D70" s="97" t="s">
        <v>135</v>
      </c>
      <c r="E70" s="97" t="s">
        <v>296</v>
      </c>
      <c r="F70" s="84" t="s">
        <v>984</v>
      </c>
      <c r="G70" s="97" t="s">
        <v>985</v>
      </c>
      <c r="H70" s="97" t="s">
        <v>146</v>
      </c>
      <c r="I70" s="94">
        <v>11272</v>
      </c>
      <c r="J70" s="96">
        <v>5349</v>
      </c>
      <c r="K70" s="94">
        <v>602.93928000000005</v>
      </c>
      <c r="L70" s="95">
        <v>2.3437955010978433E-4</v>
      </c>
      <c r="M70" s="95">
        <v>6.1555846484215868E-3</v>
      </c>
      <c r="N70" s="95">
        <f>K70/'סכום נכסי הקרן'!$C$42</f>
        <v>8.3266792841809494E-4</v>
      </c>
    </row>
    <row r="71" spans="2:14">
      <c r="B71" s="108" t="s">
        <v>986</v>
      </c>
      <c r="C71" s="84" t="s">
        <v>987</v>
      </c>
      <c r="D71" s="97" t="s">
        <v>135</v>
      </c>
      <c r="E71" s="97" t="s">
        <v>296</v>
      </c>
      <c r="F71" s="84" t="s">
        <v>988</v>
      </c>
      <c r="G71" s="97" t="s">
        <v>966</v>
      </c>
      <c r="H71" s="97" t="s">
        <v>146</v>
      </c>
      <c r="I71" s="94">
        <v>20385</v>
      </c>
      <c r="J71" s="96">
        <v>3416</v>
      </c>
      <c r="K71" s="94">
        <v>696.35160000000008</v>
      </c>
      <c r="L71" s="95">
        <v>3.3563591480462277E-4</v>
      </c>
      <c r="M71" s="95">
        <v>7.1092585290907064E-3</v>
      </c>
      <c r="N71" s="95">
        <f>K71/'סכום נכסי הקרן'!$C$42</f>
        <v>9.6167170303222888E-4</v>
      </c>
    </row>
    <row r="72" spans="2:14">
      <c r="B72" s="108" t="s">
        <v>989</v>
      </c>
      <c r="C72" s="84" t="s">
        <v>990</v>
      </c>
      <c r="D72" s="97" t="s">
        <v>135</v>
      </c>
      <c r="E72" s="97" t="s">
        <v>296</v>
      </c>
      <c r="F72" s="84" t="s">
        <v>991</v>
      </c>
      <c r="G72" s="97" t="s">
        <v>943</v>
      </c>
      <c r="H72" s="97" t="s">
        <v>146</v>
      </c>
      <c r="I72" s="94">
        <v>45777</v>
      </c>
      <c r="J72" s="96">
        <v>1478</v>
      </c>
      <c r="K72" s="94">
        <v>676.58406000000002</v>
      </c>
      <c r="L72" s="95">
        <v>4.4589104780772768E-4</v>
      </c>
      <c r="M72" s="95">
        <v>6.90744589256608E-3</v>
      </c>
      <c r="N72" s="95">
        <f>K72/'סכום נכסי הקרן'!$C$42</f>
        <v>9.3437244234760087E-4</v>
      </c>
    </row>
    <row r="73" spans="2:14">
      <c r="B73" s="108" t="s">
        <v>992</v>
      </c>
      <c r="C73" s="84" t="s">
        <v>993</v>
      </c>
      <c r="D73" s="97" t="s">
        <v>135</v>
      </c>
      <c r="E73" s="97" t="s">
        <v>296</v>
      </c>
      <c r="F73" s="84" t="s">
        <v>576</v>
      </c>
      <c r="G73" s="97" t="s">
        <v>453</v>
      </c>
      <c r="H73" s="97" t="s">
        <v>146</v>
      </c>
      <c r="I73" s="94">
        <v>9626</v>
      </c>
      <c r="J73" s="96">
        <v>4057</v>
      </c>
      <c r="K73" s="94">
        <v>390.52681999999999</v>
      </c>
      <c r="L73" s="95">
        <v>1.5213697208008397E-4</v>
      </c>
      <c r="M73" s="95">
        <v>3.98700329822416E-3</v>
      </c>
      <c r="N73" s="95">
        <f>K73/'סכום נכסי הקרן'!$C$42</f>
        <v>5.3932322704386784E-4</v>
      </c>
    </row>
    <row r="74" spans="2:14">
      <c r="B74" s="108" t="s">
        <v>994</v>
      </c>
      <c r="C74" s="84" t="s">
        <v>995</v>
      </c>
      <c r="D74" s="97" t="s">
        <v>135</v>
      </c>
      <c r="E74" s="97" t="s">
        <v>296</v>
      </c>
      <c r="F74" s="84" t="s">
        <v>996</v>
      </c>
      <c r="G74" s="97" t="s">
        <v>873</v>
      </c>
      <c r="H74" s="97" t="s">
        <v>146</v>
      </c>
      <c r="I74" s="94">
        <v>5652</v>
      </c>
      <c r="J74" s="96">
        <v>6508</v>
      </c>
      <c r="K74" s="94">
        <v>367.83215999999999</v>
      </c>
      <c r="L74" s="95">
        <v>2.0664366701691038E-4</v>
      </c>
      <c r="M74" s="95">
        <v>3.7553068317123951E-3</v>
      </c>
      <c r="N74" s="95">
        <f>K74/'סכום נכסי הקרן'!$C$42</f>
        <v>5.0798157100123448E-4</v>
      </c>
    </row>
    <row r="75" spans="2:14">
      <c r="B75" s="108" t="s">
        <v>997</v>
      </c>
      <c r="C75" s="84" t="s">
        <v>998</v>
      </c>
      <c r="D75" s="97" t="s">
        <v>135</v>
      </c>
      <c r="E75" s="97" t="s">
        <v>296</v>
      </c>
      <c r="F75" s="84" t="s">
        <v>999</v>
      </c>
      <c r="G75" s="97" t="s">
        <v>840</v>
      </c>
      <c r="H75" s="97" t="s">
        <v>146</v>
      </c>
      <c r="I75" s="94">
        <v>25825</v>
      </c>
      <c r="J75" s="96">
        <v>2551</v>
      </c>
      <c r="K75" s="94">
        <v>658.79575</v>
      </c>
      <c r="L75" s="95">
        <v>2.6474359380473949E-4</v>
      </c>
      <c r="M75" s="95">
        <v>6.7258397979069887E-3</v>
      </c>
      <c r="N75" s="95">
        <f>K75/'סכום נכסי הקרן'!$C$42</f>
        <v>9.098065271235026E-4</v>
      </c>
    </row>
    <row r="76" spans="2:14">
      <c r="B76" s="108" t="s">
        <v>1000</v>
      </c>
      <c r="C76" s="84" t="s">
        <v>1001</v>
      </c>
      <c r="D76" s="97" t="s">
        <v>135</v>
      </c>
      <c r="E76" s="97" t="s">
        <v>296</v>
      </c>
      <c r="F76" s="84" t="s">
        <v>1002</v>
      </c>
      <c r="G76" s="97" t="s">
        <v>680</v>
      </c>
      <c r="H76" s="97" t="s">
        <v>146</v>
      </c>
      <c r="I76" s="94">
        <v>11920</v>
      </c>
      <c r="J76" s="96">
        <v>1096</v>
      </c>
      <c r="K76" s="94">
        <v>130.64320000000001</v>
      </c>
      <c r="L76" s="95">
        <v>1.7989144999782834E-4</v>
      </c>
      <c r="M76" s="95">
        <v>1.3337748974335708E-3</v>
      </c>
      <c r="N76" s="95">
        <f>K76/'סכום נכסי הקרן'!$C$42</f>
        <v>1.8042016221917213E-4</v>
      </c>
    </row>
    <row r="77" spans="2:14">
      <c r="B77" s="108" t="s">
        <v>1003</v>
      </c>
      <c r="C77" s="84" t="s">
        <v>1004</v>
      </c>
      <c r="D77" s="97" t="s">
        <v>135</v>
      </c>
      <c r="E77" s="97" t="s">
        <v>296</v>
      </c>
      <c r="F77" s="84" t="s">
        <v>1005</v>
      </c>
      <c r="G77" s="97" t="s">
        <v>141</v>
      </c>
      <c r="H77" s="97" t="s">
        <v>146</v>
      </c>
      <c r="I77" s="94">
        <v>3740</v>
      </c>
      <c r="J77" s="96">
        <v>9578</v>
      </c>
      <c r="K77" s="94">
        <v>358.21719999999999</v>
      </c>
      <c r="L77" s="95">
        <v>3.4331227684702005E-4</v>
      </c>
      <c r="M77" s="95">
        <v>3.6571448738927162E-3</v>
      </c>
      <c r="N77" s="95">
        <f>K77/'סכום נכסי הקרן'!$C$42</f>
        <v>4.9470317118455176E-4</v>
      </c>
    </row>
    <row r="78" spans="2:14">
      <c r="B78" s="108" t="s">
        <v>1006</v>
      </c>
      <c r="C78" s="84" t="s">
        <v>1007</v>
      </c>
      <c r="D78" s="97" t="s">
        <v>135</v>
      </c>
      <c r="E78" s="97" t="s">
        <v>296</v>
      </c>
      <c r="F78" s="84" t="s">
        <v>1008</v>
      </c>
      <c r="G78" s="97" t="s">
        <v>1009</v>
      </c>
      <c r="H78" s="97" t="s">
        <v>146</v>
      </c>
      <c r="I78" s="94">
        <v>7124</v>
      </c>
      <c r="J78" s="96">
        <v>1200</v>
      </c>
      <c r="K78" s="94">
        <v>85.488</v>
      </c>
      <c r="L78" s="95">
        <v>9.1406884234297394E-5</v>
      </c>
      <c r="M78" s="95">
        <v>8.7277216442800773E-4</v>
      </c>
      <c r="N78" s="95">
        <f>K78/'סכום נכסי הקרן'!$C$42</f>
        <v>1.1806017326422338E-4</v>
      </c>
    </row>
    <row r="79" spans="2:14">
      <c r="B79" s="108" t="s">
        <v>1010</v>
      </c>
      <c r="C79" s="84" t="s">
        <v>1011</v>
      </c>
      <c r="D79" s="97" t="s">
        <v>135</v>
      </c>
      <c r="E79" s="97" t="s">
        <v>296</v>
      </c>
      <c r="F79" s="84" t="s">
        <v>1012</v>
      </c>
      <c r="G79" s="97" t="s">
        <v>167</v>
      </c>
      <c r="H79" s="97" t="s">
        <v>146</v>
      </c>
      <c r="I79" s="94">
        <v>4108</v>
      </c>
      <c r="J79" s="96">
        <v>7284</v>
      </c>
      <c r="K79" s="94">
        <v>299.22672</v>
      </c>
      <c r="L79" s="95">
        <v>3.0483345800982192E-4</v>
      </c>
      <c r="M79" s="95">
        <v>3.0548936934902374E-3</v>
      </c>
      <c r="N79" s="95">
        <f>K79/'סכום נכסי הקרן'!$C$42</f>
        <v>4.1323645901746741E-4</v>
      </c>
    </row>
    <row r="80" spans="2:14">
      <c r="B80" s="108" t="s">
        <v>1013</v>
      </c>
      <c r="C80" s="84" t="s">
        <v>1014</v>
      </c>
      <c r="D80" s="97" t="s">
        <v>135</v>
      </c>
      <c r="E80" s="97" t="s">
        <v>296</v>
      </c>
      <c r="F80" s="84" t="s">
        <v>1015</v>
      </c>
      <c r="G80" s="97" t="s">
        <v>966</v>
      </c>
      <c r="H80" s="97" t="s">
        <v>146</v>
      </c>
      <c r="I80" s="94">
        <v>2350</v>
      </c>
      <c r="J80" s="96">
        <v>14420</v>
      </c>
      <c r="K80" s="94">
        <v>338.87</v>
      </c>
      <c r="L80" s="95">
        <v>1.5955155015533531E-4</v>
      </c>
      <c r="M80" s="95">
        <v>3.459623612199595E-3</v>
      </c>
      <c r="N80" s="95">
        <f>K80/'סכום נכסי הקרן'!$C$42</f>
        <v>4.6798440616282257E-4</v>
      </c>
    </row>
    <row r="81" spans="2:14">
      <c r="B81" s="108" t="s">
        <v>1016</v>
      </c>
      <c r="C81" s="84" t="s">
        <v>1017</v>
      </c>
      <c r="D81" s="97" t="s">
        <v>135</v>
      </c>
      <c r="E81" s="97" t="s">
        <v>296</v>
      </c>
      <c r="F81" s="84" t="s">
        <v>1018</v>
      </c>
      <c r="G81" s="97" t="s">
        <v>313</v>
      </c>
      <c r="H81" s="97" t="s">
        <v>146</v>
      </c>
      <c r="I81" s="94">
        <v>2738</v>
      </c>
      <c r="J81" s="96">
        <v>11290</v>
      </c>
      <c r="K81" s="94">
        <v>309.12020000000001</v>
      </c>
      <c r="L81" s="95">
        <v>2.8676297699350279E-4</v>
      </c>
      <c r="M81" s="95">
        <v>3.1558991440017153E-3</v>
      </c>
      <c r="N81" s="95">
        <f>K81/'סכום נכסי הקרן'!$C$42</f>
        <v>4.2689949901122243E-4</v>
      </c>
    </row>
    <row r="82" spans="2:14">
      <c r="B82" s="108" t="s">
        <v>1019</v>
      </c>
      <c r="C82" s="84" t="s">
        <v>1020</v>
      </c>
      <c r="D82" s="97" t="s">
        <v>135</v>
      </c>
      <c r="E82" s="97" t="s">
        <v>296</v>
      </c>
      <c r="F82" s="84" t="s">
        <v>1021</v>
      </c>
      <c r="G82" s="97" t="s">
        <v>313</v>
      </c>
      <c r="H82" s="97" t="s">
        <v>146</v>
      </c>
      <c r="I82" s="94">
        <v>6703</v>
      </c>
      <c r="J82" s="96">
        <v>2846</v>
      </c>
      <c r="K82" s="94">
        <v>190.76738</v>
      </c>
      <c r="L82" s="95">
        <v>2.6055872139563386E-4</v>
      </c>
      <c r="M82" s="95">
        <v>1.947600354960465E-3</v>
      </c>
      <c r="N82" s="95">
        <f>K82/'סכום נכסי הקרן'!$C$42</f>
        <v>2.6345253060034091E-4</v>
      </c>
    </row>
    <row r="83" spans="2:14">
      <c r="B83" s="108" t="s">
        <v>1022</v>
      </c>
      <c r="C83" s="84" t="s">
        <v>1023</v>
      </c>
      <c r="D83" s="97" t="s">
        <v>135</v>
      </c>
      <c r="E83" s="97" t="s">
        <v>296</v>
      </c>
      <c r="F83" s="84" t="s">
        <v>1024</v>
      </c>
      <c r="G83" s="97" t="s">
        <v>924</v>
      </c>
      <c r="H83" s="97" t="s">
        <v>146</v>
      </c>
      <c r="I83" s="94">
        <v>549</v>
      </c>
      <c r="J83" s="96">
        <v>39070</v>
      </c>
      <c r="K83" s="94">
        <v>214.49429999999998</v>
      </c>
      <c r="L83" s="95">
        <v>2.2658806660946247E-4</v>
      </c>
      <c r="M83" s="95">
        <v>2.1898354677670597E-3</v>
      </c>
      <c r="N83" s="95">
        <f>K83/'סכום נכסי הקרן'!$C$42</f>
        <v>2.9621975273942902E-4</v>
      </c>
    </row>
    <row r="84" spans="2:14" s="137" customFormat="1">
      <c r="B84" s="108" t="s">
        <v>1930</v>
      </c>
      <c r="C84" s="84" t="s">
        <v>1025</v>
      </c>
      <c r="D84" s="97" t="s">
        <v>135</v>
      </c>
      <c r="E84" s="97" t="s">
        <v>296</v>
      </c>
      <c r="F84" s="84" t="s">
        <v>1026</v>
      </c>
      <c r="G84" s="97" t="s">
        <v>1027</v>
      </c>
      <c r="H84" s="97" t="s">
        <v>146</v>
      </c>
      <c r="I84" s="94">
        <v>4363</v>
      </c>
      <c r="J84" s="96">
        <v>2520</v>
      </c>
      <c r="K84" s="94">
        <v>109.94760000000001</v>
      </c>
      <c r="L84" s="95">
        <v>1.1980087408782604E-4</v>
      </c>
      <c r="M84" s="95">
        <v>1.1224874230963975E-3</v>
      </c>
      <c r="N84" s="95">
        <f>K84/'סכום נכסי הקרן'!$C$42</f>
        <v>1.518392371559228E-4</v>
      </c>
    </row>
    <row r="85" spans="2:14">
      <c r="B85" s="108" t="s">
        <v>1028</v>
      </c>
      <c r="C85" s="84" t="s">
        <v>1029</v>
      </c>
      <c r="D85" s="97" t="s">
        <v>135</v>
      </c>
      <c r="E85" s="97" t="s">
        <v>296</v>
      </c>
      <c r="F85" s="84" t="s">
        <v>1030</v>
      </c>
      <c r="G85" s="97" t="s">
        <v>673</v>
      </c>
      <c r="H85" s="97" t="s">
        <v>146</v>
      </c>
      <c r="I85" s="94">
        <v>3966</v>
      </c>
      <c r="J85" s="96">
        <v>11230</v>
      </c>
      <c r="K85" s="94">
        <v>461.14800000000002</v>
      </c>
      <c r="L85" s="95">
        <v>3.1532413269564605E-4</v>
      </c>
      <c r="M85" s="95">
        <v>4.7079957196524301E-3</v>
      </c>
      <c r="N85" s="95">
        <f>K85/'סכום נכסי הקרן'!$C$42</f>
        <v>6.368521053299888E-4</v>
      </c>
    </row>
    <row r="86" spans="2:14">
      <c r="B86" s="108" t="s">
        <v>1031</v>
      </c>
      <c r="C86" s="84" t="s">
        <v>1032</v>
      </c>
      <c r="D86" s="97" t="s">
        <v>135</v>
      </c>
      <c r="E86" s="97" t="s">
        <v>296</v>
      </c>
      <c r="F86" s="84" t="s">
        <v>1033</v>
      </c>
      <c r="G86" s="97" t="s">
        <v>1027</v>
      </c>
      <c r="H86" s="97" t="s">
        <v>146</v>
      </c>
      <c r="I86" s="94">
        <v>17121</v>
      </c>
      <c r="J86" s="96">
        <v>350.1</v>
      </c>
      <c r="K86" s="94">
        <v>59.940620000000003</v>
      </c>
      <c r="L86" s="95">
        <v>1.0036839027310296E-4</v>
      </c>
      <c r="M86" s="95">
        <v>6.1195143943660788E-4</v>
      </c>
      <c r="N86" s="95">
        <f>K86/'סכום נכסי הקרן'!$C$42</f>
        <v>8.2778869347334991E-5</v>
      </c>
    </row>
    <row r="87" spans="2:14">
      <c r="B87" s="108" t="s">
        <v>1034</v>
      </c>
      <c r="C87" s="84" t="s">
        <v>1035</v>
      </c>
      <c r="D87" s="97" t="s">
        <v>135</v>
      </c>
      <c r="E87" s="97" t="s">
        <v>296</v>
      </c>
      <c r="F87" s="84" t="s">
        <v>661</v>
      </c>
      <c r="G87" s="97" t="s">
        <v>306</v>
      </c>
      <c r="H87" s="97" t="s">
        <v>146</v>
      </c>
      <c r="I87" s="94">
        <v>29028</v>
      </c>
      <c r="J87" s="96">
        <v>1203</v>
      </c>
      <c r="K87" s="94">
        <v>353.56103999999999</v>
      </c>
      <c r="L87" s="95">
        <v>1.7686478687043756E-4</v>
      </c>
      <c r="M87" s="95">
        <v>3.6096087654199117E-3</v>
      </c>
      <c r="N87" s="95">
        <f>K87/'סכום נכסי הקרן'!$C$42</f>
        <v>4.8827294640041891E-4</v>
      </c>
    </row>
    <row r="88" spans="2:14">
      <c r="B88" s="108" t="s">
        <v>1036</v>
      </c>
      <c r="C88" s="84" t="s">
        <v>1037</v>
      </c>
      <c r="D88" s="97" t="s">
        <v>135</v>
      </c>
      <c r="E88" s="97" t="s">
        <v>296</v>
      </c>
      <c r="F88" s="84" t="s">
        <v>1038</v>
      </c>
      <c r="G88" s="97" t="s">
        <v>141</v>
      </c>
      <c r="H88" s="97" t="s">
        <v>146</v>
      </c>
      <c r="I88" s="94">
        <v>1134</v>
      </c>
      <c r="J88" s="96">
        <v>15400</v>
      </c>
      <c r="K88" s="94">
        <v>174.636</v>
      </c>
      <c r="L88" s="95">
        <v>8.4132312082802214E-5</v>
      </c>
      <c r="M88" s="95">
        <v>1.7829103465638399E-3</v>
      </c>
      <c r="N88" s="95">
        <f>K88/'סכום נכסי הקרן'!$C$42</f>
        <v>2.4117485984197681E-4</v>
      </c>
    </row>
    <row r="89" spans="2:14">
      <c r="B89" s="108" t="s">
        <v>1039</v>
      </c>
      <c r="C89" s="84" t="s">
        <v>1040</v>
      </c>
      <c r="D89" s="97" t="s">
        <v>135</v>
      </c>
      <c r="E89" s="97" t="s">
        <v>296</v>
      </c>
      <c r="F89" s="84" t="s">
        <v>1041</v>
      </c>
      <c r="G89" s="97" t="s">
        <v>840</v>
      </c>
      <c r="H89" s="97" t="s">
        <v>146</v>
      </c>
      <c r="I89" s="94">
        <v>87881.63</v>
      </c>
      <c r="J89" s="96">
        <v>267.8</v>
      </c>
      <c r="K89" s="94">
        <v>235.34698999999998</v>
      </c>
      <c r="L89" s="95">
        <v>8.4141078610216989E-5</v>
      </c>
      <c r="M89" s="95">
        <v>2.4027267201702771E-3</v>
      </c>
      <c r="N89" s="95">
        <f>K89/'סכום נכסי הקרן'!$C$42</f>
        <v>3.2501762138093584E-4</v>
      </c>
    </row>
    <row r="90" spans="2:14">
      <c r="B90" s="108" t="s">
        <v>1042</v>
      </c>
      <c r="C90" s="84" t="s">
        <v>1043</v>
      </c>
      <c r="D90" s="97" t="s">
        <v>135</v>
      </c>
      <c r="E90" s="97" t="s">
        <v>296</v>
      </c>
      <c r="F90" s="84" t="s">
        <v>676</v>
      </c>
      <c r="G90" s="97" t="s">
        <v>306</v>
      </c>
      <c r="H90" s="97" t="s">
        <v>146</v>
      </c>
      <c r="I90" s="94">
        <v>109342</v>
      </c>
      <c r="J90" s="96">
        <v>878.3</v>
      </c>
      <c r="K90" s="94">
        <v>960.35078999999985</v>
      </c>
      <c r="L90" s="95">
        <v>2.7101758243606587E-4</v>
      </c>
      <c r="M90" s="95">
        <v>9.8045039958642964E-3</v>
      </c>
      <c r="N90" s="95">
        <f>K90/'סכום נכסי הקרן'!$C$42</f>
        <v>1.3262584299765321E-3</v>
      </c>
    </row>
    <row r="91" spans="2:14">
      <c r="B91" s="108" t="s">
        <v>1044</v>
      </c>
      <c r="C91" s="84" t="s">
        <v>1045</v>
      </c>
      <c r="D91" s="97" t="s">
        <v>135</v>
      </c>
      <c r="E91" s="97" t="s">
        <v>296</v>
      </c>
      <c r="F91" s="84" t="s">
        <v>833</v>
      </c>
      <c r="G91" s="97" t="s">
        <v>306</v>
      </c>
      <c r="H91" s="97" t="s">
        <v>146</v>
      </c>
      <c r="I91" s="94">
        <v>43845</v>
      </c>
      <c r="J91" s="96">
        <v>997.7</v>
      </c>
      <c r="K91" s="94">
        <v>437.44157000000001</v>
      </c>
      <c r="L91" s="95">
        <v>1.25235646958012E-4</v>
      </c>
      <c r="M91" s="95">
        <v>4.4659697952892322E-3</v>
      </c>
      <c r="N91" s="95">
        <f>K91/'סכום נכסי הקרן'!$C$42</f>
        <v>6.0411318017936902E-4</v>
      </c>
    </row>
    <row r="92" spans="2:14">
      <c r="B92" s="109"/>
      <c r="C92" s="84"/>
      <c r="D92" s="84"/>
      <c r="E92" s="84"/>
      <c r="F92" s="84"/>
      <c r="G92" s="84"/>
      <c r="H92" s="84"/>
      <c r="I92" s="94"/>
      <c r="J92" s="96"/>
      <c r="K92" s="84"/>
      <c r="L92" s="84"/>
      <c r="M92" s="95"/>
      <c r="N92" s="84"/>
    </row>
    <row r="93" spans="2:14">
      <c r="B93" s="107" t="s">
        <v>33</v>
      </c>
      <c r="C93" s="82"/>
      <c r="D93" s="82"/>
      <c r="E93" s="82"/>
      <c r="F93" s="82"/>
      <c r="G93" s="82"/>
      <c r="H93" s="82"/>
      <c r="I93" s="91"/>
      <c r="J93" s="93"/>
      <c r="K93" s="91">
        <v>2610.0294599999988</v>
      </c>
      <c r="L93" s="82"/>
      <c r="M93" s="92">
        <v>2.6646559295164973E-2</v>
      </c>
      <c r="N93" s="92">
        <f>K93/'סכום נכסי הקרן'!$C$42</f>
        <v>3.6044887033540056E-3</v>
      </c>
    </row>
    <row r="94" spans="2:14">
      <c r="B94" s="108" t="s">
        <v>1046</v>
      </c>
      <c r="C94" s="84" t="s">
        <v>1047</v>
      </c>
      <c r="D94" s="97" t="s">
        <v>135</v>
      </c>
      <c r="E94" s="97" t="s">
        <v>296</v>
      </c>
      <c r="F94" s="84" t="s">
        <v>1048</v>
      </c>
      <c r="G94" s="97" t="s">
        <v>1027</v>
      </c>
      <c r="H94" s="97" t="s">
        <v>146</v>
      </c>
      <c r="I94" s="94">
        <v>8070</v>
      </c>
      <c r="J94" s="96">
        <v>1927</v>
      </c>
      <c r="K94" s="94">
        <v>155.50890000000001</v>
      </c>
      <c r="L94" s="95">
        <v>3.1510133084823675E-4</v>
      </c>
      <c r="M94" s="95">
        <v>1.5876361505804161E-3</v>
      </c>
      <c r="N94" s="95">
        <f>K94/'סכום נכסי הקרן'!$C$42</f>
        <v>2.1476005612634273E-4</v>
      </c>
    </row>
    <row r="95" spans="2:14">
      <c r="B95" s="108" t="s">
        <v>1049</v>
      </c>
      <c r="C95" s="84" t="s">
        <v>1050</v>
      </c>
      <c r="D95" s="97" t="s">
        <v>135</v>
      </c>
      <c r="E95" s="97" t="s">
        <v>296</v>
      </c>
      <c r="F95" s="84" t="s">
        <v>1051</v>
      </c>
      <c r="G95" s="97" t="s">
        <v>943</v>
      </c>
      <c r="H95" s="97" t="s">
        <v>146</v>
      </c>
      <c r="I95" s="94">
        <v>2633</v>
      </c>
      <c r="J95" s="96">
        <v>5199</v>
      </c>
      <c r="K95" s="94">
        <v>136.88967000000002</v>
      </c>
      <c r="L95" s="95">
        <v>4.6152594887140865E-4</v>
      </c>
      <c r="M95" s="95">
        <v>1.3975469489722035E-3</v>
      </c>
      <c r="N95" s="95">
        <f>K95/'סכום נכסי הקרן'!$C$42</f>
        <v>1.8904662827861645E-4</v>
      </c>
    </row>
    <row r="96" spans="2:14">
      <c r="B96" s="108" t="s">
        <v>1052</v>
      </c>
      <c r="C96" s="84" t="s">
        <v>1053</v>
      </c>
      <c r="D96" s="97" t="s">
        <v>135</v>
      </c>
      <c r="E96" s="97" t="s">
        <v>296</v>
      </c>
      <c r="F96" s="84" t="s">
        <v>1054</v>
      </c>
      <c r="G96" s="97" t="s">
        <v>141</v>
      </c>
      <c r="H96" s="97" t="s">
        <v>146</v>
      </c>
      <c r="I96" s="94">
        <v>4284</v>
      </c>
      <c r="J96" s="96">
        <v>736.6</v>
      </c>
      <c r="K96" s="94">
        <v>31.555949999999999</v>
      </c>
      <c r="L96" s="95">
        <v>7.8601394239016854E-5</v>
      </c>
      <c r="M96" s="95">
        <v>3.2216398537902386E-4</v>
      </c>
      <c r="N96" s="95">
        <f>K96/'סכום נכסי הקרן'!$C$42</f>
        <v>4.3579226610953225E-5</v>
      </c>
    </row>
    <row r="97" spans="2:14">
      <c r="B97" s="108" t="s">
        <v>1055</v>
      </c>
      <c r="C97" s="84" t="s">
        <v>1056</v>
      </c>
      <c r="D97" s="97" t="s">
        <v>135</v>
      </c>
      <c r="E97" s="97" t="s">
        <v>296</v>
      </c>
      <c r="F97" s="84" t="s">
        <v>1057</v>
      </c>
      <c r="G97" s="97" t="s">
        <v>692</v>
      </c>
      <c r="H97" s="97" t="s">
        <v>146</v>
      </c>
      <c r="I97" s="94">
        <v>2300</v>
      </c>
      <c r="J97" s="96">
        <v>712.5</v>
      </c>
      <c r="K97" s="94">
        <v>16.387499999999999</v>
      </c>
      <c r="L97" s="95">
        <v>2.1484165376137762E-4</v>
      </c>
      <c r="M97" s="95">
        <v>1.6730481289261621E-4</v>
      </c>
      <c r="N97" s="95">
        <f>K97/'סכום נכסי הקרן'!$C$42</f>
        <v>2.2631376209145851E-5</v>
      </c>
    </row>
    <row r="98" spans="2:14">
      <c r="B98" s="108" t="s">
        <v>1058</v>
      </c>
      <c r="C98" s="84" t="s">
        <v>1059</v>
      </c>
      <c r="D98" s="97" t="s">
        <v>135</v>
      </c>
      <c r="E98" s="97" t="s">
        <v>296</v>
      </c>
      <c r="F98" s="84" t="s">
        <v>1060</v>
      </c>
      <c r="G98" s="97" t="s">
        <v>335</v>
      </c>
      <c r="H98" s="97" t="s">
        <v>146</v>
      </c>
      <c r="I98" s="94">
        <v>5282</v>
      </c>
      <c r="J98" s="96">
        <v>2969</v>
      </c>
      <c r="K98" s="94">
        <v>156.82258000000002</v>
      </c>
      <c r="L98" s="95">
        <v>4.0473576087947654E-4</v>
      </c>
      <c r="M98" s="95">
        <v>1.6010478965209668E-3</v>
      </c>
      <c r="N98" s="95">
        <f>K98/'סכום נכסי הקרן'!$C$42</f>
        <v>2.1657426734211273E-4</v>
      </c>
    </row>
    <row r="99" spans="2:14">
      <c r="B99" s="108" t="s">
        <v>1061</v>
      </c>
      <c r="C99" s="84" t="s">
        <v>1062</v>
      </c>
      <c r="D99" s="97" t="s">
        <v>135</v>
      </c>
      <c r="E99" s="97" t="s">
        <v>296</v>
      </c>
      <c r="F99" s="84" t="s">
        <v>1063</v>
      </c>
      <c r="G99" s="97" t="s">
        <v>985</v>
      </c>
      <c r="H99" s="97" t="s">
        <v>146</v>
      </c>
      <c r="I99" s="94">
        <v>7872.5</v>
      </c>
      <c r="J99" s="96">
        <v>31.3</v>
      </c>
      <c r="K99" s="94">
        <v>2.4640900000000001</v>
      </c>
      <c r="L99" s="95">
        <v>1.8187095111888696E-4</v>
      </c>
      <c r="M99" s="95">
        <v>2.5156620375320625E-5</v>
      </c>
      <c r="N99" s="95">
        <f>K99/'סכום נכסי הקרן'!$C$42</f>
        <v>3.4029441832612787E-6</v>
      </c>
    </row>
    <row r="100" spans="2:14">
      <c r="B100" s="108" t="s">
        <v>1064</v>
      </c>
      <c r="C100" s="84" t="s">
        <v>1065</v>
      </c>
      <c r="D100" s="97" t="s">
        <v>135</v>
      </c>
      <c r="E100" s="97" t="s">
        <v>296</v>
      </c>
      <c r="F100" s="84" t="s">
        <v>1066</v>
      </c>
      <c r="G100" s="97" t="s">
        <v>141</v>
      </c>
      <c r="H100" s="97" t="s">
        <v>146</v>
      </c>
      <c r="I100" s="94">
        <v>36</v>
      </c>
      <c r="J100" s="96">
        <v>4045</v>
      </c>
      <c r="K100" s="94">
        <v>1.4561999999999997</v>
      </c>
      <c r="L100" s="95">
        <v>3.5874439461883409E-6</v>
      </c>
      <c r="M100" s="95">
        <v>1.4866774586375451E-5</v>
      </c>
      <c r="N100" s="95">
        <f>K100/'סכום נכסי הקרן'!$C$42</f>
        <v>2.0110334117930241E-6</v>
      </c>
    </row>
    <row r="101" spans="2:14">
      <c r="B101" s="108" t="s">
        <v>1067</v>
      </c>
      <c r="C101" s="84" t="s">
        <v>1068</v>
      </c>
      <c r="D101" s="97" t="s">
        <v>135</v>
      </c>
      <c r="E101" s="97" t="s">
        <v>296</v>
      </c>
      <c r="F101" s="84" t="s">
        <v>1069</v>
      </c>
      <c r="G101" s="97" t="s">
        <v>985</v>
      </c>
      <c r="H101" s="97" t="s">
        <v>146</v>
      </c>
      <c r="I101" s="94">
        <v>78906</v>
      </c>
      <c r="J101" s="96">
        <v>127.8</v>
      </c>
      <c r="K101" s="94">
        <v>100.84187</v>
      </c>
      <c r="L101" s="95">
        <v>2.9930448974107367E-4</v>
      </c>
      <c r="M101" s="95">
        <v>1.0295243442923893E-3</v>
      </c>
      <c r="N101" s="95">
        <f>K101/'סכום נכסי הקרן'!$C$42</f>
        <v>1.3926409138695828E-4</v>
      </c>
    </row>
    <row r="102" spans="2:14">
      <c r="B102" s="108" t="s">
        <v>1070</v>
      </c>
      <c r="C102" s="84" t="s">
        <v>1071</v>
      </c>
      <c r="D102" s="97" t="s">
        <v>135</v>
      </c>
      <c r="E102" s="97" t="s">
        <v>296</v>
      </c>
      <c r="F102" s="84" t="s">
        <v>1072</v>
      </c>
      <c r="G102" s="97" t="s">
        <v>170</v>
      </c>
      <c r="H102" s="97" t="s">
        <v>146</v>
      </c>
      <c r="I102" s="94">
        <v>7811</v>
      </c>
      <c r="J102" s="96">
        <v>1719</v>
      </c>
      <c r="K102" s="94">
        <v>134.27108999999999</v>
      </c>
      <c r="L102" s="95">
        <v>2.3136294605271296E-4</v>
      </c>
      <c r="M102" s="95">
        <v>1.370813094696423E-3</v>
      </c>
      <c r="N102" s="95">
        <f>K102/'סכום נכסי הקרן'!$C$42</f>
        <v>1.8543033115497062E-4</v>
      </c>
    </row>
    <row r="103" spans="2:14">
      <c r="B103" s="108" t="s">
        <v>1073</v>
      </c>
      <c r="C103" s="84" t="s">
        <v>1074</v>
      </c>
      <c r="D103" s="97" t="s">
        <v>135</v>
      </c>
      <c r="E103" s="97" t="s">
        <v>296</v>
      </c>
      <c r="F103" s="84" t="s">
        <v>1075</v>
      </c>
      <c r="G103" s="97" t="s">
        <v>936</v>
      </c>
      <c r="H103" s="97" t="s">
        <v>146</v>
      </c>
      <c r="I103" s="94">
        <v>24874</v>
      </c>
      <c r="J103" s="96">
        <v>272.7</v>
      </c>
      <c r="K103" s="94">
        <v>67.831399999999988</v>
      </c>
      <c r="L103" s="95">
        <v>1.2885855584754884E-3</v>
      </c>
      <c r="M103" s="95">
        <v>6.9251073594167546E-4</v>
      </c>
      <c r="N103" s="95">
        <f>K103/'סכום נכסי הקרן'!$C$42</f>
        <v>9.3676151468683789E-5</v>
      </c>
    </row>
    <row r="104" spans="2:14">
      <c r="B104" s="108" t="s">
        <v>1076</v>
      </c>
      <c r="C104" s="84" t="s">
        <v>1077</v>
      </c>
      <c r="D104" s="97" t="s">
        <v>135</v>
      </c>
      <c r="E104" s="97" t="s">
        <v>296</v>
      </c>
      <c r="F104" s="84" t="s">
        <v>1078</v>
      </c>
      <c r="G104" s="97" t="s">
        <v>168</v>
      </c>
      <c r="H104" s="97" t="s">
        <v>146</v>
      </c>
      <c r="I104" s="94">
        <v>6213</v>
      </c>
      <c r="J104" s="96">
        <v>1808</v>
      </c>
      <c r="K104" s="94">
        <v>112.33103999999999</v>
      </c>
      <c r="L104" s="95">
        <v>2.0888409998639379E-4</v>
      </c>
      <c r="M104" s="95">
        <v>1.1468206638738665E-3</v>
      </c>
      <c r="N104" s="95">
        <f>K104/'סכום נכסי הקרן'!$C$42</f>
        <v>1.5513080251439274E-4</v>
      </c>
    </row>
    <row r="105" spans="2:14">
      <c r="B105" s="108" t="s">
        <v>1079</v>
      </c>
      <c r="C105" s="84" t="s">
        <v>1080</v>
      </c>
      <c r="D105" s="97" t="s">
        <v>135</v>
      </c>
      <c r="E105" s="97" t="s">
        <v>296</v>
      </c>
      <c r="F105" s="84" t="s">
        <v>1081</v>
      </c>
      <c r="G105" s="97" t="s">
        <v>335</v>
      </c>
      <c r="H105" s="97" t="s">
        <v>146</v>
      </c>
      <c r="I105" s="94">
        <v>2812</v>
      </c>
      <c r="J105" s="96">
        <v>2472</v>
      </c>
      <c r="K105" s="94">
        <v>69.512640000000005</v>
      </c>
      <c r="L105" s="95">
        <v>4.2270395240221213E-4</v>
      </c>
      <c r="M105" s="95">
        <v>7.0967501015235953E-4</v>
      </c>
      <c r="N105" s="95">
        <f>K105/'סכום נכסי הקרן'!$C$42</f>
        <v>9.5997968398530618E-5</v>
      </c>
    </row>
    <row r="106" spans="2:14">
      <c r="B106" s="108" t="s">
        <v>1082</v>
      </c>
      <c r="C106" s="84" t="s">
        <v>1083</v>
      </c>
      <c r="D106" s="97" t="s">
        <v>135</v>
      </c>
      <c r="E106" s="97" t="s">
        <v>296</v>
      </c>
      <c r="F106" s="84" t="s">
        <v>1084</v>
      </c>
      <c r="G106" s="97" t="s">
        <v>924</v>
      </c>
      <c r="H106" s="97" t="s">
        <v>146</v>
      </c>
      <c r="I106" s="94">
        <v>480</v>
      </c>
      <c r="J106" s="96">
        <v>7487</v>
      </c>
      <c r="K106" s="94">
        <v>35.937600000000003</v>
      </c>
      <c r="L106" s="95">
        <v>3.0361856399804924E-4</v>
      </c>
      <c r="M106" s="95">
        <v>3.6689754043079699E-4</v>
      </c>
      <c r="N106" s="95">
        <f>K106/'סכום נכסי הקרן'!$C$42</f>
        <v>4.963034908642563E-5</v>
      </c>
    </row>
    <row r="107" spans="2:14">
      <c r="B107" s="108" t="s">
        <v>1085</v>
      </c>
      <c r="C107" s="84" t="s">
        <v>1086</v>
      </c>
      <c r="D107" s="97" t="s">
        <v>135</v>
      </c>
      <c r="E107" s="97" t="s">
        <v>296</v>
      </c>
      <c r="F107" s="84" t="s">
        <v>1087</v>
      </c>
      <c r="G107" s="97" t="s">
        <v>985</v>
      </c>
      <c r="H107" s="97" t="s">
        <v>146</v>
      </c>
      <c r="I107" s="94">
        <v>5265.38</v>
      </c>
      <c r="J107" s="96">
        <v>671.3</v>
      </c>
      <c r="K107" s="94">
        <v>35.346499999999999</v>
      </c>
      <c r="L107" s="95">
        <v>2.0654836999985525E-4</v>
      </c>
      <c r="M107" s="95">
        <v>3.6086282647803872E-4</v>
      </c>
      <c r="N107" s="95">
        <f>K107/'סכום נכסי הקרן'!$C$42</f>
        <v>4.8814031376144857E-5</v>
      </c>
    </row>
    <row r="108" spans="2:14">
      <c r="B108" s="108" t="s">
        <v>1088</v>
      </c>
      <c r="C108" s="84" t="s">
        <v>1089</v>
      </c>
      <c r="D108" s="97" t="s">
        <v>135</v>
      </c>
      <c r="E108" s="97" t="s">
        <v>296</v>
      </c>
      <c r="F108" s="84" t="s">
        <v>1090</v>
      </c>
      <c r="G108" s="97" t="s">
        <v>167</v>
      </c>
      <c r="H108" s="97" t="s">
        <v>146</v>
      </c>
      <c r="I108" s="94">
        <v>3852</v>
      </c>
      <c r="J108" s="96">
        <v>1674</v>
      </c>
      <c r="K108" s="94">
        <v>64.48248000000001</v>
      </c>
      <c r="L108" s="95">
        <v>6.3853657760308091E-4</v>
      </c>
      <c r="M108" s="95">
        <v>6.5832062555312709E-4</v>
      </c>
      <c r="N108" s="95">
        <f>K108/'סכום נכסי הקרן'!$C$42</f>
        <v>8.9051244166512487E-5</v>
      </c>
    </row>
    <row r="109" spans="2:14">
      <c r="B109" s="108" t="s">
        <v>1091</v>
      </c>
      <c r="C109" s="84" t="s">
        <v>1092</v>
      </c>
      <c r="D109" s="97" t="s">
        <v>135</v>
      </c>
      <c r="E109" s="97" t="s">
        <v>296</v>
      </c>
      <c r="F109" s="84" t="s">
        <v>1093</v>
      </c>
      <c r="G109" s="97" t="s">
        <v>313</v>
      </c>
      <c r="H109" s="97" t="s">
        <v>146</v>
      </c>
      <c r="I109" s="94">
        <v>7867.5</v>
      </c>
      <c r="J109" s="96">
        <v>890</v>
      </c>
      <c r="K109" s="94">
        <v>70.020769999999999</v>
      </c>
      <c r="L109" s="95">
        <v>2.987811778681284E-4</v>
      </c>
      <c r="M109" s="95">
        <v>7.1486265894412911E-4</v>
      </c>
      <c r="N109" s="95">
        <f>K109/'סכום נכסי הקרן'!$C$42</f>
        <v>9.6699703330225688E-5</v>
      </c>
    </row>
    <row r="110" spans="2:14">
      <c r="B110" s="108" t="s">
        <v>1094</v>
      </c>
      <c r="C110" s="84" t="s">
        <v>1095</v>
      </c>
      <c r="D110" s="97" t="s">
        <v>135</v>
      </c>
      <c r="E110" s="97" t="s">
        <v>296</v>
      </c>
      <c r="F110" s="84" t="s">
        <v>1096</v>
      </c>
      <c r="G110" s="97" t="s">
        <v>313</v>
      </c>
      <c r="H110" s="97" t="s">
        <v>146</v>
      </c>
      <c r="I110" s="94">
        <v>8108</v>
      </c>
      <c r="J110" s="96">
        <v>2727</v>
      </c>
      <c r="K110" s="94">
        <v>221.10516000000001</v>
      </c>
      <c r="L110" s="95">
        <v>5.3413204563680064E-4</v>
      </c>
      <c r="M110" s="95">
        <v>2.2573276841124012E-3</v>
      </c>
      <c r="N110" s="95">
        <f>K110/'סכום נכסי הקרן'!$C$42</f>
        <v>3.0534944669677419E-4</v>
      </c>
    </row>
    <row r="111" spans="2:14">
      <c r="B111" s="108" t="s">
        <v>1097</v>
      </c>
      <c r="C111" s="84" t="s">
        <v>1098</v>
      </c>
      <c r="D111" s="97" t="s">
        <v>135</v>
      </c>
      <c r="E111" s="97" t="s">
        <v>296</v>
      </c>
      <c r="F111" s="84" t="s">
        <v>1099</v>
      </c>
      <c r="G111" s="97" t="s">
        <v>673</v>
      </c>
      <c r="H111" s="97" t="s">
        <v>146</v>
      </c>
      <c r="I111" s="94">
        <v>4704</v>
      </c>
      <c r="J111" s="96">
        <v>1961</v>
      </c>
      <c r="K111" s="94">
        <v>92.245440000000002</v>
      </c>
      <c r="L111" s="95">
        <v>3.2945774574840873E-4</v>
      </c>
      <c r="M111" s="95">
        <v>9.4176085915466412E-4</v>
      </c>
      <c r="N111" s="95">
        <f>K111/'סכום נכסי הקרן'!$C$42</f>
        <v>1.2739229633673173E-4</v>
      </c>
    </row>
    <row r="112" spans="2:14">
      <c r="B112" s="108" t="s">
        <v>1100</v>
      </c>
      <c r="C112" s="84" t="s">
        <v>1101</v>
      </c>
      <c r="D112" s="97" t="s">
        <v>135</v>
      </c>
      <c r="E112" s="97" t="s">
        <v>296</v>
      </c>
      <c r="F112" s="84" t="s">
        <v>1102</v>
      </c>
      <c r="G112" s="97" t="s">
        <v>924</v>
      </c>
      <c r="H112" s="97" t="s">
        <v>146</v>
      </c>
      <c r="I112" s="94">
        <v>4422</v>
      </c>
      <c r="J112" s="96">
        <v>1628</v>
      </c>
      <c r="K112" s="94">
        <v>71.990160000000003</v>
      </c>
      <c r="L112" s="95">
        <v>3.5979008177047312E-4</v>
      </c>
      <c r="M112" s="95">
        <v>7.3496874135222008E-4</v>
      </c>
      <c r="N112" s="95">
        <f>K112/'סכום נכסי הקרן'!$C$42</f>
        <v>9.94194596074205E-5</v>
      </c>
    </row>
    <row r="113" spans="2:14">
      <c r="B113" s="108" t="s">
        <v>1103</v>
      </c>
      <c r="C113" s="84" t="s">
        <v>1104</v>
      </c>
      <c r="D113" s="97" t="s">
        <v>135</v>
      </c>
      <c r="E113" s="97" t="s">
        <v>296</v>
      </c>
      <c r="F113" s="84" t="s">
        <v>1105</v>
      </c>
      <c r="G113" s="97" t="s">
        <v>168</v>
      </c>
      <c r="H113" s="97" t="s">
        <v>146</v>
      </c>
      <c r="I113" s="94">
        <v>2989.9</v>
      </c>
      <c r="J113" s="96">
        <v>315.60000000000002</v>
      </c>
      <c r="K113" s="94">
        <v>9.4361200000000007</v>
      </c>
      <c r="L113" s="95">
        <v>2.1960181407447925E-5</v>
      </c>
      <c r="M113" s="95">
        <v>9.6336127599223431E-5</v>
      </c>
      <c r="N113" s="95">
        <f>K113/'סכום נכסי הקרן'!$C$42</f>
        <v>1.3031419171603074E-5</v>
      </c>
    </row>
    <row r="114" spans="2:14">
      <c r="B114" s="108" t="s">
        <v>1106</v>
      </c>
      <c r="C114" s="84" t="s">
        <v>1107</v>
      </c>
      <c r="D114" s="97" t="s">
        <v>135</v>
      </c>
      <c r="E114" s="97" t="s">
        <v>296</v>
      </c>
      <c r="F114" s="84" t="s">
        <v>1108</v>
      </c>
      <c r="G114" s="97" t="s">
        <v>335</v>
      </c>
      <c r="H114" s="97" t="s">
        <v>146</v>
      </c>
      <c r="I114" s="94">
        <v>4790</v>
      </c>
      <c r="J114" s="96">
        <v>864.7</v>
      </c>
      <c r="K114" s="94">
        <v>41.419129999999996</v>
      </c>
      <c r="L114" s="95">
        <v>4.1562990577782838E-4</v>
      </c>
      <c r="M114" s="95">
        <v>4.2286009426849411E-4</v>
      </c>
      <c r="N114" s="95">
        <f>K114/'סכום נכסי הקרן'!$C$42</f>
        <v>5.7200421863342126E-5</v>
      </c>
    </row>
    <row r="115" spans="2:14">
      <c r="B115" s="108" t="s">
        <v>1109</v>
      </c>
      <c r="C115" s="84" t="s">
        <v>1110</v>
      </c>
      <c r="D115" s="97" t="s">
        <v>135</v>
      </c>
      <c r="E115" s="97" t="s">
        <v>296</v>
      </c>
      <c r="F115" s="84" t="s">
        <v>1111</v>
      </c>
      <c r="G115" s="97" t="s">
        <v>141</v>
      </c>
      <c r="H115" s="97" t="s">
        <v>146</v>
      </c>
      <c r="I115" s="94">
        <v>3002</v>
      </c>
      <c r="J115" s="96">
        <v>1297</v>
      </c>
      <c r="K115" s="94">
        <v>38.935940000000002</v>
      </c>
      <c r="L115" s="95">
        <v>2.0854729924995222E-4</v>
      </c>
      <c r="M115" s="95">
        <v>3.9750847636906987E-4</v>
      </c>
      <c r="N115" s="95">
        <f>K115/'סכום נכסי הקרן'!$C$42</f>
        <v>5.3771100301859975E-5</v>
      </c>
    </row>
    <row r="116" spans="2:14" s="137" customFormat="1">
      <c r="B116" s="108" t="s">
        <v>1931</v>
      </c>
      <c r="C116" s="84" t="s">
        <v>1112</v>
      </c>
      <c r="D116" s="97" t="s">
        <v>135</v>
      </c>
      <c r="E116" s="97" t="s">
        <v>296</v>
      </c>
      <c r="F116" s="84" t="s">
        <v>1113</v>
      </c>
      <c r="G116" s="97" t="s">
        <v>1027</v>
      </c>
      <c r="H116" s="97" t="s">
        <v>146</v>
      </c>
      <c r="I116" s="94">
        <v>15665.9</v>
      </c>
      <c r="J116" s="96">
        <v>22.7</v>
      </c>
      <c r="K116" s="94">
        <v>3.5561599999999998</v>
      </c>
      <c r="L116" s="95">
        <v>1.5724302575654392E-4</v>
      </c>
      <c r="M116" s="95">
        <v>3.6305884571545758E-5</v>
      </c>
      <c r="N116" s="95">
        <f>K116/'סכום נכסי הקרן'!$C$42</f>
        <v>4.9111087609407231E-6</v>
      </c>
    </row>
    <row r="117" spans="2:14">
      <c r="B117" s="108" t="s">
        <v>1114</v>
      </c>
      <c r="C117" s="84" t="s">
        <v>1115</v>
      </c>
      <c r="D117" s="97" t="s">
        <v>135</v>
      </c>
      <c r="E117" s="97" t="s">
        <v>296</v>
      </c>
      <c r="F117" s="84" t="s">
        <v>1116</v>
      </c>
      <c r="G117" s="97" t="s">
        <v>985</v>
      </c>
      <c r="H117" s="97" t="s">
        <v>146</v>
      </c>
      <c r="I117" s="94">
        <v>5243.19</v>
      </c>
      <c r="J117" s="96">
        <v>30.8</v>
      </c>
      <c r="K117" s="94">
        <v>1.6149</v>
      </c>
      <c r="L117" s="95">
        <v>2.8932004087525216E-4</v>
      </c>
      <c r="M117" s="95">
        <v>1.6486989616493422E-5</v>
      </c>
      <c r="N117" s="95">
        <f>K117/'סכום נכסי הקרן'!$C$42</f>
        <v>2.2302004235026473E-6</v>
      </c>
    </row>
    <row r="118" spans="2:14">
      <c r="B118" s="108" t="s">
        <v>1117</v>
      </c>
      <c r="C118" s="84" t="s">
        <v>1118</v>
      </c>
      <c r="D118" s="97" t="s">
        <v>135</v>
      </c>
      <c r="E118" s="97" t="s">
        <v>296</v>
      </c>
      <c r="F118" s="84" t="s">
        <v>1119</v>
      </c>
      <c r="G118" s="97" t="s">
        <v>141</v>
      </c>
      <c r="H118" s="97" t="s">
        <v>146</v>
      </c>
      <c r="I118" s="94">
        <v>12694</v>
      </c>
      <c r="J118" s="96">
        <v>630.29999999999995</v>
      </c>
      <c r="K118" s="94">
        <v>80.010279999999995</v>
      </c>
      <c r="L118" s="95">
        <v>3.7968666189231777E-4</v>
      </c>
      <c r="M118" s="95">
        <v>8.1684850800218666E-4</v>
      </c>
      <c r="N118" s="95">
        <f>K118/'סכום נכסי הקרן'!$C$42</f>
        <v>1.1049536215280538E-4</v>
      </c>
    </row>
    <row r="119" spans="2:14">
      <c r="B119" s="108" t="s">
        <v>1120</v>
      </c>
      <c r="C119" s="84" t="s">
        <v>1121</v>
      </c>
      <c r="D119" s="97" t="s">
        <v>135</v>
      </c>
      <c r="E119" s="97" t="s">
        <v>296</v>
      </c>
      <c r="F119" s="84" t="s">
        <v>1122</v>
      </c>
      <c r="G119" s="97" t="s">
        <v>141</v>
      </c>
      <c r="H119" s="97" t="s">
        <v>146</v>
      </c>
      <c r="I119" s="94">
        <v>19455</v>
      </c>
      <c r="J119" s="96">
        <v>225.3</v>
      </c>
      <c r="K119" s="94">
        <v>43.832120000000003</v>
      </c>
      <c r="L119" s="95">
        <v>1.3000621924894336E-4</v>
      </c>
      <c r="M119" s="95">
        <v>4.4749501969712903E-4</v>
      </c>
      <c r="N119" s="95">
        <f>K119/'סכום נכסי הקרן'!$C$42</f>
        <v>6.0532796202253314E-5</v>
      </c>
    </row>
    <row r="120" spans="2:14">
      <c r="B120" s="108" t="s">
        <v>1123</v>
      </c>
      <c r="C120" s="84" t="s">
        <v>1124</v>
      </c>
      <c r="D120" s="97" t="s">
        <v>135</v>
      </c>
      <c r="E120" s="97" t="s">
        <v>296</v>
      </c>
      <c r="F120" s="84" t="s">
        <v>1125</v>
      </c>
      <c r="G120" s="97" t="s">
        <v>141</v>
      </c>
      <c r="H120" s="97" t="s">
        <v>146</v>
      </c>
      <c r="I120" s="94">
        <v>1922</v>
      </c>
      <c r="J120" s="96">
        <v>940</v>
      </c>
      <c r="K120" s="94">
        <v>18.066800000000001</v>
      </c>
      <c r="L120" s="95">
        <v>2.2327498870556152E-4</v>
      </c>
      <c r="M120" s="95">
        <v>1.8444928107205609E-4</v>
      </c>
      <c r="N120" s="95">
        <f>K120/'סכום נכסי הקרן'!$C$42</f>
        <v>2.4950513970733564E-5</v>
      </c>
    </row>
    <row r="121" spans="2:14">
      <c r="B121" s="108" t="s">
        <v>1126</v>
      </c>
      <c r="C121" s="84" t="s">
        <v>1127</v>
      </c>
      <c r="D121" s="97" t="s">
        <v>135</v>
      </c>
      <c r="E121" s="97" t="s">
        <v>296</v>
      </c>
      <c r="F121" s="84" t="s">
        <v>1128</v>
      </c>
      <c r="G121" s="97" t="s">
        <v>680</v>
      </c>
      <c r="H121" s="97" t="s">
        <v>146</v>
      </c>
      <c r="I121" s="94">
        <v>2269.54</v>
      </c>
      <c r="J121" s="96">
        <v>5839</v>
      </c>
      <c r="K121" s="94">
        <v>132.51844</v>
      </c>
      <c r="L121" s="95">
        <v>2.1551563688187653E-4</v>
      </c>
      <c r="M121" s="95">
        <v>1.3529197747686585E-3</v>
      </c>
      <c r="N121" s="95">
        <f>K121/'סכום נכסי הקרן'!$C$42</f>
        <v>1.8300989597492734E-4</v>
      </c>
    </row>
    <row r="122" spans="2:14">
      <c r="B122" s="108" t="s">
        <v>1129</v>
      </c>
      <c r="C122" s="84" t="s">
        <v>1130</v>
      </c>
      <c r="D122" s="97" t="s">
        <v>135</v>
      </c>
      <c r="E122" s="97" t="s">
        <v>296</v>
      </c>
      <c r="F122" s="84" t="s">
        <v>1131</v>
      </c>
      <c r="G122" s="97" t="s">
        <v>313</v>
      </c>
      <c r="H122" s="97" t="s">
        <v>146</v>
      </c>
      <c r="I122" s="94">
        <v>8204</v>
      </c>
      <c r="J122" s="96">
        <v>1528</v>
      </c>
      <c r="K122" s="94">
        <v>125.35711999999999</v>
      </c>
      <c r="L122" s="95">
        <v>4.8842534918036638E-4</v>
      </c>
      <c r="M122" s="95">
        <v>1.2798077501972381E-3</v>
      </c>
      <c r="N122" s="95">
        <f>K122/'סכום נכסי הקרן'!$C$42</f>
        <v>1.7312000873928552E-4</v>
      </c>
    </row>
    <row r="123" spans="2:14">
      <c r="B123" s="108" t="s">
        <v>1132</v>
      </c>
      <c r="C123" s="84" t="s">
        <v>1133</v>
      </c>
      <c r="D123" s="97" t="s">
        <v>135</v>
      </c>
      <c r="E123" s="97" t="s">
        <v>296</v>
      </c>
      <c r="F123" s="84" t="s">
        <v>816</v>
      </c>
      <c r="G123" s="97" t="s">
        <v>313</v>
      </c>
      <c r="H123" s="97" t="s">
        <v>146</v>
      </c>
      <c r="I123" s="94">
        <v>140.55000000000001</v>
      </c>
      <c r="J123" s="96">
        <v>402.2</v>
      </c>
      <c r="K123" s="94">
        <v>0.56529999999999991</v>
      </c>
      <c r="L123" s="95">
        <v>2.4885113284365758E-5</v>
      </c>
      <c r="M123" s="95">
        <v>5.7713141558014303E-6</v>
      </c>
      <c r="N123" s="95">
        <f>K123/'סכום נכסי הקרן'!$C$42</f>
        <v>7.8068753446408224E-7</v>
      </c>
    </row>
    <row r="124" spans="2:14">
      <c r="B124" s="108" t="s">
        <v>1134</v>
      </c>
      <c r="C124" s="84" t="s">
        <v>1135</v>
      </c>
      <c r="D124" s="97" t="s">
        <v>135</v>
      </c>
      <c r="E124" s="97" t="s">
        <v>296</v>
      </c>
      <c r="F124" s="84" t="s">
        <v>1136</v>
      </c>
      <c r="G124" s="97" t="s">
        <v>306</v>
      </c>
      <c r="H124" s="97" t="s">
        <v>146</v>
      </c>
      <c r="I124" s="94">
        <v>59.7</v>
      </c>
      <c r="J124" s="96">
        <v>654.6</v>
      </c>
      <c r="K124" s="94">
        <v>0.39074999999999999</v>
      </c>
      <c r="L124" s="95">
        <v>8.7082055364057699E-6</v>
      </c>
      <c r="M124" s="95">
        <v>3.9892818085607809E-6</v>
      </c>
      <c r="N124" s="95">
        <f>K124/'סכום נכסי הקרן'!$C$42</f>
        <v>5.3963144187482781E-7</v>
      </c>
    </row>
    <row r="125" spans="2:14">
      <c r="B125" s="108" t="s">
        <v>1137</v>
      </c>
      <c r="C125" s="84" t="s">
        <v>1138</v>
      </c>
      <c r="D125" s="97" t="s">
        <v>135</v>
      </c>
      <c r="E125" s="97" t="s">
        <v>296</v>
      </c>
      <c r="F125" s="84" t="s">
        <v>1139</v>
      </c>
      <c r="G125" s="97" t="s">
        <v>313</v>
      </c>
      <c r="H125" s="97" t="s">
        <v>146</v>
      </c>
      <c r="I125" s="94">
        <v>4603</v>
      </c>
      <c r="J125" s="96">
        <v>634.29999999999995</v>
      </c>
      <c r="K125" s="94">
        <v>29.196830000000002</v>
      </c>
      <c r="L125" s="95">
        <v>3.5069479549266905E-4</v>
      </c>
      <c r="M125" s="95">
        <v>2.98079034642717E-4</v>
      </c>
      <c r="N125" s="95">
        <f>K125/'סכום נכסי הקרן'!$C$42</f>
        <v>4.0321247526741477E-5</v>
      </c>
    </row>
    <row r="126" spans="2:14">
      <c r="B126" s="108" t="s">
        <v>1140</v>
      </c>
      <c r="C126" s="84" t="s">
        <v>1141</v>
      </c>
      <c r="D126" s="97" t="s">
        <v>135</v>
      </c>
      <c r="E126" s="97" t="s">
        <v>296</v>
      </c>
      <c r="F126" s="84" t="s">
        <v>1142</v>
      </c>
      <c r="G126" s="97" t="s">
        <v>170</v>
      </c>
      <c r="H126" s="97" t="s">
        <v>146</v>
      </c>
      <c r="I126" s="94">
        <v>2324</v>
      </c>
      <c r="J126" s="96">
        <v>622.1</v>
      </c>
      <c r="K126" s="94">
        <v>14.457610000000001</v>
      </c>
      <c r="L126" s="95">
        <v>3.0138931265456821E-5</v>
      </c>
      <c r="M126" s="95">
        <v>1.476019976155251E-4</v>
      </c>
      <c r="N126" s="95">
        <f>K126/'סכום נכסי הקרן'!$C$42</f>
        <v>1.9966170007329315E-5</v>
      </c>
    </row>
    <row r="127" spans="2:14" s="137" customFormat="1">
      <c r="B127" s="108" t="s">
        <v>1143</v>
      </c>
      <c r="C127" s="84" t="s">
        <v>1144</v>
      </c>
      <c r="D127" s="97" t="s">
        <v>135</v>
      </c>
      <c r="E127" s="97" t="s">
        <v>296</v>
      </c>
      <c r="F127" s="84" t="s">
        <v>1145</v>
      </c>
      <c r="G127" s="97" t="s">
        <v>362</v>
      </c>
      <c r="H127" s="97" t="s">
        <v>146</v>
      </c>
      <c r="I127" s="94">
        <v>1720</v>
      </c>
      <c r="J127" s="96">
        <v>1226</v>
      </c>
      <c r="K127" s="94">
        <v>21.670580000000001</v>
      </c>
      <c r="L127" s="95">
        <v>1.944595094035305E-4</v>
      </c>
      <c r="M127" s="95">
        <v>2.212413322455818E-4</v>
      </c>
      <c r="N127" s="95">
        <f>K127/'סכום נכסי הקרן'!$C$42</f>
        <v>2.992738664533284E-5</v>
      </c>
    </row>
    <row r="128" spans="2:14" s="137" customFormat="1">
      <c r="B128" s="108" t="s">
        <v>1146</v>
      </c>
      <c r="C128" s="84" t="s">
        <v>1147</v>
      </c>
      <c r="D128" s="97" t="s">
        <v>135</v>
      </c>
      <c r="E128" s="97" t="s">
        <v>296</v>
      </c>
      <c r="F128" s="84" t="s">
        <v>1148</v>
      </c>
      <c r="G128" s="97" t="s">
        <v>167</v>
      </c>
      <c r="H128" s="97" t="s">
        <v>146</v>
      </c>
      <c r="I128" s="94">
        <v>1361</v>
      </c>
      <c r="J128" s="96">
        <v>13260</v>
      </c>
      <c r="K128" s="94">
        <v>180.46860000000001</v>
      </c>
      <c r="L128" s="95">
        <v>2.5532098500247158E-4</v>
      </c>
      <c r="M128" s="95">
        <v>1.8424570774060963E-3</v>
      </c>
      <c r="N128" s="95">
        <f>K128/'סכום נכסי הקרן'!$C$42</f>
        <v>2.4922976540276792E-4</v>
      </c>
    </row>
    <row r="129" spans="2:14" s="137" customFormat="1">
      <c r="B129" s="108" t="s">
        <v>1149</v>
      </c>
      <c r="C129" s="84" t="s">
        <v>1150</v>
      </c>
      <c r="D129" s="97" t="s">
        <v>135</v>
      </c>
      <c r="E129" s="97" t="s">
        <v>296</v>
      </c>
      <c r="F129" s="84" t="s">
        <v>1151</v>
      </c>
      <c r="G129" s="97" t="s">
        <v>313</v>
      </c>
      <c r="H129" s="97" t="s">
        <v>146</v>
      </c>
      <c r="I129" s="94">
        <v>30656</v>
      </c>
      <c r="J129" s="96">
        <v>885.7</v>
      </c>
      <c r="K129" s="94">
        <v>271.52019000000001</v>
      </c>
      <c r="L129" s="95">
        <v>3.9385214480089218E-4</v>
      </c>
      <c r="M129" s="95">
        <v>2.7720295703748351E-3</v>
      </c>
      <c r="N129" s="95">
        <f>K129/'סכום נכסי הקרן'!$C$42</f>
        <v>3.7497333749923794E-4</v>
      </c>
    </row>
    <row r="130" spans="2:14" s="137" customFormat="1">
      <c r="B130" s="108" t="s">
        <v>1152</v>
      </c>
      <c r="C130" s="84" t="s">
        <v>1153</v>
      </c>
      <c r="D130" s="97" t="s">
        <v>135</v>
      </c>
      <c r="E130" s="97" t="s">
        <v>296</v>
      </c>
      <c r="F130" s="84" t="s">
        <v>1154</v>
      </c>
      <c r="G130" s="97" t="s">
        <v>924</v>
      </c>
      <c r="H130" s="97" t="s">
        <v>146</v>
      </c>
      <c r="I130" s="94">
        <v>47086</v>
      </c>
      <c r="J130" s="96">
        <v>42.5</v>
      </c>
      <c r="K130" s="94">
        <v>20.01155</v>
      </c>
      <c r="L130" s="95">
        <v>1.4842343365380157E-4</v>
      </c>
      <c r="M130" s="95">
        <v>2.0430380646475877E-4</v>
      </c>
      <c r="N130" s="95">
        <f>K130/'סכום נכסי הקרן'!$C$42</f>
        <v>2.7636242049008858E-5</v>
      </c>
    </row>
    <row r="131" spans="2:14" s="137" customFormat="1">
      <c r="B131" s="109"/>
      <c r="C131" s="84"/>
      <c r="D131" s="84"/>
      <c r="E131" s="84"/>
      <c r="F131" s="84"/>
      <c r="G131" s="84"/>
      <c r="H131" s="84"/>
      <c r="I131" s="94"/>
      <c r="J131" s="96"/>
      <c r="K131" s="84"/>
      <c r="L131" s="84"/>
      <c r="M131" s="95"/>
      <c r="N131" s="84"/>
    </row>
    <row r="132" spans="2:14" s="137" customFormat="1">
      <c r="B132" s="106" t="s">
        <v>209</v>
      </c>
      <c r="C132" s="82"/>
      <c r="D132" s="82"/>
      <c r="E132" s="82"/>
      <c r="F132" s="82"/>
      <c r="G132" s="82"/>
      <c r="H132" s="82"/>
      <c r="I132" s="91"/>
      <c r="J132" s="93"/>
      <c r="K132" s="91">
        <v>19238.068900000006</v>
      </c>
      <c r="L132" s="82"/>
      <c r="M132" s="92">
        <v>0.19640711015894799</v>
      </c>
      <c r="N132" s="92">
        <f>K132/'סכום נכסי הקרן'!$C$42</f>
        <v>2.6568053382966826E-2</v>
      </c>
    </row>
    <row r="133" spans="2:14" s="137" customFormat="1">
      <c r="B133" s="107" t="s">
        <v>75</v>
      </c>
      <c r="C133" s="82"/>
      <c r="D133" s="82"/>
      <c r="E133" s="82"/>
      <c r="F133" s="82"/>
      <c r="G133" s="82"/>
      <c r="H133" s="82"/>
      <c r="I133" s="91"/>
      <c r="J133" s="93"/>
      <c r="K133" s="91">
        <v>4231.6823400000003</v>
      </c>
      <c r="L133" s="82"/>
      <c r="M133" s="92">
        <v>4.3202491052002349E-2</v>
      </c>
      <c r="N133" s="92">
        <f>K133/'סכום נכסי הקרן'!$C$42</f>
        <v>5.8440149525027405E-3</v>
      </c>
    </row>
    <row r="134" spans="2:14" s="137" customFormat="1">
      <c r="B134" s="108" t="s">
        <v>1932</v>
      </c>
      <c r="C134" s="84" t="s">
        <v>1155</v>
      </c>
      <c r="D134" s="97" t="s">
        <v>1156</v>
      </c>
      <c r="E134" s="97" t="s">
        <v>1157</v>
      </c>
      <c r="F134" s="84" t="s">
        <v>1026</v>
      </c>
      <c r="G134" s="97" t="s">
        <v>1027</v>
      </c>
      <c r="H134" s="97" t="s">
        <v>145</v>
      </c>
      <c r="I134" s="94">
        <v>1535</v>
      </c>
      <c r="J134" s="96">
        <v>680</v>
      </c>
      <c r="K134" s="94">
        <v>37.910809999999998</v>
      </c>
      <c r="L134" s="95">
        <v>4.2148599982767126E-5</v>
      </c>
      <c r="M134" s="95">
        <v>3.8704262234370856E-4</v>
      </c>
      <c r="N134" s="95">
        <f>K134/'סכום נכסי הקרן'!$C$42</f>
        <v>5.23553808392646E-5</v>
      </c>
    </row>
    <row r="135" spans="2:14" s="137" customFormat="1">
      <c r="B135" s="108" t="s">
        <v>1158</v>
      </c>
      <c r="C135" s="84" t="s">
        <v>1159</v>
      </c>
      <c r="D135" s="97" t="s">
        <v>1160</v>
      </c>
      <c r="E135" s="97" t="s">
        <v>1157</v>
      </c>
      <c r="F135" s="84"/>
      <c r="G135" s="97" t="s">
        <v>1161</v>
      </c>
      <c r="H135" s="97" t="s">
        <v>145</v>
      </c>
      <c r="I135" s="94">
        <v>2158</v>
      </c>
      <c r="J135" s="96">
        <v>6099</v>
      </c>
      <c r="K135" s="94">
        <v>479.75517000000008</v>
      </c>
      <c r="L135" s="95">
        <v>1.4701598026917468E-5</v>
      </c>
      <c r="M135" s="95">
        <v>4.8979617971695076E-3</v>
      </c>
      <c r="N135" s="95">
        <f>K135/'סכום נכסי הקרן'!$C$42</f>
        <v>6.625488781420427E-4</v>
      </c>
    </row>
    <row r="136" spans="2:14" s="137" customFormat="1">
      <c r="B136" s="108" t="s">
        <v>1162</v>
      </c>
      <c r="C136" s="84" t="s">
        <v>1163</v>
      </c>
      <c r="D136" s="97" t="s">
        <v>1156</v>
      </c>
      <c r="E136" s="97" t="s">
        <v>1157</v>
      </c>
      <c r="F136" s="84" t="s">
        <v>1164</v>
      </c>
      <c r="G136" s="97" t="s">
        <v>1165</v>
      </c>
      <c r="H136" s="97" t="s">
        <v>145</v>
      </c>
      <c r="I136" s="94">
        <v>1661</v>
      </c>
      <c r="J136" s="96">
        <v>3625</v>
      </c>
      <c r="K136" s="94">
        <v>218.68725999999995</v>
      </c>
      <c r="L136" s="95">
        <v>4.8395217783287498E-5</v>
      </c>
      <c r="M136" s="95">
        <v>2.2326426310479886E-3</v>
      </c>
      <c r="N136" s="95">
        <f>K136/'סכום נכסי הקרן'!$C$42</f>
        <v>3.0201029157634127E-4</v>
      </c>
    </row>
    <row r="137" spans="2:14" s="137" customFormat="1">
      <c r="B137" s="108" t="s">
        <v>1166</v>
      </c>
      <c r="C137" s="84" t="s">
        <v>1167</v>
      </c>
      <c r="D137" s="97" t="s">
        <v>1156</v>
      </c>
      <c r="E137" s="97" t="s">
        <v>1157</v>
      </c>
      <c r="F137" s="84" t="s">
        <v>1168</v>
      </c>
      <c r="G137" s="97" t="s">
        <v>1161</v>
      </c>
      <c r="H137" s="97" t="s">
        <v>145</v>
      </c>
      <c r="I137" s="94">
        <v>1503</v>
      </c>
      <c r="J137" s="96">
        <v>10266</v>
      </c>
      <c r="K137" s="94">
        <v>560.41026999999997</v>
      </c>
      <c r="L137" s="95">
        <v>8.5934071597535485E-6</v>
      </c>
      <c r="M137" s="95">
        <v>5.7213934624226115E-3</v>
      </c>
      <c r="N137" s="95">
        <f>K137/'סכום נכסי הקרן'!$C$42</f>
        <v>7.7393474610764322E-4</v>
      </c>
    </row>
    <row r="138" spans="2:14" s="137" customFormat="1">
      <c r="B138" s="108" t="s">
        <v>1169</v>
      </c>
      <c r="C138" s="84" t="s">
        <v>1170</v>
      </c>
      <c r="D138" s="97" t="s">
        <v>1156</v>
      </c>
      <c r="E138" s="97" t="s">
        <v>1157</v>
      </c>
      <c r="F138" s="84" t="s">
        <v>1171</v>
      </c>
      <c r="G138" s="97" t="s">
        <v>1027</v>
      </c>
      <c r="H138" s="97" t="s">
        <v>145</v>
      </c>
      <c r="I138" s="94">
        <v>1722</v>
      </c>
      <c r="J138" s="96">
        <v>511.27</v>
      </c>
      <c r="K138" s="94">
        <v>31.976379999999995</v>
      </c>
      <c r="L138" s="95">
        <v>1.5041677763761978E-4</v>
      </c>
      <c r="M138" s="95">
        <v>3.2645627904702944E-4</v>
      </c>
      <c r="N138" s="95">
        <f>K138/'סכום נכסי הקרן'!$C$42</f>
        <v>4.415984656516291E-5</v>
      </c>
    </row>
    <row r="139" spans="2:14" s="137" customFormat="1">
      <c r="B139" s="108" t="s">
        <v>1172</v>
      </c>
      <c r="C139" s="84" t="s">
        <v>1173</v>
      </c>
      <c r="D139" s="97" t="s">
        <v>1160</v>
      </c>
      <c r="E139" s="97" t="s">
        <v>1157</v>
      </c>
      <c r="F139" s="84" t="s">
        <v>882</v>
      </c>
      <c r="G139" s="97" t="s">
        <v>313</v>
      </c>
      <c r="H139" s="97" t="s">
        <v>145</v>
      </c>
      <c r="I139" s="94">
        <v>8902</v>
      </c>
      <c r="J139" s="96">
        <v>426</v>
      </c>
      <c r="K139" s="94">
        <v>139.15016</v>
      </c>
      <c r="L139" s="95">
        <v>6.9743578754262273E-6</v>
      </c>
      <c r="M139" s="95">
        <v>1.4206249569963456E-3</v>
      </c>
      <c r="N139" s="95">
        <f>K139/'סכום נכסי הקרן'!$C$42</f>
        <v>1.9216839789613051E-4</v>
      </c>
    </row>
    <row r="140" spans="2:14" s="137" customFormat="1">
      <c r="B140" s="108" t="s">
        <v>1174</v>
      </c>
      <c r="C140" s="84" t="s">
        <v>1175</v>
      </c>
      <c r="D140" s="97" t="s">
        <v>1156</v>
      </c>
      <c r="E140" s="97" t="s">
        <v>1157</v>
      </c>
      <c r="F140" s="84" t="s">
        <v>1176</v>
      </c>
      <c r="G140" s="97" t="s">
        <v>335</v>
      </c>
      <c r="H140" s="97" t="s">
        <v>145</v>
      </c>
      <c r="I140" s="94">
        <v>2593</v>
      </c>
      <c r="J140" s="96">
        <v>3085</v>
      </c>
      <c r="K140" s="94">
        <v>294.98685999999998</v>
      </c>
      <c r="L140" s="95">
        <v>1.1045322882944283E-4</v>
      </c>
      <c r="M140" s="95">
        <v>3.0116077142993366E-3</v>
      </c>
      <c r="N140" s="95">
        <f>K140/'סכום נכסי הקרן'!$C$42</f>
        <v>4.0738115059738445E-4</v>
      </c>
    </row>
    <row r="141" spans="2:14" s="137" customFormat="1">
      <c r="B141" s="108" t="s">
        <v>1177</v>
      </c>
      <c r="C141" s="84" t="s">
        <v>1178</v>
      </c>
      <c r="D141" s="97" t="s">
        <v>1156</v>
      </c>
      <c r="E141" s="97" t="s">
        <v>1157</v>
      </c>
      <c r="F141" s="84" t="s">
        <v>1179</v>
      </c>
      <c r="G141" s="97" t="s">
        <v>32</v>
      </c>
      <c r="H141" s="97" t="s">
        <v>145</v>
      </c>
      <c r="I141" s="94">
        <v>2223</v>
      </c>
      <c r="J141" s="96">
        <v>1910</v>
      </c>
      <c r="K141" s="94">
        <v>154.21217999999999</v>
      </c>
      <c r="L141" s="95">
        <v>6.6372151069464956E-5</v>
      </c>
      <c r="M141" s="95">
        <v>1.5743975542738338E-3</v>
      </c>
      <c r="N141" s="95">
        <f>K141/'סכום נכסי הקרן'!$C$42</f>
        <v>2.129692669176212E-4</v>
      </c>
    </row>
    <row r="142" spans="2:14" s="137" customFormat="1">
      <c r="B142" s="108" t="s">
        <v>1180</v>
      </c>
      <c r="C142" s="84" t="s">
        <v>1181</v>
      </c>
      <c r="D142" s="97" t="s">
        <v>1156</v>
      </c>
      <c r="E142" s="97" t="s">
        <v>1157</v>
      </c>
      <c r="F142" s="84" t="s">
        <v>1182</v>
      </c>
      <c r="G142" s="97" t="s">
        <v>1183</v>
      </c>
      <c r="H142" s="97" t="s">
        <v>145</v>
      </c>
      <c r="I142" s="94">
        <v>3906</v>
      </c>
      <c r="J142" s="96">
        <v>660</v>
      </c>
      <c r="K142" s="94">
        <v>93.631509999999992</v>
      </c>
      <c r="L142" s="95">
        <v>1.7810852846651703E-4</v>
      </c>
      <c r="M142" s="95">
        <v>9.5591165592086194E-4</v>
      </c>
      <c r="N142" s="95">
        <f>K142/'סכום נכסי הקרן'!$C$42</f>
        <v>1.293064791969734E-4</v>
      </c>
    </row>
    <row r="143" spans="2:14" s="137" customFormat="1">
      <c r="B143" s="108" t="s">
        <v>1184</v>
      </c>
      <c r="C143" s="84" t="s">
        <v>1185</v>
      </c>
      <c r="D143" s="97" t="s">
        <v>1156</v>
      </c>
      <c r="E143" s="97" t="s">
        <v>1157</v>
      </c>
      <c r="F143" s="84" t="s">
        <v>1186</v>
      </c>
      <c r="G143" s="97" t="s">
        <v>873</v>
      </c>
      <c r="H143" s="97" t="s">
        <v>145</v>
      </c>
      <c r="I143" s="94">
        <v>1315</v>
      </c>
      <c r="J143" s="96">
        <v>5095</v>
      </c>
      <c r="K143" s="94">
        <v>243.34128000000001</v>
      </c>
      <c r="L143" s="95">
        <v>2.6469852810307294E-5</v>
      </c>
      <c r="M143" s="95">
        <v>2.484342780744454E-3</v>
      </c>
      <c r="N143" s="95">
        <f>K143/'סכום נכסי הקרן'!$C$42</f>
        <v>3.3605785232006707E-4</v>
      </c>
    </row>
    <row r="144" spans="2:14" s="137" customFormat="1">
      <c r="B144" s="108" t="s">
        <v>1187</v>
      </c>
      <c r="C144" s="84" t="s">
        <v>1188</v>
      </c>
      <c r="D144" s="97" t="s">
        <v>1156</v>
      </c>
      <c r="E144" s="97" t="s">
        <v>1157</v>
      </c>
      <c r="F144" s="84" t="s">
        <v>1189</v>
      </c>
      <c r="G144" s="97" t="s">
        <v>1190</v>
      </c>
      <c r="H144" s="97" t="s">
        <v>145</v>
      </c>
      <c r="I144" s="94">
        <v>921</v>
      </c>
      <c r="J144" s="96">
        <v>3225</v>
      </c>
      <c r="K144" s="94">
        <v>107.87857000000001</v>
      </c>
      <c r="L144" s="95">
        <v>1.9253480876736204E-5</v>
      </c>
      <c r="M144" s="95">
        <v>1.1013640865887417E-3</v>
      </c>
      <c r="N144" s="95">
        <f>K144/'סכום נכסי הקרן'!$C$42</f>
        <v>1.4898187658731813E-4</v>
      </c>
    </row>
    <row r="145" spans="2:14" s="137" customFormat="1">
      <c r="B145" s="108" t="s">
        <v>1191</v>
      </c>
      <c r="C145" s="84" t="s">
        <v>1192</v>
      </c>
      <c r="D145" s="97" t="s">
        <v>1160</v>
      </c>
      <c r="E145" s="97" t="s">
        <v>1157</v>
      </c>
      <c r="F145" s="84" t="s">
        <v>846</v>
      </c>
      <c r="G145" s="97" t="s">
        <v>847</v>
      </c>
      <c r="H145" s="97" t="s">
        <v>145</v>
      </c>
      <c r="I145" s="94">
        <v>7170</v>
      </c>
      <c r="J145" s="96">
        <v>5708</v>
      </c>
      <c r="K145" s="94">
        <v>1486.4453899999999</v>
      </c>
      <c r="L145" s="95">
        <v>1.442859155213008E-4</v>
      </c>
      <c r="M145" s="95">
        <v>1.5175558678812628E-2</v>
      </c>
      <c r="N145" s="95">
        <f>K145/'סכום נכסי הקרן'!$C$42</f>
        <v>2.0528027359536551E-3</v>
      </c>
    </row>
    <row r="146" spans="2:14" s="137" customFormat="1">
      <c r="B146" s="108" t="s">
        <v>1193</v>
      </c>
      <c r="C146" s="84" t="s">
        <v>1194</v>
      </c>
      <c r="D146" s="97" t="s">
        <v>1156</v>
      </c>
      <c r="E146" s="97" t="s">
        <v>1157</v>
      </c>
      <c r="F146" s="84" t="s">
        <v>1033</v>
      </c>
      <c r="G146" s="97" t="s">
        <v>1027</v>
      </c>
      <c r="H146" s="97" t="s">
        <v>145</v>
      </c>
      <c r="I146" s="94">
        <v>1415</v>
      </c>
      <c r="J146" s="96">
        <v>959</v>
      </c>
      <c r="K146" s="94">
        <v>49.285689999999988</v>
      </c>
      <c r="L146" s="95">
        <v>8.2951507252335959E-5</v>
      </c>
      <c r="M146" s="95">
        <v>5.0317212166184496E-4</v>
      </c>
      <c r="N146" s="95">
        <f>K146/'סכום נכסי הקרן'!$C$42</f>
        <v>6.8064255811889389E-5</v>
      </c>
    </row>
    <row r="147" spans="2:14" s="137" customFormat="1">
      <c r="B147" s="108" t="s">
        <v>1195</v>
      </c>
      <c r="C147" s="84" t="s">
        <v>1196</v>
      </c>
      <c r="D147" s="97" t="s">
        <v>1156</v>
      </c>
      <c r="E147" s="97" t="s">
        <v>1157</v>
      </c>
      <c r="F147" s="84" t="s">
        <v>1197</v>
      </c>
      <c r="G147" s="97" t="s">
        <v>1183</v>
      </c>
      <c r="H147" s="97" t="s">
        <v>145</v>
      </c>
      <c r="I147" s="94">
        <v>214</v>
      </c>
      <c r="J147" s="96">
        <v>1055</v>
      </c>
      <c r="K147" s="94">
        <v>8.199959999999999</v>
      </c>
      <c r="L147" s="95">
        <v>6.1110688476443142E-6</v>
      </c>
      <c r="M147" s="95">
        <v>8.3715806164877943E-5</v>
      </c>
      <c r="N147" s="95">
        <f>K147/'סכום נכסי הקרן'!$C$42</f>
        <v>1.1324264205031127E-5</v>
      </c>
    </row>
    <row r="148" spans="2:14" s="137" customFormat="1">
      <c r="B148" s="108" t="s">
        <v>1198</v>
      </c>
      <c r="C148" s="84" t="s">
        <v>1199</v>
      </c>
      <c r="D148" s="97" t="s">
        <v>1156</v>
      </c>
      <c r="E148" s="97" t="s">
        <v>1157</v>
      </c>
      <c r="F148" s="84" t="s">
        <v>1200</v>
      </c>
      <c r="G148" s="97" t="s">
        <v>889</v>
      </c>
      <c r="H148" s="97" t="s">
        <v>145</v>
      </c>
      <c r="I148" s="94">
        <v>1397</v>
      </c>
      <c r="J148" s="96">
        <v>550</v>
      </c>
      <c r="K148" s="94">
        <v>27.906470000000002</v>
      </c>
      <c r="L148" s="95">
        <v>5.1928674460180612E-5</v>
      </c>
      <c r="M148" s="95">
        <v>2.8490536944887314E-4</v>
      </c>
      <c r="N148" s="95">
        <f>K148/'סכום נכסי הקרן'!$C$42</f>
        <v>3.8539241570663157E-5</v>
      </c>
    </row>
    <row r="149" spans="2:14" s="137" customFormat="1">
      <c r="B149" s="108" t="s">
        <v>1201</v>
      </c>
      <c r="C149" s="84" t="s">
        <v>1202</v>
      </c>
      <c r="D149" s="97" t="s">
        <v>1156</v>
      </c>
      <c r="E149" s="97" t="s">
        <v>1157</v>
      </c>
      <c r="F149" s="84" t="s">
        <v>1203</v>
      </c>
      <c r="G149" s="97" t="s">
        <v>1161</v>
      </c>
      <c r="H149" s="97" t="s">
        <v>145</v>
      </c>
      <c r="I149" s="94">
        <v>1891</v>
      </c>
      <c r="J149" s="96">
        <v>4337.5</v>
      </c>
      <c r="K149" s="94">
        <v>297.90438</v>
      </c>
      <c r="L149" s="95">
        <v>3.0295298576588774E-5</v>
      </c>
      <c r="M149" s="95">
        <v>3.0413935350597008E-3</v>
      </c>
      <c r="N149" s="95">
        <f>K149/'סכום נכסי הקרן'!$C$42</f>
        <v>4.1141028821555122E-4</v>
      </c>
    </row>
    <row r="150" spans="2:14" s="137" customFormat="1">
      <c r="B150" s="109"/>
      <c r="C150" s="84"/>
      <c r="D150" s="84"/>
      <c r="E150" s="84"/>
      <c r="F150" s="84"/>
      <c r="G150" s="84"/>
      <c r="H150" s="84"/>
      <c r="I150" s="94"/>
      <c r="J150" s="96"/>
      <c r="K150" s="84"/>
      <c r="L150" s="84"/>
      <c r="M150" s="95"/>
      <c r="N150" s="84"/>
    </row>
    <row r="151" spans="2:14" s="137" customFormat="1">
      <c r="B151" s="107" t="s">
        <v>74</v>
      </c>
      <c r="C151" s="82"/>
      <c r="D151" s="82"/>
      <c r="E151" s="82"/>
      <c r="F151" s="82"/>
      <c r="G151" s="82"/>
      <c r="H151" s="82"/>
      <c r="I151" s="91"/>
      <c r="J151" s="93"/>
      <c r="K151" s="91">
        <v>15006.386560000001</v>
      </c>
      <c r="L151" s="82"/>
      <c r="M151" s="92">
        <v>0.15320461910694561</v>
      </c>
      <c r="N151" s="92">
        <f>K151/'סכום נכסי הקרן'!$C$42</f>
        <v>2.0724038430464078E-2</v>
      </c>
    </row>
    <row r="152" spans="2:14" s="137" customFormat="1">
      <c r="B152" s="108" t="s">
        <v>1204</v>
      </c>
      <c r="C152" s="84" t="s">
        <v>1205</v>
      </c>
      <c r="D152" s="97" t="s">
        <v>139</v>
      </c>
      <c r="E152" s="97" t="s">
        <v>1157</v>
      </c>
      <c r="F152" s="84"/>
      <c r="G152" s="97" t="s">
        <v>1206</v>
      </c>
      <c r="H152" s="97" t="s">
        <v>1207</v>
      </c>
      <c r="I152" s="94">
        <v>1165</v>
      </c>
      <c r="J152" s="96">
        <v>2343</v>
      </c>
      <c r="K152" s="94">
        <v>99.07338</v>
      </c>
      <c r="L152" s="95">
        <v>5.2602033785889871E-7</v>
      </c>
      <c r="M152" s="95">
        <v>1.0114693091404466E-3</v>
      </c>
      <c r="N152" s="95">
        <f>K152/'סכום נכסי הקרן'!$C$42</f>
        <v>1.3682178093618101E-4</v>
      </c>
    </row>
    <row r="153" spans="2:14" s="137" customFormat="1">
      <c r="B153" s="108" t="s">
        <v>1208</v>
      </c>
      <c r="C153" s="84" t="s">
        <v>1209</v>
      </c>
      <c r="D153" s="97" t="s">
        <v>32</v>
      </c>
      <c r="E153" s="97" t="s">
        <v>1157</v>
      </c>
      <c r="F153" s="84"/>
      <c r="G153" s="97" t="s">
        <v>1210</v>
      </c>
      <c r="H153" s="97" t="s">
        <v>147</v>
      </c>
      <c r="I153" s="94">
        <v>249</v>
      </c>
      <c r="J153" s="96">
        <v>17825.7</v>
      </c>
      <c r="K153" s="94">
        <v>172.31529</v>
      </c>
      <c r="L153" s="95">
        <v>1.1901564824434759E-6</v>
      </c>
      <c r="M153" s="95">
        <v>1.7592175348275763E-3</v>
      </c>
      <c r="N153" s="95">
        <f>K153/'סכום נכסי הקרן'!$C$42</f>
        <v>2.3796992552726579E-4</v>
      </c>
    </row>
    <row r="154" spans="2:14" s="137" customFormat="1">
      <c r="B154" s="108" t="s">
        <v>1211</v>
      </c>
      <c r="C154" s="84" t="s">
        <v>1212</v>
      </c>
      <c r="D154" s="97" t="s">
        <v>1156</v>
      </c>
      <c r="E154" s="97" t="s">
        <v>1157</v>
      </c>
      <c r="F154" s="84"/>
      <c r="G154" s="97" t="s">
        <v>1161</v>
      </c>
      <c r="H154" s="97" t="s">
        <v>145</v>
      </c>
      <c r="I154" s="94">
        <v>130</v>
      </c>
      <c r="J154" s="96">
        <v>82956</v>
      </c>
      <c r="K154" s="94">
        <v>391.68504999999999</v>
      </c>
      <c r="L154" s="95">
        <v>3.7471197547824879E-7</v>
      </c>
      <c r="M154" s="95">
        <v>3.9988280093415729E-3</v>
      </c>
      <c r="N154" s="95">
        <f>K154/'סכום נכסי הקרן'!$C$42</f>
        <v>5.4092275954526945E-4</v>
      </c>
    </row>
    <row r="155" spans="2:14" s="137" customFormat="1">
      <c r="B155" s="108" t="s">
        <v>1213</v>
      </c>
      <c r="C155" s="84" t="s">
        <v>1214</v>
      </c>
      <c r="D155" s="97" t="s">
        <v>1156</v>
      </c>
      <c r="E155" s="97" t="s">
        <v>1157</v>
      </c>
      <c r="F155" s="84"/>
      <c r="G155" s="97" t="s">
        <v>1215</v>
      </c>
      <c r="H155" s="97" t="s">
        <v>145</v>
      </c>
      <c r="I155" s="94">
        <v>130</v>
      </c>
      <c r="J155" s="96">
        <v>88654</v>
      </c>
      <c r="K155" s="94">
        <v>418.58873</v>
      </c>
      <c r="L155" s="95">
        <v>2.7243923891390981E-7</v>
      </c>
      <c r="M155" s="95">
        <v>4.273495600403225E-3</v>
      </c>
      <c r="N155" s="95">
        <f>K155/'סכום נכסי הקרן'!$C$42</f>
        <v>5.7807713351875375E-4</v>
      </c>
    </row>
    <row r="156" spans="2:14" s="137" customFormat="1">
      <c r="B156" s="108" t="s">
        <v>1216</v>
      </c>
      <c r="C156" s="84" t="s">
        <v>1217</v>
      </c>
      <c r="D156" s="97" t="s">
        <v>1160</v>
      </c>
      <c r="E156" s="97" t="s">
        <v>1157</v>
      </c>
      <c r="F156" s="84"/>
      <c r="G156" s="97" t="s">
        <v>1218</v>
      </c>
      <c r="H156" s="97" t="s">
        <v>145</v>
      </c>
      <c r="I156" s="94">
        <v>760</v>
      </c>
      <c r="J156" s="96">
        <v>7911</v>
      </c>
      <c r="K156" s="94">
        <v>218.36892</v>
      </c>
      <c r="L156" s="95">
        <v>8.4452209168226948E-7</v>
      </c>
      <c r="M156" s="95">
        <v>2.2293926042509645E-3</v>
      </c>
      <c r="N156" s="95">
        <f>K156/'סכום נכסי הקרן'!$C$42</f>
        <v>3.0157065939922953E-4</v>
      </c>
    </row>
    <row r="157" spans="2:14" s="137" customFormat="1">
      <c r="B157" s="108" t="s">
        <v>1219</v>
      </c>
      <c r="C157" s="84" t="s">
        <v>1220</v>
      </c>
      <c r="D157" s="97" t="s">
        <v>32</v>
      </c>
      <c r="E157" s="97" t="s">
        <v>1157</v>
      </c>
      <c r="F157" s="84"/>
      <c r="G157" s="97" t="s">
        <v>1221</v>
      </c>
      <c r="H157" s="97" t="s">
        <v>147</v>
      </c>
      <c r="I157" s="94">
        <v>269</v>
      </c>
      <c r="J157" s="96">
        <v>10290</v>
      </c>
      <c r="K157" s="94">
        <v>107.45967999999999</v>
      </c>
      <c r="L157" s="95">
        <v>1.3321830845282257E-7</v>
      </c>
      <c r="M157" s="95">
        <v>1.0970875152341976E-3</v>
      </c>
      <c r="N157" s="95">
        <f>K157/'סכום נכסי הקרן'!$C$42</f>
        <v>1.4840338339554087E-4</v>
      </c>
    </row>
    <row r="158" spans="2:14" s="137" customFormat="1">
      <c r="B158" s="108" t="s">
        <v>1222</v>
      </c>
      <c r="C158" s="84" t="s">
        <v>1223</v>
      </c>
      <c r="D158" s="97" t="s">
        <v>32</v>
      </c>
      <c r="E158" s="97" t="s">
        <v>1157</v>
      </c>
      <c r="F158" s="84"/>
      <c r="G158" s="97" t="s">
        <v>1224</v>
      </c>
      <c r="H158" s="97" t="s">
        <v>152</v>
      </c>
      <c r="I158" s="94">
        <v>15</v>
      </c>
      <c r="J158" s="96">
        <v>1157000</v>
      </c>
      <c r="K158" s="94">
        <v>90.57574000000001</v>
      </c>
      <c r="L158" s="95">
        <v>1.4909819448050412E-6</v>
      </c>
      <c r="M158" s="95">
        <v>9.2471440020199891E-4</v>
      </c>
      <c r="N158" s="95">
        <f>K158/'סכום נכסי הקרן'!$C$42</f>
        <v>1.2508641631498279E-4</v>
      </c>
    </row>
    <row r="159" spans="2:14" s="137" customFormat="1">
      <c r="B159" s="108" t="s">
        <v>1225</v>
      </c>
      <c r="C159" s="84" t="s">
        <v>1226</v>
      </c>
      <c r="D159" s="97" t="s">
        <v>136</v>
      </c>
      <c r="E159" s="97" t="s">
        <v>1157</v>
      </c>
      <c r="F159" s="84"/>
      <c r="G159" s="97" t="s">
        <v>1215</v>
      </c>
      <c r="H159" s="97" t="s">
        <v>148</v>
      </c>
      <c r="I159" s="94">
        <v>475</v>
      </c>
      <c r="J159" s="96">
        <v>6045</v>
      </c>
      <c r="K159" s="94">
        <v>129.9211</v>
      </c>
      <c r="L159" s="95">
        <v>5.6934042594862366E-6</v>
      </c>
      <c r="M159" s="95">
        <v>1.3264027659071172E-3</v>
      </c>
      <c r="N159" s="95">
        <f>K159/'סכום נכסי הקרן'!$C$42</f>
        <v>1.7942293160067485E-4</v>
      </c>
    </row>
    <row r="160" spans="2:14" s="137" customFormat="1">
      <c r="B160" s="108" t="s">
        <v>1227</v>
      </c>
      <c r="C160" s="84" t="s">
        <v>1228</v>
      </c>
      <c r="D160" s="97" t="s">
        <v>32</v>
      </c>
      <c r="E160" s="97" t="s">
        <v>1157</v>
      </c>
      <c r="F160" s="84"/>
      <c r="G160" s="97" t="s">
        <v>1229</v>
      </c>
      <c r="H160" s="97" t="s">
        <v>147</v>
      </c>
      <c r="I160" s="94">
        <v>460</v>
      </c>
      <c r="J160" s="96">
        <v>5177</v>
      </c>
      <c r="K160" s="94">
        <v>92.451490000000007</v>
      </c>
      <c r="L160" s="95">
        <v>4.2633919466620748E-6</v>
      </c>
      <c r="M160" s="95">
        <v>9.4386448427725902E-4</v>
      </c>
      <c r="N160" s="95">
        <f>K160/'סכום נכסי הקרן'!$C$42</f>
        <v>1.2767685438816695E-4</v>
      </c>
    </row>
    <row r="161" spans="2:14" s="137" customFormat="1">
      <c r="B161" s="108" t="s">
        <v>1230</v>
      </c>
      <c r="C161" s="84" t="s">
        <v>1231</v>
      </c>
      <c r="D161" s="97" t="s">
        <v>136</v>
      </c>
      <c r="E161" s="97" t="s">
        <v>1157</v>
      </c>
      <c r="F161" s="84"/>
      <c r="G161" s="97" t="s">
        <v>1206</v>
      </c>
      <c r="H161" s="97" t="s">
        <v>148</v>
      </c>
      <c r="I161" s="94">
        <v>3153</v>
      </c>
      <c r="J161" s="96">
        <v>642.5</v>
      </c>
      <c r="K161" s="94">
        <v>91.661509999999993</v>
      </c>
      <c r="L161" s="95">
        <v>9.9207265451038935E-7</v>
      </c>
      <c r="M161" s="95">
        <v>9.3579934584315301E-4</v>
      </c>
      <c r="N161" s="95">
        <f>K161/'סכום נכסי הקרן'!$C$42</f>
        <v>1.2658588050089303E-4</v>
      </c>
    </row>
    <row r="162" spans="2:14" s="137" customFormat="1">
      <c r="B162" s="108" t="s">
        <v>1232</v>
      </c>
      <c r="C162" s="84" t="s">
        <v>1233</v>
      </c>
      <c r="D162" s="97" t="s">
        <v>1160</v>
      </c>
      <c r="E162" s="97" t="s">
        <v>1157</v>
      </c>
      <c r="F162" s="84"/>
      <c r="G162" s="97" t="s">
        <v>1234</v>
      </c>
      <c r="H162" s="97" t="s">
        <v>145</v>
      </c>
      <c r="I162" s="94">
        <v>1981</v>
      </c>
      <c r="J162" s="96">
        <v>1024</v>
      </c>
      <c r="K162" s="94">
        <v>73.720410000000001</v>
      </c>
      <c r="L162" s="95">
        <v>7.1341093547634527E-7</v>
      </c>
      <c r="M162" s="95">
        <v>7.5263337308417722E-4</v>
      </c>
      <c r="N162" s="95">
        <f>K162/'סכום נכסי הקרן'!$C$42</f>
        <v>1.0180896006117333E-4</v>
      </c>
    </row>
    <row r="163" spans="2:14" s="137" customFormat="1">
      <c r="B163" s="108" t="s">
        <v>1235</v>
      </c>
      <c r="C163" s="84" t="s">
        <v>1236</v>
      </c>
      <c r="D163" s="97" t="s">
        <v>1160</v>
      </c>
      <c r="E163" s="97" t="s">
        <v>1157</v>
      </c>
      <c r="F163" s="84"/>
      <c r="G163" s="97" t="s">
        <v>1234</v>
      </c>
      <c r="H163" s="97" t="s">
        <v>145</v>
      </c>
      <c r="I163" s="94">
        <v>11013</v>
      </c>
      <c r="J163" s="96">
        <v>2359</v>
      </c>
      <c r="K163" s="94">
        <v>943.58150000000001</v>
      </c>
      <c r="L163" s="95">
        <v>1.0999863067036505E-6</v>
      </c>
      <c r="M163" s="95">
        <v>9.6333013764414444E-3</v>
      </c>
      <c r="N163" s="95">
        <f>K163/'סכום נכסי הקרן'!$C$42</f>
        <v>1.3030997962160278E-3</v>
      </c>
    </row>
    <row r="164" spans="2:14" s="137" customFormat="1">
      <c r="B164" s="108" t="s">
        <v>1237</v>
      </c>
      <c r="C164" s="84" t="s">
        <v>1238</v>
      </c>
      <c r="D164" s="97" t="s">
        <v>136</v>
      </c>
      <c r="E164" s="97" t="s">
        <v>1157</v>
      </c>
      <c r="F164" s="84"/>
      <c r="G164" s="97" t="s">
        <v>1239</v>
      </c>
      <c r="H164" s="97" t="s">
        <v>148</v>
      </c>
      <c r="I164" s="94">
        <v>1595</v>
      </c>
      <c r="J164" s="96">
        <v>1234</v>
      </c>
      <c r="K164" s="94">
        <v>89.0565</v>
      </c>
      <c r="L164" s="95">
        <v>7.5518266141365583E-7</v>
      </c>
      <c r="M164" s="95">
        <v>9.0920403169313666E-4</v>
      </c>
      <c r="N164" s="95">
        <f>K164/'סכום נכסי הקרן'!$C$42</f>
        <v>1.2298832374491519E-4</v>
      </c>
    </row>
    <row r="165" spans="2:14" s="137" customFormat="1">
      <c r="B165" s="108" t="s">
        <v>1240</v>
      </c>
      <c r="C165" s="84" t="s">
        <v>1241</v>
      </c>
      <c r="D165" s="97" t="s">
        <v>1160</v>
      </c>
      <c r="E165" s="97" t="s">
        <v>1157</v>
      </c>
      <c r="F165" s="84"/>
      <c r="G165" s="97" t="s">
        <v>1218</v>
      </c>
      <c r="H165" s="97" t="s">
        <v>145</v>
      </c>
      <c r="I165" s="94">
        <v>130</v>
      </c>
      <c r="J165" s="96">
        <v>38351</v>
      </c>
      <c r="K165" s="94">
        <v>181.07809</v>
      </c>
      <c r="L165" s="95">
        <v>8.0122794962901758E-7</v>
      </c>
      <c r="M165" s="95">
        <v>1.8486795402838947E-3</v>
      </c>
      <c r="N165" s="95">
        <f>K165/'סכום נכסי הקרן'!$C$42</f>
        <v>2.500714799709273E-4</v>
      </c>
    </row>
    <row r="166" spans="2:14" s="137" customFormat="1">
      <c r="B166" s="108" t="s">
        <v>1242</v>
      </c>
      <c r="C166" s="84" t="s">
        <v>1243</v>
      </c>
      <c r="D166" s="97" t="s">
        <v>32</v>
      </c>
      <c r="E166" s="97" t="s">
        <v>1157</v>
      </c>
      <c r="F166" s="84"/>
      <c r="G166" s="97" t="s">
        <v>1234</v>
      </c>
      <c r="H166" s="97" t="s">
        <v>147</v>
      </c>
      <c r="I166" s="94">
        <v>411</v>
      </c>
      <c r="J166" s="96">
        <v>6243</v>
      </c>
      <c r="K166" s="94">
        <v>99.612320000000011</v>
      </c>
      <c r="L166" s="95">
        <v>3.2948950053607742E-7</v>
      </c>
      <c r="M166" s="95">
        <v>1.0169715062943961E-3</v>
      </c>
      <c r="N166" s="95">
        <f>K166/'סכום נכסי הקרן'!$C$42</f>
        <v>1.3756606492667118E-4</v>
      </c>
    </row>
    <row r="167" spans="2:14" s="137" customFormat="1">
      <c r="B167" s="108" t="s">
        <v>1244</v>
      </c>
      <c r="C167" s="84" t="s">
        <v>1245</v>
      </c>
      <c r="D167" s="97" t="s">
        <v>136</v>
      </c>
      <c r="E167" s="97" t="s">
        <v>1157</v>
      </c>
      <c r="F167" s="84"/>
      <c r="G167" s="97" t="s">
        <v>1246</v>
      </c>
      <c r="H167" s="97" t="s">
        <v>148</v>
      </c>
      <c r="I167" s="94">
        <v>2296</v>
      </c>
      <c r="J167" s="96">
        <v>457.55</v>
      </c>
      <c r="K167" s="94">
        <v>47.533559999999994</v>
      </c>
      <c r="L167" s="95">
        <v>1.1669046131035862E-7</v>
      </c>
      <c r="M167" s="95">
        <v>4.8528411056719732E-4</v>
      </c>
      <c r="N167" s="95">
        <f>K167/'סכום נכסי הקרן'!$C$42</f>
        <v>6.56445387594207E-5</v>
      </c>
    </row>
    <row r="168" spans="2:14" s="137" customFormat="1">
      <c r="B168" s="108" t="s">
        <v>1247</v>
      </c>
      <c r="C168" s="84" t="s">
        <v>1248</v>
      </c>
      <c r="D168" s="97" t="s">
        <v>32</v>
      </c>
      <c r="E168" s="97" t="s">
        <v>1157</v>
      </c>
      <c r="F168" s="84"/>
      <c r="G168" s="97" t="s">
        <v>1190</v>
      </c>
      <c r="H168" s="97" t="s">
        <v>147</v>
      </c>
      <c r="I168" s="94">
        <v>313</v>
      </c>
      <c r="J168" s="96">
        <v>8656</v>
      </c>
      <c r="K168" s="94">
        <v>105.18153</v>
      </c>
      <c r="L168" s="95">
        <v>1.8504332082881908E-6</v>
      </c>
      <c r="M168" s="95">
        <v>1.073829211069968E-3</v>
      </c>
      <c r="N168" s="95">
        <f>K168/'סכום נכסי הקרן'!$C$42</f>
        <v>1.4525722506078173E-4</v>
      </c>
    </row>
    <row r="169" spans="2:14" s="137" customFormat="1">
      <c r="B169" s="108" t="s">
        <v>1249</v>
      </c>
      <c r="C169" s="84" t="s">
        <v>1250</v>
      </c>
      <c r="D169" s="97" t="s">
        <v>1160</v>
      </c>
      <c r="E169" s="97" t="s">
        <v>1157</v>
      </c>
      <c r="F169" s="84"/>
      <c r="G169" s="97" t="s">
        <v>1246</v>
      </c>
      <c r="H169" s="97" t="s">
        <v>145</v>
      </c>
      <c r="I169" s="94">
        <v>999</v>
      </c>
      <c r="J169" s="96">
        <v>10737</v>
      </c>
      <c r="K169" s="94">
        <v>389.57787000000002</v>
      </c>
      <c r="L169" s="95">
        <v>5.2770505135280622E-7</v>
      </c>
      <c r="M169" s="95">
        <v>3.977315188250433E-3</v>
      </c>
      <c r="N169" s="95">
        <f>K169/'סכום נכסי הקרן'!$C$42</f>
        <v>5.3801271327095135E-4</v>
      </c>
    </row>
    <row r="170" spans="2:14" s="137" customFormat="1">
      <c r="B170" s="108" t="s">
        <v>1251</v>
      </c>
      <c r="C170" s="84" t="s">
        <v>1252</v>
      </c>
      <c r="D170" s="97" t="s">
        <v>1156</v>
      </c>
      <c r="E170" s="97" t="s">
        <v>1157</v>
      </c>
      <c r="F170" s="84"/>
      <c r="G170" s="97" t="s">
        <v>1190</v>
      </c>
      <c r="H170" s="97" t="s">
        <v>145</v>
      </c>
      <c r="I170" s="94">
        <v>1520</v>
      </c>
      <c r="J170" s="96">
        <v>3380</v>
      </c>
      <c r="K170" s="94">
        <v>186.59763000000001</v>
      </c>
      <c r="L170" s="95">
        <v>3.0352308952769347E-7</v>
      </c>
      <c r="M170" s="95">
        <v>1.9050301494038526E-3</v>
      </c>
      <c r="N170" s="95">
        <f>K170/'סכום נכסי הקרן'!$C$42</f>
        <v>2.5769404511151797E-4</v>
      </c>
    </row>
    <row r="171" spans="2:14" s="137" customFormat="1">
      <c r="B171" s="108" t="s">
        <v>1253</v>
      </c>
      <c r="C171" s="84" t="s">
        <v>1254</v>
      </c>
      <c r="D171" s="97" t="s">
        <v>1160</v>
      </c>
      <c r="E171" s="97" t="s">
        <v>1157</v>
      </c>
      <c r="F171" s="84"/>
      <c r="G171" s="97" t="s">
        <v>1234</v>
      </c>
      <c r="H171" s="97" t="s">
        <v>145</v>
      </c>
      <c r="I171" s="94">
        <v>1000</v>
      </c>
      <c r="J171" s="96">
        <v>5982</v>
      </c>
      <c r="K171" s="94">
        <v>217.26623999999998</v>
      </c>
      <c r="L171" s="95">
        <v>3.616812702779475E-7</v>
      </c>
      <c r="M171" s="95">
        <v>2.2181350194405646E-3</v>
      </c>
      <c r="N171" s="95">
        <f>K171/'סכום נכסי הקרן'!$C$42</f>
        <v>3.0004784225699907E-4</v>
      </c>
    </row>
    <row r="172" spans="2:14" s="137" customFormat="1">
      <c r="B172" s="108" t="s">
        <v>1255</v>
      </c>
      <c r="C172" s="84" t="s">
        <v>1256</v>
      </c>
      <c r="D172" s="97" t="s">
        <v>1156</v>
      </c>
      <c r="E172" s="97" t="s">
        <v>1157</v>
      </c>
      <c r="F172" s="84"/>
      <c r="G172" s="97" t="s">
        <v>1161</v>
      </c>
      <c r="H172" s="97" t="s">
        <v>145</v>
      </c>
      <c r="I172" s="94">
        <v>380</v>
      </c>
      <c r="J172" s="96">
        <v>5952</v>
      </c>
      <c r="K172" s="94">
        <v>82.147120000000001</v>
      </c>
      <c r="L172" s="95">
        <v>6.2434572777954831E-7</v>
      </c>
      <c r="M172" s="95">
        <v>8.386641367668829E-4</v>
      </c>
      <c r="N172" s="95">
        <f>K172/'סכום נכסי הקרן'!$C$42</f>
        <v>1.1344636931916702E-4</v>
      </c>
    </row>
    <row r="173" spans="2:14" s="137" customFormat="1">
      <c r="B173" s="108" t="s">
        <v>1257</v>
      </c>
      <c r="C173" s="84" t="s">
        <v>1258</v>
      </c>
      <c r="D173" s="97" t="s">
        <v>32</v>
      </c>
      <c r="E173" s="97" t="s">
        <v>1157</v>
      </c>
      <c r="F173" s="84"/>
      <c r="G173" s="97" t="s">
        <v>1206</v>
      </c>
      <c r="H173" s="97" t="s">
        <v>147</v>
      </c>
      <c r="I173" s="94">
        <v>780</v>
      </c>
      <c r="J173" s="96">
        <v>4813.5</v>
      </c>
      <c r="K173" s="94">
        <v>145.75835999999998</v>
      </c>
      <c r="L173" s="95">
        <v>1.4043282198724143E-6</v>
      </c>
      <c r="M173" s="95">
        <v>1.4880900166184346E-3</v>
      </c>
      <c r="N173" s="95">
        <f>K173/'סכום נכסי הקרן'!$C$42</f>
        <v>2.0129441835472865E-4</v>
      </c>
    </row>
    <row r="174" spans="2:14" s="137" customFormat="1">
      <c r="B174" s="108" t="s">
        <v>1259</v>
      </c>
      <c r="C174" s="84" t="s">
        <v>1260</v>
      </c>
      <c r="D174" s="97" t="s">
        <v>32</v>
      </c>
      <c r="E174" s="97" t="s">
        <v>1157</v>
      </c>
      <c r="F174" s="84"/>
      <c r="G174" s="97" t="s">
        <v>1221</v>
      </c>
      <c r="H174" s="97" t="s">
        <v>147</v>
      </c>
      <c r="I174" s="94">
        <v>629</v>
      </c>
      <c r="J174" s="96">
        <v>6376</v>
      </c>
      <c r="K174" s="94">
        <v>155.69579000000002</v>
      </c>
      <c r="L174" s="95">
        <v>9.5899934745354412E-7</v>
      </c>
      <c r="M174" s="95">
        <v>1.5895441656212401E-3</v>
      </c>
      <c r="N174" s="95">
        <f>K174/'סכום נכסי הקרן'!$C$42</f>
        <v>2.1501815393868307E-4</v>
      </c>
    </row>
    <row r="175" spans="2:14" s="137" customFormat="1">
      <c r="B175" s="108" t="s">
        <v>1261</v>
      </c>
      <c r="C175" s="84" t="s">
        <v>1262</v>
      </c>
      <c r="D175" s="97" t="s">
        <v>1160</v>
      </c>
      <c r="E175" s="97" t="s">
        <v>1157</v>
      </c>
      <c r="F175" s="84"/>
      <c r="G175" s="97" t="s">
        <v>1239</v>
      </c>
      <c r="H175" s="97" t="s">
        <v>145</v>
      </c>
      <c r="I175" s="94">
        <v>700</v>
      </c>
      <c r="J175" s="96">
        <v>8049</v>
      </c>
      <c r="K175" s="94">
        <v>204.63777999999999</v>
      </c>
      <c r="L175" s="95">
        <v>2.599454015134868E-6</v>
      </c>
      <c r="M175" s="95">
        <v>2.0892073527786644E-3</v>
      </c>
      <c r="N175" s="95">
        <f>K175/'סכום נכסי הקרן'!$C$42</f>
        <v>2.8260775504405325E-4</v>
      </c>
    </row>
    <row r="176" spans="2:14" s="137" customFormat="1">
      <c r="B176" s="108" t="s">
        <v>1263</v>
      </c>
      <c r="C176" s="84" t="s">
        <v>1264</v>
      </c>
      <c r="D176" s="97" t="s">
        <v>136</v>
      </c>
      <c r="E176" s="97" t="s">
        <v>1157</v>
      </c>
      <c r="F176" s="84"/>
      <c r="G176" s="97" t="s">
        <v>1224</v>
      </c>
      <c r="H176" s="97" t="s">
        <v>148</v>
      </c>
      <c r="I176" s="94">
        <v>1580</v>
      </c>
      <c r="J176" s="96">
        <v>1026</v>
      </c>
      <c r="K176" s="94">
        <v>73.349009999999993</v>
      </c>
      <c r="L176" s="95">
        <v>3.9777634663890427E-6</v>
      </c>
      <c r="M176" s="95">
        <v>7.4884164112333398E-4</v>
      </c>
      <c r="N176" s="95">
        <f>K176/'סכום נכסי הקרן'!$C$42</f>
        <v>1.01296051251161E-4</v>
      </c>
    </row>
    <row r="177" spans="2:14" s="137" customFormat="1">
      <c r="B177" s="108" t="s">
        <v>1265</v>
      </c>
      <c r="C177" s="84" t="s">
        <v>1266</v>
      </c>
      <c r="D177" s="97" t="s">
        <v>32</v>
      </c>
      <c r="E177" s="97" t="s">
        <v>1157</v>
      </c>
      <c r="F177" s="84"/>
      <c r="G177" s="97" t="s">
        <v>1206</v>
      </c>
      <c r="H177" s="97" t="s">
        <v>147</v>
      </c>
      <c r="I177" s="94">
        <v>310</v>
      </c>
      <c r="J177" s="96">
        <v>7342</v>
      </c>
      <c r="K177" s="94">
        <v>88.359649999999988</v>
      </c>
      <c r="L177" s="95">
        <v>3.1606121657161975E-6</v>
      </c>
      <c r="M177" s="95">
        <v>9.0208968485168916E-4</v>
      </c>
      <c r="N177" s="95">
        <f>K177/'סכום נכסי הקרן'!$C$42</f>
        <v>1.2202596374422297E-4</v>
      </c>
    </row>
    <row r="178" spans="2:14" s="137" customFormat="1">
      <c r="B178" s="108" t="s">
        <v>1267</v>
      </c>
      <c r="C178" s="84" t="s">
        <v>1268</v>
      </c>
      <c r="D178" s="97" t="s">
        <v>32</v>
      </c>
      <c r="E178" s="97" t="s">
        <v>1157</v>
      </c>
      <c r="F178" s="84"/>
      <c r="G178" s="97" t="s">
        <v>1246</v>
      </c>
      <c r="H178" s="97" t="s">
        <v>147</v>
      </c>
      <c r="I178" s="94">
        <v>3275</v>
      </c>
      <c r="J178" s="96">
        <v>1535</v>
      </c>
      <c r="K178" s="94">
        <v>195.16305</v>
      </c>
      <c r="L178" s="95">
        <v>9.0116482859722509E-7</v>
      </c>
      <c r="M178" s="95">
        <v>1.9924770443205068E-3</v>
      </c>
      <c r="N178" s="95">
        <f>K178/'סכום נכסי הקרן'!$C$42</f>
        <v>2.6952301490003615E-4</v>
      </c>
    </row>
    <row r="179" spans="2:14" s="137" customFormat="1">
      <c r="B179" s="108" t="s">
        <v>1269</v>
      </c>
      <c r="C179" s="84" t="s">
        <v>1270</v>
      </c>
      <c r="D179" s="97" t="s">
        <v>1156</v>
      </c>
      <c r="E179" s="97" t="s">
        <v>1157</v>
      </c>
      <c r="F179" s="84"/>
      <c r="G179" s="97" t="s">
        <v>1215</v>
      </c>
      <c r="H179" s="97" t="s">
        <v>145</v>
      </c>
      <c r="I179" s="94">
        <v>260</v>
      </c>
      <c r="J179" s="96">
        <v>12617</v>
      </c>
      <c r="K179" s="94">
        <v>119.14485000000001</v>
      </c>
      <c r="L179" s="95">
        <v>1.8976940163861062E-6</v>
      </c>
      <c r="M179" s="95">
        <v>1.2163848565289904E-3</v>
      </c>
      <c r="N179" s="95">
        <f>K179/'סכום נכסי הקרן'!$C$42</f>
        <v>1.6454077337801687E-4</v>
      </c>
    </row>
    <row r="180" spans="2:14" s="137" customFormat="1">
      <c r="B180" s="108" t="s">
        <v>1271</v>
      </c>
      <c r="C180" s="84" t="s">
        <v>1272</v>
      </c>
      <c r="D180" s="97" t="s">
        <v>1160</v>
      </c>
      <c r="E180" s="97" t="s">
        <v>1157</v>
      </c>
      <c r="F180" s="84"/>
      <c r="G180" s="97" t="s">
        <v>1246</v>
      </c>
      <c r="H180" s="97" t="s">
        <v>145</v>
      </c>
      <c r="I180" s="94">
        <v>1340</v>
      </c>
      <c r="J180" s="96">
        <v>8201</v>
      </c>
      <c r="K180" s="94">
        <v>399.13283000000001</v>
      </c>
      <c r="L180" s="95">
        <v>3.2316303731098211E-7</v>
      </c>
      <c r="M180" s="95">
        <v>4.074864588402771E-3</v>
      </c>
      <c r="N180" s="95">
        <f>K180/'סכום נכסי הקרן'!$C$42</f>
        <v>5.5120825221364187E-4</v>
      </c>
    </row>
    <row r="181" spans="2:14" s="137" customFormat="1">
      <c r="B181" s="108" t="s">
        <v>1273</v>
      </c>
      <c r="C181" s="84" t="s">
        <v>1274</v>
      </c>
      <c r="D181" s="97" t="s">
        <v>1156</v>
      </c>
      <c r="E181" s="97" t="s">
        <v>1157</v>
      </c>
      <c r="F181" s="84"/>
      <c r="G181" s="97" t="s">
        <v>1190</v>
      </c>
      <c r="H181" s="97" t="s">
        <v>145</v>
      </c>
      <c r="I181" s="94">
        <v>2249</v>
      </c>
      <c r="J181" s="96">
        <v>14205</v>
      </c>
      <c r="K181" s="94">
        <v>1160.3166799999999</v>
      </c>
      <c r="L181" s="95">
        <v>9.5492122075500097E-7</v>
      </c>
      <c r="M181" s="95">
        <v>1.1846014647968368E-2</v>
      </c>
      <c r="N181" s="95">
        <f>K181/'סכום נכסי הקרן'!$C$42</f>
        <v>1.6024142368773211E-3</v>
      </c>
    </row>
    <row r="182" spans="2:14" s="137" customFormat="1">
      <c r="B182" s="108" t="s">
        <v>1275</v>
      </c>
      <c r="C182" s="84" t="s">
        <v>1276</v>
      </c>
      <c r="D182" s="97" t="s">
        <v>1160</v>
      </c>
      <c r="E182" s="97" t="s">
        <v>1157</v>
      </c>
      <c r="F182" s="84"/>
      <c r="G182" s="97" t="s">
        <v>1218</v>
      </c>
      <c r="H182" s="97" t="s">
        <v>145</v>
      </c>
      <c r="I182" s="94">
        <v>814</v>
      </c>
      <c r="J182" s="96">
        <v>22972</v>
      </c>
      <c r="K182" s="94">
        <v>679.15523999999994</v>
      </c>
      <c r="L182" s="95">
        <v>2.0463035814694379E-6</v>
      </c>
      <c r="M182" s="95">
        <v>6.9336958262846598E-3</v>
      </c>
      <c r="N182" s="95">
        <f>K182/'סכום נכסי הקרן'!$C$42</f>
        <v>9.3792327938079271E-4</v>
      </c>
    </row>
    <row r="183" spans="2:14" s="137" customFormat="1">
      <c r="B183" s="108" t="s">
        <v>1277</v>
      </c>
      <c r="C183" s="84" t="s">
        <v>1278</v>
      </c>
      <c r="D183" s="97" t="s">
        <v>1279</v>
      </c>
      <c r="E183" s="97" t="s">
        <v>1157</v>
      </c>
      <c r="F183" s="84"/>
      <c r="G183" s="97" t="s">
        <v>167</v>
      </c>
      <c r="H183" s="97" t="s">
        <v>147</v>
      </c>
      <c r="I183" s="94">
        <v>1010</v>
      </c>
      <c r="J183" s="96">
        <v>3304</v>
      </c>
      <c r="K183" s="94">
        <v>129.55055999999999</v>
      </c>
      <c r="L183" s="95">
        <v>3.2406569613803532E-7</v>
      </c>
      <c r="M183" s="95">
        <v>1.3226198139395058E-3</v>
      </c>
      <c r="N183" s="95">
        <f>K183/'סכום נכסי הקרן'!$C$42</f>
        <v>1.7891121046318976E-4</v>
      </c>
    </row>
    <row r="184" spans="2:14" s="137" customFormat="1">
      <c r="B184" s="108" t="s">
        <v>1280</v>
      </c>
      <c r="C184" s="84" t="s">
        <v>1281</v>
      </c>
      <c r="D184" s="97" t="s">
        <v>32</v>
      </c>
      <c r="E184" s="97" t="s">
        <v>1157</v>
      </c>
      <c r="F184" s="84"/>
      <c r="G184" s="97" t="s">
        <v>1190</v>
      </c>
      <c r="H184" s="97" t="s">
        <v>147</v>
      </c>
      <c r="I184" s="94">
        <v>319</v>
      </c>
      <c r="J184" s="96">
        <v>8846</v>
      </c>
      <c r="K184" s="94">
        <v>109.55078999999999</v>
      </c>
      <c r="L184" s="95">
        <v>5.1875619956346094E-6</v>
      </c>
      <c r="M184" s="95">
        <v>1.1184362729634351E-3</v>
      </c>
      <c r="N184" s="95">
        <f>K184/'סכום נכסי הקרן'!$C$42</f>
        <v>1.5129123676577472E-4</v>
      </c>
    </row>
    <row r="185" spans="2:14" s="137" customFormat="1">
      <c r="B185" s="108" t="s">
        <v>1282</v>
      </c>
      <c r="C185" s="84" t="s">
        <v>1283</v>
      </c>
      <c r="D185" s="97" t="s">
        <v>137</v>
      </c>
      <c r="E185" s="97" t="s">
        <v>1157</v>
      </c>
      <c r="F185" s="84"/>
      <c r="G185" s="97" t="s">
        <v>1246</v>
      </c>
      <c r="H185" s="97" t="s">
        <v>154</v>
      </c>
      <c r="I185" s="94">
        <v>4400</v>
      </c>
      <c r="J185" s="96">
        <v>1094.5</v>
      </c>
      <c r="K185" s="94">
        <v>156.35939000000002</v>
      </c>
      <c r="L185" s="95">
        <v>3.0089099293754131E-6</v>
      </c>
      <c r="M185" s="95">
        <v>1.5963190534220358E-3</v>
      </c>
      <c r="N185" s="95">
        <f>K185/'סכום נכסי הקרן'!$C$42</f>
        <v>2.1593459520503788E-4</v>
      </c>
    </row>
    <row r="186" spans="2:14" s="137" customFormat="1">
      <c r="B186" s="108" t="s">
        <v>1284</v>
      </c>
      <c r="C186" s="84" t="s">
        <v>1285</v>
      </c>
      <c r="D186" s="97" t="s">
        <v>32</v>
      </c>
      <c r="E186" s="97" t="s">
        <v>1157</v>
      </c>
      <c r="F186" s="84"/>
      <c r="G186" s="97" t="s">
        <v>1234</v>
      </c>
      <c r="H186" s="97" t="s">
        <v>147</v>
      </c>
      <c r="I186" s="94">
        <v>12087</v>
      </c>
      <c r="J186" s="96">
        <v>254.6</v>
      </c>
      <c r="K186" s="94">
        <v>119.46889</v>
      </c>
      <c r="L186" s="95">
        <v>7.6211618203184041E-7</v>
      </c>
      <c r="M186" s="95">
        <v>1.219693076304412E-3</v>
      </c>
      <c r="N186" s="95">
        <f>K186/'סכום נכסי הקרן'!$C$42</f>
        <v>1.6498827733815792E-4</v>
      </c>
    </row>
    <row r="187" spans="2:14" s="137" customFormat="1">
      <c r="B187" s="108" t="s">
        <v>1286</v>
      </c>
      <c r="C187" s="84" t="s">
        <v>1287</v>
      </c>
      <c r="D187" s="97" t="s">
        <v>1160</v>
      </c>
      <c r="E187" s="97" t="s">
        <v>1157</v>
      </c>
      <c r="F187" s="84"/>
      <c r="G187" s="97" t="s">
        <v>298</v>
      </c>
      <c r="H187" s="97" t="s">
        <v>145</v>
      </c>
      <c r="I187" s="94">
        <v>1767</v>
      </c>
      <c r="J187" s="96">
        <v>1207</v>
      </c>
      <c r="K187" s="94">
        <v>77.493110000000001</v>
      </c>
      <c r="L187" s="95">
        <v>5.4696343073635202E-7</v>
      </c>
      <c r="M187" s="95">
        <v>7.9114997827715806E-4</v>
      </c>
      <c r="N187" s="95">
        <f>K187/'סכום נכסי הקרן'!$C$42</f>
        <v>1.0701911371635225E-4</v>
      </c>
    </row>
    <row r="188" spans="2:14" s="137" customFormat="1">
      <c r="B188" s="108" t="s">
        <v>1288</v>
      </c>
      <c r="C188" s="84" t="s">
        <v>1289</v>
      </c>
      <c r="D188" s="97" t="s">
        <v>1160</v>
      </c>
      <c r="E188" s="97" t="s">
        <v>1157</v>
      </c>
      <c r="F188" s="84"/>
      <c r="G188" s="97" t="s">
        <v>1234</v>
      </c>
      <c r="H188" s="97" t="s">
        <v>145</v>
      </c>
      <c r="I188" s="94">
        <v>700</v>
      </c>
      <c r="J188" s="96">
        <v>8784</v>
      </c>
      <c r="K188" s="94">
        <v>223.32441</v>
      </c>
      <c r="L188" s="95">
        <v>1.9597066617002848E-7</v>
      </c>
      <c r="M188" s="95">
        <v>2.2799846608331908E-3</v>
      </c>
      <c r="N188" s="95">
        <f>K188/'סכום נכסי הקרן'!$C$42</f>
        <v>3.0841426327356426E-4</v>
      </c>
    </row>
    <row r="189" spans="2:14" s="137" customFormat="1">
      <c r="B189" s="108" t="s">
        <v>1290</v>
      </c>
      <c r="C189" s="84" t="s">
        <v>1291</v>
      </c>
      <c r="D189" s="97" t="s">
        <v>1160</v>
      </c>
      <c r="E189" s="97" t="s">
        <v>1157</v>
      </c>
      <c r="F189" s="84"/>
      <c r="G189" s="97" t="s">
        <v>1190</v>
      </c>
      <c r="H189" s="97" t="s">
        <v>145</v>
      </c>
      <c r="I189" s="94">
        <v>1364</v>
      </c>
      <c r="J189" s="96">
        <v>2783</v>
      </c>
      <c r="K189" s="94">
        <v>137.87116</v>
      </c>
      <c r="L189" s="95">
        <v>3.5970889012689576E-6</v>
      </c>
      <c r="M189" s="95">
        <v>1.4075672693875183E-3</v>
      </c>
      <c r="N189" s="95">
        <f>K189/'סכום נכסי הקרן'!$C$42</f>
        <v>1.9040208026552808E-4</v>
      </c>
    </row>
    <row r="190" spans="2:14" s="137" customFormat="1">
      <c r="B190" s="108" t="s">
        <v>1292</v>
      </c>
      <c r="C190" s="84" t="s">
        <v>1293</v>
      </c>
      <c r="D190" s="97" t="s">
        <v>1156</v>
      </c>
      <c r="E190" s="97" t="s">
        <v>1157</v>
      </c>
      <c r="F190" s="84"/>
      <c r="G190" s="97" t="s">
        <v>889</v>
      </c>
      <c r="H190" s="97" t="s">
        <v>145</v>
      </c>
      <c r="I190" s="94">
        <v>829</v>
      </c>
      <c r="J190" s="96">
        <v>7849</v>
      </c>
      <c r="K190" s="94">
        <v>236.32773</v>
      </c>
      <c r="L190" s="95">
        <v>1.4924605985451119E-5</v>
      </c>
      <c r="M190" s="95">
        <v>2.4127393836147508E-3</v>
      </c>
      <c r="N190" s="95">
        <f>K190/'סכום נכסי הקרן'!$C$42</f>
        <v>3.2637203760692263E-4</v>
      </c>
    </row>
    <row r="191" spans="2:14" s="137" customFormat="1">
      <c r="B191" s="108" t="s">
        <v>1294</v>
      </c>
      <c r="C191" s="84" t="s">
        <v>1295</v>
      </c>
      <c r="D191" s="97" t="s">
        <v>32</v>
      </c>
      <c r="E191" s="97" t="s">
        <v>1157</v>
      </c>
      <c r="F191" s="84"/>
      <c r="G191" s="97" t="s">
        <v>449</v>
      </c>
      <c r="H191" s="97" t="s">
        <v>147</v>
      </c>
      <c r="I191" s="94">
        <v>2635</v>
      </c>
      <c r="J191" s="96">
        <v>3013</v>
      </c>
      <c r="K191" s="94">
        <v>308.21775000000002</v>
      </c>
      <c r="L191" s="95">
        <v>2.8344157022094839E-6</v>
      </c>
      <c r="M191" s="95">
        <v>3.1466857662201782E-3</v>
      </c>
      <c r="N191" s="95">
        <f>K191/'סכום נכסי הקרן'!$C$42</f>
        <v>4.2565320241565001E-4</v>
      </c>
    </row>
    <row r="192" spans="2:14" s="137" customFormat="1">
      <c r="B192" s="108" t="s">
        <v>1296</v>
      </c>
      <c r="C192" s="84" t="s">
        <v>1297</v>
      </c>
      <c r="D192" s="97" t="s">
        <v>1160</v>
      </c>
      <c r="E192" s="97" t="s">
        <v>1157</v>
      </c>
      <c r="F192" s="84"/>
      <c r="G192" s="97" t="s">
        <v>1298</v>
      </c>
      <c r="H192" s="97" t="s">
        <v>145</v>
      </c>
      <c r="I192" s="94">
        <v>1658</v>
      </c>
      <c r="J192" s="96">
        <v>2949</v>
      </c>
      <c r="K192" s="94">
        <v>177.58453</v>
      </c>
      <c r="L192" s="95">
        <v>1.8135275297405771E-6</v>
      </c>
      <c r="M192" s="95">
        <v>1.8130127575452749E-3</v>
      </c>
      <c r="N192" s="95">
        <f>K192/'סכום נכסי הקרן'!$C$42</f>
        <v>2.4524682272185187E-4</v>
      </c>
    </row>
    <row r="193" spans="2:14" s="137" customFormat="1">
      <c r="B193" s="108" t="s">
        <v>1299</v>
      </c>
      <c r="C193" s="84" t="s">
        <v>1300</v>
      </c>
      <c r="D193" s="97" t="s">
        <v>1301</v>
      </c>
      <c r="E193" s="97" t="s">
        <v>1157</v>
      </c>
      <c r="F193" s="84"/>
      <c r="G193" s="97" t="s">
        <v>1190</v>
      </c>
      <c r="H193" s="97" t="s">
        <v>150</v>
      </c>
      <c r="I193" s="94">
        <v>53652</v>
      </c>
      <c r="J193" s="96">
        <v>512</v>
      </c>
      <c r="K193" s="94">
        <v>128.37473</v>
      </c>
      <c r="L193" s="95">
        <v>4.8297477357079118E-6</v>
      </c>
      <c r="M193" s="95">
        <v>1.3106154192396723E-3</v>
      </c>
      <c r="N193" s="95">
        <f>K193/'סכום נכסי הקרן'!$C$42</f>
        <v>1.7728737210541707E-4</v>
      </c>
    </row>
    <row r="194" spans="2:14" s="137" customFormat="1">
      <c r="B194" s="108" t="s">
        <v>1302</v>
      </c>
      <c r="C194" s="84" t="s">
        <v>1303</v>
      </c>
      <c r="D194" s="97" t="s">
        <v>1160</v>
      </c>
      <c r="E194" s="97" t="s">
        <v>1157</v>
      </c>
      <c r="F194" s="84"/>
      <c r="G194" s="97" t="s">
        <v>1161</v>
      </c>
      <c r="H194" s="97" t="s">
        <v>145</v>
      </c>
      <c r="I194" s="94">
        <v>1391</v>
      </c>
      <c r="J194" s="96">
        <v>11247</v>
      </c>
      <c r="K194" s="94">
        <v>568.21103000000005</v>
      </c>
      <c r="L194" s="95">
        <v>1.3140000218288372E-6</v>
      </c>
      <c r="M194" s="95">
        <v>5.8010337182407782E-3</v>
      </c>
      <c r="N194" s="95">
        <f>K194/'סכום נכסי הקרן'!$C$42</f>
        <v>7.847077092977123E-4</v>
      </c>
    </row>
    <row r="195" spans="2:14" s="137" customFormat="1">
      <c r="B195" s="108" t="s">
        <v>1304</v>
      </c>
      <c r="C195" s="84" t="s">
        <v>1305</v>
      </c>
      <c r="D195" s="97" t="s">
        <v>1160</v>
      </c>
      <c r="E195" s="97" t="s">
        <v>1157</v>
      </c>
      <c r="F195" s="84"/>
      <c r="G195" s="97" t="s">
        <v>1183</v>
      </c>
      <c r="H195" s="97" t="s">
        <v>145</v>
      </c>
      <c r="I195" s="94">
        <v>440</v>
      </c>
      <c r="J195" s="96">
        <v>6354</v>
      </c>
      <c r="K195" s="94">
        <v>102.29310000000001</v>
      </c>
      <c r="L195" s="95">
        <v>1.6025809904850661E-7</v>
      </c>
      <c r="M195" s="95">
        <v>1.04434037868532E-3</v>
      </c>
      <c r="N195" s="95">
        <f>K195/'סכום נכסי הקרן'!$C$42</f>
        <v>1.4126826115635563E-4</v>
      </c>
    </row>
    <row r="196" spans="2:14" s="137" customFormat="1">
      <c r="B196" s="108" t="s">
        <v>1306</v>
      </c>
      <c r="C196" s="84" t="s">
        <v>1307</v>
      </c>
      <c r="D196" s="97" t="s">
        <v>1156</v>
      </c>
      <c r="E196" s="97" t="s">
        <v>1157</v>
      </c>
      <c r="F196" s="84"/>
      <c r="G196" s="97" t="s">
        <v>1308</v>
      </c>
      <c r="H196" s="97" t="s">
        <v>145</v>
      </c>
      <c r="I196" s="94">
        <v>858</v>
      </c>
      <c r="J196" s="96">
        <v>6586</v>
      </c>
      <c r="K196" s="94">
        <v>205.23661999999999</v>
      </c>
      <c r="L196" s="95">
        <v>1.1103160000487711E-7</v>
      </c>
      <c r="M196" s="95">
        <v>2.0953210866705096E-3</v>
      </c>
      <c r="N196" s="95">
        <f>K196/'סכום נכסי הקרן'!$C$42</f>
        <v>2.8343476180707901E-4</v>
      </c>
    </row>
    <row r="197" spans="2:14" s="137" customFormat="1">
      <c r="B197" s="108" t="s">
        <v>1309</v>
      </c>
      <c r="C197" s="84" t="s">
        <v>1310</v>
      </c>
      <c r="D197" s="97" t="s">
        <v>1160</v>
      </c>
      <c r="E197" s="97" t="s">
        <v>1157</v>
      </c>
      <c r="F197" s="84"/>
      <c r="G197" s="97" t="s">
        <v>1218</v>
      </c>
      <c r="H197" s="97" t="s">
        <v>145</v>
      </c>
      <c r="I197" s="94">
        <v>253</v>
      </c>
      <c r="J197" s="96">
        <v>11204</v>
      </c>
      <c r="K197" s="94">
        <v>102.95311</v>
      </c>
      <c r="L197" s="95">
        <v>1.3244720256640588E-6</v>
      </c>
      <c r="M197" s="95">
        <v>1.0510786151190197E-3</v>
      </c>
      <c r="N197" s="95">
        <f>K197/'סכום נכסי הקרן'!$C$42</f>
        <v>1.4217974458041651E-4</v>
      </c>
    </row>
    <row r="198" spans="2:14" s="137" customFormat="1">
      <c r="B198" s="108" t="s">
        <v>1311</v>
      </c>
      <c r="C198" s="84" t="s">
        <v>1312</v>
      </c>
      <c r="D198" s="97" t="s">
        <v>1156</v>
      </c>
      <c r="E198" s="97" t="s">
        <v>1157</v>
      </c>
      <c r="F198" s="84"/>
      <c r="G198" s="97" t="s">
        <v>1190</v>
      </c>
      <c r="H198" s="97" t="s">
        <v>145</v>
      </c>
      <c r="I198" s="94">
        <v>93</v>
      </c>
      <c r="J198" s="96">
        <v>28400</v>
      </c>
      <c r="K198" s="94">
        <v>95.928380000000004</v>
      </c>
      <c r="L198" s="95">
        <v>7.0135319235762123E-7</v>
      </c>
      <c r="M198" s="95">
        <v>9.7936107807730221E-4</v>
      </c>
      <c r="N198" s="95">
        <f>K198/'סכום נכסי הקרן'!$C$42</f>
        <v>1.3247849012441818E-4</v>
      </c>
    </row>
    <row r="199" spans="2:14" s="137" customFormat="1">
      <c r="B199" s="108" t="s">
        <v>1313</v>
      </c>
      <c r="C199" s="84" t="s">
        <v>1314</v>
      </c>
      <c r="D199" s="97" t="s">
        <v>136</v>
      </c>
      <c r="E199" s="97" t="s">
        <v>1157</v>
      </c>
      <c r="F199" s="84"/>
      <c r="G199" s="97" t="s">
        <v>1215</v>
      </c>
      <c r="H199" s="97" t="s">
        <v>148</v>
      </c>
      <c r="I199" s="94">
        <v>518</v>
      </c>
      <c r="J199" s="96">
        <v>4320</v>
      </c>
      <c r="K199" s="94">
        <v>101.25192999999999</v>
      </c>
      <c r="L199" s="95">
        <v>3.5224541697092036E-6</v>
      </c>
      <c r="M199" s="95">
        <v>1.0337107675768894E-3</v>
      </c>
      <c r="N199" s="95">
        <f>K199/'סכום נכסי הקרן'!$C$42</f>
        <v>1.3983039022011294E-4</v>
      </c>
    </row>
    <row r="200" spans="2:14" s="137" customFormat="1">
      <c r="B200" s="108" t="s">
        <v>1315</v>
      </c>
      <c r="C200" s="84" t="s">
        <v>1316</v>
      </c>
      <c r="D200" s="97" t="s">
        <v>1156</v>
      </c>
      <c r="E200" s="97" t="s">
        <v>1157</v>
      </c>
      <c r="F200" s="84"/>
      <c r="G200" s="97" t="s">
        <v>1161</v>
      </c>
      <c r="H200" s="97" t="s">
        <v>145</v>
      </c>
      <c r="I200" s="94">
        <v>1221</v>
      </c>
      <c r="J200" s="96">
        <v>4461</v>
      </c>
      <c r="K200" s="94">
        <v>197.83072000000001</v>
      </c>
      <c r="L200" s="95">
        <v>2.9674210704880372E-7</v>
      </c>
      <c r="M200" s="95">
        <v>2.0197120728611168E-3</v>
      </c>
      <c r="N200" s="95">
        <f>K200/'סכום נכסי הקרן'!$C$42</f>
        <v>2.732071060287533E-4</v>
      </c>
    </row>
    <row r="201" spans="2:14" s="137" customFormat="1">
      <c r="B201" s="108" t="s">
        <v>1317</v>
      </c>
      <c r="C201" s="84" t="s">
        <v>1318</v>
      </c>
      <c r="D201" s="97" t="s">
        <v>32</v>
      </c>
      <c r="E201" s="97" t="s">
        <v>1157</v>
      </c>
      <c r="F201" s="84"/>
      <c r="G201" s="97" t="s">
        <v>1308</v>
      </c>
      <c r="H201" s="97" t="s">
        <v>147</v>
      </c>
      <c r="I201" s="94">
        <v>1460</v>
      </c>
      <c r="J201" s="96">
        <v>1456.5</v>
      </c>
      <c r="K201" s="94">
        <v>82.55458999999999</v>
      </c>
      <c r="L201" s="95">
        <v>5.4886050189641097E-7</v>
      </c>
      <c r="M201" s="95">
        <v>8.4282411797874271E-4</v>
      </c>
      <c r="N201" s="95">
        <f>K201/'סכום נכסי הקרן'!$C$42</f>
        <v>1.1400909132459434E-4</v>
      </c>
    </row>
    <row r="202" spans="2:14" s="137" customFormat="1">
      <c r="B202" s="108" t="s">
        <v>1319</v>
      </c>
      <c r="C202" s="84" t="s">
        <v>1320</v>
      </c>
      <c r="D202" s="97" t="s">
        <v>1160</v>
      </c>
      <c r="E202" s="97" t="s">
        <v>1157</v>
      </c>
      <c r="F202" s="84"/>
      <c r="G202" s="97" t="s">
        <v>1183</v>
      </c>
      <c r="H202" s="97" t="s">
        <v>145</v>
      </c>
      <c r="I202" s="94">
        <v>2090</v>
      </c>
      <c r="J202" s="96">
        <v>3421</v>
      </c>
      <c r="K202" s="94">
        <v>259.68400000000003</v>
      </c>
      <c r="L202" s="95">
        <v>3.5095815858479414E-7</v>
      </c>
      <c r="M202" s="95">
        <v>2.6511904214313446E-3</v>
      </c>
      <c r="N202" s="95">
        <f>K202/'סכום נכסי הקרן'!$C$42</f>
        <v>3.5862738669692338E-4</v>
      </c>
    </row>
    <row r="203" spans="2:14" s="137" customFormat="1">
      <c r="B203" s="108" t="s">
        <v>1321</v>
      </c>
      <c r="C203" s="84" t="s">
        <v>1322</v>
      </c>
      <c r="D203" s="97" t="s">
        <v>1160</v>
      </c>
      <c r="E203" s="97" t="s">
        <v>1157</v>
      </c>
      <c r="F203" s="84"/>
      <c r="G203" s="97" t="s">
        <v>1323</v>
      </c>
      <c r="H203" s="97" t="s">
        <v>145</v>
      </c>
      <c r="I203" s="94">
        <v>980</v>
      </c>
      <c r="J203" s="96">
        <v>5188</v>
      </c>
      <c r="K203" s="94">
        <v>184.65960000000001</v>
      </c>
      <c r="L203" s="95">
        <v>1.8505936754552425E-6</v>
      </c>
      <c r="M203" s="95">
        <v>1.8852442304698922E-3</v>
      </c>
      <c r="N203" s="95">
        <f>K203/'סכום נכסי הקרן'!$C$42</f>
        <v>2.5501759745112982E-4</v>
      </c>
    </row>
    <row r="204" spans="2:14" s="137" customFormat="1">
      <c r="B204" s="108" t="s">
        <v>1324</v>
      </c>
      <c r="C204" s="84" t="s">
        <v>1325</v>
      </c>
      <c r="D204" s="97" t="s">
        <v>136</v>
      </c>
      <c r="E204" s="97" t="s">
        <v>1157</v>
      </c>
      <c r="F204" s="84"/>
      <c r="G204" s="97" t="s">
        <v>1229</v>
      </c>
      <c r="H204" s="97" t="s">
        <v>148</v>
      </c>
      <c r="I204" s="94">
        <v>1380</v>
      </c>
      <c r="J204" s="96">
        <v>1564</v>
      </c>
      <c r="K204" s="94">
        <v>97.657509999999988</v>
      </c>
      <c r="L204" s="95">
        <v>1.2812942959048066E-6</v>
      </c>
      <c r="M204" s="95">
        <v>9.9701427539946891E-4</v>
      </c>
      <c r="N204" s="95">
        <f>K204/'סכום נכסי הקרן'!$C$42</f>
        <v>1.3486644384185648E-4</v>
      </c>
    </row>
    <row r="205" spans="2:14" s="137" customFormat="1">
      <c r="B205" s="108" t="s">
        <v>1326</v>
      </c>
      <c r="C205" s="84" t="s">
        <v>1327</v>
      </c>
      <c r="D205" s="97" t="s">
        <v>136</v>
      </c>
      <c r="E205" s="97" t="s">
        <v>1157</v>
      </c>
      <c r="F205" s="84"/>
      <c r="G205" s="97" t="s">
        <v>1165</v>
      </c>
      <c r="H205" s="97" t="s">
        <v>148</v>
      </c>
      <c r="I205" s="94">
        <v>696</v>
      </c>
      <c r="J205" s="96">
        <v>3209.5</v>
      </c>
      <c r="K205" s="94">
        <v>104.24013000000001</v>
      </c>
      <c r="L205" s="95">
        <v>5.0661759921874207E-7</v>
      </c>
      <c r="M205" s="95">
        <v>1.0642181812693817E-3</v>
      </c>
      <c r="N205" s="95">
        <f>K205/'סכום נכסי הקרן'!$C$42</f>
        <v>1.4395713794784263E-4</v>
      </c>
    </row>
    <row r="206" spans="2:14" s="137" customFormat="1">
      <c r="B206" s="108" t="s">
        <v>1328</v>
      </c>
      <c r="C206" s="84" t="s">
        <v>1329</v>
      </c>
      <c r="D206" s="97" t="s">
        <v>139</v>
      </c>
      <c r="E206" s="97" t="s">
        <v>1157</v>
      </c>
      <c r="F206" s="84"/>
      <c r="G206" s="97" t="s">
        <v>1183</v>
      </c>
      <c r="H206" s="97" t="s">
        <v>1207</v>
      </c>
      <c r="I206" s="94">
        <v>140</v>
      </c>
      <c r="J206" s="96">
        <v>25580</v>
      </c>
      <c r="K206" s="94">
        <v>129.98322999999999</v>
      </c>
      <c r="L206" s="95">
        <v>1.9927047080637785E-7</v>
      </c>
      <c r="M206" s="95">
        <v>1.3270370693716491E-3</v>
      </c>
      <c r="N206" s="95">
        <f>K206/'סכום נכסי הקרן'!$C$42</f>
        <v>1.7950873403569387E-4</v>
      </c>
    </row>
    <row r="207" spans="2:14" s="137" customFormat="1">
      <c r="B207" s="108" t="s">
        <v>1330</v>
      </c>
      <c r="C207" s="84" t="s">
        <v>1331</v>
      </c>
      <c r="D207" s="97" t="s">
        <v>1156</v>
      </c>
      <c r="E207" s="97" t="s">
        <v>1157</v>
      </c>
      <c r="F207" s="84"/>
      <c r="G207" s="97" t="s">
        <v>1215</v>
      </c>
      <c r="H207" s="97" t="s">
        <v>145</v>
      </c>
      <c r="I207" s="94">
        <v>560</v>
      </c>
      <c r="J207" s="96">
        <v>6587</v>
      </c>
      <c r="K207" s="94">
        <v>133.97431</v>
      </c>
      <c r="L207" s="95">
        <v>1.4289536554478112E-6</v>
      </c>
      <c r="M207" s="95">
        <v>1.3677831802878637E-3</v>
      </c>
      <c r="N207" s="95">
        <f>K207/'סכום נכסי הקרן'!$C$42</f>
        <v>1.8502047365191341E-4</v>
      </c>
    </row>
    <row r="208" spans="2:14" s="137" customFormat="1">
      <c r="B208" s="108" t="s">
        <v>1332</v>
      </c>
      <c r="C208" s="84" t="s">
        <v>1333</v>
      </c>
      <c r="D208" s="97" t="s">
        <v>136</v>
      </c>
      <c r="E208" s="97" t="s">
        <v>1157</v>
      </c>
      <c r="F208" s="84"/>
      <c r="G208" s="97" t="s">
        <v>1246</v>
      </c>
      <c r="H208" s="97" t="s">
        <v>148</v>
      </c>
      <c r="I208" s="94">
        <v>1193</v>
      </c>
      <c r="J208" s="96">
        <v>2096</v>
      </c>
      <c r="K208" s="94">
        <v>113.14139</v>
      </c>
      <c r="L208" s="95">
        <v>2.6649121040249909E-7</v>
      </c>
      <c r="M208" s="95">
        <v>1.1550937656360349E-3</v>
      </c>
      <c r="N208" s="95">
        <f>K208/'סכום נכסי הקרן'!$C$42</f>
        <v>1.5624990766838703E-4</v>
      </c>
    </row>
    <row r="209" spans="2:14" s="137" customFormat="1">
      <c r="B209" s="108" t="s">
        <v>1334</v>
      </c>
      <c r="C209" s="84" t="s">
        <v>1335</v>
      </c>
      <c r="D209" s="97" t="s">
        <v>1160</v>
      </c>
      <c r="E209" s="97" t="s">
        <v>1157</v>
      </c>
      <c r="F209" s="84"/>
      <c r="G209" s="97" t="s">
        <v>1218</v>
      </c>
      <c r="H209" s="97" t="s">
        <v>145</v>
      </c>
      <c r="I209" s="94">
        <v>220</v>
      </c>
      <c r="J209" s="96">
        <v>13074</v>
      </c>
      <c r="K209" s="94">
        <v>104.46649000000001</v>
      </c>
      <c r="L209" s="95">
        <v>8.5085784319270851E-7</v>
      </c>
      <c r="M209" s="95">
        <v>1.0665291571623717E-3</v>
      </c>
      <c r="N209" s="95">
        <f>K209/'סכום נכסי הקרן'!$C$42</f>
        <v>1.4426974440512422E-4</v>
      </c>
    </row>
    <row r="210" spans="2:14" s="137" customFormat="1">
      <c r="B210" s="108" t="s">
        <v>1336</v>
      </c>
      <c r="C210" s="84" t="s">
        <v>1337</v>
      </c>
      <c r="D210" s="97" t="s">
        <v>32</v>
      </c>
      <c r="E210" s="97" t="s">
        <v>1157</v>
      </c>
      <c r="F210" s="84"/>
      <c r="G210" s="97" t="s">
        <v>1161</v>
      </c>
      <c r="H210" s="97" t="s">
        <v>147</v>
      </c>
      <c r="I210" s="94">
        <v>367</v>
      </c>
      <c r="J210" s="96">
        <v>9190.4</v>
      </c>
      <c r="K210" s="94">
        <v>130.94183000000001</v>
      </c>
      <c r="L210" s="95">
        <v>2.9873726963278383E-7</v>
      </c>
      <c r="M210" s="95">
        <v>1.3368236990368735E-3</v>
      </c>
      <c r="N210" s="95">
        <f>K210/'סכום נכסי הקרן'!$C$42</f>
        <v>1.8083257459917748E-4</v>
      </c>
    </row>
    <row r="211" spans="2:14" s="137" customFormat="1">
      <c r="B211" s="108" t="s">
        <v>1338</v>
      </c>
      <c r="C211" s="84" t="s">
        <v>1339</v>
      </c>
      <c r="D211" s="97" t="s">
        <v>32</v>
      </c>
      <c r="E211" s="97" t="s">
        <v>1157</v>
      </c>
      <c r="F211" s="84"/>
      <c r="G211" s="97" t="s">
        <v>1340</v>
      </c>
      <c r="H211" s="97" t="s">
        <v>151</v>
      </c>
      <c r="I211" s="94">
        <v>2000</v>
      </c>
      <c r="J211" s="96">
        <v>14000</v>
      </c>
      <c r="K211" s="94">
        <v>113.876</v>
      </c>
      <c r="L211" s="95">
        <v>5.7485091018889526E-6</v>
      </c>
      <c r="M211" s="95">
        <v>1.1625936154361291E-3</v>
      </c>
      <c r="N211" s="95">
        <f>K211/'סכום נכסי הקרן'!$C$42</f>
        <v>1.572644147791117E-4</v>
      </c>
    </row>
    <row r="212" spans="2:14" s="137" customFormat="1">
      <c r="B212" s="108" t="s">
        <v>1341</v>
      </c>
      <c r="C212" s="84" t="s">
        <v>1342</v>
      </c>
      <c r="D212" s="97" t="s">
        <v>32</v>
      </c>
      <c r="E212" s="97" t="s">
        <v>1157</v>
      </c>
      <c r="F212" s="84"/>
      <c r="G212" s="97" t="s">
        <v>1206</v>
      </c>
      <c r="H212" s="97" t="s">
        <v>147</v>
      </c>
      <c r="I212" s="94">
        <v>300</v>
      </c>
      <c r="J212" s="96">
        <v>12815</v>
      </c>
      <c r="K212" s="94">
        <v>149.25118000000001</v>
      </c>
      <c r="L212" s="95">
        <v>3.5294117647058823E-7</v>
      </c>
      <c r="M212" s="95">
        <v>1.523749244479157E-3</v>
      </c>
      <c r="N212" s="95">
        <f>K212/'סכום נכסי הקרן'!$C$42</f>
        <v>2.0611805365302487E-4</v>
      </c>
    </row>
    <row r="213" spans="2:14" s="137" customFormat="1">
      <c r="B213" s="108" t="s">
        <v>1343</v>
      </c>
      <c r="C213" s="84" t="s">
        <v>1344</v>
      </c>
      <c r="D213" s="97" t="s">
        <v>1156</v>
      </c>
      <c r="E213" s="97" t="s">
        <v>1157</v>
      </c>
      <c r="F213" s="84"/>
      <c r="G213" s="97" t="s">
        <v>1345</v>
      </c>
      <c r="H213" s="97" t="s">
        <v>145</v>
      </c>
      <c r="I213" s="94">
        <v>2245</v>
      </c>
      <c r="J213" s="96">
        <v>1560</v>
      </c>
      <c r="K213" s="94">
        <v>127.1999</v>
      </c>
      <c r="L213" s="95">
        <v>5.4128202490881024E-5</v>
      </c>
      <c r="M213" s="95">
        <v>1.2986212338342942E-3</v>
      </c>
      <c r="N213" s="95">
        <f>K213/'סכום נכסי הקרן'!$C$42</f>
        <v>1.7566491476221093E-4</v>
      </c>
    </row>
    <row r="214" spans="2:14" s="137" customFormat="1">
      <c r="B214" s="108" t="s">
        <v>1346</v>
      </c>
      <c r="C214" s="84" t="s">
        <v>1347</v>
      </c>
      <c r="D214" s="97" t="s">
        <v>1160</v>
      </c>
      <c r="E214" s="97" t="s">
        <v>1157</v>
      </c>
      <c r="F214" s="84"/>
      <c r="G214" s="97" t="s">
        <v>1224</v>
      </c>
      <c r="H214" s="97" t="s">
        <v>145</v>
      </c>
      <c r="I214" s="94">
        <v>546</v>
      </c>
      <c r="J214" s="96">
        <v>5376</v>
      </c>
      <c r="K214" s="94">
        <v>106.60995</v>
      </c>
      <c r="L214" s="95">
        <v>8.874376029781132E-7</v>
      </c>
      <c r="M214" s="95">
        <v>1.0884123714563643E-3</v>
      </c>
      <c r="N214" s="95">
        <f>K214/'סכום נכסי הקרן'!$C$42</f>
        <v>1.4722989388791632E-4</v>
      </c>
    </row>
    <row r="215" spans="2:14" s="137" customFormat="1">
      <c r="B215" s="108" t="s">
        <v>1348</v>
      </c>
      <c r="C215" s="84" t="s">
        <v>1349</v>
      </c>
      <c r="D215" s="97" t="s">
        <v>32</v>
      </c>
      <c r="E215" s="97" t="s">
        <v>1157</v>
      </c>
      <c r="F215" s="84"/>
      <c r="G215" s="97" t="s">
        <v>1345</v>
      </c>
      <c r="H215" s="97" t="s">
        <v>147</v>
      </c>
      <c r="I215" s="94">
        <v>1954</v>
      </c>
      <c r="J215" s="96">
        <v>1432</v>
      </c>
      <c r="K215" s="94">
        <v>108.62891999999999</v>
      </c>
      <c r="L215" s="95">
        <v>2.144824099287486E-6</v>
      </c>
      <c r="M215" s="95">
        <v>1.1090246306835684E-3</v>
      </c>
      <c r="N215" s="95">
        <f>K215/'סכום נכסי הקרן'!$C$42</f>
        <v>1.5001812086732009E-4</v>
      </c>
    </row>
    <row r="216" spans="2:14" s="137" customFormat="1">
      <c r="B216" s="108" t="s">
        <v>1350</v>
      </c>
      <c r="C216" s="84" t="s">
        <v>1351</v>
      </c>
      <c r="D216" s="97" t="s">
        <v>32</v>
      </c>
      <c r="E216" s="97" t="s">
        <v>1157</v>
      </c>
      <c r="F216" s="84"/>
      <c r="G216" s="97" t="s">
        <v>1206</v>
      </c>
      <c r="H216" s="97" t="s">
        <v>147</v>
      </c>
      <c r="I216" s="94">
        <v>240</v>
      </c>
      <c r="J216" s="96">
        <v>9066</v>
      </c>
      <c r="K216" s="94">
        <v>84.470460000000003</v>
      </c>
      <c r="L216" s="95">
        <v>1.1305481704459078E-6</v>
      </c>
      <c r="M216" s="95">
        <v>8.6238379894756521E-4</v>
      </c>
      <c r="N216" s="95">
        <f>K216/'סכום נכסי הקרן'!$C$42</f>
        <v>1.1665493570218803E-4</v>
      </c>
    </row>
    <row r="217" spans="2:14" s="137" customFormat="1">
      <c r="B217" s="108" t="s">
        <v>1352</v>
      </c>
      <c r="C217" s="84" t="s">
        <v>1353</v>
      </c>
      <c r="D217" s="97" t="s">
        <v>1160</v>
      </c>
      <c r="E217" s="97" t="s">
        <v>1157</v>
      </c>
      <c r="F217" s="84"/>
      <c r="G217" s="97" t="s">
        <v>1215</v>
      </c>
      <c r="H217" s="97" t="s">
        <v>145</v>
      </c>
      <c r="I217" s="94">
        <v>500</v>
      </c>
      <c r="J217" s="96">
        <v>7908</v>
      </c>
      <c r="K217" s="94">
        <v>143.60928000000001</v>
      </c>
      <c r="L217" s="95">
        <v>7.7448550803783369E-7</v>
      </c>
      <c r="M217" s="95">
        <v>1.466149426089601E-3</v>
      </c>
      <c r="N217" s="95">
        <f>K217/'סכום נכסי הקרן'!$C$42</f>
        <v>1.9832650757007264E-4</v>
      </c>
    </row>
    <row r="218" spans="2:14" s="137" customFormat="1">
      <c r="B218" s="108" t="s">
        <v>1354</v>
      </c>
      <c r="C218" s="84" t="s">
        <v>1355</v>
      </c>
      <c r="D218" s="97" t="s">
        <v>1160</v>
      </c>
      <c r="E218" s="97" t="s">
        <v>1157</v>
      </c>
      <c r="F218" s="84"/>
      <c r="G218" s="97" t="s">
        <v>1161</v>
      </c>
      <c r="H218" s="97" t="s">
        <v>145</v>
      </c>
      <c r="I218" s="94">
        <v>1644</v>
      </c>
      <c r="J218" s="96">
        <v>1495</v>
      </c>
      <c r="K218" s="94">
        <v>89.266570000000002</v>
      </c>
      <c r="L218" s="95">
        <v>2.2616771370785029E-6</v>
      </c>
      <c r="M218" s="95">
        <v>9.1134869817944349E-4</v>
      </c>
      <c r="N218" s="95">
        <f>K218/'סכום נכסי הקרן'!$C$42</f>
        <v>1.2327843347490787E-4</v>
      </c>
    </row>
    <row r="219" spans="2:14" s="137" customFormat="1">
      <c r="B219" s="108" t="s">
        <v>1356</v>
      </c>
      <c r="C219" s="84" t="s">
        <v>1357</v>
      </c>
      <c r="D219" s="97" t="s">
        <v>1160</v>
      </c>
      <c r="E219" s="97" t="s">
        <v>1157</v>
      </c>
      <c r="F219" s="84"/>
      <c r="G219" s="97" t="s">
        <v>1234</v>
      </c>
      <c r="H219" s="97" t="s">
        <v>145</v>
      </c>
      <c r="I219" s="94">
        <v>2156</v>
      </c>
      <c r="J219" s="96">
        <v>5150</v>
      </c>
      <c r="K219" s="94">
        <v>405.46805999999998</v>
      </c>
      <c r="L219" s="95">
        <v>1.2733109016191298E-6</v>
      </c>
      <c r="M219" s="95">
        <v>4.1395428169172903E-3</v>
      </c>
      <c r="N219" s="95">
        <f>K219/'סכום נכסי הקרן'!$C$42</f>
        <v>5.5995729712601209E-4</v>
      </c>
    </row>
    <row r="220" spans="2:14" s="137" customFormat="1">
      <c r="B220" s="108" t="s">
        <v>1358</v>
      </c>
      <c r="C220" s="84" t="s">
        <v>1359</v>
      </c>
      <c r="D220" s="97" t="s">
        <v>32</v>
      </c>
      <c r="E220" s="97" t="s">
        <v>1157</v>
      </c>
      <c r="F220" s="84"/>
      <c r="G220" s="97" t="s">
        <v>1206</v>
      </c>
      <c r="H220" s="97" t="s">
        <v>147</v>
      </c>
      <c r="I220" s="94">
        <v>770</v>
      </c>
      <c r="J220" s="96">
        <v>7430</v>
      </c>
      <c r="K220" s="94">
        <v>222.10454999999999</v>
      </c>
      <c r="L220" s="95">
        <v>1.3049135587975409E-6</v>
      </c>
      <c r="M220" s="95">
        <v>2.267530750898473E-3</v>
      </c>
      <c r="N220" s="95">
        <f>K220/'סכום נכסי הקרן'!$C$42</f>
        <v>3.0672961884442687E-4</v>
      </c>
    </row>
    <row r="221" spans="2:14" s="137" customFormat="1">
      <c r="B221" s="108" t="s">
        <v>1360</v>
      </c>
      <c r="C221" s="84" t="s">
        <v>1361</v>
      </c>
      <c r="D221" s="97" t="s">
        <v>1160</v>
      </c>
      <c r="E221" s="97" t="s">
        <v>1157</v>
      </c>
      <c r="F221" s="84"/>
      <c r="G221" s="97" t="s">
        <v>1161</v>
      </c>
      <c r="H221" s="97" t="s">
        <v>145</v>
      </c>
      <c r="I221" s="94">
        <v>1904</v>
      </c>
      <c r="J221" s="96">
        <v>8887</v>
      </c>
      <c r="K221" s="94">
        <v>614.5652</v>
      </c>
      <c r="L221" s="95">
        <v>1.0247463068560212E-6</v>
      </c>
      <c r="M221" s="95">
        <v>6.2742770890198791E-3</v>
      </c>
      <c r="N221" s="95">
        <f>K221/'סכום נכסי הקרן'!$C$42</f>
        <v>8.4872349328750341E-4</v>
      </c>
    </row>
    <row r="222" spans="2:14" s="137" customFormat="1">
      <c r="B222" s="108" t="s">
        <v>1362</v>
      </c>
      <c r="C222" s="84" t="s">
        <v>1363</v>
      </c>
      <c r="D222" s="97" t="s">
        <v>136</v>
      </c>
      <c r="E222" s="97" t="s">
        <v>1157</v>
      </c>
      <c r="F222" s="84"/>
      <c r="G222" s="97" t="s">
        <v>1308</v>
      </c>
      <c r="H222" s="97" t="s">
        <v>148</v>
      </c>
      <c r="I222" s="94">
        <v>9158</v>
      </c>
      <c r="J222" s="96">
        <v>208.1</v>
      </c>
      <c r="K222" s="94">
        <v>86.230829999999997</v>
      </c>
      <c r="L222" s="95">
        <v>3.4400978122086873E-7</v>
      </c>
      <c r="M222" s="95">
        <v>8.8035593462852777E-4</v>
      </c>
      <c r="N222" s="95">
        <f>K222/'סכום נכסי הקרן'!$C$42</f>
        <v>1.1908603231468499E-4</v>
      </c>
    </row>
    <row r="223" spans="2:14" s="137" customFormat="1">
      <c r="B223" s="108" t="s">
        <v>1364</v>
      </c>
      <c r="C223" s="84" t="s">
        <v>1365</v>
      </c>
      <c r="D223" s="97" t="s">
        <v>1160</v>
      </c>
      <c r="E223" s="97" t="s">
        <v>1157</v>
      </c>
      <c r="F223" s="84"/>
      <c r="G223" s="97" t="s">
        <v>1234</v>
      </c>
      <c r="H223" s="97" t="s">
        <v>145</v>
      </c>
      <c r="I223" s="94">
        <v>3564</v>
      </c>
      <c r="J223" s="96">
        <v>5566</v>
      </c>
      <c r="K223" s="94">
        <v>720.48797999999999</v>
      </c>
      <c r="L223" s="95">
        <v>7.1224840406675961E-7</v>
      </c>
      <c r="M223" s="95">
        <v>7.3556739396051273E-3</v>
      </c>
      <c r="N223" s="95">
        <f>K223/'סכום נכסי הקרן'!$C$42</f>
        <v>9.9500439539573163E-4</v>
      </c>
    </row>
    <row r="224" spans="2:14" s="137" customFormat="1">
      <c r="B224" s="108" t="s">
        <v>1366</v>
      </c>
      <c r="C224" s="84" t="s">
        <v>1367</v>
      </c>
      <c r="D224" s="97" t="s">
        <v>32</v>
      </c>
      <c r="E224" s="97" t="s">
        <v>1157</v>
      </c>
      <c r="F224" s="84"/>
      <c r="G224" s="97" t="s">
        <v>1215</v>
      </c>
      <c r="H224" s="97" t="s">
        <v>147</v>
      </c>
      <c r="I224" s="94">
        <v>460</v>
      </c>
      <c r="J224" s="96">
        <v>3769.7</v>
      </c>
      <c r="K224" s="94">
        <v>67.319759999999988</v>
      </c>
      <c r="L224" s="95">
        <v>1.8603224752538489E-6</v>
      </c>
      <c r="M224" s="95">
        <v>6.8728725252636632E-4</v>
      </c>
      <c r="N224" s="95">
        <f>K224/'סכום נכסי הקרן'!$C$42</f>
        <v>9.2969569175860154E-5</v>
      </c>
    </row>
    <row r="225" spans="2:4" s="137" customFormat="1">
      <c r="B225" s="138"/>
      <c r="C225" s="138"/>
      <c r="D225" s="138"/>
    </row>
    <row r="226" spans="2:4" s="137" customFormat="1">
      <c r="B226" s="138"/>
      <c r="C226" s="138"/>
      <c r="D226" s="138"/>
    </row>
    <row r="227" spans="2:4" s="137" customFormat="1">
      <c r="B227" s="138"/>
      <c r="C227" s="138"/>
      <c r="D227" s="138"/>
    </row>
    <row r="228" spans="2:4" s="137" customFormat="1">
      <c r="B228" s="139" t="s">
        <v>56</v>
      </c>
      <c r="C228" s="138"/>
      <c r="D228" s="138"/>
    </row>
    <row r="229" spans="2:4" s="137" customFormat="1">
      <c r="B229" s="139" t="s">
        <v>127</v>
      </c>
      <c r="C229" s="138"/>
      <c r="D229" s="138"/>
    </row>
    <row r="230" spans="2:4" s="137" customFormat="1">
      <c r="B230" s="138"/>
      <c r="C230" s="138"/>
      <c r="D230" s="138"/>
    </row>
    <row r="231" spans="2:4" s="137" customFormat="1">
      <c r="B231" s="138"/>
      <c r="C231" s="138"/>
      <c r="D231" s="138"/>
    </row>
    <row r="232" spans="2:4" s="137" customFormat="1">
      <c r="B232" s="138"/>
      <c r="C232" s="138"/>
      <c r="D232" s="138"/>
    </row>
    <row r="233" spans="2:4" s="137" customFormat="1">
      <c r="B233" s="138"/>
      <c r="C233" s="138"/>
      <c r="D233" s="138"/>
    </row>
    <row r="234" spans="2:4" s="137" customFormat="1">
      <c r="B234" s="138"/>
      <c r="C234" s="138"/>
      <c r="D234" s="138"/>
    </row>
    <row r="235" spans="2:4" s="137" customFormat="1">
      <c r="B235" s="138"/>
      <c r="C235" s="138"/>
      <c r="D235" s="138"/>
    </row>
    <row r="236" spans="2:4" s="137" customFormat="1">
      <c r="B236" s="138"/>
      <c r="C236" s="138"/>
      <c r="D236" s="138"/>
    </row>
    <row r="237" spans="2:4" s="137" customFormat="1">
      <c r="B237" s="138"/>
      <c r="C237" s="138"/>
      <c r="D237" s="138"/>
    </row>
    <row r="238" spans="2:4" s="137" customFormat="1">
      <c r="B238" s="138"/>
      <c r="C238" s="138"/>
      <c r="D238" s="138"/>
    </row>
    <row r="239" spans="2:4" s="137" customFormat="1">
      <c r="B239" s="138"/>
      <c r="C239" s="138"/>
      <c r="D239" s="138"/>
    </row>
    <row r="240" spans="2:4" s="137" customFormat="1">
      <c r="B240" s="138"/>
      <c r="C240" s="138"/>
      <c r="D240" s="138"/>
    </row>
    <row r="241" spans="2:7" s="137" customFormat="1">
      <c r="B241" s="138"/>
      <c r="C241" s="138"/>
      <c r="D241" s="138"/>
    </row>
    <row r="242" spans="2:7" s="137" customFormat="1">
      <c r="B242" s="138"/>
      <c r="C242" s="138"/>
      <c r="D242" s="138"/>
    </row>
    <row r="243" spans="2:7" s="137" customFormat="1">
      <c r="B243" s="138"/>
      <c r="C243" s="138"/>
      <c r="D243" s="138"/>
    </row>
    <row r="244" spans="2:7" s="137" customFormat="1">
      <c r="B244" s="138"/>
      <c r="C244" s="138"/>
      <c r="D244" s="138"/>
    </row>
    <row r="245" spans="2:7" s="137" customFormat="1">
      <c r="B245" s="138"/>
      <c r="C245" s="138"/>
      <c r="D245" s="138"/>
    </row>
    <row r="246" spans="2:7" s="137" customFormat="1">
      <c r="B246" s="138"/>
      <c r="C246" s="138"/>
      <c r="D246" s="138"/>
    </row>
    <row r="247" spans="2:7" s="137" customFormat="1">
      <c r="B247" s="138"/>
      <c r="C247" s="138"/>
      <c r="D247" s="138"/>
    </row>
    <row r="248" spans="2:7" s="137" customFormat="1">
      <c r="B248" s="138"/>
      <c r="C248" s="138"/>
      <c r="D248" s="138"/>
    </row>
    <row r="249" spans="2:7" s="137" customFormat="1">
      <c r="B249" s="138"/>
      <c r="C249" s="138"/>
      <c r="D249" s="138"/>
    </row>
    <row r="250" spans="2:7">
      <c r="E250" s="1"/>
      <c r="F250" s="1"/>
      <c r="G250" s="1"/>
    </row>
    <row r="251" spans="2:7">
      <c r="E251" s="1"/>
      <c r="F251" s="1"/>
      <c r="G251" s="1"/>
    </row>
    <row r="252" spans="2:7">
      <c r="E252" s="1"/>
      <c r="F252" s="1"/>
      <c r="G252" s="1"/>
    </row>
    <row r="253" spans="2:7">
      <c r="E253" s="1"/>
      <c r="F253" s="1"/>
      <c r="G253" s="1"/>
    </row>
    <row r="254" spans="2:7">
      <c r="E254" s="1"/>
      <c r="F254" s="1"/>
      <c r="G254" s="1"/>
    </row>
    <row r="255" spans="2:7">
      <c r="E255" s="1"/>
      <c r="F255" s="1"/>
      <c r="G255" s="1"/>
    </row>
    <row r="256" spans="2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password="CC13" sheet="1" objects="1" scenarios="1"/>
  <mergeCells count="2">
    <mergeCell ref="B6:N6"/>
    <mergeCell ref="B7:N7"/>
  </mergeCells>
  <phoneticPr fontId="6" type="noConversion"/>
  <dataValidations count="4">
    <dataValidation allowBlank="1" showInputMessage="1" showErrorMessage="1" sqref="A1"/>
    <dataValidation type="list" allowBlank="1" showInputMessage="1" showErrorMessage="1" sqref="E12:E357">
      <formula1>$AV$6:$AV$23</formula1>
    </dataValidation>
    <dataValidation type="list" allowBlank="1" showInputMessage="1" showErrorMessage="1" sqref="H12:H357">
      <formula1>$AZ$6:$AZ$19</formula1>
    </dataValidation>
    <dataValidation type="list" allowBlank="1" showInputMessage="1" showErrorMessage="1" sqref="G12:G363">
      <formula1>$AX$6:$AX$29</formula1>
    </dataValidation>
  </dataValidations>
  <pageMargins left="0" right="0" top="0.51181102362204722" bottom="0.51181102362204722" header="0" footer="0.23622047244094491"/>
  <pageSetup paperSize="9" scale="62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A253"/>
  <sheetViews>
    <sheetView rightToLeft="1" zoomScaleNormal="100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2851562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5" t="s">
        <v>159</v>
      </c>
      <c r="C1" s="78" t="s" vm="1">
        <v>214</v>
      </c>
    </row>
    <row r="2" spans="2:53">
      <c r="B2" s="55" t="s">
        <v>158</v>
      </c>
      <c r="C2" s="78" t="s">
        <v>215</v>
      </c>
    </row>
    <row r="3" spans="2:53">
      <c r="B3" s="55" t="s">
        <v>160</v>
      </c>
      <c r="C3" s="78" t="s">
        <v>216</v>
      </c>
    </row>
    <row r="4" spans="2:53">
      <c r="B4" s="55" t="s">
        <v>161</v>
      </c>
      <c r="C4" s="78">
        <v>659</v>
      </c>
    </row>
    <row r="6" spans="2:53" ht="26.25" customHeight="1">
      <c r="B6" s="172" t="s">
        <v>187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  <c r="BA6" s="3"/>
    </row>
    <row r="7" spans="2:53" ht="26.25" customHeight="1">
      <c r="B7" s="172" t="s">
        <v>106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  <c r="AX7" s="3"/>
      <c r="BA7" s="3"/>
    </row>
    <row r="8" spans="2:53" s="3" customFormat="1" ht="47.25">
      <c r="B8" s="21" t="s">
        <v>130</v>
      </c>
      <c r="C8" s="29" t="s">
        <v>55</v>
      </c>
      <c r="D8" s="70" t="s">
        <v>134</v>
      </c>
      <c r="E8" s="70" t="s">
        <v>132</v>
      </c>
      <c r="F8" s="70" t="s">
        <v>76</v>
      </c>
      <c r="G8" s="29" t="s">
        <v>117</v>
      </c>
      <c r="H8" s="29" t="s">
        <v>0</v>
      </c>
      <c r="I8" s="29" t="s">
        <v>121</v>
      </c>
      <c r="J8" s="29" t="s">
        <v>72</v>
      </c>
      <c r="K8" s="29" t="s">
        <v>69</v>
      </c>
      <c r="L8" s="70" t="s">
        <v>162</v>
      </c>
      <c r="M8" s="30" t="s">
        <v>164</v>
      </c>
      <c r="AX8" s="1"/>
      <c r="AY8" s="1"/>
      <c r="BA8" s="4"/>
    </row>
    <row r="9" spans="2:53" s="3" customFormat="1" ht="26.25" customHeight="1">
      <c r="B9" s="15"/>
      <c r="C9" s="16"/>
      <c r="D9" s="16"/>
      <c r="E9" s="16"/>
      <c r="F9" s="16"/>
      <c r="G9" s="16"/>
      <c r="H9" s="31" t="s">
        <v>22</v>
      </c>
      <c r="I9" s="31" t="s">
        <v>73</v>
      </c>
      <c r="J9" s="31" t="s">
        <v>23</v>
      </c>
      <c r="K9" s="31" t="s">
        <v>20</v>
      </c>
      <c r="L9" s="17" t="s">
        <v>20</v>
      </c>
      <c r="M9" s="17" t="s">
        <v>20</v>
      </c>
      <c r="AX9" s="1"/>
      <c r="BA9" s="4"/>
    </row>
    <row r="10" spans="2:5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5"/>
      <c r="AX10" s="1"/>
      <c r="AY10" s="3"/>
      <c r="BA10" s="1"/>
    </row>
    <row r="11" spans="2:53" s="4" customFormat="1" ht="18" customHeight="1">
      <c r="B11" s="79" t="s">
        <v>35</v>
      </c>
      <c r="C11" s="80"/>
      <c r="D11" s="80"/>
      <c r="E11" s="80"/>
      <c r="F11" s="80"/>
      <c r="G11" s="80"/>
      <c r="H11" s="88"/>
      <c r="I11" s="90"/>
      <c r="J11" s="88">
        <v>148835.01247999992</v>
      </c>
      <c r="K11" s="80"/>
      <c r="L11" s="89">
        <v>1</v>
      </c>
      <c r="M11" s="89">
        <f>J11/'סכום נכסי הקרן'!$C$42</f>
        <v>0.20554332024578464</v>
      </c>
      <c r="N11" s="5"/>
      <c r="AX11" s="1"/>
      <c r="AY11" s="3"/>
      <c r="BA11" s="1"/>
    </row>
    <row r="12" spans="2:53" ht="20.25">
      <c r="B12" s="81" t="s">
        <v>210</v>
      </c>
      <c r="C12" s="82"/>
      <c r="D12" s="82"/>
      <c r="E12" s="82"/>
      <c r="F12" s="82"/>
      <c r="G12" s="82"/>
      <c r="H12" s="91"/>
      <c r="I12" s="93"/>
      <c r="J12" s="91">
        <v>49654.260099999992</v>
      </c>
      <c r="K12" s="82"/>
      <c r="L12" s="92">
        <v>0.33361948423710053</v>
      </c>
      <c r="M12" s="92">
        <f>J12/'סכום נכסי הקרן'!$C$42</f>
        <v>6.8573256488779863E-2</v>
      </c>
      <c r="AY12" s="4"/>
    </row>
    <row r="13" spans="2:53">
      <c r="B13" s="102" t="s">
        <v>78</v>
      </c>
      <c r="C13" s="82"/>
      <c r="D13" s="82"/>
      <c r="E13" s="82"/>
      <c r="F13" s="82"/>
      <c r="G13" s="82"/>
      <c r="H13" s="91"/>
      <c r="I13" s="93"/>
      <c r="J13" s="91">
        <v>13390.165749999998</v>
      </c>
      <c r="K13" s="82"/>
      <c r="L13" s="92">
        <v>8.9966504029415362E-2</v>
      </c>
      <c r="M13" s="92">
        <f>J13/'סכום נכסי הקרן'!$C$42</f>
        <v>1.8492013949111798E-2</v>
      </c>
    </row>
    <row r="14" spans="2:53" s="137" customFormat="1">
      <c r="B14" s="87" t="s">
        <v>1368</v>
      </c>
      <c r="C14" s="84" t="s">
        <v>1369</v>
      </c>
      <c r="D14" s="97" t="s">
        <v>135</v>
      </c>
      <c r="E14" s="84" t="s">
        <v>1370</v>
      </c>
      <c r="F14" s="97" t="s">
        <v>1371</v>
      </c>
      <c r="G14" s="97" t="s">
        <v>146</v>
      </c>
      <c r="H14" s="94">
        <v>307338</v>
      </c>
      <c r="I14" s="96">
        <v>1244</v>
      </c>
      <c r="J14" s="94">
        <v>3823.2847200000001</v>
      </c>
      <c r="K14" s="95">
        <v>1.4885236881071865E-3</v>
      </c>
      <c r="L14" s="95">
        <v>2.5688073365894088E-2</v>
      </c>
      <c r="M14" s="95">
        <f>J14/'סכום נכסי הקרן'!$C$42</f>
        <v>5.2800118903431796E-3</v>
      </c>
    </row>
    <row r="15" spans="2:53" s="137" customFormat="1">
      <c r="B15" s="87" t="s">
        <v>1372</v>
      </c>
      <c r="C15" s="84" t="s">
        <v>1373</v>
      </c>
      <c r="D15" s="97" t="s">
        <v>135</v>
      </c>
      <c r="E15" s="84" t="s">
        <v>1370</v>
      </c>
      <c r="F15" s="97" t="s">
        <v>1371</v>
      </c>
      <c r="G15" s="97" t="s">
        <v>146</v>
      </c>
      <c r="H15" s="94">
        <v>141</v>
      </c>
      <c r="I15" s="96">
        <v>1394</v>
      </c>
      <c r="J15" s="94">
        <v>1.9655400000000001</v>
      </c>
      <c r="K15" s="95">
        <v>1.6550744936117646E-6</v>
      </c>
      <c r="L15" s="95">
        <v>1.320616679670131E-5</v>
      </c>
      <c r="M15" s="95">
        <f>J15/'סכום נכסי הקרן'!$C$42</f>
        <v>2.7144393711136257E-6</v>
      </c>
    </row>
    <row r="16" spans="2:53" s="137" customFormat="1" ht="20.25">
      <c r="B16" s="87" t="s">
        <v>1374</v>
      </c>
      <c r="C16" s="84" t="s">
        <v>1375</v>
      </c>
      <c r="D16" s="97" t="s">
        <v>135</v>
      </c>
      <c r="E16" s="84" t="s">
        <v>1370</v>
      </c>
      <c r="F16" s="97" t="s">
        <v>1371</v>
      </c>
      <c r="G16" s="97" t="s">
        <v>146</v>
      </c>
      <c r="H16" s="94">
        <v>1740</v>
      </c>
      <c r="I16" s="96">
        <v>1235</v>
      </c>
      <c r="J16" s="94">
        <v>21.489000000000001</v>
      </c>
      <c r="K16" s="95">
        <v>5.2706054547434467E-5</v>
      </c>
      <c r="L16" s="95">
        <v>1.4438134980428505E-4</v>
      </c>
      <c r="M16" s="95">
        <f>J16/'סכום נכסי הקרן'!$C$42</f>
        <v>2.9676622020340822E-5</v>
      </c>
      <c r="AX16" s="143"/>
    </row>
    <row r="17" spans="2:13" s="137" customFormat="1">
      <c r="B17" s="87" t="s">
        <v>1376</v>
      </c>
      <c r="C17" s="84" t="s">
        <v>1377</v>
      </c>
      <c r="D17" s="97" t="s">
        <v>135</v>
      </c>
      <c r="E17" s="84" t="s">
        <v>1378</v>
      </c>
      <c r="F17" s="97" t="s">
        <v>1371</v>
      </c>
      <c r="G17" s="97" t="s">
        <v>146</v>
      </c>
      <c r="H17" s="94">
        <v>155794</v>
      </c>
      <c r="I17" s="96">
        <v>1243</v>
      </c>
      <c r="J17" s="94">
        <v>1936.5194200000003</v>
      </c>
      <c r="K17" s="95">
        <v>6.1095686274509808E-4</v>
      </c>
      <c r="L17" s="95">
        <v>1.3011181896868689E-2</v>
      </c>
      <c r="M17" s="95">
        <f>J17/'סכום נכסי הקרן'!$C$42</f>
        <v>2.6743615274042367E-3</v>
      </c>
    </row>
    <row r="18" spans="2:13" s="137" customFormat="1">
      <c r="B18" s="87" t="s">
        <v>1379</v>
      </c>
      <c r="C18" s="84" t="s">
        <v>1380</v>
      </c>
      <c r="D18" s="97" t="s">
        <v>135</v>
      </c>
      <c r="E18" s="84" t="s">
        <v>1378</v>
      </c>
      <c r="F18" s="97" t="s">
        <v>1371</v>
      </c>
      <c r="G18" s="97" t="s">
        <v>146</v>
      </c>
      <c r="H18" s="94">
        <v>15262</v>
      </c>
      <c r="I18" s="96">
        <v>1244</v>
      </c>
      <c r="J18" s="94">
        <v>189.85928000000001</v>
      </c>
      <c r="K18" s="95">
        <v>1.0451289230075189E-4</v>
      </c>
      <c r="L18" s="95">
        <v>1.2756358657578157E-3</v>
      </c>
      <c r="M18" s="95">
        <f>J18/'סכום נכסי הקרן'!$C$42</f>
        <v>2.621984312724675E-4</v>
      </c>
    </row>
    <row r="19" spans="2:13" s="137" customFormat="1">
      <c r="B19" s="87" t="s">
        <v>1381</v>
      </c>
      <c r="C19" s="84" t="s">
        <v>1382</v>
      </c>
      <c r="D19" s="97" t="s">
        <v>135</v>
      </c>
      <c r="E19" s="84" t="s">
        <v>1378</v>
      </c>
      <c r="F19" s="97" t="s">
        <v>1371</v>
      </c>
      <c r="G19" s="97" t="s">
        <v>146</v>
      </c>
      <c r="H19" s="94">
        <v>100</v>
      </c>
      <c r="I19" s="96">
        <v>1395</v>
      </c>
      <c r="J19" s="94">
        <v>1.395</v>
      </c>
      <c r="K19" s="95">
        <v>3.11372248636968E-7</v>
      </c>
      <c r="L19" s="95">
        <v>9.3727945915108962E-6</v>
      </c>
      <c r="M19" s="95">
        <f>J19/'סכום נכסי הקרן'!$C$42</f>
        <v>1.9265153203208825E-6</v>
      </c>
    </row>
    <row r="20" spans="2:13" s="137" customFormat="1">
      <c r="B20" s="87" t="s">
        <v>1383</v>
      </c>
      <c r="C20" s="84" t="s">
        <v>1384</v>
      </c>
      <c r="D20" s="97" t="s">
        <v>135</v>
      </c>
      <c r="E20" s="84" t="s">
        <v>1385</v>
      </c>
      <c r="F20" s="97" t="s">
        <v>1371</v>
      </c>
      <c r="G20" s="97" t="s">
        <v>146</v>
      </c>
      <c r="H20" s="94">
        <v>39</v>
      </c>
      <c r="I20" s="96">
        <v>13900</v>
      </c>
      <c r="J20" s="94">
        <v>5.4210000000000003</v>
      </c>
      <c r="K20" s="95">
        <v>1.4028776978417265E-6</v>
      </c>
      <c r="L20" s="95">
        <v>3.6422881348086429E-5</v>
      </c>
      <c r="M20" s="95">
        <f>J20/'סכום נכסי הקרן'!$C$42</f>
        <v>7.4864799652039463E-6</v>
      </c>
    </row>
    <row r="21" spans="2:13" s="137" customFormat="1">
      <c r="B21" s="87" t="s">
        <v>1386</v>
      </c>
      <c r="C21" s="84" t="s">
        <v>1387</v>
      </c>
      <c r="D21" s="97" t="s">
        <v>135</v>
      </c>
      <c r="E21" s="84" t="s">
        <v>1385</v>
      </c>
      <c r="F21" s="97" t="s">
        <v>1371</v>
      </c>
      <c r="G21" s="97" t="s">
        <v>146</v>
      </c>
      <c r="H21" s="94">
        <v>240</v>
      </c>
      <c r="I21" s="96">
        <v>11980</v>
      </c>
      <c r="J21" s="94">
        <v>28.751999999999999</v>
      </c>
      <c r="K21" s="95">
        <v>1.6899028305872412E-5</v>
      </c>
      <c r="L21" s="95">
        <v>1.9318035132266759E-4</v>
      </c>
      <c r="M21" s="95">
        <f>J21/'סכום נכסי הקרן'!$C$42</f>
        <v>3.9706930817108255E-5</v>
      </c>
    </row>
    <row r="22" spans="2:13" s="137" customFormat="1">
      <c r="B22" s="87" t="s">
        <v>1388</v>
      </c>
      <c r="C22" s="84" t="s">
        <v>1389</v>
      </c>
      <c r="D22" s="97" t="s">
        <v>135</v>
      </c>
      <c r="E22" s="84" t="s">
        <v>1385</v>
      </c>
      <c r="F22" s="97" t="s">
        <v>1371</v>
      </c>
      <c r="G22" s="97" t="s">
        <v>146</v>
      </c>
      <c r="H22" s="94">
        <v>31966</v>
      </c>
      <c r="I22" s="96">
        <v>12450</v>
      </c>
      <c r="J22" s="94">
        <v>3979.7669999999998</v>
      </c>
      <c r="K22" s="95">
        <v>3.1138507248055955E-4</v>
      </c>
      <c r="L22" s="95">
        <v>2.6739454202920104E-2</v>
      </c>
      <c r="M22" s="95">
        <f>J22/'סכום נכסי הקרן'!$C$42</f>
        <v>5.4961161984282995E-3</v>
      </c>
    </row>
    <row r="23" spans="2:13" s="137" customFormat="1">
      <c r="B23" s="87" t="s">
        <v>1390</v>
      </c>
      <c r="C23" s="84" t="s">
        <v>1391</v>
      </c>
      <c r="D23" s="97" t="s">
        <v>135</v>
      </c>
      <c r="E23" s="84" t="s">
        <v>1392</v>
      </c>
      <c r="F23" s="97" t="s">
        <v>1371</v>
      </c>
      <c r="G23" s="97" t="s">
        <v>146</v>
      </c>
      <c r="H23" s="94">
        <v>24712</v>
      </c>
      <c r="I23" s="96">
        <v>12460</v>
      </c>
      <c r="J23" s="94">
        <v>3079.1152000000002</v>
      </c>
      <c r="K23" s="95">
        <v>5.9767985478836807E-4</v>
      </c>
      <c r="L23" s="95">
        <v>2.0688110604443723E-2</v>
      </c>
      <c r="M23" s="95">
        <f>J23/'סכום נכסי הקרן'!$C$42</f>
        <v>4.2523029432493895E-3</v>
      </c>
    </row>
    <row r="24" spans="2:13" s="137" customFormat="1">
      <c r="B24" s="87" t="s">
        <v>1393</v>
      </c>
      <c r="C24" s="84" t="s">
        <v>1394</v>
      </c>
      <c r="D24" s="97" t="s">
        <v>135</v>
      </c>
      <c r="E24" s="84" t="s">
        <v>1392</v>
      </c>
      <c r="F24" s="97" t="s">
        <v>1371</v>
      </c>
      <c r="G24" s="97" t="s">
        <v>146</v>
      </c>
      <c r="H24" s="94">
        <v>21387</v>
      </c>
      <c r="I24" s="96">
        <v>1393</v>
      </c>
      <c r="J24" s="94">
        <v>297.92090999999999</v>
      </c>
      <c r="K24" s="95">
        <v>9.1008510638297875E-5</v>
      </c>
      <c r="L24" s="95">
        <v>2.0016856587426555E-3</v>
      </c>
      <c r="M24" s="95">
        <f>J24/'סכום נכסי הקרן'!$C$42</f>
        <v>4.1143311638633606E-4</v>
      </c>
    </row>
    <row r="25" spans="2:13" s="137" customFormat="1">
      <c r="B25" s="87" t="s">
        <v>1395</v>
      </c>
      <c r="C25" s="84" t="s">
        <v>1396</v>
      </c>
      <c r="D25" s="97" t="s">
        <v>135</v>
      </c>
      <c r="E25" s="84" t="s">
        <v>1392</v>
      </c>
      <c r="F25" s="97" t="s">
        <v>1371</v>
      </c>
      <c r="G25" s="97" t="s">
        <v>146</v>
      </c>
      <c r="H25" s="94">
        <v>2026</v>
      </c>
      <c r="I25" s="96">
        <v>1218</v>
      </c>
      <c r="J25" s="94">
        <v>24.676680000000001</v>
      </c>
      <c r="K25" s="95">
        <v>1.9447035169425574E-5</v>
      </c>
      <c r="L25" s="95">
        <v>1.6579889092505027E-4</v>
      </c>
      <c r="M25" s="95">
        <f>J25/'סכום נכסי הקרן'!$C$42</f>
        <v>3.4078854533803529E-5</v>
      </c>
    </row>
    <row r="26" spans="2:13" s="137" customFormat="1">
      <c r="B26" s="83"/>
      <c r="C26" s="84"/>
      <c r="D26" s="84"/>
      <c r="E26" s="84"/>
      <c r="F26" s="84"/>
      <c r="G26" s="84"/>
      <c r="H26" s="94"/>
      <c r="I26" s="96"/>
      <c r="J26" s="84"/>
      <c r="K26" s="84"/>
      <c r="L26" s="95"/>
      <c r="M26" s="84"/>
    </row>
    <row r="27" spans="2:13" s="137" customFormat="1">
      <c r="B27" s="102" t="s">
        <v>79</v>
      </c>
      <c r="C27" s="82"/>
      <c r="D27" s="82"/>
      <c r="E27" s="82"/>
      <c r="F27" s="82"/>
      <c r="G27" s="82"/>
      <c r="H27" s="91"/>
      <c r="I27" s="93"/>
      <c r="J27" s="91">
        <v>36264.094349999992</v>
      </c>
      <c r="K27" s="82"/>
      <c r="L27" s="92">
        <v>0.24365298020768514</v>
      </c>
      <c r="M27" s="92">
        <f>J27/'סכום נכסי הקרן'!$C$42</f>
        <v>5.0081242539668058E-2</v>
      </c>
    </row>
    <row r="28" spans="2:13" s="137" customFormat="1">
      <c r="B28" s="87" t="s">
        <v>1397</v>
      </c>
      <c r="C28" s="84" t="s">
        <v>1398</v>
      </c>
      <c r="D28" s="97" t="s">
        <v>135</v>
      </c>
      <c r="E28" s="84" t="s">
        <v>1370</v>
      </c>
      <c r="F28" s="97" t="s">
        <v>1399</v>
      </c>
      <c r="G28" s="97" t="s">
        <v>146</v>
      </c>
      <c r="H28" s="94">
        <v>236541</v>
      </c>
      <c r="I28" s="96">
        <v>301.58999999999997</v>
      </c>
      <c r="J28" s="94">
        <v>713.38400000000001</v>
      </c>
      <c r="K28" s="95">
        <v>1.6324769079408658E-3</v>
      </c>
      <c r="L28" s="95">
        <v>4.7931194959644511E-3</v>
      </c>
      <c r="M28" s="95">
        <f>J28/'סכום נכסי הקרן'!$C$42</f>
        <v>9.8519369553533515E-4</v>
      </c>
    </row>
    <row r="29" spans="2:13" s="137" customFormat="1">
      <c r="B29" s="87" t="s">
        <v>1400</v>
      </c>
      <c r="C29" s="84" t="s">
        <v>1401</v>
      </c>
      <c r="D29" s="97" t="s">
        <v>135</v>
      </c>
      <c r="E29" s="84" t="s">
        <v>1370</v>
      </c>
      <c r="F29" s="97" t="s">
        <v>1399</v>
      </c>
      <c r="G29" s="97" t="s">
        <v>146</v>
      </c>
      <c r="H29" s="94">
        <v>687975</v>
      </c>
      <c r="I29" s="96">
        <v>311.01</v>
      </c>
      <c r="J29" s="94">
        <v>2139.6710600000001</v>
      </c>
      <c r="K29" s="95">
        <v>2.6363951923877946E-3</v>
      </c>
      <c r="L29" s="95">
        <v>1.4376127124573755E-2</v>
      </c>
      <c r="M29" s="95">
        <f>J29/'סכום נכסי הקרן'!$C$42</f>
        <v>2.9549169014603748E-3</v>
      </c>
    </row>
    <row r="30" spans="2:13" s="137" customFormat="1">
      <c r="B30" s="87" t="s">
        <v>1402</v>
      </c>
      <c r="C30" s="84" t="s">
        <v>1403</v>
      </c>
      <c r="D30" s="97" t="s">
        <v>135</v>
      </c>
      <c r="E30" s="84" t="s">
        <v>1370</v>
      </c>
      <c r="F30" s="97" t="s">
        <v>1399</v>
      </c>
      <c r="G30" s="97" t="s">
        <v>146</v>
      </c>
      <c r="H30" s="94">
        <v>149730</v>
      </c>
      <c r="I30" s="96">
        <v>319.45999999999998</v>
      </c>
      <c r="J30" s="94">
        <v>478.32746000000003</v>
      </c>
      <c r="K30" s="95">
        <v>6.141423005650811E-4</v>
      </c>
      <c r="L30" s="95">
        <v>3.2138100573900681E-3</v>
      </c>
      <c r="M30" s="95">
        <f>J30/'סכום נכסי הקרן'!$C$42</f>
        <v>6.6057718983525036E-4</v>
      </c>
    </row>
    <row r="31" spans="2:13" s="137" customFormat="1">
      <c r="B31" s="87" t="s">
        <v>1404</v>
      </c>
      <c r="C31" s="84" t="s">
        <v>1405</v>
      </c>
      <c r="D31" s="97" t="s">
        <v>135</v>
      </c>
      <c r="E31" s="84" t="s">
        <v>1378</v>
      </c>
      <c r="F31" s="97" t="s">
        <v>1399</v>
      </c>
      <c r="G31" s="97" t="s">
        <v>146</v>
      </c>
      <c r="H31" s="94">
        <v>10767</v>
      </c>
      <c r="I31" s="96">
        <v>316.97000000000003</v>
      </c>
      <c r="J31" s="94">
        <v>34.128160000000001</v>
      </c>
      <c r="K31" s="95">
        <v>1.805029337803856E-5</v>
      </c>
      <c r="L31" s="95">
        <v>2.2930195947399177E-4</v>
      </c>
      <c r="M31" s="95">
        <f>J31/'סכום נכסי הקרן'!$C$42</f>
        <v>4.7131486089148628E-5</v>
      </c>
    </row>
    <row r="32" spans="2:13" s="137" customFormat="1">
      <c r="B32" s="87" t="s">
        <v>1406</v>
      </c>
      <c r="C32" s="84" t="s">
        <v>1407</v>
      </c>
      <c r="D32" s="97" t="s">
        <v>135</v>
      </c>
      <c r="E32" s="84" t="s">
        <v>1378</v>
      </c>
      <c r="F32" s="97" t="s">
        <v>1399</v>
      </c>
      <c r="G32" s="97" t="s">
        <v>146</v>
      </c>
      <c r="H32" s="94">
        <v>414018</v>
      </c>
      <c r="I32" s="96">
        <v>350.08</v>
      </c>
      <c r="J32" s="94">
        <v>1449.3942100000002</v>
      </c>
      <c r="K32" s="95">
        <v>8.0109818433282416E-4</v>
      </c>
      <c r="L32" s="95">
        <v>9.7382610841972826E-3</v>
      </c>
      <c r="M32" s="95">
        <f>J32/'סכום נכסי הקרן'!$C$42</f>
        <v>2.0016345166662241E-3</v>
      </c>
    </row>
    <row r="33" spans="2:13" s="137" customFormat="1">
      <c r="B33" s="87" t="s">
        <v>1408</v>
      </c>
      <c r="C33" s="84" t="s">
        <v>1409</v>
      </c>
      <c r="D33" s="97" t="s">
        <v>135</v>
      </c>
      <c r="E33" s="84" t="s">
        <v>1378</v>
      </c>
      <c r="F33" s="97" t="s">
        <v>1399</v>
      </c>
      <c r="G33" s="97" t="s">
        <v>146</v>
      </c>
      <c r="H33" s="94">
        <v>10</v>
      </c>
      <c r="I33" s="96">
        <v>3287.32</v>
      </c>
      <c r="J33" s="94">
        <v>0.32873000000000002</v>
      </c>
      <c r="K33" s="95">
        <v>5.0312501006250022E-7</v>
      </c>
      <c r="L33" s="95">
        <v>2.2086872875034961E-6</v>
      </c>
      <c r="M33" s="95">
        <f>J33/'סכום נכסי הקרן'!$C$42</f>
        <v>4.5398091845812459E-7</v>
      </c>
    </row>
    <row r="34" spans="2:13" s="137" customFormat="1">
      <c r="B34" s="87" t="s">
        <v>1410</v>
      </c>
      <c r="C34" s="84" t="s">
        <v>1411</v>
      </c>
      <c r="D34" s="97" t="s">
        <v>135</v>
      </c>
      <c r="E34" s="84" t="s">
        <v>1378</v>
      </c>
      <c r="F34" s="97" t="s">
        <v>1399</v>
      </c>
      <c r="G34" s="97" t="s">
        <v>146</v>
      </c>
      <c r="H34" s="94">
        <v>21820</v>
      </c>
      <c r="I34" s="96">
        <v>318.62</v>
      </c>
      <c r="J34" s="94">
        <v>69.522880000000001</v>
      </c>
      <c r="K34" s="95">
        <v>1.0910000000000001E-5</v>
      </c>
      <c r="L34" s="95">
        <v>4.6711374455215849E-4</v>
      </c>
      <c r="M34" s="95">
        <f>J34/'סכום נכסי הקרן'!$C$42</f>
        <v>9.6012109987691957E-5</v>
      </c>
    </row>
    <row r="35" spans="2:13" s="137" customFormat="1">
      <c r="B35" s="87" t="s">
        <v>1412</v>
      </c>
      <c r="C35" s="84" t="s">
        <v>1413</v>
      </c>
      <c r="D35" s="97" t="s">
        <v>135</v>
      </c>
      <c r="E35" s="84" t="s">
        <v>1378</v>
      </c>
      <c r="F35" s="97" t="s">
        <v>1399</v>
      </c>
      <c r="G35" s="97" t="s">
        <v>146</v>
      </c>
      <c r="H35" s="94">
        <v>31120</v>
      </c>
      <c r="I35" s="96">
        <v>3093.91</v>
      </c>
      <c r="J35" s="94">
        <v>962.82479000000001</v>
      </c>
      <c r="K35" s="95">
        <v>4.8958767215724348E-4</v>
      </c>
      <c r="L35" s="95">
        <v>6.4690745407058169E-3</v>
      </c>
      <c r="M35" s="95">
        <f>J35/'סכום נכסי הקרן'!$C$42</f>
        <v>1.3296750600141479E-3</v>
      </c>
    </row>
    <row r="36" spans="2:13" s="137" customFormat="1">
      <c r="B36" s="87" t="s">
        <v>1414</v>
      </c>
      <c r="C36" s="84" t="s">
        <v>1415</v>
      </c>
      <c r="D36" s="97" t="s">
        <v>135</v>
      </c>
      <c r="E36" s="84" t="s">
        <v>1378</v>
      </c>
      <c r="F36" s="97" t="s">
        <v>1399</v>
      </c>
      <c r="G36" s="97" t="s">
        <v>146</v>
      </c>
      <c r="H36" s="94">
        <v>1569000</v>
      </c>
      <c r="I36" s="96">
        <v>312.83</v>
      </c>
      <c r="J36" s="94">
        <v>4908.3027000000002</v>
      </c>
      <c r="K36" s="95">
        <v>3.5258426966292135E-3</v>
      </c>
      <c r="L36" s="95">
        <v>3.297814551975508E-2</v>
      </c>
      <c r="M36" s="95">
        <f>J36/'סכום נכסי הקרן'!$C$42</f>
        <v>6.7784375256791062E-3</v>
      </c>
    </row>
    <row r="37" spans="2:13" s="137" customFormat="1">
      <c r="B37" s="87" t="s">
        <v>1416</v>
      </c>
      <c r="C37" s="84" t="s">
        <v>1417</v>
      </c>
      <c r="D37" s="97" t="s">
        <v>135</v>
      </c>
      <c r="E37" s="84" t="s">
        <v>1378</v>
      </c>
      <c r="F37" s="97" t="s">
        <v>1399</v>
      </c>
      <c r="G37" s="97" t="s">
        <v>146</v>
      </c>
      <c r="H37" s="94">
        <v>48420</v>
      </c>
      <c r="I37" s="96">
        <v>3190.93</v>
      </c>
      <c r="J37" s="94">
        <v>1545.0483000000004</v>
      </c>
      <c r="K37" s="95">
        <v>1.6451481380810003E-3</v>
      </c>
      <c r="L37" s="95">
        <v>1.0380946487357066E-2</v>
      </c>
      <c r="M37" s="95">
        <f>J37/'סכום נכסי הקרן'!$C$42</f>
        <v>2.1337342083051869E-3</v>
      </c>
    </row>
    <row r="38" spans="2:13" s="137" customFormat="1">
      <c r="B38" s="87" t="s">
        <v>1418</v>
      </c>
      <c r="C38" s="84" t="s">
        <v>1419</v>
      </c>
      <c r="D38" s="97" t="s">
        <v>135</v>
      </c>
      <c r="E38" s="84" t="s">
        <v>1378</v>
      </c>
      <c r="F38" s="97" t="s">
        <v>1399</v>
      </c>
      <c r="G38" s="97" t="s">
        <v>146</v>
      </c>
      <c r="H38" s="94">
        <v>7400</v>
      </c>
      <c r="I38" s="96">
        <v>349.6</v>
      </c>
      <c r="J38" s="94">
        <v>25.8704</v>
      </c>
      <c r="K38" s="95">
        <v>4.9496609779878611E-5</v>
      </c>
      <c r="L38" s="95">
        <v>1.7381931555571578E-4</v>
      </c>
      <c r="M38" s="95">
        <f>J38/'סכום נכסי הקרן'!$C$42</f>
        <v>3.5727399242171582E-5</v>
      </c>
    </row>
    <row r="39" spans="2:13" s="137" customFormat="1">
      <c r="B39" s="87" t="s">
        <v>1420</v>
      </c>
      <c r="C39" s="84" t="s">
        <v>1421</v>
      </c>
      <c r="D39" s="97" t="s">
        <v>135</v>
      </c>
      <c r="E39" s="84" t="s">
        <v>1385</v>
      </c>
      <c r="F39" s="97" t="s">
        <v>1399</v>
      </c>
      <c r="G39" s="97" t="s">
        <v>146</v>
      </c>
      <c r="H39" s="94">
        <v>251448</v>
      </c>
      <c r="I39" s="96">
        <v>3506.72</v>
      </c>
      <c r="J39" s="94">
        <v>8817.5773000000008</v>
      </c>
      <c r="K39" s="95">
        <v>1.0950670332684403E-2</v>
      </c>
      <c r="L39" s="95">
        <v>5.9243971919476175E-2</v>
      </c>
      <c r="M39" s="95">
        <f>J39/'סכום נכסי הקרן'!$C$42</f>
        <v>1.2177202692877165E-2</v>
      </c>
    </row>
    <row r="40" spans="2:13" s="137" customFormat="1">
      <c r="B40" s="87" t="s">
        <v>1422</v>
      </c>
      <c r="C40" s="84" t="s">
        <v>1423</v>
      </c>
      <c r="D40" s="97" t="s">
        <v>135</v>
      </c>
      <c r="E40" s="84" t="s">
        <v>1385</v>
      </c>
      <c r="F40" s="97" t="s">
        <v>1399</v>
      </c>
      <c r="G40" s="97" t="s">
        <v>146</v>
      </c>
      <c r="H40" s="94">
        <v>7207</v>
      </c>
      <c r="I40" s="96">
        <v>3170.6</v>
      </c>
      <c r="J40" s="94">
        <v>228.50514000000001</v>
      </c>
      <c r="K40" s="95">
        <v>4.8046666666666669E-5</v>
      </c>
      <c r="L40" s="95">
        <v>1.5352915701250468E-3</v>
      </c>
      <c r="M40" s="95">
        <f>J40/'סכום נכסי הקרן'!$C$42</f>
        <v>3.1556892686886607E-4</v>
      </c>
    </row>
    <row r="41" spans="2:13" s="137" customFormat="1">
      <c r="B41" s="87" t="s">
        <v>1424</v>
      </c>
      <c r="C41" s="84" t="s">
        <v>1425</v>
      </c>
      <c r="D41" s="97" t="s">
        <v>135</v>
      </c>
      <c r="E41" s="84" t="s">
        <v>1385</v>
      </c>
      <c r="F41" s="97" t="s">
        <v>1399</v>
      </c>
      <c r="G41" s="97" t="s">
        <v>146</v>
      </c>
      <c r="H41" s="94">
        <v>229892</v>
      </c>
      <c r="I41" s="96">
        <v>3103.61</v>
      </c>
      <c r="J41" s="94">
        <v>7134.9510999999993</v>
      </c>
      <c r="K41" s="95">
        <v>1.6420857142857143E-3</v>
      </c>
      <c r="L41" s="95">
        <v>4.7938660272956783E-2</v>
      </c>
      <c r="M41" s="95">
        <f>J41/'סכום נכסי הקרן'!$C$42</f>
        <v>9.8534714006382317E-3</v>
      </c>
    </row>
    <row r="42" spans="2:13" s="137" customFormat="1">
      <c r="B42" s="87" t="s">
        <v>1426</v>
      </c>
      <c r="C42" s="84" t="s">
        <v>1427</v>
      </c>
      <c r="D42" s="97" t="s">
        <v>135</v>
      </c>
      <c r="E42" s="84" t="s">
        <v>1385</v>
      </c>
      <c r="F42" s="97" t="s">
        <v>1399</v>
      </c>
      <c r="G42" s="97" t="s">
        <v>146</v>
      </c>
      <c r="H42" s="94">
        <v>658</v>
      </c>
      <c r="I42" s="96">
        <v>3380.57</v>
      </c>
      <c r="J42" s="94">
        <v>22.244150000000001</v>
      </c>
      <c r="K42" s="95">
        <v>2.6835973108071034E-5</v>
      </c>
      <c r="L42" s="95">
        <v>1.4945508875466461E-4</v>
      </c>
      <c r="M42" s="95">
        <f>J42/'סכום נכסי הקרן'!$C$42</f>
        <v>3.0719495170262197E-5</v>
      </c>
    </row>
    <row r="43" spans="2:13" s="137" customFormat="1">
      <c r="B43" s="87" t="s">
        <v>1428</v>
      </c>
      <c r="C43" s="84" t="s">
        <v>1429</v>
      </c>
      <c r="D43" s="97" t="s">
        <v>135</v>
      </c>
      <c r="E43" s="84" t="s">
        <v>1392</v>
      </c>
      <c r="F43" s="97" t="s">
        <v>1399</v>
      </c>
      <c r="G43" s="97" t="s">
        <v>146</v>
      </c>
      <c r="H43" s="94">
        <v>116760</v>
      </c>
      <c r="I43" s="96">
        <v>316.89</v>
      </c>
      <c r="J43" s="94">
        <v>370.00077000000005</v>
      </c>
      <c r="K43" s="95">
        <v>3.1556756756756759E-4</v>
      </c>
      <c r="L43" s="95">
        <v>2.4859793662443497E-3</v>
      </c>
      <c r="M43" s="95">
        <f>J43/'סכום נכסי הקרן'!$C$42</f>
        <v>5.1097645300037507E-4</v>
      </c>
    </row>
    <row r="44" spans="2:13" s="137" customFormat="1">
      <c r="B44" s="87" t="s">
        <v>1430</v>
      </c>
      <c r="C44" s="84" t="s">
        <v>1431</v>
      </c>
      <c r="D44" s="97" t="s">
        <v>135</v>
      </c>
      <c r="E44" s="84" t="s">
        <v>1392</v>
      </c>
      <c r="F44" s="97" t="s">
        <v>1399</v>
      </c>
      <c r="G44" s="97" t="s">
        <v>146</v>
      </c>
      <c r="H44" s="94">
        <v>7783</v>
      </c>
      <c r="I44" s="96">
        <v>3204.55</v>
      </c>
      <c r="J44" s="94">
        <v>249.41013000000001</v>
      </c>
      <c r="K44" s="95">
        <v>5.3962133419672746E-5</v>
      </c>
      <c r="L44" s="95">
        <v>1.6757490448258278E-3</v>
      </c>
      <c r="M44" s="95">
        <f>J44/'סכום נכסי הקרן'!$C$42</f>
        <v>3.4443902257220288E-4</v>
      </c>
    </row>
    <row r="45" spans="2:13" s="137" customFormat="1">
      <c r="B45" s="87" t="s">
        <v>1432</v>
      </c>
      <c r="C45" s="84" t="s">
        <v>1433</v>
      </c>
      <c r="D45" s="97" t="s">
        <v>135</v>
      </c>
      <c r="E45" s="84" t="s">
        <v>1392</v>
      </c>
      <c r="F45" s="97" t="s">
        <v>1399</v>
      </c>
      <c r="G45" s="97" t="s">
        <v>146</v>
      </c>
      <c r="H45" s="94">
        <v>212114</v>
      </c>
      <c r="I45" s="96">
        <v>3124.94</v>
      </c>
      <c r="J45" s="94">
        <v>6628.435239999998</v>
      </c>
      <c r="K45" s="95">
        <v>1.4164540901502505E-3</v>
      </c>
      <c r="L45" s="95">
        <v>4.4535456607635991E-2</v>
      </c>
      <c r="M45" s="95">
        <f>J45/'סכום נכסי הקרן'!$C$42</f>
        <v>9.1539656197955708E-3</v>
      </c>
    </row>
    <row r="46" spans="2:13" s="137" customFormat="1">
      <c r="B46" s="87" t="s">
        <v>1434</v>
      </c>
      <c r="C46" s="84" t="s">
        <v>1435</v>
      </c>
      <c r="D46" s="97" t="s">
        <v>135</v>
      </c>
      <c r="E46" s="84" t="s">
        <v>1392</v>
      </c>
      <c r="F46" s="97" t="s">
        <v>1399</v>
      </c>
      <c r="G46" s="97" t="s">
        <v>146</v>
      </c>
      <c r="H46" s="94">
        <v>100</v>
      </c>
      <c r="I46" s="96">
        <v>3239.88</v>
      </c>
      <c r="J46" s="94">
        <v>3.2398800000000003</v>
      </c>
      <c r="K46" s="95">
        <v>5.6067344505910455E-6</v>
      </c>
      <c r="L46" s="95">
        <v>2.1768265047415289E-5</v>
      </c>
      <c r="M46" s="95">
        <f>J46/'סכום נכסי הקרן'!$C$42</f>
        <v>4.4743214738360011E-6</v>
      </c>
    </row>
    <row r="47" spans="2:13" s="137" customFormat="1">
      <c r="B47" s="87" t="s">
        <v>1436</v>
      </c>
      <c r="C47" s="84" t="s">
        <v>1437</v>
      </c>
      <c r="D47" s="97" t="s">
        <v>135</v>
      </c>
      <c r="E47" s="84" t="s">
        <v>1392</v>
      </c>
      <c r="F47" s="97" t="s">
        <v>1399</v>
      </c>
      <c r="G47" s="97" t="s">
        <v>146</v>
      </c>
      <c r="H47" s="94">
        <v>12102</v>
      </c>
      <c r="I47" s="96">
        <v>3501.03</v>
      </c>
      <c r="J47" s="94">
        <v>423.69465000000002</v>
      </c>
      <c r="K47" s="95">
        <v>2.5021513911998948E-4</v>
      </c>
      <c r="L47" s="95">
        <v>2.8467404472918298E-3</v>
      </c>
      <c r="M47" s="95">
        <f>J47/'סכום נכסי הקרן'!$C$42</f>
        <v>5.8512848341433284E-4</v>
      </c>
    </row>
    <row r="48" spans="2:13" s="137" customFormat="1">
      <c r="B48" s="87" t="s">
        <v>1438</v>
      </c>
      <c r="C48" s="84" t="s">
        <v>1439</v>
      </c>
      <c r="D48" s="97" t="s">
        <v>135</v>
      </c>
      <c r="E48" s="84" t="s">
        <v>1392</v>
      </c>
      <c r="F48" s="97" t="s">
        <v>1399</v>
      </c>
      <c r="G48" s="97" t="s">
        <v>146</v>
      </c>
      <c r="H48" s="94">
        <v>1750</v>
      </c>
      <c r="I48" s="96">
        <v>3384.76</v>
      </c>
      <c r="J48" s="94">
        <v>59.2333</v>
      </c>
      <c r="K48" s="95">
        <v>4.4722719141323791E-5</v>
      </c>
      <c r="L48" s="95">
        <v>3.9797960851422395E-4</v>
      </c>
      <c r="M48" s="95">
        <f>J48/'סכום נכסי הקרן'!$C$42</f>
        <v>8.1802050124131137E-5</v>
      </c>
    </row>
    <row r="49" spans="2:13" s="137" customFormat="1">
      <c r="B49" s="83"/>
      <c r="C49" s="84"/>
      <c r="D49" s="84"/>
      <c r="E49" s="84"/>
      <c r="F49" s="84"/>
      <c r="G49" s="84"/>
      <c r="H49" s="94"/>
      <c r="I49" s="96"/>
      <c r="J49" s="84"/>
      <c r="K49" s="84"/>
      <c r="L49" s="95"/>
      <c r="M49" s="84"/>
    </row>
    <row r="50" spans="2:13" s="137" customFormat="1">
      <c r="B50" s="81" t="s">
        <v>209</v>
      </c>
      <c r="C50" s="82"/>
      <c r="D50" s="82"/>
      <c r="E50" s="82"/>
      <c r="F50" s="82"/>
      <c r="G50" s="82"/>
      <c r="H50" s="91"/>
      <c r="I50" s="93"/>
      <c r="J50" s="91">
        <v>99180.752379999991</v>
      </c>
      <c r="K50" s="82"/>
      <c r="L50" s="92">
        <v>0.66638051576289992</v>
      </c>
      <c r="M50" s="92">
        <f>J50/'סכום נכסי הקרן'!$C$42</f>
        <v>0.13697006375700488</v>
      </c>
    </row>
    <row r="51" spans="2:13" s="137" customFormat="1">
      <c r="B51" s="102" t="s">
        <v>80</v>
      </c>
      <c r="C51" s="82"/>
      <c r="D51" s="82"/>
      <c r="E51" s="82"/>
      <c r="F51" s="82"/>
      <c r="G51" s="82"/>
      <c r="H51" s="91"/>
      <c r="I51" s="93"/>
      <c r="J51" s="91">
        <v>52523.112050000011</v>
      </c>
      <c r="K51" s="82"/>
      <c r="L51" s="92">
        <v>0.35289486777889667</v>
      </c>
      <c r="M51" s="92">
        <f>J51/'סכום נכסי הקרן'!$C$42</f>
        <v>7.25351828209716E-2</v>
      </c>
    </row>
    <row r="52" spans="2:13" s="137" customFormat="1">
      <c r="B52" s="87" t="s">
        <v>1440</v>
      </c>
      <c r="C52" s="84" t="s">
        <v>1441</v>
      </c>
      <c r="D52" s="97" t="s">
        <v>32</v>
      </c>
      <c r="E52" s="84"/>
      <c r="F52" s="97" t="s">
        <v>1371</v>
      </c>
      <c r="G52" s="97" t="s">
        <v>145</v>
      </c>
      <c r="H52" s="94">
        <v>10011</v>
      </c>
      <c r="I52" s="96">
        <v>2804</v>
      </c>
      <c r="J52" s="94">
        <v>1019.53305</v>
      </c>
      <c r="K52" s="95">
        <v>1.1711716981463176E-3</v>
      </c>
      <c r="L52" s="95">
        <v>6.8500887863129807E-3</v>
      </c>
      <c r="M52" s="95">
        <f>J52/'סכום נכסי הקרן'!$C$42</f>
        <v>1.4079899931171873E-3</v>
      </c>
    </row>
    <row r="53" spans="2:13" s="137" customFormat="1">
      <c r="B53" s="87" t="s">
        <v>1442</v>
      </c>
      <c r="C53" s="84" t="s">
        <v>1443</v>
      </c>
      <c r="D53" s="97" t="s">
        <v>1160</v>
      </c>
      <c r="E53" s="84"/>
      <c r="F53" s="97" t="s">
        <v>1371</v>
      </c>
      <c r="G53" s="97" t="s">
        <v>145</v>
      </c>
      <c r="H53" s="94">
        <v>975</v>
      </c>
      <c r="I53" s="96">
        <v>8795</v>
      </c>
      <c r="J53" s="94">
        <v>311.44853999999998</v>
      </c>
      <c r="K53" s="95">
        <v>7.0804428061001782E-6</v>
      </c>
      <c r="L53" s="95">
        <v>2.0925757643340251E-3</v>
      </c>
      <c r="M53" s="95">
        <f>J53/'סכום נכסי הקרן'!$C$42</f>
        <v>4.3011497046707611E-4</v>
      </c>
    </row>
    <row r="54" spans="2:13" s="137" customFormat="1">
      <c r="B54" s="87" t="s">
        <v>1444</v>
      </c>
      <c r="C54" s="84" t="s">
        <v>1445</v>
      </c>
      <c r="D54" s="97" t="s">
        <v>137</v>
      </c>
      <c r="E54" s="84"/>
      <c r="F54" s="97" t="s">
        <v>1371</v>
      </c>
      <c r="G54" s="97" t="s">
        <v>154</v>
      </c>
      <c r="H54" s="94">
        <v>57720</v>
      </c>
      <c r="I54" s="96">
        <v>1589</v>
      </c>
      <c r="J54" s="94">
        <v>2977.8701499999997</v>
      </c>
      <c r="K54" s="95">
        <v>4.0944990228285131E-5</v>
      </c>
      <c r="L54" s="95">
        <v>2.0007860384330996E-2</v>
      </c>
      <c r="M54" s="95">
        <f>J54/'סכום נכסי הקרן'!$C$42</f>
        <v>4.112482054409494E-3</v>
      </c>
    </row>
    <row r="55" spans="2:13" s="137" customFormat="1">
      <c r="B55" s="87" t="s">
        <v>1446</v>
      </c>
      <c r="C55" s="84" t="s">
        <v>1447</v>
      </c>
      <c r="D55" s="97" t="s">
        <v>32</v>
      </c>
      <c r="E55" s="84"/>
      <c r="F55" s="97" t="s">
        <v>1371</v>
      </c>
      <c r="G55" s="97" t="s">
        <v>154</v>
      </c>
      <c r="H55" s="94">
        <v>1066</v>
      </c>
      <c r="I55" s="96">
        <v>19570</v>
      </c>
      <c r="J55" s="94">
        <v>677.33508999999992</v>
      </c>
      <c r="K55" s="95">
        <v>9.9141841795940515E-6</v>
      </c>
      <c r="L55" s="95">
        <v>4.5509123069480614E-3</v>
      </c>
      <c r="M55" s="95">
        <f>J55/'סכום נכסי הקרן'!$C$42</f>
        <v>9.3540962571750797E-4</v>
      </c>
    </row>
    <row r="56" spans="2:13" s="137" customFormat="1">
      <c r="B56" s="87" t="s">
        <v>1448</v>
      </c>
      <c r="C56" s="84" t="s">
        <v>1449</v>
      </c>
      <c r="D56" s="97" t="s">
        <v>1160</v>
      </c>
      <c r="E56" s="84"/>
      <c r="F56" s="97" t="s">
        <v>1371</v>
      </c>
      <c r="G56" s="97" t="s">
        <v>145</v>
      </c>
      <c r="H56" s="94">
        <v>23476</v>
      </c>
      <c r="I56" s="96">
        <v>2706</v>
      </c>
      <c r="J56" s="94">
        <v>2307.2663699999998</v>
      </c>
      <c r="K56" s="95">
        <v>2.658663616549676E-4</v>
      </c>
      <c r="L56" s="95">
        <v>1.5502174733986364E-2</v>
      </c>
      <c r="M56" s="95">
        <f>J56/'סכום נכסי הקרן'!$C$42</f>
        <v>3.1863684658538709E-3</v>
      </c>
    </row>
    <row r="57" spans="2:13" s="137" customFormat="1">
      <c r="B57" s="87" t="s">
        <v>1450</v>
      </c>
      <c r="C57" s="84" t="s">
        <v>1451</v>
      </c>
      <c r="D57" s="97" t="s">
        <v>32</v>
      </c>
      <c r="E57" s="84"/>
      <c r="F57" s="97" t="s">
        <v>1371</v>
      </c>
      <c r="G57" s="97" t="s">
        <v>147</v>
      </c>
      <c r="H57" s="94">
        <v>4511</v>
      </c>
      <c r="I57" s="96">
        <v>7661</v>
      </c>
      <c r="J57" s="94">
        <v>1341.6406100000004</v>
      </c>
      <c r="K57" s="95">
        <v>2.7626315832665485E-4</v>
      </c>
      <c r="L57" s="95">
        <v>9.0142808983221384E-3</v>
      </c>
      <c r="M57" s="95">
        <f>J57/'סכום נכסי הקרן'!$C$42</f>
        <v>1.8528252254692867E-3</v>
      </c>
    </row>
    <row r="58" spans="2:13" s="137" customFormat="1">
      <c r="B58" s="87" t="s">
        <v>1452</v>
      </c>
      <c r="C58" s="84" t="s">
        <v>1453</v>
      </c>
      <c r="D58" s="97" t="s">
        <v>1160</v>
      </c>
      <c r="E58" s="84"/>
      <c r="F58" s="97" t="s">
        <v>1371</v>
      </c>
      <c r="G58" s="97" t="s">
        <v>145</v>
      </c>
      <c r="H58" s="94">
        <v>7852</v>
      </c>
      <c r="I58" s="96">
        <v>2064</v>
      </c>
      <c r="J58" s="94">
        <v>588.62108999999998</v>
      </c>
      <c r="K58" s="95">
        <v>8.9728939068428029E-4</v>
      </c>
      <c r="L58" s="95">
        <v>3.9548563217213254E-3</v>
      </c>
      <c r="M58" s="95">
        <f>J58/'סכום נכסי הקרן'!$C$42</f>
        <v>8.1289429946163224E-4</v>
      </c>
    </row>
    <row r="59" spans="2:13" s="137" customFormat="1">
      <c r="B59" s="87" t="s">
        <v>1454</v>
      </c>
      <c r="C59" s="84" t="s">
        <v>1455</v>
      </c>
      <c r="D59" s="97" t="s">
        <v>1160</v>
      </c>
      <c r="E59" s="84"/>
      <c r="F59" s="97" t="s">
        <v>1371</v>
      </c>
      <c r="G59" s="97" t="s">
        <v>145</v>
      </c>
      <c r="H59" s="94">
        <v>4621</v>
      </c>
      <c r="I59" s="96">
        <v>7436</v>
      </c>
      <c r="J59" s="94">
        <v>1248.0189800000001</v>
      </c>
      <c r="K59" s="95">
        <v>2.1693274987108439E-5</v>
      </c>
      <c r="L59" s="95">
        <v>8.3852512873454806E-3</v>
      </c>
      <c r="M59" s="95">
        <f>J59/'סכום נכסי הקרן'!$C$42</f>
        <v>1.7235323906962302E-3</v>
      </c>
    </row>
    <row r="60" spans="2:13" s="137" customFormat="1">
      <c r="B60" s="87" t="s">
        <v>1456</v>
      </c>
      <c r="C60" s="84" t="s">
        <v>1457</v>
      </c>
      <c r="D60" s="97" t="s">
        <v>32</v>
      </c>
      <c r="E60" s="84"/>
      <c r="F60" s="97" t="s">
        <v>1371</v>
      </c>
      <c r="G60" s="97" t="s">
        <v>147</v>
      </c>
      <c r="H60" s="94">
        <v>1427</v>
      </c>
      <c r="I60" s="96">
        <v>5493</v>
      </c>
      <c r="J60" s="94">
        <v>304.30667</v>
      </c>
      <c r="K60" s="95">
        <v>4.3506097560975609E-4</v>
      </c>
      <c r="L60" s="95">
        <v>2.0445906170155491E-3</v>
      </c>
      <c r="M60" s="95">
        <f>J60/'סכום נכסי הקרן'!$C$42</f>
        <v>4.2025194396475349E-4</v>
      </c>
    </row>
    <row r="61" spans="2:13" s="137" customFormat="1">
      <c r="B61" s="87" t="s">
        <v>1458</v>
      </c>
      <c r="C61" s="84" t="s">
        <v>1459</v>
      </c>
      <c r="D61" s="97" t="s">
        <v>1160</v>
      </c>
      <c r="E61" s="84"/>
      <c r="F61" s="97" t="s">
        <v>1371</v>
      </c>
      <c r="G61" s="97" t="s">
        <v>145</v>
      </c>
      <c r="H61" s="94">
        <v>673</v>
      </c>
      <c r="I61" s="96">
        <v>23727</v>
      </c>
      <c r="J61" s="94">
        <v>579.96759999999995</v>
      </c>
      <c r="K61" s="95">
        <v>1.5678509027373325E-6</v>
      </c>
      <c r="L61" s="95">
        <v>3.8967148276211859E-3</v>
      </c>
      <c r="M61" s="95">
        <f>J61/'סכום נכסי הקרן'!$C$42</f>
        <v>8.0094370372023902E-4</v>
      </c>
    </row>
    <row r="62" spans="2:13" s="137" customFormat="1">
      <c r="B62" s="87" t="s">
        <v>1460</v>
      </c>
      <c r="C62" s="84" t="s">
        <v>1461</v>
      </c>
      <c r="D62" s="97" t="s">
        <v>136</v>
      </c>
      <c r="E62" s="84"/>
      <c r="F62" s="97" t="s">
        <v>1371</v>
      </c>
      <c r="G62" s="97" t="s">
        <v>145</v>
      </c>
      <c r="H62" s="94">
        <v>465</v>
      </c>
      <c r="I62" s="96">
        <v>22506</v>
      </c>
      <c r="J62" s="94">
        <v>380.0993299999999</v>
      </c>
      <c r="K62" s="95">
        <v>4.9640342905240456E-6</v>
      </c>
      <c r="L62" s="95">
        <v>2.5538300677139174E-3</v>
      </c>
      <c r="M62" s="95">
        <f>J62/'סכום נכסי הקרן'!$C$42</f>
        <v>5.249227114614356E-4</v>
      </c>
    </row>
    <row r="63" spans="2:13" s="137" customFormat="1">
      <c r="B63" s="87" t="s">
        <v>1462</v>
      </c>
      <c r="C63" s="84" t="s">
        <v>1463</v>
      </c>
      <c r="D63" s="97" t="s">
        <v>1160</v>
      </c>
      <c r="E63" s="84"/>
      <c r="F63" s="97" t="s">
        <v>1371</v>
      </c>
      <c r="G63" s="97" t="s">
        <v>145</v>
      </c>
      <c r="H63" s="94">
        <v>20602</v>
      </c>
      <c r="I63" s="96">
        <v>2276</v>
      </c>
      <c r="J63" s="94">
        <v>1703.0503200000001</v>
      </c>
      <c r="K63" s="95">
        <v>1.6817959183673468E-3</v>
      </c>
      <c r="L63" s="95">
        <v>1.1442538228220002E-2</v>
      </c>
      <c r="M63" s="95">
        <f>J63/'סכום נכסי הקרן'!$C$42</f>
        <v>2.351937299467657E-3</v>
      </c>
    </row>
    <row r="64" spans="2:13" s="137" customFormat="1">
      <c r="B64" s="87" t="s">
        <v>1464</v>
      </c>
      <c r="C64" s="84" t="s">
        <v>1465</v>
      </c>
      <c r="D64" s="97" t="s">
        <v>1160</v>
      </c>
      <c r="E64" s="84"/>
      <c r="F64" s="97" t="s">
        <v>1371</v>
      </c>
      <c r="G64" s="97" t="s">
        <v>145</v>
      </c>
      <c r="H64" s="94">
        <v>17766</v>
      </c>
      <c r="I64" s="96">
        <v>2803</v>
      </c>
      <c r="J64" s="94">
        <v>1808.6669099999999</v>
      </c>
      <c r="K64" s="95">
        <v>4.8016216216216219E-4</v>
      </c>
      <c r="L64" s="95">
        <v>1.2152160166231343E-2</v>
      </c>
      <c r="M64" s="95">
        <f>J64/'סכום נכסי הקרן'!$C$42</f>
        <v>2.4977953487257567E-3</v>
      </c>
    </row>
    <row r="65" spans="2:13" s="137" customFormat="1">
      <c r="B65" s="87" t="s">
        <v>1466</v>
      </c>
      <c r="C65" s="84" t="s">
        <v>1467</v>
      </c>
      <c r="D65" s="97" t="s">
        <v>1160</v>
      </c>
      <c r="E65" s="84"/>
      <c r="F65" s="97" t="s">
        <v>1371</v>
      </c>
      <c r="G65" s="97" t="s">
        <v>145</v>
      </c>
      <c r="H65" s="94">
        <v>2280</v>
      </c>
      <c r="I65" s="96">
        <v>3198</v>
      </c>
      <c r="J65" s="94">
        <v>264.82509999999996</v>
      </c>
      <c r="K65" s="95">
        <v>5.0949720670391062E-5</v>
      </c>
      <c r="L65" s="95">
        <v>1.7793199032088401E-3</v>
      </c>
      <c r="M65" s="95">
        <f>J65/'סכום נכסי הקרן'!$C$42</f>
        <v>3.6572732068495319E-4</v>
      </c>
    </row>
    <row r="66" spans="2:13" s="137" customFormat="1">
      <c r="B66" s="87" t="s">
        <v>1468</v>
      </c>
      <c r="C66" s="84" t="s">
        <v>1469</v>
      </c>
      <c r="D66" s="97" t="s">
        <v>1160</v>
      </c>
      <c r="E66" s="84"/>
      <c r="F66" s="97" t="s">
        <v>1371</v>
      </c>
      <c r="G66" s="97" t="s">
        <v>145</v>
      </c>
      <c r="H66" s="94">
        <v>780</v>
      </c>
      <c r="I66" s="96">
        <v>16399</v>
      </c>
      <c r="J66" s="94">
        <v>464.57711</v>
      </c>
      <c r="K66" s="95">
        <v>1.2093023255813953E-4</v>
      </c>
      <c r="L66" s="95">
        <v>3.1214235297116581E-3</v>
      </c>
      <c r="M66" s="95">
        <f>J66/'סכום נכסי הקרן'!$C$42</f>
        <v>6.4158775619025082E-4</v>
      </c>
    </row>
    <row r="67" spans="2:13" s="137" customFormat="1">
      <c r="B67" s="87" t="s">
        <v>1470</v>
      </c>
      <c r="C67" s="84" t="s">
        <v>1471</v>
      </c>
      <c r="D67" s="97" t="s">
        <v>136</v>
      </c>
      <c r="E67" s="84"/>
      <c r="F67" s="97" t="s">
        <v>1371</v>
      </c>
      <c r="G67" s="97" t="s">
        <v>148</v>
      </c>
      <c r="H67" s="94">
        <v>30471</v>
      </c>
      <c r="I67" s="96">
        <v>725.5</v>
      </c>
      <c r="J67" s="94">
        <v>1000.26235</v>
      </c>
      <c r="K67" s="95">
        <v>4.6661685203935203E-5</v>
      </c>
      <c r="L67" s="95">
        <v>6.7206118596214908E-3</v>
      </c>
      <c r="M67" s="95">
        <f>J67/'סכום נכסי הקרן'!$C$42</f>
        <v>1.3813768757097984E-3</v>
      </c>
    </row>
    <row r="68" spans="2:13" s="137" customFormat="1">
      <c r="B68" s="87" t="s">
        <v>1472</v>
      </c>
      <c r="C68" s="84" t="s">
        <v>1473</v>
      </c>
      <c r="D68" s="97" t="s">
        <v>1160</v>
      </c>
      <c r="E68" s="84"/>
      <c r="F68" s="97" t="s">
        <v>1371</v>
      </c>
      <c r="G68" s="97" t="s">
        <v>145</v>
      </c>
      <c r="H68" s="94">
        <v>6388</v>
      </c>
      <c r="I68" s="96">
        <v>3849</v>
      </c>
      <c r="J68" s="94">
        <v>893.01480000000004</v>
      </c>
      <c r="K68" s="95">
        <v>7.9452736318407963E-5</v>
      </c>
      <c r="L68" s="95">
        <v>6.0000317473685918E-3</v>
      </c>
      <c r="M68" s="95">
        <f>J68/'סכום נכסי הקרן'!$C$42</f>
        <v>1.2332664469342574E-3</v>
      </c>
    </row>
    <row r="69" spans="2:13" s="137" customFormat="1">
      <c r="B69" s="87" t="s">
        <v>1474</v>
      </c>
      <c r="C69" s="84" t="s">
        <v>1475</v>
      </c>
      <c r="D69" s="97" t="s">
        <v>1160</v>
      </c>
      <c r="E69" s="84"/>
      <c r="F69" s="97" t="s">
        <v>1371</v>
      </c>
      <c r="G69" s="97" t="s">
        <v>145</v>
      </c>
      <c r="H69" s="94">
        <v>1830</v>
      </c>
      <c r="I69" s="96">
        <v>3746</v>
      </c>
      <c r="J69" s="94">
        <v>248.98014000000001</v>
      </c>
      <c r="K69" s="95">
        <v>1.2323232323232323E-5</v>
      </c>
      <c r="L69" s="95">
        <v>1.6728600068714164E-3</v>
      </c>
      <c r="M69" s="95">
        <f>J69/'סכום נכסי הקרן'!$C$42</f>
        <v>3.4384520011873708E-4</v>
      </c>
    </row>
    <row r="70" spans="2:13" s="137" customFormat="1">
      <c r="B70" s="87" t="s">
        <v>1476</v>
      </c>
      <c r="C70" s="84" t="s">
        <v>1477</v>
      </c>
      <c r="D70" s="97" t="s">
        <v>136</v>
      </c>
      <c r="E70" s="84"/>
      <c r="F70" s="97" t="s">
        <v>1371</v>
      </c>
      <c r="G70" s="97" t="s">
        <v>147</v>
      </c>
      <c r="H70" s="94">
        <v>1523</v>
      </c>
      <c r="I70" s="96">
        <v>17906.5</v>
      </c>
      <c r="J70" s="94">
        <v>1058.7380499999997</v>
      </c>
      <c r="K70" s="95">
        <v>4.0881867241034981E-4</v>
      </c>
      <c r="L70" s="95">
        <v>7.1135012680048678E-3</v>
      </c>
      <c r="M70" s="95">
        <f>J70/'סכום נכסי הקרן'!$C$42</f>
        <v>1.4621326691983197E-3</v>
      </c>
    </row>
    <row r="71" spans="2:13" s="137" customFormat="1">
      <c r="B71" s="87" t="s">
        <v>1478</v>
      </c>
      <c r="C71" s="84" t="s">
        <v>1479</v>
      </c>
      <c r="D71" s="97" t="s">
        <v>1156</v>
      </c>
      <c r="E71" s="84"/>
      <c r="F71" s="97" t="s">
        <v>1371</v>
      </c>
      <c r="G71" s="97" t="s">
        <v>145</v>
      </c>
      <c r="H71" s="94">
        <v>390</v>
      </c>
      <c r="I71" s="96">
        <v>29327</v>
      </c>
      <c r="J71" s="94">
        <v>415.41109</v>
      </c>
      <c r="K71" s="95">
        <v>1.3612565445026177E-5</v>
      </c>
      <c r="L71" s="95">
        <v>2.7910844570649793E-3</v>
      </c>
      <c r="M71" s="95">
        <f>J71/'סכום נכסי הקרן'!$C$42</f>
        <v>5.7368876639153903E-4</v>
      </c>
    </row>
    <row r="72" spans="2:13" s="137" customFormat="1">
      <c r="B72" s="87" t="s">
        <v>1480</v>
      </c>
      <c r="C72" s="84" t="s">
        <v>1481</v>
      </c>
      <c r="D72" s="97" t="s">
        <v>1160</v>
      </c>
      <c r="E72" s="84"/>
      <c r="F72" s="97" t="s">
        <v>1371</v>
      </c>
      <c r="G72" s="97" t="s">
        <v>145</v>
      </c>
      <c r="H72" s="94">
        <v>2290</v>
      </c>
      <c r="I72" s="96">
        <v>6315</v>
      </c>
      <c r="J72" s="94">
        <v>525.23623999999995</v>
      </c>
      <c r="K72" s="95">
        <v>3.8487394957983191E-4</v>
      </c>
      <c r="L72" s="95">
        <v>3.5289830749372893E-3</v>
      </c>
      <c r="M72" s="95">
        <f>J72/'סכום נכסי הקרן'!$C$42</f>
        <v>7.2535889831378919E-4</v>
      </c>
    </row>
    <row r="73" spans="2:13" s="137" customFormat="1">
      <c r="B73" s="87" t="s">
        <v>1482</v>
      </c>
      <c r="C73" s="84" t="s">
        <v>1483</v>
      </c>
      <c r="D73" s="97" t="s">
        <v>1160</v>
      </c>
      <c r="E73" s="84"/>
      <c r="F73" s="97" t="s">
        <v>1371</v>
      </c>
      <c r="G73" s="97" t="s">
        <v>145</v>
      </c>
      <c r="H73" s="94">
        <v>8610.9999999999982</v>
      </c>
      <c r="I73" s="96">
        <v>3171</v>
      </c>
      <c r="J73" s="94">
        <v>991.73506999999995</v>
      </c>
      <c r="K73" s="95">
        <v>2.5141605839416051E-4</v>
      </c>
      <c r="L73" s="95">
        <v>6.6633183514750397E-3</v>
      </c>
      <c r="M73" s="95">
        <f>J73/'סכום נכסי הקרן'!$C$42</f>
        <v>1.3696005778168479E-3</v>
      </c>
    </row>
    <row r="74" spans="2:13" s="137" customFormat="1">
      <c r="B74" s="87" t="s">
        <v>1484</v>
      </c>
      <c r="C74" s="84" t="s">
        <v>1485</v>
      </c>
      <c r="D74" s="97" t="s">
        <v>1156</v>
      </c>
      <c r="E74" s="84"/>
      <c r="F74" s="97" t="s">
        <v>1371</v>
      </c>
      <c r="G74" s="97" t="s">
        <v>145</v>
      </c>
      <c r="H74" s="94">
        <v>1397</v>
      </c>
      <c r="I74" s="96">
        <v>4234</v>
      </c>
      <c r="J74" s="94">
        <v>214.82910000000001</v>
      </c>
      <c r="K74" s="95">
        <v>2.0246376811594203E-4</v>
      </c>
      <c r="L74" s="95">
        <v>1.4434043201284256E-3</v>
      </c>
      <c r="M74" s="95">
        <f>J74/'סכום נכסי הקרן'!$C$42</f>
        <v>2.9668211641630606E-4</v>
      </c>
    </row>
    <row r="75" spans="2:13" s="137" customFormat="1">
      <c r="B75" s="87" t="s">
        <v>1486</v>
      </c>
      <c r="C75" s="84" t="s">
        <v>1487</v>
      </c>
      <c r="D75" s="97" t="s">
        <v>136</v>
      </c>
      <c r="E75" s="84"/>
      <c r="F75" s="97" t="s">
        <v>1371</v>
      </c>
      <c r="G75" s="97" t="s">
        <v>145</v>
      </c>
      <c r="H75" s="94">
        <v>922</v>
      </c>
      <c r="I75" s="96">
        <v>2419.75</v>
      </c>
      <c r="J75" s="94">
        <v>81.030289999999994</v>
      </c>
      <c r="K75" s="95">
        <v>1.9935954987813768E-5</v>
      </c>
      <c r="L75" s="95">
        <v>5.4443029667423611E-4</v>
      </c>
      <c r="M75" s="95">
        <f>J75/'סכום נכסי הקרן'!$C$42</f>
        <v>1.1190401082082007E-4</v>
      </c>
    </row>
    <row r="76" spans="2:13" s="137" customFormat="1">
      <c r="B76" s="87" t="s">
        <v>1488</v>
      </c>
      <c r="C76" s="84" t="s">
        <v>1489</v>
      </c>
      <c r="D76" s="97" t="s">
        <v>32</v>
      </c>
      <c r="E76" s="84"/>
      <c r="F76" s="97" t="s">
        <v>1371</v>
      </c>
      <c r="G76" s="97" t="s">
        <v>147</v>
      </c>
      <c r="H76" s="94">
        <v>6657</v>
      </c>
      <c r="I76" s="96">
        <v>3941.5</v>
      </c>
      <c r="J76" s="94">
        <v>1018.63361</v>
      </c>
      <c r="K76" s="95">
        <v>9.1920991305133087E-4</v>
      </c>
      <c r="L76" s="95">
        <v>6.8440455846159277E-3</v>
      </c>
      <c r="M76" s="95">
        <f>J76/'סכום נכסי הקרן'!$C$42</f>
        <v>1.4067478533754602E-3</v>
      </c>
    </row>
    <row r="77" spans="2:13" s="137" customFormat="1">
      <c r="B77" s="87" t="s">
        <v>1490</v>
      </c>
      <c r="C77" s="84" t="s">
        <v>1491</v>
      </c>
      <c r="D77" s="97" t="s">
        <v>32</v>
      </c>
      <c r="E77" s="84"/>
      <c r="F77" s="97" t="s">
        <v>1371</v>
      </c>
      <c r="G77" s="97" t="s">
        <v>147</v>
      </c>
      <c r="H77" s="94">
        <v>1059</v>
      </c>
      <c r="I77" s="96">
        <v>4897</v>
      </c>
      <c r="J77" s="94">
        <v>201.32791</v>
      </c>
      <c r="K77" s="95">
        <v>3.2198863097366442E-4</v>
      </c>
      <c r="L77" s="95">
        <v>1.3526918609090986E-3</v>
      </c>
      <c r="M77" s="95">
        <f>J77/'סכום נכסי הקרן'!$C$42</f>
        <v>2.7803677636070528E-4</v>
      </c>
    </row>
    <row r="78" spans="2:13" s="137" customFormat="1">
      <c r="B78" s="87" t="s">
        <v>1492</v>
      </c>
      <c r="C78" s="84" t="s">
        <v>1493</v>
      </c>
      <c r="D78" s="97" t="s">
        <v>1160</v>
      </c>
      <c r="E78" s="84"/>
      <c r="F78" s="97" t="s">
        <v>1371</v>
      </c>
      <c r="G78" s="97" t="s">
        <v>145</v>
      </c>
      <c r="H78" s="94">
        <v>5965</v>
      </c>
      <c r="I78" s="96">
        <v>3081</v>
      </c>
      <c r="J78" s="94">
        <v>667.4949499999999</v>
      </c>
      <c r="K78" s="95">
        <v>1.4760882488453663E-4</v>
      </c>
      <c r="L78" s="95">
        <v>4.4847978904808856E-3</v>
      </c>
      <c r="M78" s="95">
        <f>J78/'סכום נכסי הקרן'!$C$42</f>
        <v>9.2182024904073211E-4</v>
      </c>
    </row>
    <row r="79" spans="2:13" s="137" customFormat="1">
      <c r="B79" s="87" t="s">
        <v>1494</v>
      </c>
      <c r="C79" s="84" t="s">
        <v>1495</v>
      </c>
      <c r="D79" s="97" t="s">
        <v>1160</v>
      </c>
      <c r="E79" s="84"/>
      <c r="F79" s="97" t="s">
        <v>1371</v>
      </c>
      <c r="G79" s="97" t="s">
        <v>145</v>
      </c>
      <c r="H79" s="94">
        <v>20874</v>
      </c>
      <c r="I79" s="96">
        <v>2067</v>
      </c>
      <c r="J79" s="94">
        <v>1567.0829899999999</v>
      </c>
      <c r="K79" s="95">
        <v>1.7563315103071099E-4</v>
      </c>
      <c r="L79" s="95">
        <v>1.0528994245964676E-2</v>
      </c>
      <c r="M79" s="95">
        <f>J79/'סכום נכסי הקרן'!$C$42</f>
        <v>2.1641644361643413E-3</v>
      </c>
    </row>
    <row r="80" spans="2:13" s="137" customFormat="1">
      <c r="B80" s="87" t="s">
        <v>1496</v>
      </c>
      <c r="C80" s="84" t="s">
        <v>1497</v>
      </c>
      <c r="D80" s="97" t="s">
        <v>136</v>
      </c>
      <c r="E80" s="84"/>
      <c r="F80" s="97" t="s">
        <v>1371</v>
      </c>
      <c r="G80" s="97" t="s">
        <v>145</v>
      </c>
      <c r="H80" s="94">
        <v>3692</v>
      </c>
      <c r="I80" s="96">
        <v>41161.5</v>
      </c>
      <c r="J80" s="94">
        <v>5519.4872100000002</v>
      </c>
      <c r="K80" s="95">
        <v>5.9133053695279304E-4</v>
      </c>
      <c r="L80" s="95">
        <v>3.7084602057205429E-2</v>
      </c>
      <c r="M80" s="95">
        <f>J80/'סכום נכסי הקרן'!$C$42</f>
        <v>7.6224922368316591E-3</v>
      </c>
    </row>
    <row r="81" spans="2:13" s="137" customFormat="1">
      <c r="B81" s="87" t="s">
        <v>1498</v>
      </c>
      <c r="C81" s="84" t="s">
        <v>1499</v>
      </c>
      <c r="D81" s="97" t="s">
        <v>32</v>
      </c>
      <c r="E81" s="84"/>
      <c r="F81" s="97" t="s">
        <v>1371</v>
      </c>
      <c r="G81" s="97" t="s">
        <v>147</v>
      </c>
      <c r="H81" s="94">
        <v>6055.9999999999991</v>
      </c>
      <c r="I81" s="96">
        <v>7584</v>
      </c>
      <c r="J81" s="94">
        <v>1783.0441699999999</v>
      </c>
      <c r="K81" s="95">
        <v>1.4515360491949916E-3</v>
      </c>
      <c r="L81" s="95">
        <v>1.1980004840860956E-2</v>
      </c>
      <c r="M81" s="95">
        <f>J81/'סכום נכסי הקרן'!$C$42</f>
        <v>2.4624099715511339E-3</v>
      </c>
    </row>
    <row r="82" spans="2:13" s="137" customFormat="1">
      <c r="B82" s="87" t="s">
        <v>1500</v>
      </c>
      <c r="C82" s="84" t="s">
        <v>1501</v>
      </c>
      <c r="D82" s="97" t="s">
        <v>32</v>
      </c>
      <c r="E82" s="84"/>
      <c r="F82" s="97" t="s">
        <v>1371</v>
      </c>
      <c r="G82" s="97" t="s">
        <v>147</v>
      </c>
      <c r="H82" s="94">
        <v>2461</v>
      </c>
      <c r="I82" s="96">
        <v>2614</v>
      </c>
      <c r="J82" s="94">
        <v>249.74401999999998</v>
      </c>
      <c r="K82" s="95">
        <v>7.5399716538733269E-4</v>
      </c>
      <c r="L82" s="95">
        <v>1.6779924013750459E-3</v>
      </c>
      <c r="M82" s="95">
        <f>J82/'סכום נכסי הקרן'!$C$42</f>
        <v>3.4490012952582429E-4</v>
      </c>
    </row>
    <row r="83" spans="2:13" s="137" customFormat="1">
      <c r="B83" s="87" t="s">
        <v>1502</v>
      </c>
      <c r="C83" s="84" t="s">
        <v>1503</v>
      </c>
      <c r="D83" s="97" t="s">
        <v>1160</v>
      </c>
      <c r="E83" s="84"/>
      <c r="F83" s="97" t="s">
        <v>1371</v>
      </c>
      <c r="G83" s="97" t="s">
        <v>145</v>
      </c>
      <c r="H83" s="94">
        <v>6563</v>
      </c>
      <c r="I83" s="96">
        <v>3723</v>
      </c>
      <c r="J83" s="94">
        <v>887.44466</v>
      </c>
      <c r="K83" s="95">
        <v>2.2987727922814475E-4</v>
      </c>
      <c r="L83" s="95">
        <v>5.962606816855359E-3</v>
      </c>
      <c r="M83" s="95">
        <f>J83/'סכום נכסי הקרן'!$C$42</f>
        <v>1.2255740024565997E-3</v>
      </c>
    </row>
    <row r="84" spans="2:13" s="137" customFormat="1">
      <c r="B84" s="87" t="s">
        <v>1504</v>
      </c>
      <c r="C84" s="84" t="s">
        <v>1505</v>
      </c>
      <c r="D84" s="97" t="s">
        <v>1160</v>
      </c>
      <c r="E84" s="84"/>
      <c r="F84" s="97" t="s">
        <v>1371</v>
      </c>
      <c r="G84" s="97" t="s">
        <v>145</v>
      </c>
      <c r="H84" s="94">
        <v>1670</v>
      </c>
      <c r="I84" s="96">
        <v>23574</v>
      </c>
      <c r="J84" s="94">
        <v>1436.1331499999999</v>
      </c>
      <c r="K84" s="95">
        <v>1.6332005360700085E-6</v>
      </c>
      <c r="L84" s="95">
        <v>9.6491620222290356E-3</v>
      </c>
      <c r="M84" s="95">
        <f>J84/'סכום נכסי הקרן'!$C$42</f>
        <v>1.9833207996384859E-3</v>
      </c>
    </row>
    <row r="85" spans="2:13" s="137" customFormat="1">
      <c r="B85" s="87" t="s">
        <v>1506</v>
      </c>
      <c r="C85" s="84" t="s">
        <v>1507</v>
      </c>
      <c r="D85" s="97" t="s">
        <v>1160</v>
      </c>
      <c r="E85" s="84"/>
      <c r="F85" s="97" t="s">
        <v>1371</v>
      </c>
      <c r="G85" s="97" t="s">
        <v>145</v>
      </c>
      <c r="H85" s="94">
        <v>1384</v>
      </c>
      <c r="I85" s="96">
        <v>13563</v>
      </c>
      <c r="J85" s="94">
        <v>681.76968999999997</v>
      </c>
      <c r="K85" s="95">
        <v>1.5487836928296407E-5</v>
      </c>
      <c r="L85" s="95">
        <v>4.5807077154753116E-3</v>
      </c>
      <c r="M85" s="95">
        <f>J85/'סכום נכסי הקרן'!$C$42</f>
        <v>9.4153387291427866E-4</v>
      </c>
    </row>
    <row r="86" spans="2:13" s="137" customFormat="1">
      <c r="B86" s="87" t="s">
        <v>1508</v>
      </c>
      <c r="C86" s="84" t="s">
        <v>1509</v>
      </c>
      <c r="D86" s="97" t="s">
        <v>1160</v>
      </c>
      <c r="E86" s="84"/>
      <c r="F86" s="97" t="s">
        <v>1371</v>
      </c>
      <c r="G86" s="97" t="s">
        <v>145</v>
      </c>
      <c r="H86" s="94">
        <v>38141.000000000015</v>
      </c>
      <c r="I86" s="96">
        <v>3972</v>
      </c>
      <c r="J86" s="94">
        <v>5502.336610000003</v>
      </c>
      <c r="K86" s="95">
        <v>2.9634316412536998E-5</v>
      </c>
      <c r="L86" s="95">
        <v>3.6969369762638302E-2</v>
      </c>
      <c r="M86" s="95">
        <f>J86/'סכום נכסי הקרן'!$C$42</f>
        <v>7.5988070084067917E-3</v>
      </c>
    </row>
    <row r="87" spans="2:13" s="137" customFormat="1">
      <c r="B87" s="87" t="s">
        <v>1510</v>
      </c>
      <c r="C87" s="84" t="s">
        <v>1511</v>
      </c>
      <c r="D87" s="97" t="s">
        <v>1160</v>
      </c>
      <c r="E87" s="84"/>
      <c r="F87" s="97" t="s">
        <v>1371</v>
      </c>
      <c r="G87" s="97" t="s">
        <v>145</v>
      </c>
      <c r="H87" s="94">
        <v>1054</v>
      </c>
      <c r="I87" s="96">
        <v>8259</v>
      </c>
      <c r="J87" s="94">
        <v>316.1651</v>
      </c>
      <c r="K87" s="95">
        <v>2.5426683266093266E-6</v>
      </c>
      <c r="L87" s="95">
        <v>2.1242656195731196E-3</v>
      </c>
      <c r="M87" s="95">
        <f>J87/'סכום נכסי הקרן'!$C$42</f>
        <v>4.3662860853102786E-4</v>
      </c>
    </row>
    <row r="88" spans="2:13" s="137" customFormat="1">
      <c r="B88" s="87" t="s">
        <v>1512</v>
      </c>
      <c r="C88" s="84" t="s">
        <v>1513</v>
      </c>
      <c r="D88" s="97" t="s">
        <v>1160</v>
      </c>
      <c r="E88" s="84"/>
      <c r="F88" s="97" t="s">
        <v>1371</v>
      </c>
      <c r="G88" s="97" t="s">
        <v>145</v>
      </c>
      <c r="H88" s="94">
        <v>8726</v>
      </c>
      <c r="I88" s="96">
        <v>21635</v>
      </c>
      <c r="J88" s="94">
        <v>6856.744200000001</v>
      </c>
      <c r="K88" s="95">
        <v>2.9624252747660477E-5</v>
      </c>
      <c r="L88" s="95">
        <v>4.6069430073930981E-2</v>
      </c>
      <c r="M88" s="95">
        <f>J88/'סכום נכסי הקרן'!$C$42</f>
        <v>9.4692636192267778E-3</v>
      </c>
    </row>
    <row r="89" spans="2:13" s="137" customFormat="1">
      <c r="B89" s="87" t="s">
        <v>1514</v>
      </c>
      <c r="C89" s="84" t="s">
        <v>1515</v>
      </c>
      <c r="D89" s="97" t="s">
        <v>136</v>
      </c>
      <c r="E89" s="84"/>
      <c r="F89" s="97" t="s">
        <v>1371</v>
      </c>
      <c r="G89" s="97" t="s">
        <v>145</v>
      </c>
      <c r="H89" s="94">
        <v>18000</v>
      </c>
      <c r="I89" s="96">
        <v>4497</v>
      </c>
      <c r="J89" s="94">
        <v>2953.5360099999998</v>
      </c>
      <c r="K89" s="95">
        <v>4.4127341987275487E-5</v>
      </c>
      <c r="L89" s="95">
        <v>1.9844362968000483E-2</v>
      </c>
      <c r="M89" s="95">
        <f>J89/'סכום נכסי הקרן'!$C$42</f>
        <v>4.0788762526053129E-3</v>
      </c>
    </row>
    <row r="90" spans="2:13" s="137" customFormat="1">
      <c r="B90" s="87" t="s">
        <v>1516</v>
      </c>
      <c r="C90" s="84" t="s">
        <v>1517</v>
      </c>
      <c r="D90" s="97" t="s">
        <v>1160</v>
      </c>
      <c r="E90" s="84"/>
      <c r="F90" s="97" t="s">
        <v>1371</v>
      </c>
      <c r="G90" s="97" t="s">
        <v>145</v>
      </c>
      <c r="H90" s="94">
        <v>1080</v>
      </c>
      <c r="I90" s="96">
        <v>12286</v>
      </c>
      <c r="J90" s="94">
        <v>481.92571999999996</v>
      </c>
      <c r="K90" s="95">
        <v>1.1941304639940972E-5</v>
      </c>
      <c r="L90" s="95">
        <v>3.2379862236028632E-3</v>
      </c>
      <c r="M90" s="95">
        <f>J90/'סכום נכסי הקרן'!$C$42</f>
        <v>6.6554643930944216E-4</v>
      </c>
    </row>
    <row r="91" spans="2:13" s="137" customFormat="1">
      <c r="B91" s="87" t="s">
        <v>1518</v>
      </c>
      <c r="C91" s="84" t="s">
        <v>1519</v>
      </c>
      <c r="D91" s="97" t="s">
        <v>1160</v>
      </c>
      <c r="E91" s="84"/>
      <c r="F91" s="97" t="s">
        <v>1371</v>
      </c>
      <c r="G91" s="97" t="s">
        <v>145</v>
      </c>
      <c r="H91" s="94">
        <v>5563</v>
      </c>
      <c r="I91" s="96">
        <v>2413</v>
      </c>
      <c r="J91" s="94">
        <v>487.54221000000001</v>
      </c>
      <c r="K91" s="95">
        <v>8.5584615384615389E-5</v>
      </c>
      <c r="L91" s="95">
        <v>3.2757225727751038E-3</v>
      </c>
      <c r="M91" s="95">
        <f>J91/'סכום נכסי הקרן'!$C$42</f>
        <v>6.7330289381225877E-4</v>
      </c>
    </row>
    <row r="92" spans="2:13" s="137" customFormat="1">
      <c r="B92" s="87" t="s">
        <v>1520</v>
      </c>
      <c r="C92" s="84" t="s">
        <v>1521</v>
      </c>
      <c r="D92" s="97" t="s">
        <v>1160</v>
      </c>
      <c r="E92" s="84"/>
      <c r="F92" s="97" t="s">
        <v>1371</v>
      </c>
      <c r="G92" s="97" t="s">
        <v>145</v>
      </c>
      <c r="H92" s="94">
        <v>2090</v>
      </c>
      <c r="I92" s="96">
        <v>6669</v>
      </c>
      <c r="J92" s="94">
        <v>506.23578999999995</v>
      </c>
      <c r="K92" s="95">
        <v>2.923076923076923E-4</v>
      </c>
      <c r="L92" s="95">
        <v>3.4013219172338675E-3</v>
      </c>
      <c r="M92" s="95">
        <f>J92/'סכום נכסי הקרן'!$C$42</f>
        <v>6.9911900009300709E-4</v>
      </c>
    </row>
    <row r="93" spans="2:13" s="137" customFormat="1">
      <c r="B93" s="83"/>
      <c r="C93" s="84"/>
      <c r="D93" s="84"/>
      <c r="E93" s="84"/>
      <c r="F93" s="84"/>
      <c r="G93" s="84"/>
      <c r="H93" s="94"/>
      <c r="I93" s="96"/>
      <c r="J93" s="84"/>
      <c r="K93" s="84"/>
      <c r="L93" s="95"/>
      <c r="M93" s="84"/>
    </row>
    <row r="94" spans="2:13" s="137" customFormat="1">
      <c r="B94" s="102" t="s">
        <v>81</v>
      </c>
      <c r="C94" s="82"/>
      <c r="D94" s="82"/>
      <c r="E94" s="82"/>
      <c r="F94" s="82"/>
      <c r="G94" s="82"/>
      <c r="H94" s="91"/>
      <c r="I94" s="93"/>
      <c r="J94" s="91">
        <v>46657.640329999995</v>
      </c>
      <c r="K94" s="82"/>
      <c r="L94" s="92">
        <v>0.3134856479840033</v>
      </c>
      <c r="M94" s="92">
        <f>J94/'סכום נכסי הקרן'!$C$42</f>
        <v>6.4434880936033306E-2</v>
      </c>
    </row>
    <row r="95" spans="2:13" s="137" customFormat="1">
      <c r="B95" s="87" t="s">
        <v>1522</v>
      </c>
      <c r="C95" s="84" t="s">
        <v>1523</v>
      </c>
      <c r="D95" s="97" t="s">
        <v>32</v>
      </c>
      <c r="E95" s="84"/>
      <c r="F95" s="97" t="s">
        <v>1399</v>
      </c>
      <c r="G95" s="97" t="s">
        <v>147</v>
      </c>
      <c r="H95" s="94">
        <v>965</v>
      </c>
      <c r="I95" s="96">
        <v>21117</v>
      </c>
      <c r="J95" s="94">
        <v>791.11105000000009</v>
      </c>
      <c r="K95" s="95">
        <v>5.7100557928663946E-4</v>
      </c>
      <c r="L95" s="95">
        <v>5.3153558213078905E-3</v>
      </c>
      <c r="M95" s="95">
        <f>J95/'סכום נכסי הקרן'!$C$42</f>
        <v>1.0925358837993835E-3</v>
      </c>
    </row>
    <row r="96" spans="2:13" s="137" customFormat="1">
      <c r="B96" s="87" t="s">
        <v>1524</v>
      </c>
      <c r="C96" s="84" t="s">
        <v>1525</v>
      </c>
      <c r="D96" s="97" t="s">
        <v>32</v>
      </c>
      <c r="E96" s="84"/>
      <c r="F96" s="97" t="s">
        <v>1399</v>
      </c>
      <c r="G96" s="97" t="s">
        <v>147</v>
      </c>
      <c r="H96" s="94">
        <v>8596</v>
      </c>
      <c r="I96" s="96">
        <v>18397</v>
      </c>
      <c r="J96" s="94">
        <v>6139.3348399999995</v>
      </c>
      <c r="K96" s="95">
        <v>9.2176177026299586E-3</v>
      </c>
      <c r="L96" s="95">
        <v>4.1249264791273416E-2</v>
      </c>
      <c r="M96" s="95">
        <f>J96/'סכום נכסי הקרן'!$C$42</f>
        <v>8.4785108428958814E-3</v>
      </c>
    </row>
    <row r="97" spans="2:13" s="137" customFormat="1">
      <c r="B97" s="87" t="s">
        <v>1526</v>
      </c>
      <c r="C97" s="84" t="s">
        <v>1527</v>
      </c>
      <c r="D97" s="97" t="s">
        <v>136</v>
      </c>
      <c r="E97" s="84"/>
      <c r="F97" s="97" t="s">
        <v>1399</v>
      </c>
      <c r="G97" s="97" t="s">
        <v>145</v>
      </c>
      <c r="H97" s="94">
        <v>13732</v>
      </c>
      <c r="I97" s="96">
        <v>10629</v>
      </c>
      <c r="J97" s="94">
        <v>5301.173789999998</v>
      </c>
      <c r="K97" s="95">
        <v>3.5354114113616208E-4</v>
      </c>
      <c r="L97" s="95">
        <v>3.5617787116538568E-2</v>
      </c>
      <c r="M97" s="95">
        <f>J97/'סכום נכסי הקרן'!$C$42</f>
        <v>7.32099822374087E-3</v>
      </c>
    </row>
    <row r="98" spans="2:13" s="137" customFormat="1">
      <c r="B98" s="87" t="s">
        <v>1528</v>
      </c>
      <c r="C98" s="84" t="s">
        <v>1529</v>
      </c>
      <c r="D98" s="97" t="s">
        <v>136</v>
      </c>
      <c r="E98" s="84"/>
      <c r="F98" s="97" t="s">
        <v>1399</v>
      </c>
      <c r="G98" s="97" t="s">
        <v>147</v>
      </c>
      <c r="H98" s="94">
        <v>40</v>
      </c>
      <c r="I98" s="96">
        <v>10568</v>
      </c>
      <c r="J98" s="94">
        <v>16.410830000000001</v>
      </c>
      <c r="K98" s="95">
        <v>8.0239796632235434E-7</v>
      </c>
      <c r="L98" s="95">
        <v>1.1026189151699267E-4</v>
      </c>
      <c r="M98" s="95">
        <f>J98/'סכום נכסי הקרן'!$C$42</f>
        <v>2.266359527898319E-5</v>
      </c>
    </row>
    <row r="99" spans="2:13" s="137" customFormat="1">
      <c r="B99" s="87" t="s">
        <v>1530</v>
      </c>
      <c r="C99" s="84" t="s">
        <v>1531</v>
      </c>
      <c r="D99" s="97" t="s">
        <v>136</v>
      </c>
      <c r="E99" s="84"/>
      <c r="F99" s="97" t="s">
        <v>1399</v>
      </c>
      <c r="G99" s="97" t="s">
        <v>145</v>
      </c>
      <c r="H99" s="94">
        <v>1895</v>
      </c>
      <c r="I99" s="96">
        <v>11313</v>
      </c>
      <c r="J99" s="94">
        <v>778.63307999999995</v>
      </c>
      <c r="K99" s="95">
        <v>3.7367141571814598E-5</v>
      </c>
      <c r="L99" s="95">
        <v>5.231518222935821E-3</v>
      </c>
      <c r="M99" s="95">
        <f>J99/'סכום נכסי הקרן'!$C$42</f>
        <v>1.0753036254685557E-3</v>
      </c>
    </row>
    <row r="100" spans="2:13" s="137" customFormat="1">
      <c r="B100" s="87" t="s">
        <v>1532</v>
      </c>
      <c r="C100" s="84" t="s">
        <v>1533</v>
      </c>
      <c r="D100" s="97" t="s">
        <v>136</v>
      </c>
      <c r="E100" s="84"/>
      <c r="F100" s="97" t="s">
        <v>1399</v>
      </c>
      <c r="G100" s="97" t="s">
        <v>145</v>
      </c>
      <c r="H100" s="94">
        <v>11626</v>
      </c>
      <c r="I100" s="96">
        <v>10180</v>
      </c>
      <c r="J100" s="94">
        <v>4298.5693499999998</v>
      </c>
      <c r="K100" s="95">
        <v>4.394172297967667E-3</v>
      </c>
      <c r="L100" s="95">
        <v>2.8881439107465597E-2</v>
      </c>
      <c r="M100" s="95">
        <f>J100/'סכום נכסי הקרן'!$C$42</f>
        <v>5.9363868876249302E-3</v>
      </c>
    </row>
    <row r="101" spans="2:13" s="137" customFormat="1">
      <c r="B101" s="87" t="s">
        <v>1534</v>
      </c>
      <c r="C101" s="84" t="s">
        <v>1535</v>
      </c>
      <c r="D101" s="97" t="s">
        <v>1160</v>
      </c>
      <c r="E101" s="84"/>
      <c r="F101" s="97" t="s">
        <v>1399</v>
      </c>
      <c r="G101" s="97" t="s">
        <v>145</v>
      </c>
      <c r="H101" s="94">
        <v>92</v>
      </c>
      <c r="I101" s="96">
        <v>10301</v>
      </c>
      <c r="J101" s="94">
        <v>34.420169999999999</v>
      </c>
      <c r="K101" s="95">
        <v>1.3469985358711567E-5</v>
      </c>
      <c r="L101" s="95">
        <v>2.3126393061998968E-4</v>
      </c>
      <c r="M101" s="95">
        <f>J101/'סכום נכסי הקרן'!$C$42</f>
        <v>4.753475615272346E-5</v>
      </c>
    </row>
    <row r="102" spans="2:13" s="137" customFormat="1">
      <c r="B102" s="87" t="s">
        <v>1536</v>
      </c>
      <c r="C102" s="84" t="s">
        <v>1537</v>
      </c>
      <c r="D102" s="97" t="s">
        <v>1160</v>
      </c>
      <c r="E102" s="84"/>
      <c r="F102" s="97" t="s">
        <v>1399</v>
      </c>
      <c r="G102" s="97" t="s">
        <v>145</v>
      </c>
      <c r="H102" s="94">
        <v>20738</v>
      </c>
      <c r="I102" s="96">
        <v>3693</v>
      </c>
      <c r="J102" s="94">
        <v>2781.5829700000004</v>
      </c>
      <c r="K102" s="95">
        <v>6.656955006701061E-5</v>
      </c>
      <c r="L102" s="95">
        <v>1.8689036427996287E-2</v>
      </c>
      <c r="M102" s="95">
        <f>J102/'סכום נכסי הקרן'!$C$42</f>
        <v>3.8414065996047759E-3</v>
      </c>
    </row>
    <row r="103" spans="2:13" s="137" customFormat="1">
      <c r="B103" s="87" t="s">
        <v>1538</v>
      </c>
      <c r="C103" s="84" t="s">
        <v>1539</v>
      </c>
      <c r="D103" s="97" t="s">
        <v>1160</v>
      </c>
      <c r="E103" s="84"/>
      <c r="F103" s="97" t="s">
        <v>1399</v>
      </c>
      <c r="G103" s="97" t="s">
        <v>145</v>
      </c>
      <c r="H103" s="94">
        <v>375</v>
      </c>
      <c r="I103" s="96">
        <v>3413</v>
      </c>
      <c r="J103" s="94">
        <v>46.485059999999997</v>
      </c>
      <c r="K103" s="95">
        <v>6.7934693998225223E-6</v>
      </c>
      <c r="L103" s="95">
        <v>3.1232610677710358E-4</v>
      </c>
      <c r="M103" s="95">
        <f>J103/'סכום נכסי הקרן'!$C$42</f>
        <v>6.4196544986405335E-5</v>
      </c>
    </row>
    <row r="104" spans="2:13" s="137" customFormat="1">
      <c r="B104" s="87" t="s">
        <v>1540</v>
      </c>
      <c r="C104" s="84" t="s">
        <v>1541</v>
      </c>
      <c r="D104" s="97" t="s">
        <v>136</v>
      </c>
      <c r="E104" s="84"/>
      <c r="F104" s="97" t="s">
        <v>1399</v>
      </c>
      <c r="G104" s="97" t="s">
        <v>145</v>
      </c>
      <c r="H104" s="94">
        <v>7908.9999999999973</v>
      </c>
      <c r="I104" s="96">
        <v>7274</v>
      </c>
      <c r="J104" s="94">
        <v>2089.4920000000002</v>
      </c>
      <c r="K104" s="95">
        <v>2.3171263203869958E-4</v>
      </c>
      <c r="L104" s="95">
        <v>1.4038981588964364E-2</v>
      </c>
      <c r="M104" s="95">
        <f>J104/'סכום נכסי הקרן'!$C$42</f>
        <v>2.885618888665177E-3</v>
      </c>
    </row>
    <row r="105" spans="2:13" s="137" customFormat="1">
      <c r="B105" s="87" t="s">
        <v>1542</v>
      </c>
      <c r="C105" s="84" t="s">
        <v>1543</v>
      </c>
      <c r="D105" s="97" t="s">
        <v>1160</v>
      </c>
      <c r="E105" s="84"/>
      <c r="F105" s="97" t="s">
        <v>1399</v>
      </c>
      <c r="G105" s="97" t="s">
        <v>145</v>
      </c>
      <c r="H105" s="94">
        <v>84182</v>
      </c>
      <c r="I105" s="96">
        <v>7974</v>
      </c>
      <c r="J105" s="94">
        <v>24380.427190000002</v>
      </c>
      <c r="K105" s="95">
        <v>3.716901820909681E-4</v>
      </c>
      <c r="L105" s="95">
        <v>0.16380841297860732</v>
      </c>
      <c r="M105" s="95">
        <f>J105/'סכום נכסי הקרן'!$C$42</f>
        <v>3.3669725087815634E-2</v>
      </c>
    </row>
    <row r="106" spans="2:13" s="137" customFormat="1">
      <c r="B106" s="138"/>
      <c r="C106" s="138"/>
    </row>
    <row r="107" spans="2:13" s="137" customFormat="1">
      <c r="B107" s="139" t="s">
        <v>56</v>
      </c>
      <c r="C107" s="138"/>
    </row>
    <row r="108" spans="2:13" s="137" customFormat="1">
      <c r="B108" s="139" t="s">
        <v>127</v>
      </c>
      <c r="C108" s="138"/>
    </row>
    <row r="109" spans="2:13" s="137" customFormat="1">
      <c r="B109" s="138"/>
      <c r="C109" s="138"/>
    </row>
    <row r="110" spans="2:13" s="137" customFormat="1">
      <c r="B110" s="138"/>
      <c r="C110" s="138"/>
    </row>
    <row r="111" spans="2:13" s="137" customFormat="1">
      <c r="B111" s="138"/>
      <c r="C111" s="138"/>
    </row>
    <row r="112" spans="2:13" s="137" customFormat="1">
      <c r="B112" s="138"/>
      <c r="C112" s="138"/>
    </row>
    <row r="113" spans="2:7" s="137" customFormat="1">
      <c r="B113" s="138"/>
      <c r="C113" s="138"/>
    </row>
    <row r="114" spans="2:7" s="137" customFormat="1">
      <c r="B114" s="138"/>
      <c r="C114" s="138"/>
    </row>
    <row r="115" spans="2:7" s="137" customFormat="1">
      <c r="B115" s="138"/>
      <c r="C115" s="138"/>
    </row>
    <row r="116" spans="2:7"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B248" s="42"/>
      <c r="D248" s="1"/>
      <c r="E248" s="1"/>
      <c r="F248" s="1"/>
      <c r="G248" s="1"/>
    </row>
    <row r="249" spans="2:7">
      <c r="B249" s="42"/>
      <c r="D249" s="1"/>
      <c r="E249" s="1"/>
      <c r="F249" s="1"/>
      <c r="G249" s="1"/>
    </row>
    <row r="250" spans="2:7">
      <c r="B250" s="3"/>
      <c r="D250" s="1"/>
      <c r="E250" s="1"/>
      <c r="F250" s="1"/>
      <c r="G250" s="1"/>
    </row>
    <row r="251" spans="2:7">
      <c r="D251" s="1"/>
      <c r="E251" s="1"/>
      <c r="F251" s="1"/>
      <c r="G251" s="1"/>
    </row>
    <row r="252" spans="2:7">
      <c r="D252" s="1"/>
      <c r="E252" s="1"/>
      <c r="F252" s="1"/>
      <c r="G252" s="1"/>
    </row>
    <row r="253" spans="2:7">
      <c r="D253" s="1"/>
      <c r="E253" s="1"/>
      <c r="F253" s="1"/>
      <c r="G253" s="1"/>
    </row>
  </sheetData>
  <sheetProtection password="CC13"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Y1:XFD2 N3:N38 D1:W2 O3:XFD1048576 N47:N1048576 D3:M1048576 A1:B1048576 C5:C1048576"/>
  </dataValidations>
  <pageMargins left="0" right="0" top="0.11811023622047245" bottom="0.11811023622047245" header="0" footer="0.23622047244094491"/>
  <pageSetup paperSize="9" scale="70" fitToHeight="25" pageOrder="overThenDown" orientation="landscape" r:id="rId1"/>
  <headerFooter alignWithMargins="0">
    <oddFooter>&amp;L&amp;Z&amp;F&amp;C&amp;A&amp;R&amp;D</oddFooter>
  </headerFooter>
  <rowBreaks count="1" manualBreakCount="1">
    <brk id="7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C309"/>
  <sheetViews>
    <sheetView rightToLeft="1" zoomScale="90" zoomScaleNormal="90" workbookViewId="0">
      <selection activeCell="Z39" sqref="Z39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" style="1" bestFit="1" customWidth="1"/>
    <col min="10" max="10" width="11.28515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5" t="s">
        <v>159</v>
      </c>
      <c r="C1" s="78" t="s" vm="1">
        <v>214</v>
      </c>
    </row>
    <row r="2" spans="2:55">
      <c r="B2" s="55" t="s">
        <v>158</v>
      </c>
      <c r="C2" s="78" t="s">
        <v>215</v>
      </c>
    </row>
    <row r="3" spans="2:55">
      <c r="B3" s="55" t="s">
        <v>160</v>
      </c>
      <c r="C3" s="78" t="s">
        <v>216</v>
      </c>
    </row>
    <row r="4" spans="2:55">
      <c r="B4" s="55" t="s">
        <v>161</v>
      </c>
      <c r="C4" s="78">
        <v>659</v>
      </c>
    </row>
    <row r="6" spans="2:55" ht="26.25" customHeight="1">
      <c r="B6" s="172" t="s">
        <v>187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55" ht="26.25" customHeight="1">
      <c r="B7" s="172" t="s">
        <v>107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  <c r="BC7" s="3"/>
    </row>
    <row r="8" spans="2:55" s="3" customFormat="1" ht="78.75">
      <c r="B8" s="21" t="s">
        <v>130</v>
      </c>
      <c r="C8" s="29" t="s">
        <v>55</v>
      </c>
      <c r="D8" s="70" t="s">
        <v>134</v>
      </c>
      <c r="E8" s="70" t="s">
        <v>132</v>
      </c>
      <c r="F8" s="74" t="s">
        <v>76</v>
      </c>
      <c r="G8" s="29" t="s">
        <v>15</v>
      </c>
      <c r="H8" s="29" t="s">
        <v>77</v>
      </c>
      <c r="I8" s="29" t="s">
        <v>117</v>
      </c>
      <c r="J8" s="29" t="s">
        <v>0</v>
      </c>
      <c r="K8" s="29" t="s">
        <v>121</v>
      </c>
      <c r="L8" s="29" t="s">
        <v>72</v>
      </c>
      <c r="M8" s="29" t="s">
        <v>69</v>
      </c>
      <c r="N8" s="70" t="s">
        <v>162</v>
      </c>
      <c r="O8" s="30" t="s">
        <v>164</v>
      </c>
      <c r="AX8" s="1"/>
      <c r="AY8" s="1"/>
    </row>
    <row r="9" spans="2:55" s="3" customFormat="1" ht="20.25">
      <c r="B9" s="15"/>
      <c r="C9" s="16"/>
      <c r="D9" s="16"/>
      <c r="E9" s="16"/>
      <c r="F9" s="16"/>
      <c r="G9" s="16"/>
      <c r="H9" s="16"/>
      <c r="I9" s="16"/>
      <c r="J9" s="31" t="s">
        <v>22</v>
      </c>
      <c r="K9" s="31" t="s">
        <v>73</v>
      </c>
      <c r="L9" s="31" t="s">
        <v>23</v>
      </c>
      <c r="M9" s="31" t="s">
        <v>20</v>
      </c>
      <c r="N9" s="31" t="s">
        <v>20</v>
      </c>
      <c r="O9" s="32" t="s">
        <v>20</v>
      </c>
      <c r="AW9" s="1"/>
      <c r="AX9" s="1"/>
      <c r="AY9" s="1"/>
      <c r="BC9" s="4"/>
    </row>
    <row r="10" spans="2:5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AW10" s="1"/>
      <c r="AX10" s="3"/>
      <c r="AY10" s="1"/>
    </row>
    <row r="11" spans="2:55" s="4" customFormat="1" ht="18" customHeight="1">
      <c r="B11" s="122" t="s">
        <v>36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35906.966430000008</v>
      </c>
      <c r="M11" s="82"/>
      <c r="N11" s="92">
        <v>1</v>
      </c>
      <c r="O11" s="92">
        <f>L11/'סכום נכסי הקרן'!$C$42</f>
        <v>4.9588043680030565E-2</v>
      </c>
      <c r="P11" s="5"/>
      <c r="AW11" s="121"/>
      <c r="AX11" s="3"/>
      <c r="AY11" s="121"/>
      <c r="BC11" s="121"/>
    </row>
    <row r="12" spans="2:55" s="4" customFormat="1" ht="18" customHeight="1">
      <c r="B12" s="81" t="s">
        <v>209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35906.96643</v>
      </c>
      <c r="M12" s="82"/>
      <c r="N12" s="92">
        <v>0.99999999999999978</v>
      </c>
      <c r="O12" s="92">
        <f>L12/'סכום נכסי הקרן'!$C$42</f>
        <v>4.9588043680030558E-2</v>
      </c>
      <c r="P12" s="5"/>
      <c r="AW12" s="121"/>
      <c r="AX12" s="3"/>
      <c r="AY12" s="121"/>
      <c r="BC12" s="121"/>
    </row>
    <row r="13" spans="2:55">
      <c r="B13" s="102" t="s">
        <v>1544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35906.96643</v>
      </c>
      <c r="M13" s="82"/>
      <c r="N13" s="92">
        <v>0.99999999999999978</v>
      </c>
      <c r="O13" s="92">
        <f>L13/'סכום נכסי הקרן'!$C$42</f>
        <v>4.9588043680030558E-2</v>
      </c>
      <c r="AX13" s="3"/>
    </row>
    <row r="14" spans="2:55" s="137" customFormat="1" ht="20.25">
      <c r="B14" s="87" t="s">
        <v>1576</v>
      </c>
      <c r="C14" s="84" t="s">
        <v>1577</v>
      </c>
      <c r="D14" s="97" t="s">
        <v>32</v>
      </c>
      <c r="E14" s="84"/>
      <c r="F14" s="97" t="s">
        <v>1399</v>
      </c>
      <c r="G14" s="84" t="s">
        <v>358</v>
      </c>
      <c r="H14" s="84" t="s">
        <v>1558</v>
      </c>
      <c r="I14" s="97" t="s">
        <v>145</v>
      </c>
      <c r="J14" s="94">
        <v>32155.929999999997</v>
      </c>
      <c r="K14" s="96">
        <v>10611</v>
      </c>
      <c r="L14" s="94">
        <v>12392.62391</v>
      </c>
      <c r="M14" s="95">
        <v>3.3528974728126932E-3</v>
      </c>
      <c r="N14" s="95">
        <v>0.34513146450728999</v>
      </c>
      <c r="O14" s="95">
        <f>L14/'סכום נכסי הקרן'!$C$42</f>
        <v>1.7114394137340415E-2</v>
      </c>
      <c r="AX14" s="143"/>
    </row>
    <row r="15" spans="2:55" s="137" customFormat="1">
      <c r="B15" s="87" t="s">
        <v>1555</v>
      </c>
      <c r="C15" s="84" t="s">
        <v>1556</v>
      </c>
      <c r="D15" s="97" t="s">
        <v>32</v>
      </c>
      <c r="E15" s="84"/>
      <c r="F15" s="97" t="s">
        <v>1399</v>
      </c>
      <c r="G15" s="84" t="s">
        <v>1557</v>
      </c>
      <c r="H15" s="84" t="s">
        <v>1558</v>
      </c>
      <c r="I15" s="97" t="s">
        <v>147</v>
      </c>
      <c r="J15" s="94">
        <v>5834.01</v>
      </c>
      <c r="K15" s="96">
        <v>24512</v>
      </c>
      <c r="L15" s="94">
        <v>5551.6751599999998</v>
      </c>
      <c r="M15" s="95">
        <v>3.7169411632182061E-4</v>
      </c>
      <c r="N15" s="95">
        <v>0.15461275936030106</v>
      </c>
      <c r="O15" s="95">
        <f>L15/'סכום נכסי הקרן'!$C$42</f>
        <v>7.6669442646486643E-3</v>
      </c>
    </row>
    <row r="16" spans="2:55" s="137" customFormat="1">
      <c r="B16" s="87" t="s">
        <v>1563</v>
      </c>
      <c r="C16" s="84" t="s">
        <v>1564</v>
      </c>
      <c r="D16" s="97" t="s">
        <v>32</v>
      </c>
      <c r="E16" s="84"/>
      <c r="F16" s="97" t="s">
        <v>1399</v>
      </c>
      <c r="G16" s="84" t="s">
        <v>1557</v>
      </c>
      <c r="H16" s="84" t="s">
        <v>1565</v>
      </c>
      <c r="I16" s="97" t="s">
        <v>145</v>
      </c>
      <c r="J16" s="94">
        <v>219340.39</v>
      </c>
      <c r="K16" s="96">
        <v>1217</v>
      </c>
      <c r="L16" s="94">
        <v>9695.1610899999978</v>
      </c>
      <c r="M16" s="95">
        <v>3.463615633072208E-4</v>
      </c>
      <c r="N16" s="95">
        <v>0.2700078022157773</v>
      </c>
      <c r="O16" s="95">
        <f>L16/'סכום נכסי הקרן'!$C$42</f>
        <v>1.3389158690225019E-2</v>
      </c>
    </row>
    <row r="17" spans="2:49" s="137" customFormat="1">
      <c r="B17" s="87" t="s">
        <v>1545</v>
      </c>
      <c r="C17" s="84" t="s">
        <v>1546</v>
      </c>
      <c r="D17" s="97" t="s">
        <v>32</v>
      </c>
      <c r="E17" s="84"/>
      <c r="F17" s="97" t="s">
        <v>1371</v>
      </c>
      <c r="G17" s="84" t="s">
        <v>476</v>
      </c>
      <c r="H17" s="84"/>
      <c r="I17" s="97" t="s">
        <v>147</v>
      </c>
      <c r="J17" s="94">
        <v>146</v>
      </c>
      <c r="K17" s="96">
        <v>161404</v>
      </c>
      <c r="L17" s="94">
        <v>914.83981000000006</v>
      </c>
      <c r="M17" s="95">
        <v>7.5242199358832888E-4</v>
      </c>
      <c r="N17" s="95">
        <v>2.5478059021874319E-2</v>
      </c>
      <c r="O17" s="95">
        <f>L17/'סכום נכסי הקרן'!$C$42</f>
        <v>1.2634071036591006E-3</v>
      </c>
    </row>
    <row r="18" spans="2:49" s="137" customFormat="1">
      <c r="B18" s="87" t="s">
        <v>1547</v>
      </c>
      <c r="C18" s="84" t="s">
        <v>1548</v>
      </c>
      <c r="D18" s="97" t="s">
        <v>138</v>
      </c>
      <c r="E18" s="84"/>
      <c r="F18" s="97" t="s">
        <v>1371</v>
      </c>
      <c r="G18" s="84" t="s">
        <v>476</v>
      </c>
      <c r="H18" s="84"/>
      <c r="I18" s="97" t="s">
        <v>147</v>
      </c>
      <c r="J18" s="94">
        <v>3089.9999999999995</v>
      </c>
      <c r="K18" s="96">
        <v>3901</v>
      </c>
      <c r="L18" s="94">
        <v>467.96388000000007</v>
      </c>
      <c r="M18" s="95">
        <v>1.114074905959433E-4</v>
      </c>
      <c r="N18" s="95">
        <v>1.3032676567436776E-2</v>
      </c>
      <c r="O18" s="95">
        <f>L18/'סכום נכסי הקרן'!$C$42</f>
        <v>6.4626493489376572E-4</v>
      </c>
    </row>
    <row r="19" spans="2:49" s="137" customFormat="1" ht="20.25">
      <c r="B19" s="87" t="s">
        <v>1549</v>
      </c>
      <c r="C19" s="84" t="s">
        <v>1550</v>
      </c>
      <c r="D19" s="97" t="s">
        <v>138</v>
      </c>
      <c r="E19" s="84"/>
      <c r="F19" s="97" t="s">
        <v>1371</v>
      </c>
      <c r="G19" s="84" t="s">
        <v>476</v>
      </c>
      <c r="H19" s="84"/>
      <c r="I19" s="97" t="s">
        <v>147</v>
      </c>
      <c r="J19" s="94">
        <v>2780</v>
      </c>
      <c r="K19" s="96">
        <v>2245</v>
      </c>
      <c r="L19" s="94">
        <v>242.29198000000002</v>
      </c>
      <c r="M19" s="95">
        <v>2.7037681424071167E-5</v>
      </c>
      <c r="N19" s="95">
        <v>6.7477708113366786E-3</v>
      </c>
      <c r="O19" s="95">
        <f>L19/'סכום נכסי הקרן'!$C$42</f>
        <v>3.346087537353985E-4</v>
      </c>
      <c r="AW19" s="143"/>
    </row>
    <row r="20" spans="2:49" s="137" customFormat="1">
      <c r="B20" s="87" t="s">
        <v>1551</v>
      </c>
      <c r="C20" s="84" t="s">
        <v>1552</v>
      </c>
      <c r="D20" s="97" t="s">
        <v>32</v>
      </c>
      <c r="E20" s="84"/>
      <c r="F20" s="97" t="s">
        <v>1371</v>
      </c>
      <c r="G20" s="84" t="s">
        <v>476</v>
      </c>
      <c r="H20" s="84"/>
      <c r="I20" s="97" t="s">
        <v>145</v>
      </c>
      <c r="J20" s="94">
        <v>1362.08</v>
      </c>
      <c r="K20" s="96">
        <v>12413</v>
      </c>
      <c r="L20" s="94">
        <v>614.08177999999998</v>
      </c>
      <c r="M20" s="95">
        <v>2.4045199738801645E-4</v>
      </c>
      <c r="N20" s="95">
        <v>1.7102023396967869E-2</v>
      </c>
      <c r="O20" s="95">
        <f>L20/'סכום נכסי הקרן'!$C$42</f>
        <v>8.4805588322574743E-4</v>
      </c>
      <c r="AW20" s="144"/>
    </row>
    <row r="21" spans="2:49" s="137" customFormat="1">
      <c r="B21" s="87" t="s">
        <v>1553</v>
      </c>
      <c r="C21" s="84" t="s">
        <v>1554</v>
      </c>
      <c r="D21" s="97" t="s">
        <v>32</v>
      </c>
      <c r="E21" s="84"/>
      <c r="F21" s="97" t="s">
        <v>1371</v>
      </c>
      <c r="G21" s="84" t="s">
        <v>476</v>
      </c>
      <c r="H21" s="84"/>
      <c r="I21" s="97" t="s">
        <v>147</v>
      </c>
      <c r="J21" s="94">
        <v>237</v>
      </c>
      <c r="K21" s="96">
        <v>117303</v>
      </c>
      <c r="L21" s="94">
        <v>1079.2830800000002</v>
      </c>
      <c r="M21" s="95">
        <v>5.7499377205654434E-4</v>
      </c>
      <c r="N21" s="95">
        <v>3.0057762804998951E-2</v>
      </c>
      <c r="O21" s="95">
        <f>L21/'סכום נכסי הקרן'!$C$42</f>
        <v>1.490505654898286E-3</v>
      </c>
    </row>
    <row r="22" spans="2:49" s="137" customFormat="1">
      <c r="B22" s="87" t="s">
        <v>1559</v>
      </c>
      <c r="C22" s="84" t="s">
        <v>1560</v>
      </c>
      <c r="D22" s="97" t="s">
        <v>32</v>
      </c>
      <c r="E22" s="84"/>
      <c r="F22" s="97" t="s">
        <v>1371</v>
      </c>
      <c r="G22" s="84" t="s">
        <v>476</v>
      </c>
      <c r="H22" s="84"/>
      <c r="I22" s="97" t="s">
        <v>145</v>
      </c>
      <c r="J22" s="94">
        <v>7342.2</v>
      </c>
      <c r="K22" s="96">
        <v>1607.62</v>
      </c>
      <c r="L22" s="94">
        <v>428.70171000000005</v>
      </c>
      <c r="M22" s="95">
        <v>1.9431011457007332E-4</v>
      </c>
      <c r="N22" s="95">
        <v>1.1939234990395148E-2</v>
      </c>
      <c r="O22" s="95">
        <f>L22/'סכום נכסי הקרן'!$C$42</f>
        <v>5.9204330620986399E-4</v>
      </c>
    </row>
    <row r="23" spans="2:49" s="137" customFormat="1">
      <c r="B23" s="87" t="s">
        <v>1561</v>
      </c>
      <c r="C23" s="84" t="s">
        <v>1562</v>
      </c>
      <c r="D23" s="97" t="s">
        <v>32</v>
      </c>
      <c r="E23" s="84"/>
      <c r="F23" s="97" t="s">
        <v>1371</v>
      </c>
      <c r="G23" s="84" t="s">
        <v>476</v>
      </c>
      <c r="H23" s="84"/>
      <c r="I23" s="97" t="s">
        <v>145</v>
      </c>
      <c r="J23" s="94">
        <v>9160.4000000000015</v>
      </c>
      <c r="K23" s="96">
        <v>1555</v>
      </c>
      <c r="L23" s="94">
        <v>517.35739999999998</v>
      </c>
      <c r="M23" s="95">
        <v>3.5316759954715854E-4</v>
      </c>
      <c r="N23" s="95">
        <v>1.4408273698324781E-2</v>
      </c>
      <c r="O23" s="95">
        <f>L23/'סכום נכסי הקרן'!$C$42</f>
        <v>7.1447810550636487E-4</v>
      </c>
    </row>
    <row r="24" spans="2:49" s="137" customFormat="1">
      <c r="B24" s="87" t="s">
        <v>1566</v>
      </c>
      <c r="C24" s="84" t="s">
        <v>1567</v>
      </c>
      <c r="D24" s="97" t="s">
        <v>32</v>
      </c>
      <c r="E24" s="84"/>
      <c r="F24" s="97" t="s">
        <v>1371</v>
      </c>
      <c r="G24" s="84" t="s">
        <v>476</v>
      </c>
      <c r="H24" s="84"/>
      <c r="I24" s="97" t="s">
        <v>145</v>
      </c>
      <c r="J24" s="94">
        <v>390</v>
      </c>
      <c r="K24" s="96">
        <v>45659.85</v>
      </c>
      <c r="L24" s="94">
        <v>646.76265999999998</v>
      </c>
      <c r="M24" s="95">
        <v>1.3708816955243326E-4</v>
      </c>
      <c r="N24" s="95">
        <v>1.8012177699858113E-2</v>
      </c>
      <c r="O24" s="95">
        <f>L24/'סכום נכסי הקרן'!$C$42</f>
        <v>8.9318865455303661E-4</v>
      </c>
    </row>
    <row r="25" spans="2:49" s="137" customFormat="1">
      <c r="B25" s="87" t="s">
        <v>1568</v>
      </c>
      <c r="C25" s="84" t="s">
        <v>1569</v>
      </c>
      <c r="D25" s="97" t="s">
        <v>32</v>
      </c>
      <c r="E25" s="84"/>
      <c r="F25" s="97" t="s">
        <v>1371</v>
      </c>
      <c r="G25" s="84" t="s">
        <v>476</v>
      </c>
      <c r="H25" s="84"/>
      <c r="I25" s="97" t="s">
        <v>145</v>
      </c>
      <c r="J25" s="94">
        <v>7710.26</v>
      </c>
      <c r="K25" s="96">
        <v>1900.29</v>
      </c>
      <c r="L25" s="94">
        <v>532.15082999999993</v>
      </c>
      <c r="M25" s="95">
        <v>3.9956655286176017E-5</v>
      </c>
      <c r="N25" s="95">
        <v>1.4820267009673973E-2</v>
      </c>
      <c r="O25" s="95">
        <f>L25/'סכום נכסי הקרן'!$C$42</f>
        <v>7.3490804782542899E-4</v>
      </c>
    </row>
    <row r="26" spans="2:49" s="137" customFormat="1">
      <c r="B26" s="87" t="s">
        <v>1570</v>
      </c>
      <c r="C26" s="84" t="s">
        <v>1571</v>
      </c>
      <c r="D26" s="97" t="s">
        <v>32</v>
      </c>
      <c r="E26" s="84"/>
      <c r="F26" s="97" t="s">
        <v>1371</v>
      </c>
      <c r="G26" s="84" t="s">
        <v>476</v>
      </c>
      <c r="H26" s="84"/>
      <c r="I26" s="97" t="s">
        <v>147</v>
      </c>
      <c r="J26" s="94">
        <v>10350.209999999999</v>
      </c>
      <c r="K26" s="96">
        <v>1194.5</v>
      </c>
      <c r="L26" s="94">
        <v>479.96911999999998</v>
      </c>
      <c r="M26" s="95">
        <v>7.4112851461064649E-4</v>
      </c>
      <c r="N26" s="95">
        <v>1.3367019487310108E-2</v>
      </c>
      <c r="O26" s="95">
        <f>L26/'סכום נכסי הקרן'!$C$42</f>
        <v>6.6284434620855347E-4</v>
      </c>
    </row>
    <row r="27" spans="2:49" s="137" customFormat="1">
      <c r="B27" s="87" t="s">
        <v>1572</v>
      </c>
      <c r="C27" s="84" t="s">
        <v>1573</v>
      </c>
      <c r="D27" s="97" t="s">
        <v>32</v>
      </c>
      <c r="E27" s="84"/>
      <c r="F27" s="97" t="s">
        <v>1371</v>
      </c>
      <c r="G27" s="84" t="s">
        <v>476</v>
      </c>
      <c r="H27" s="84"/>
      <c r="I27" s="97" t="s">
        <v>147</v>
      </c>
      <c r="J27" s="94">
        <v>28214</v>
      </c>
      <c r="K27" s="96">
        <v>1183.8399999999999</v>
      </c>
      <c r="L27" s="94">
        <v>1296.6882599999999</v>
      </c>
      <c r="M27" s="95">
        <v>2.5842739292513534E-4</v>
      </c>
      <c r="N27" s="95">
        <v>3.6112442484604504E-2</v>
      </c>
      <c r="O27" s="95">
        <f>L27/'סכום נכסי הקרן'!$C$42</f>
        <v>1.7907453753191597E-3</v>
      </c>
    </row>
    <row r="28" spans="2:49" s="137" customFormat="1">
      <c r="B28" s="87" t="s">
        <v>1574</v>
      </c>
      <c r="C28" s="84" t="s">
        <v>1575</v>
      </c>
      <c r="D28" s="97" t="s">
        <v>32</v>
      </c>
      <c r="E28" s="84"/>
      <c r="F28" s="97" t="s">
        <v>1371</v>
      </c>
      <c r="G28" s="84" t="s">
        <v>476</v>
      </c>
      <c r="H28" s="84"/>
      <c r="I28" s="97" t="s">
        <v>154</v>
      </c>
      <c r="J28" s="94">
        <v>3525.82</v>
      </c>
      <c r="K28" s="96">
        <v>9149.6299999999992</v>
      </c>
      <c r="L28" s="94">
        <v>1047.4157600000001</v>
      </c>
      <c r="M28" s="95">
        <v>3.8291853618558963E-4</v>
      </c>
      <c r="N28" s="95">
        <v>2.9170265943850159E-2</v>
      </c>
      <c r="O28" s="95">
        <f>L28/'סכום נכסי הקרן'!$C$42</f>
        <v>1.4464964217817497E-3</v>
      </c>
    </row>
    <row r="29" spans="2:49" s="137" customFormat="1">
      <c r="B29" s="83"/>
      <c r="C29" s="84"/>
      <c r="D29" s="84"/>
      <c r="E29" s="84"/>
      <c r="F29" s="84"/>
      <c r="G29" s="84"/>
      <c r="H29" s="84"/>
      <c r="I29" s="84"/>
      <c r="J29" s="94"/>
      <c r="K29" s="96"/>
      <c r="L29" s="84"/>
      <c r="M29" s="84"/>
      <c r="N29" s="95"/>
      <c r="O29" s="84"/>
    </row>
    <row r="30" spans="2:4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4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49">
      <c r="B32" s="99" t="s">
        <v>56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99" t="s">
        <v>127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2"/>
      <c r="C307" s="1"/>
      <c r="D307" s="1"/>
      <c r="E307" s="1"/>
    </row>
    <row r="308" spans="2:5">
      <c r="B308" s="42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13"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C5:C1048576 A1:B1048576 X1:XFD2 D3:XFD1048576 D1:V2"/>
  </dataValidations>
  <pageMargins left="0" right="0" top="0.51181102362204722" bottom="0.51181102362204722" header="0" footer="0.23622047244094491"/>
  <pageSetup paperSize="9" scale="73" fitToHeight="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2017-06-07T09:28:45+00:00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DADB279-663E-4DFA-9CEC-9DA4A988BF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36</vt:i4>
      </vt:variant>
    </vt:vector>
  </HeadingPairs>
  <TitlesOfParts>
    <vt:vector size="67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'אג"ח קונצרני'!WPrint_TitlesW</vt:lpstr>
      <vt:lpstr>הלוואות!WPrint_TitlesW</vt:lpstr>
      <vt:lpstr>'לא סחיר - חוזים עתידיים'!WPrint_TitlesW</vt:lpstr>
      <vt:lpstr>'לא סחיר - קרנות השקעה'!WPrint_TitlesW</vt:lpstr>
      <vt:lpstr>מזומנים!WPrint_TitlesW</vt:lpstr>
      <vt:lpstr>מניות!WPrint_TitlesW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2017-06-04T12:00:32Z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2" name="kb4cc1381c4248d7a2dfa3f1be0c86c0">
    <vt:lpwstr/>
  </property>
  <property fmtid="{D5CDD505-2E9C-101B-9397-08002B2CF9AE}" pid="23" name="b76e59bb9f5947a781773f53cc6e9460">
    <vt:lpwstr/>
  </property>
  <property fmtid="{D5CDD505-2E9C-101B-9397-08002B2CF9AE}" pid="24" name="n612d9597dc7466f957352ce79be86f3">
    <vt:lpwstr/>
  </property>
  <property fmtid="{D5CDD505-2E9C-101B-9397-08002B2CF9AE}" pid="25" name="ia53b9f18d984e01914f4b79710425b7">
    <vt:lpwstr/>
  </property>
  <property fmtid="{D5CDD505-2E9C-101B-9397-08002B2CF9AE}" pid="27" name="aa1c885e8039426686f6c49672b09953">
    <vt:lpwstr/>
  </property>
  <property fmtid="{D5CDD505-2E9C-101B-9397-08002B2CF9AE}" pid="28" name="e09eddfac2354f9ab04a226e27f86f1f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